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70" windowWidth="12120" windowHeight="7230" tabRatio="597" activeTab="1"/>
  </bookViews>
  <sheets>
    <sheet name="bevétel 1.sz. (4)" sheetId="1" r:id="rId1"/>
    <sheet name="kiadás 2.sz.  (4)" sheetId="2" r:id="rId2"/>
    <sheet name="2.a Gyermekvilág Óvoda (4)" sheetId="3" r:id="rId3"/>
    <sheet name="2.b KÖH (4)" sheetId="4" r:id="rId4"/>
    <sheet name="4. melléklet (3)" sheetId="5" r:id="rId5"/>
  </sheets>
  <definedNames>
    <definedName name="_xlnm.Print_Titles" localSheetId="2">'2.a Gyermekvilág Óvoda (4)'!$6:$6</definedName>
    <definedName name="_xlnm.Print_Titles" localSheetId="3">'2.b KÖH (4)'!$7:$7</definedName>
    <definedName name="_xlnm.Print_Titles" localSheetId="0">'bevétel 1.sz. (4)'!$7:$9</definedName>
    <definedName name="_xlnm.Print_Titles" localSheetId="1">'kiadás 2.sz.  (4)'!$6:$8</definedName>
    <definedName name="_xlnm.Print_Area" localSheetId="2">'2.a Gyermekvilág Óvoda (4)'!$A$1:$Y$11</definedName>
    <definedName name="_xlnm.Print_Area" localSheetId="3">'2.b KÖH (4)'!$A$1:$Y$13</definedName>
    <definedName name="_xlnm.Print_Area" localSheetId="4">'4. melléklet (3)'!$A$1:$M$34</definedName>
    <definedName name="_xlnm.Print_Area" localSheetId="0">'bevétel 1.sz. (4)'!$A$1:$O$254</definedName>
    <definedName name="_xlnm.Print_Area" localSheetId="1">'kiadás 2.sz.  (4)'!$A$1:$O$366</definedName>
  </definedNames>
  <calcPr fullCalcOnLoad="1"/>
</workbook>
</file>

<file path=xl/sharedStrings.xml><?xml version="1.0" encoding="utf-8"?>
<sst xmlns="http://schemas.openxmlformats.org/spreadsheetml/2006/main" count="793" uniqueCount="530">
  <si>
    <t>2. Gunaras részvény értékesítés</t>
  </si>
  <si>
    <t>Kölcsönök visszatérülése</t>
  </si>
  <si>
    <t>2.3. Ifjúság u. úttest</t>
  </si>
  <si>
    <t>2.4. Mászlony Fülemüle u., Fecske u., Pacsirta u.</t>
  </si>
  <si>
    <t>2.5. Gyár u. Gárdonyi téri sarok öbölsziget</t>
  </si>
  <si>
    <t>3. Önkormányzati vagyon bérbeadás</t>
  </si>
  <si>
    <t>3.1. Víziközmű bérleti díj</t>
  </si>
  <si>
    <t>1.2. Dombóvári Szivárvány Óvoda és Bölcsőde működésére</t>
  </si>
  <si>
    <t>1.2.1. Kapospula</t>
  </si>
  <si>
    <t>1.3. Mezőőri támogatás</t>
  </si>
  <si>
    <t>1.5. Nemzeti Rehabilitációs és Szociális Hivataltól</t>
  </si>
  <si>
    <t>1.5.1. Támogató Szolgáltatás</t>
  </si>
  <si>
    <t>1.5.2. Szenvedélybetegek közösségi ellátása</t>
  </si>
  <si>
    <t>1.5.3. Pszichiátriai betegek ellátása</t>
  </si>
  <si>
    <t>1.5.4. Biztos Kezdet Gyerekház</t>
  </si>
  <si>
    <t>2.1. Egyszeri csatlakozási díj ivóvízhálózat Nagypáltelep Döbrököz</t>
  </si>
  <si>
    <t>4. Pénzügyi lízing kiadásai</t>
  </si>
  <si>
    <t>1.1. Bölcsőde</t>
  </si>
  <si>
    <t>1.1.1. Dalmandi Önkormányzat</t>
  </si>
  <si>
    <t>105. cím összesen</t>
  </si>
  <si>
    <t>3. Önkormányzati kötvény tőketörlesztés</t>
  </si>
  <si>
    <t>Műk. célú pénzeszköz átadás, egyéb tám.</t>
  </si>
  <si>
    <t>Felhalmozási célú hitel, kötvény törlesztés</t>
  </si>
  <si>
    <t>Dologi kiadás</t>
  </si>
  <si>
    <t xml:space="preserve"> </t>
  </si>
  <si>
    <t xml:space="preserve">Önkormányzat </t>
  </si>
  <si>
    <t>Cím</t>
  </si>
  <si>
    <t>Alcím</t>
  </si>
  <si>
    <t>Cím neve</t>
  </si>
  <si>
    <t>I.</t>
  </si>
  <si>
    <t>1. Intézményi működési bevétel</t>
  </si>
  <si>
    <t>IV.</t>
  </si>
  <si>
    <t>101. cím összesen:</t>
  </si>
  <si>
    <t>104. cím összesen:</t>
  </si>
  <si>
    <t>105. cím összesen:</t>
  </si>
  <si>
    <t>106. cím összesen:</t>
  </si>
  <si>
    <t>1.2 Beruházási hitel</t>
  </si>
  <si>
    <t>II.</t>
  </si>
  <si>
    <t>III.</t>
  </si>
  <si>
    <t>1. Tárgyi eszköz, ingatlanértékesítés</t>
  </si>
  <si>
    <t>V.</t>
  </si>
  <si>
    <t>Mindösszesen:</t>
  </si>
  <si>
    <t>Finanszírozási bevételek</t>
  </si>
  <si>
    <t>1. Hitelek</t>
  </si>
  <si>
    <t>1.1 Működési hitel</t>
  </si>
  <si>
    <t>103. cím összesen:</t>
  </si>
  <si>
    <t>VI.</t>
  </si>
  <si>
    <t>Felújítások</t>
  </si>
  <si>
    <t>VII.</t>
  </si>
  <si>
    <t>1. Államháztartáson belül</t>
  </si>
  <si>
    <t>Működési és fejlesztési célú bevételek és kiadások mérlege</t>
  </si>
  <si>
    <t>Bevételek megnevezése</t>
  </si>
  <si>
    <t>Kiadások megnevezése</t>
  </si>
  <si>
    <t>Intézményi működési bevételek</t>
  </si>
  <si>
    <t>Személyi juttatások</t>
  </si>
  <si>
    <t>Dologi kiadás kamatok nélkül</t>
  </si>
  <si>
    <t>Állami hozzájárulások és támogatások</t>
  </si>
  <si>
    <t>Rövidlejáratú hitel visszafizetése</t>
  </si>
  <si>
    <t>Alulfinanszírozás</t>
  </si>
  <si>
    <t>Rövidlejáratú hitel kamata</t>
  </si>
  <si>
    <t>Működési célú kölcsönnyújtás</t>
  </si>
  <si>
    <t>Működési célú pénzmaradvány</t>
  </si>
  <si>
    <t>Céltartalék, általános tartalék (működési)</t>
  </si>
  <si>
    <t>Működési célú hitelfelvétel</t>
  </si>
  <si>
    <t>Működési célú bevételek összesen:</t>
  </si>
  <si>
    <t>Működési célú kiadások összesen:</t>
  </si>
  <si>
    <t>Fejlesztési célú állami támogatás</t>
  </si>
  <si>
    <t>Felhalmozási célú pénzeszköz átadás</t>
  </si>
  <si>
    <t>Felhalmozási célú pénzeszköz átvétele</t>
  </si>
  <si>
    <t>Hosszú lejáratú hitel kamat</t>
  </si>
  <si>
    <t>Felhalmozási célú pénzmaradvány</t>
  </si>
  <si>
    <t>Felhalmozási célú kölcsönnyújtás</t>
  </si>
  <si>
    <t>Felhalmozási célú hitelfelvétel</t>
  </si>
  <si>
    <t>Felhalmozási célú bevételek összesen:</t>
  </si>
  <si>
    <t>Felhalmozási célú kiadások összesen:</t>
  </si>
  <si>
    <t>Önkormányzati bevételek</t>
  </si>
  <si>
    <t>Önkormányzati kiadások</t>
  </si>
  <si>
    <t>2. Államháztartáson kívül</t>
  </si>
  <si>
    <t>1. Beruházási hitelek</t>
  </si>
  <si>
    <t>Szem. juttatás</t>
  </si>
  <si>
    <t>Kiadás összesen</t>
  </si>
  <si>
    <t>Összesen:</t>
  </si>
  <si>
    <t>eFt</t>
  </si>
  <si>
    <t>összesen:</t>
  </si>
  <si>
    <t>Felújítási kiadások</t>
  </si>
  <si>
    <t>Céltartalék</t>
  </si>
  <si>
    <t>Dologi kiadások</t>
  </si>
  <si>
    <t>Intézményi működési bevétel</t>
  </si>
  <si>
    <t>Önkormányzat költségvetési támogatása</t>
  </si>
  <si>
    <t>VIII.</t>
  </si>
  <si>
    <t>Tervezett felhalmozási célú pénzmaradvány</t>
  </si>
  <si>
    <t>Tervezett működési célú pénzmaradvány</t>
  </si>
  <si>
    <t>102. cím összesen:</t>
  </si>
  <si>
    <t>Költségvetési hiány belső finanszírozására szolgáló pénzforgalom nélküli bevételek</t>
  </si>
  <si>
    <t>1.</t>
  </si>
  <si>
    <t>2.</t>
  </si>
  <si>
    <t>Munkaad.terh.j.</t>
  </si>
  <si>
    <t>Hiteltörlesztés, kötvény tőketörlesztés</t>
  </si>
  <si>
    <t>Önkormányzat</t>
  </si>
  <si>
    <t>1.1. Dombóvár</t>
  </si>
  <si>
    <t>2.1. Parkoló megváltás</t>
  </si>
  <si>
    <t>6.2. Önkormányzat (KIOP)</t>
  </si>
  <si>
    <t>6.1. Önkormányzat</t>
  </si>
  <si>
    <t>1. Polgármesteri keret</t>
  </si>
  <si>
    <t>2. Intézményi vagyonbiztosítás</t>
  </si>
  <si>
    <t>3. Foglalkoztatás eü. szolg.</t>
  </si>
  <si>
    <t>4. Intézményi gáz</t>
  </si>
  <si>
    <t>5. Város- és községgazdálkodás</t>
  </si>
  <si>
    <t>1.1. Többcélú társulás működésére</t>
  </si>
  <si>
    <t>2.1. Művelődési Ház Nkft.</t>
  </si>
  <si>
    <t>1. Helyi önkormányzat általános működésének és ágazati feladatainak támogatása</t>
  </si>
  <si>
    <t>Támogatás államháztartáson belülről</t>
  </si>
  <si>
    <t>I. alcím összesen:</t>
  </si>
  <si>
    <t>II. alcím összesen:</t>
  </si>
  <si>
    <t>III. alcím összesen:</t>
  </si>
  <si>
    <t>IV. alcím összesen:</t>
  </si>
  <si>
    <t>VI. alcím összesen:</t>
  </si>
  <si>
    <t>VII. alcím összesen:</t>
  </si>
  <si>
    <t>VIII. alcím összesen:</t>
  </si>
  <si>
    <t>Működési célú támogatás államháztartáson belülről</t>
  </si>
  <si>
    <t>Felhalmozási célú támogatás államháztartáson belülről</t>
  </si>
  <si>
    <t>KÖH Dombóvár</t>
  </si>
  <si>
    <t>1.2. Szakcsi Kirendeltség</t>
  </si>
  <si>
    <t>kötelező
feladat</t>
  </si>
  <si>
    <t>önként vállalt
feladat</t>
  </si>
  <si>
    <t>állami
feladat</t>
  </si>
  <si>
    <t>1.2. Óvoda Dalmand</t>
  </si>
  <si>
    <t>eredeti ei.</t>
  </si>
  <si>
    <t>2.2. Lakosságtól szennyvízhozzájárulás</t>
  </si>
  <si>
    <t>2. Folyószámlahitel/rövidlejáratú hitel</t>
  </si>
  <si>
    <t>Dombóvári Gyermekvilág Óvoda</t>
  </si>
  <si>
    <t>Dombóvári Szivárvány Óvoda és Bölcsőde</t>
  </si>
  <si>
    <t>Dombóvár Város Könyvtára</t>
  </si>
  <si>
    <t>1.1. Óvoda Dombóvár</t>
  </si>
  <si>
    <t>101-104. intézmények összesen</t>
  </si>
  <si>
    <t>Integrált Önkormányzati Szolgáltató Szervezet</t>
  </si>
  <si>
    <t>Dombóvári Közös Önkormányzati Hivatal</t>
  </si>
  <si>
    <t>104. cím összesen</t>
  </si>
  <si>
    <t>1.1. Dombóvári Gyermekvilág Óvoda működésére</t>
  </si>
  <si>
    <t>1. Kisértékű tárgyi eszköz beszerzés</t>
  </si>
  <si>
    <t>Gyermekvilág Óvoda Dombóvár</t>
  </si>
  <si>
    <t>Gyermekvilág Óvoda Dalmand</t>
  </si>
  <si>
    <t>Gyermekvilág Óvoda Csikóstőttős</t>
  </si>
  <si>
    <t>Ellátottak pénzbeli juttatásai</t>
  </si>
  <si>
    <t>Egyéb működési célú kiadások</t>
  </si>
  <si>
    <t>Beruházások</t>
  </si>
  <si>
    <t>Egyéb felhalmozási célú kiadások</t>
  </si>
  <si>
    <t>Beruházások összesen</t>
  </si>
  <si>
    <t>Felújítások összesen</t>
  </si>
  <si>
    <t>Felújítások összesen:</t>
  </si>
  <si>
    <t>Beruházások összesen:</t>
  </si>
  <si>
    <t>1. Gunaras Zrt. alaptőkeemelés 2011-13.</t>
  </si>
  <si>
    <t>1. Egyéb működési célú támogatások államháztartáson belülre</t>
  </si>
  <si>
    <t>2. Egyéb működési célú támogatások államháztartáson kívülre</t>
  </si>
  <si>
    <t>Munkaadókat terh. járulékok és szoc. hozzájár. adó</t>
  </si>
  <si>
    <t>1.1.2. Csikóstőttősi Önkormányzat</t>
  </si>
  <si>
    <t>V. alcím összesen:</t>
  </si>
  <si>
    <t>1. Egyéb működési célú támogatás államháztartáson belülről</t>
  </si>
  <si>
    <t>1. Informatikai eszközök, szoftverek beszerzése Dombóvár</t>
  </si>
  <si>
    <t>2. Foglalkoztatottak személyi juttatásai (közfoglalkoztatottak)</t>
  </si>
  <si>
    <t>4. Egyéb külső személyi juttatások</t>
  </si>
  <si>
    <t>2. Útfelújítások</t>
  </si>
  <si>
    <t>1. Járdafelújítások</t>
  </si>
  <si>
    <t>1.1. Gunaras Zrt.</t>
  </si>
  <si>
    <t>1. Dombóvári Gyermekvilág Óvoda</t>
  </si>
  <si>
    <t>2. Dombóvári Szivárvány Óvoda és Bölcsőde</t>
  </si>
  <si>
    <t>3. Integrált Önkormányzati Szolgáltató Szervezet</t>
  </si>
  <si>
    <t>4. Dombóvár Város Könyvtára</t>
  </si>
  <si>
    <t>5. Dombóvári Közös Önkormányzati Hivatal</t>
  </si>
  <si>
    <t>6.3. Önkormányzat (TÁMOP)</t>
  </si>
  <si>
    <t>2.1. Rendszeres szociális segély</t>
  </si>
  <si>
    <t>2.2. Foglalkoztatást helyettesítő támogatás</t>
  </si>
  <si>
    <t>2.3. Lakásfenntartási támogatás</t>
  </si>
  <si>
    <t>6.2. Önkormányzat (ÁROP)</t>
  </si>
  <si>
    <t>1.2. Dombóvári települési nemzetiségi önkormányzatok támogatására</t>
  </si>
  <si>
    <t>1.3. Rendőrségnek átadott</t>
  </si>
  <si>
    <t>1.6. Társulások munkaszervezeti feladataira</t>
  </si>
  <si>
    <t>4. Általános tartalék</t>
  </si>
  <si>
    <t>Átvett pénzeszközök</t>
  </si>
  <si>
    <t>Tárgyévi függő, átfutó, kiegyenlítő bevételek</t>
  </si>
  <si>
    <t>Tárgyévi függő, átfutó kiegyenlítő kiadások</t>
  </si>
  <si>
    <t>Közhatalmi bevételek</t>
  </si>
  <si>
    <t>2.4. Adósságcsökkentési támogatás</t>
  </si>
  <si>
    <t>1.3. Óvoda Csikóstőttős</t>
  </si>
  <si>
    <t>1.1. Általános feladatok támogatása</t>
  </si>
  <si>
    <t>1.2. Egyes köznevelési feladatok támogatása</t>
  </si>
  <si>
    <t>1.4. Kulturális feladatok támogatása</t>
  </si>
  <si>
    <t>1.3. Szociális, gyermekjóléti és gyermekétkeztetési feladatok támogatása</t>
  </si>
  <si>
    <t>1.2. Óvoda</t>
  </si>
  <si>
    <t>2. Pénzbeli szociális ellátások kiegészítése</t>
  </si>
  <si>
    <t>2. Gunaras Zrt. alaptőkeemelés 2014. évi</t>
  </si>
  <si>
    <t>1. Kisértékű tárgyi eszköz beszerzés Dombóvár</t>
  </si>
  <si>
    <t>2. Kisértékű tárgyi eszköz beszerzés Csikóstőttős</t>
  </si>
  <si>
    <t>2015. évi kiemelt kiadási előirányzata</t>
  </si>
  <si>
    <t>1. Felhalmozási célú kölcsönök visszatérülése</t>
  </si>
  <si>
    <t>1.4. Lakásgazdálkodás, bérleményhasznosítás</t>
  </si>
  <si>
    <t>1.Intézményi működési bevétel</t>
  </si>
  <si>
    <t>1. Helyi adók</t>
  </si>
  <si>
    <t>2. Átengedett központi adók</t>
  </si>
  <si>
    <t>3. Egyéb közhatalmi bevételek</t>
  </si>
  <si>
    <t>VI. alcím összesen</t>
  </si>
  <si>
    <t>IX.</t>
  </si>
  <si>
    <t xml:space="preserve">V. </t>
  </si>
  <si>
    <t>1.2. Lakásszerzési támogatás, szociális kölcsön</t>
  </si>
  <si>
    <t>1.3. Munkáltatói kölcsön</t>
  </si>
  <si>
    <t>1.4. Dombóvár Térségi Szennyvízkezelési Társulás</t>
  </si>
  <si>
    <t>1.5. Porubcsánszki Imre</t>
  </si>
  <si>
    <t>3. Céltartalék felhalmozási célú</t>
  </si>
  <si>
    <t>3. Céltartalék működési célú</t>
  </si>
  <si>
    <t>1.7. TÁMOP 3.1.3 "Együtt a jövődért" előleg elszámolása</t>
  </si>
  <si>
    <t>Felhalmozási bevételek</t>
  </si>
  <si>
    <t>1.3. Hunyadi téri járdák</t>
  </si>
  <si>
    <t>1.1. Ford Mondeo értékesítése</t>
  </si>
  <si>
    <t>1.4.2. Dombóvári Város- és Lakásgazdálkodási Nkft-től lakbér, bérleti díj 2014. márciustól</t>
  </si>
  <si>
    <t>1.3. Kamat, hozam</t>
  </si>
  <si>
    <t>1.2. Közvetített szolgáltatások ellenértéke (intézményi gázfűtés miatt, háziorvosi rendelők, konyhák)</t>
  </si>
  <si>
    <t>1.1. Intézményi működési bevétel (segélyek visszafizetése, közig. bírság végrehajtásából)</t>
  </si>
  <si>
    <t>1.2. Építményadó</t>
  </si>
  <si>
    <t>1.3. Idegenforgalmi adó</t>
  </si>
  <si>
    <t>1.1. Magánszemélyek kommunális adója</t>
  </si>
  <si>
    <t>1.4. Iparűzési adó</t>
  </si>
  <si>
    <t>2.1. Gépjárműadó</t>
  </si>
  <si>
    <t>3.1. pótlék, bírság</t>
  </si>
  <si>
    <t>3.2. mezőőri járulék</t>
  </si>
  <si>
    <t>3.3. talajterhelési díj</t>
  </si>
  <si>
    <t>2015. évi kiadásai</t>
  </si>
  <si>
    <t>2015. évi bevételei</t>
  </si>
  <si>
    <t>1. Foglalkoztatottak személyi juttatásai (polgármester, mezőőrök)</t>
  </si>
  <si>
    <t>3. Választott tisztségviselők juttatásai (képviselők)</t>
  </si>
  <si>
    <t>2013-15. év</t>
  </si>
  <si>
    <t>2013. tény</t>
  </si>
  <si>
    <t>2014. várható</t>
  </si>
  <si>
    <t>2015. eredeti</t>
  </si>
  <si>
    <t>1.5. Közterület használati díj</t>
  </si>
  <si>
    <t>1.6. Terület bérbeadás</t>
  </si>
  <si>
    <t>1.4.1 Bérleti díj bevételek</t>
  </si>
  <si>
    <t>Eredeti előirányzat</t>
  </si>
  <si>
    <t>1.1. Jogi személyiségű társulások munkaszervezeti feladatainak ellátására</t>
  </si>
  <si>
    <t>1.2. Közfoglalkoztatás támogatása</t>
  </si>
  <si>
    <t>1.1. Állami ház hitelek törlesztése</t>
  </si>
  <si>
    <t>1.2. Lakások, egyéb ingatlanok értékesítéséből</t>
  </si>
  <si>
    <t>1.3. Terület értékesítés</t>
  </si>
  <si>
    <t>3.1.1. Szennyvízhálózat</t>
  </si>
  <si>
    <t>3.1.2. Ivóvízhálózat</t>
  </si>
  <si>
    <t>1.6.1. Közös Önkormányzati Hivatal működtetéséhez hozzájárulás Szakcs</t>
  </si>
  <si>
    <t>1.6.2. Közös Önkormányzati Hivatal működtetéséhez hozzájárulás Lápafő</t>
  </si>
  <si>
    <t>1.6.3. Közös Önkormányzati Hivatal működtetéséhez hozzájárulás Várong</t>
  </si>
  <si>
    <t>1.7. ÁROP-1.A.5 Szervezeti folyamatok korszerűsítése</t>
  </si>
  <si>
    <t>1.8. Többcélú Kistérségi Társulástól nettősítási különbözetre</t>
  </si>
  <si>
    <t>1.9. Közfoglalkozatás támogatás</t>
  </si>
  <si>
    <t>1.10. 2014. évi autómentes nap támogatása</t>
  </si>
  <si>
    <t>2.2. ÚJ K.O.R. önerőhöz átvett Csikóstőttőstől</t>
  </si>
  <si>
    <t>2.3. Kaposszekcső Község Önkormányzatától: Kapos ITK Kht. kezességvállalásra</t>
  </si>
  <si>
    <t>2.4. Dombóvár és Környéke Kistérségi Ivóvízminőség-javító Társulástól ingatlan vásárlásra</t>
  </si>
  <si>
    <t>2.5. Dombóvár Térségi Szennyvízkezelési Önkormányzati Társulástól megszűnést követően vagyon átvétele</t>
  </si>
  <si>
    <t>1. Működési célú átvett pénzeszközök államháztartáson kívülről</t>
  </si>
  <si>
    <t>2. Felhalmozási célú átvett pénzeszközök államháztartáson kívülről</t>
  </si>
  <si>
    <t>2.3. Kapos Innovációs Nkft-től kezeségvállalásra</t>
  </si>
  <si>
    <t>2. Beruházások Szakcsi Kirendeltség</t>
  </si>
  <si>
    <t>3. Kisértékű tárgyi eszköz beszerzés Dombóvár</t>
  </si>
  <si>
    <t>4. Ügyfélhívó rendszer</t>
  </si>
  <si>
    <t>1. Városháza átalakítás</t>
  </si>
  <si>
    <t>2. Akadálymentes bejárat kialakítása</t>
  </si>
  <si>
    <t>1. Aktív korúak ellátása</t>
  </si>
  <si>
    <t>1.1. Egészségkárosodott személyek részére</t>
  </si>
  <si>
    <t xml:space="preserve">1.2. Nyugdíjkorhatárt 5 éven belül betöltők részére </t>
  </si>
  <si>
    <t>1.3. Foglalkoztatást helyettesítő támogatás</t>
  </si>
  <si>
    <t>2. Lakásfenntartási támogatás</t>
  </si>
  <si>
    <t>3. Adósságcsökkentési támogatás + kapcsolódó lakásfenntartási támogatás</t>
  </si>
  <si>
    <t>4. Települési támogatás</t>
  </si>
  <si>
    <t>2.2. Művelődési Ház Nkft. 2014. decemberi</t>
  </si>
  <si>
    <t>2.3. Sporttámogatások</t>
  </si>
  <si>
    <t>2.3.1. Sporttámogatások sportszervezeteknek</t>
  </si>
  <si>
    <t>2.3.3. Uszoda használat 2014. szeptember és december hónapokban keletkezett hátralék</t>
  </si>
  <si>
    <t>2.4. Bursa Hungarica felsőoktatási ösztöndíj pályázat</t>
  </si>
  <si>
    <t>2.5. Iskola egészségügyi feladat</t>
  </si>
  <si>
    <t>2.6. Mecsek Dráva Önkormányzati Társulás 2014. évi hozzájárulás</t>
  </si>
  <si>
    <t>2.7. Kaposvári TISZK  működésére</t>
  </si>
  <si>
    <t>2.8. Civil szervezetek támogatása</t>
  </si>
  <si>
    <t>2.9. Kapos Alapítvány</t>
  </si>
  <si>
    <t>2.10. Helytörténeti Gyűjtemény működtetésére</t>
  </si>
  <si>
    <t>2.11. Polgárőrség</t>
  </si>
  <si>
    <t>2.12. Hamulyák Közalapítvány működésére</t>
  </si>
  <si>
    <t>3.1. Köznevelési intézmények működtetésére szeptember-december hónapokra</t>
  </si>
  <si>
    <t>3.2. Közfoglalkoztatás hiányában kiskönyvesek alkalmazása városüzemeltetési munkák elvégzéséhez</t>
  </si>
  <si>
    <t>3. Ingatlanvásárlás</t>
  </si>
  <si>
    <t>4. Dombóvár külterület 091/642. hrsz-ú szántó (ivóvízminőség-javító program végrehajtásához)</t>
  </si>
  <si>
    <t>5. Hóvirág u-i parkolók térkövezése</t>
  </si>
  <si>
    <t>6. Közvilágítás bővítése, korszerűsítése, fejlesztése</t>
  </si>
  <si>
    <t>7. Közvilágítás bővítése, korszerűsítése, fejlesztése 2014. évi</t>
  </si>
  <si>
    <t>8. Kórház utcai kerékpárút tervezése</t>
  </si>
  <si>
    <t>9. Kisértékű tárgyi eszközök beszerzése</t>
  </si>
  <si>
    <t>10. Településrendezési terv módosítása</t>
  </si>
  <si>
    <t>11. Víztorony világítás kiépítése</t>
  </si>
  <si>
    <t>12. Karácsonyi díszvilágítás bővítése</t>
  </si>
  <si>
    <t>13. Karácsonyi díszvilágítás bővítése 2014. évi</t>
  </si>
  <si>
    <t>14. Üzletrész vásárlás Dombó-Média Kft-ben</t>
  </si>
  <si>
    <t>15. Tőkeemelés Dombó-Média Kft-ben</t>
  </si>
  <si>
    <t>16. Szőlőhegyi kerékpárút megépítése, I. ütem</t>
  </si>
  <si>
    <t>17. Szőlőhegyi kerékpárút tervezési munkálatokra, a telekalakítási eljárás lefolytatására, majd az ingatlanrészek vételárának fedezetére</t>
  </si>
  <si>
    <t>18. Gréder beszerzése útjavításokhoz</t>
  </si>
  <si>
    <t>19. Lidl mellett buszmegálló kialakítása</t>
  </si>
  <si>
    <t>20. Személygépkocsi városüzemeltetési-rendészeti feladatok ellátásához</t>
  </si>
  <si>
    <t>21. Térfigyelő kamerarendszer kiépítésének folytatása</t>
  </si>
  <si>
    <t>22. Térfigyelő kamerarendszer kiépítésének folytatása képviselői keretből: Tüskei kamera kiépítése, IX. u. térfigyelő kamera</t>
  </si>
  <si>
    <t>23. Mobilitási terv</t>
  </si>
  <si>
    <t>24. Településfejlesztési koncepció, örökségvédelmi hatástanulmány</t>
  </si>
  <si>
    <t>25. Szociális szolgáltatástervezési koncepció</t>
  </si>
  <si>
    <t>27. DVMSE sporttelep tervezés</t>
  </si>
  <si>
    <t>28. 2 db személygépkocsi beszerzése</t>
  </si>
  <si>
    <t>1.1. Járdafelújítások képviselői keretből: járdafelújítás Kossuth L. u. K-i oldalán, járda és árok javítás V. utcában a Fő u. és Béke u. között, Fő utcában a IV. u. - VI. u. között; járdafelújítás Rákóczi u.</t>
  </si>
  <si>
    <t>1.2. Ady u. 14-16-18.</t>
  </si>
  <si>
    <t>1.4. Hunyadi tér DOKK előtti járdaszakasz</t>
  </si>
  <si>
    <t>1.5. Dombó Pál u. - Bezerédj u.</t>
  </si>
  <si>
    <t>1.6. Fő u. I. u. - III. u. között</t>
  </si>
  <si>
    <t>1.7. VII. u.</t>
  </si>
  <si>
    <t>2.1. Útfelújítások képviselői keretből: Bajza utca</t>
  </si>
  <si>
    <t>2.2. Szabadság u. 18. gépjármű behajtó</t>
  </si>
  <si>
    <t>1.8. Rét u. - Szigeterdő közötti járda felújítása</t>
  </si>
  <si>
    <t>2.6. IX. u. - Mágocsi u. keskeny szakaszának rendezése  (padkarendezés vagy szélesítés)</t>
  </si>
  <si>
    <t>2.7. Szilárd burkolat nélküli utak állapotának javítása (zúzottkövezés)</t>
  </si>
  <si>
    <t>2.8. Kapos sor úttest</t>
  </si>
  <si>
    <t>1.9. Vörössugár u. híd, járda</t>
  </si>
  <si>
    <t>3. Művelődési Ház mögötti zöld sziget</t>
  </si>
  <si>
    <t>4. Kerékpárutak felújítása (gunarasi, szőlőhegyi)</t>
  </si>
  <si>
    <t>5. Játszóterek felülvizsgálata, a szükséges és lehetséges javítási, felújítási munkák elvégzése, játszóterek építése és bővítése</t>
  </si>
  <si>
    <t>6. Játszóeszköz képviselői keretből: Radnóti u. játszótérre lengő rönk</t>
  </si>
  <si>
    <t>7. Kórház u. - Fő u. kereszteződés közlekedésbiztonsági fejlesztése</t>
  </si>
  <si>
    <t>8. Akadálymentesítési munkák, közlekedésbiztonságot javító feladatok</t>
  </si>
  <si>
    <t>9. 2011. évi forgalmi rend felülvizsgálatában szereplő, a Testület által szükségesnek ítélt munkák</t>
  </si>
  <si>
    <t>10. Gyepmesteri telep fejlesztése</t>
  </si>
  <si>
    <t>15. Petőfi utcai közművek (víz, csapadékvíz) rekonstrukciója</t>
  </si>
  <si>
    <t>11. Támasz Otthon beázás megszüntetése</t>
  </si>
  <si>
    <t>12. Platán Otthon beázás megszüntetése</t>
  </si>
  <si>
    <t>13. Népkonyha beázás megszüntetése</t>
  </si>
  <si>
    <t>14. Dombóvári Gyermekvilág Óvoda beázás megszüntetése</t>
  </si>
  <si>
    <t>16. Lehel sor K-i oldalán található árok burkolása</t>
  </si>
  <si>
    <t>17. Illyés Gyula Gimnázium pince-klub helyiség padlóburkolat felújítása</t>
  </si>
  <si>
    <t>18. Teleki u. 1-3. előtt folyóka csere</t>
  </si>
  <si>
    <t>19. Teleki u. 1-3. előtt folyóka csere képviselői keretből</t>
  </si>
  <si>
    <t>20. Lehel sor vízelvezetésének javítása</t>
  </si>
  <si>
    <t>21. Népköztársaság útja 5. alatti ingatlan felújítása</t>
  </si>
  <si>
    <t>22. Víztorony díszvilágítás és burkolat</t>
  </si>
  <si>
    <t>23. Jókai u. 13. bérlakások felújítása (fagerendák kiváltása)</t>
  </si>
  <si>
    <t>24. Erzsébet u. 34/C. alatti, dombóvári 258/4 hrsz.-ú bérlakás tető rendbetétele, további szükséges munkálatok elvégeztetése</t>
  </si>
  <si>
    <t>25. Skate pálya felújítása</t>
  </si>
  <si>
    <t>26. Szigeterdő fejlesztése</t>
  </si>
  <si>
    <t>27. Bezerédj Amália Óvoda kerítés</t>
  </si>
  <si>
    <t>28. Szőlőhegyi játszótér</t>
  </si>
  <si>
    <t>29. Szigetsor kövezés</t>
  </si>
  <si>
    <t>30. Napsugár előtti tér</t>
  </si>
  <si>
    <t>1.1. Önrész német nemzetiségi önkormányzat pályázatához (kisbusz beszerzése)</t>
  </si>
  <si>
    <t>3.1. KIOP Ivóvízminőség-javító program fejlesztési alap</t>
  </si>
  <si>
    <t>3.2. Bérlakás építési program felújításra elkülönített</t>
  </si>
  <si>
    <t>3.3. TÁMOP 3.1.3 "Együtt a jövődért" labor építési munkák</t>
  </si>
  <si>
    <t>2. Egyéb felhalmozási célú támogatás államháztartáson belülről</t>
  </si>
  <si>
    <t>Működési célú pénzeszközátvétel államháztartáson kívülről</t>
  </si>
  <si>
    <t>Felhalmozási célú kölcsönök visszatérülése</t>
  </si>
  <si>
    <t>Működési célú kölcsönök visszatérülése</t>
  </si>
  <si>
    <t>Munkaadókat terh. jár. és szoc. hozzáj. adó</t>
  </si>
  <si>
    <t>1. Bölcsőde felújítása</t>
  </si>
  <si>
    <t>2. Amália Óvoda mosdó felújítása</t>
  </si>
  <si>
    <t>2. Rozsdamentes munkaasztal Szivárvány Óvoda konyha</t>
  </si>
  <si>
    <t>4. Stefánia program vásárlása</t>
  </si>
  <si>
    <t>26. Szigeterdő növényesítési tervek, részleges kivitelezés</t>
  </si>
  <si>
    <t>1.5. Dombóvár Térségi Humán Szolgáltató Társulás működésére átadott pénzeszköz</t>
  </si>
  <si>
    <t>1.4.Dombóvári Szociális Intézményfenntartó Társulás működésre átadott pénzeszköz</t>
  </si>
  <si>
    <t>2. Mosdó felújítás Dombóvár</t>
  </si>
  <si>
    <t>1. Mosdó felújítás 2014. Dombóvár</t>
  </si>
  <si>
    <t>2.1. Dombó-Média Kft. részére 1 db kamera beszerzésére</t>
  </si>
  <si>
    <t>6. Helyi utak fenntartása</t>
  </si>
  <si>
    <t>7. Helyi utak fenntartása képviselői keretből: Gorkij-Erkel sarkon forgalmi tükör</t>
  </si>
  <si>
    <t>8. Belvízvédelem, települési vízellátás</t>
  </si>
  <si>
    <t>9. Ingatlanok üzemeltetése</t>
  </si>
  <si>
    <t>10. Kinizsi u. 37. üzemeltetése</t>
  </si>
  <si>
    <t>11. Köztisztaság, parkfenntartás</t>
  </si>
  <si>
    <t>11.1. Hulladékgyűjtés kezelés, egyéb takarítás</t>
  </si>
  <si>
    <t>11.2. Utak szennyeződés mentesítése</t>
  </si>
  <si>
    <t>11.3. Zöldterület kezelés</t>
  </si>
  <si>
    <t>12. Közterületen lévő fák, fasorok cseréje, telepítése, rendezése, nyesése, eseti fakivágások</t>
  </si>
  <si>
    <t>13. Temetőfenntartás</t>
  </si>
  <si>
    <t>14. Közvilágítás - általános költségek, üzemeltetés, karbantartás</t>
  </si>
  <si>
    <t>15. Katasztrófavédelemmel, közbiztonsággal kapcsolatos feladatok</t>
  </si>
  <si>
    <t>16. Környezet- és természetvédelmi feladatok</t>
  </si>
  <si>
    <t>17. Szerződéses szociális ellátások</t>
  </si>
  <si>
    <t>17.1. Rehabilitációs foglalkoztatás</t>
  </si>
  <si>
    <t>17.2. Közfoglalkoztatás önerő</t>
  </si>
  <si>
    <t>18. Kamatfizetés</t>
  </si>
  <si>
    <t>18.1. Működési hitel után</t>
  </si>
  <si>
    <t xml:space="preserve">19. Központi orvosi ügyelet </t>
  </si>
  <si>
    <t>20. Gyermek- és ifjúsági önkormányzat</t>
  </si>
  <si>
    <t>21. Jogi tanácsadás</t>
  </si>
  <si>
    <t>22. Városi rendezvények</t>
  </si>
  <si>
    <t>23. Városi rendezvény képviselői keretből: Anna napi búcsú</t>
  </si>
  <si>
    <t>24. DVMSE üzemeltetés</t>
  </si>
  <si>
    <t>25. Testvérvárosi, külkapcsolati kiadások</t>
  </si>
  <si>
    <t>26. Önkormányzati jogalkotás kiadásai</t>
  </si>
  <si>
    <t>27. Helyi tömegközlekedés biztosítása</t>
  </si>
  <si>
    <t>28. Városmarketing és kommunikációs feladatok</t>
  </si>
  <si>
    <t>29. KLIK-nek köznevelési intézmények üzemeltetésére 2015.08.31-ig</t>
  </si>
  <si>
    <t>30. Óvodások szállítása 2015.06.30-ig</t>
  </si>
  <si>
    <t>31. Víziközmű-fejlesztésekkel kapcs. műszaki tanácsadás</t>
  </si>
  <si>
    <t>32. TÁMOP 3.1.3 "Együtt a jövődért"</t>
  </si>
  <si>
    <t>33. Népköztársaság u. 5. tervezés</t>
  </si>
  <si>
    <t>34. Közfoglalkoztatáshoz kapcsolódó, a foglalkoztatási programból nem finanszírozható munkák fedezete</t>
  </si>
  <si>
    <t xml:space="preserve">35. Ivóvíz-minőség javító programhoz kapcsolódó csatlakozási díj megállapításához szakértő díja </t>
  </si>
  <si>
    <t>36. Viziközmű hálózat üzemeltetéséhez kapcsolódó tulajdonosi feladatok</t>
  </si>
  <si>
    <t>37. Mezőőri szolgálat fenntartásával kapcsolatos költségek</t>
  </si>
  <si>
    <t>38. Korona Szálló épületével kapcsolatos költségek - azonnali megerősítés</t>
  </si>
  <si>
    <t>39. Korona Szálló épületével kapcsolatos költségek - tervezés</t>
  </si>
  <si>
    <t>40. Szarvasd belterületbe vonásával kapcsolatos költségek</t>
  </si>
  <si>
    <t>41. Baleseti megtérítés OEP-nek I</t>
  </si>
  <si>
    <t>42. Új arculatú honlap üzembe helyezése</t>
  </si>
  <si>
    <t>43. Kincstári Megtakarítási Program (biztosítás polgármesterre)</t>
  </si>
  <si>
    <t>44. Közvilágítás energetikai veszteség feltárása és tenderterv készítése</t>
  </si>
  <si>
    <t>45. Díszpolgár temetésének költségeire</t>
  </si>
  <si>
    <t>46. Szigeterdő szoborpark</t>
  </si>
  <si>
    <t>47. Dombó Pál vár ásatás folytatás</t>
  </si>
  <si>
    <t>48. Vasúti étkezde felülvizsgálata</t>
  </si>
  <si>
    <t>1.10. Népköztársaság. u. 10-12. járda</t>
  </si>
  <si>
    <t>1.11. Út- és járdaprogram gépbérlet</t>
  </si>
  <si>
    <t>1.1. Közfoglalkoztatás támogatása</t>
  </si>
  <si>
    <t>1.2. TÁMOP-3.2.4.A-11/1-2012-0099</t>
  </si>
  <si>
    <t>1.3.1. Szociális ágazati pótlék kifizetéséhez támogatás</t>
  </si>
  <si>
    <t>1.4.1. Könyvtári érdekeltségnövelő támogatás</t>
  </si>
  <si>
    <t>3. Működési célú költségvetési támogatások és kiegészítő támogatások</t>
  </si>
  <si>
    <t>3.1. 2014. évről áthúzódó bérkompenzáció támogatása</t>
  </si>
  <si>
    <t>4. Felhalmozási célú önkormányzati támogatások</t>
  </si>
  <si>
    <t>4.1. Lakossági közműfejlesztés támogatása</t>
  </si>
  <si>
    <t>4.2. Szociális szakosított ellátást szolgáló önkormányzati intézmény fejlesztése, felújítása</t>
  </si>
  <si>
    <t>1.11. Rendőrségtől 2014. évi támogatás elszámolása</t>
  </si>
  <si>
    <t>2. Működési célú kölcsönök visszatérülése</t>
  </si>
  <si>
    <t>2.1. Öko-Dombó Nkft. Tagi kölcsön</t>
  </si>
  <si>
    <t>3. Öltözőszekrények a dolgozók számára</t>
  </si>
  <si>
    <t>49. Balatonfenyvesi és Gunarasi Ifjúsági Tábor üzemeltetése</t>
  </si>
  <si>
    <t>50. Dombóvári Roma Nemzetiségi Önkormányzat közfoglalkoztatással kapcsolatos kiadásaira</t>
  </si>
  <si>
    <t>51. Móra Ferenc Általános Iskola udvar</t>
  </si>
  <si>
    <t>52. Kapos-Koppányvölgyi Vízi Társulat</t>
  </si>
  <si>
    <t>53. Közvélemény-kutatás (Dombó-Média Kft.)</t>
  </si>
  <si>
    <t>54. Liget lakótelep 5. sz. és 6. sz. épület közös költségére</t>
  </si>
  <si>
    <t>55. 5000 db Dombóvár térkép gyártása</t>
  </si>
  <si>
    <t>5. Önkormányzati segély 2015. márciusig</t>
  </si>
  <si>
    <t>2.13. Öko-Dombó Nkft. tőketartalék befizetés</t>
  </si>
  <si>
    <t>2.14. Öko-Dombó Nkft-nek tagi kölcsön nyújtása</t>
  </si>
  <si>
    <t>9.1. Mobiltelefon készülék képviselők részére</t>
  </si>
  <si>
    <t>29. Polar Team2 termékcsomag</t>
  </si>
  <si>
    <t>30. Farkas Attila Uszoda fejlesztésére koncepcióterv</t>
  </si>
  <si>
    <t>31. Öko-Dombó Nkft. törzstőke emelés</t>
  </si>
  <si>
    <t>32. Ultrahangos favizsgáló eszköz beszerzése (Fakopp 3D)</t>
  </si>
  <si>
    <t>31. Támasz Otthon felújítása</t>
  </si>
  <si>
    <t>32. Tekepálya tetőjavítási munkái</t>
  </si>
  <si>
    <t>33. Mentőállomás vizesblokkjának felújítása</t>
  </si>
  <si>
    <t>2.2. Lakossági közműfejlesztés támogatása</t>
  </si>
  <si>
    <t>2.3. Szuhay Sportcentrum fejlesztésére</t>
  </si>
  <si>
    <t>Módosított előirányzat</t>
  </si>
  <si>
    <t>mód. ei.</t>
  </si>
  <si>
    <t>2015. mód.</t>
  </si>
  <si>
    <t>1.2. Dalmand Önkormányzat támogatása étkezési utalványra</t>
  </si>
  <si>
    <t>1.7. Táborok bevételei</t>
  </si>
  <si>
    <t>3.2. Költségvetési szerveknél foglalkoztatottak 2015. évi
kompenzációja</t>
  </si>
  <si>
    <t>3.3. Helyi közösségi közlekedés támogatása</t>
  </si>
  <si>
    <t>3.4. Rendkívüli szociális támogatás I. ütem</t>
  </si>
  <si>
    <t>1.4. OEP-től finanszírozás (védőnői ellátás, iskola eü., házi gyermekorvos)</t>
  </si>
  <si>
    <t>1.12. Többcélú Kistérségi Társulástól táborok többletbevételei</t>
  </si>
  <si>
    <t>1.13. Nyári diákmunka támogatása</t>
  </si>
  <si>
    <t>1.14. ÁROP-1.A.3-2014-2014-0105 - Térségi esélyegyenlőségi együttműködés a Dombóvári Járásban</t>
  </si>
  <si>
    <t>2.6. DDOP-3.1.3/G-14-2014-0134 - Dombóváron a Hóvirág utcai egészségügyi intézmény fejlesztése</t>
  </si>
  <si>
    <t>2.7. DDOP-3.1.3/G-14-2014-0087 - Dombóváron a III. utcai egészségügyi intézmény fejlesztése</t>
  </si>
  <si>
    <t>1.1. Közérdekű kötelezettségvállalás városi rendezvények, egyéb önkormányzati feladatok támogatására</t>
  </si>
  <si>
    <t>4. Kisértékű tárgyi eszköz beszerzés Dalmand</t>
  </si>
  <si>
    <t>3. Kombi sütő-pároló készülék HEMI konyha</t>
  </si>
  <si>
    <t>5. Segway</t>
  </si>
  <si>
    <t>5. Nyári diákmunka</t>
  </si>
  <si>
    <t>6. ÁROP-1.A.3-2014-2014-0105 - Térségi esélyegyenlőségi együttműködés a Dombóvári Járásban</t>
  </si>
  <si>
    <t xml:space="preserve">7. TÁMOP 3.1.3 "Együtt a jövődért" </t>
  </si>
  <si>
    <t>8. I. sz. házi gyermekorvosi körzet</t>
  </si>
  <si>
    <t>56. Orvosi rendelők felújításával összefüggő átm. elhelyezés kiadásai</t>
  </si>
  <si>
    <t>57. Nyári gyermekétkeztetés kiadásai</t>
  </si>
  <si>
    <t>58. ÁFA befizetés</t>
  </si>
  <si>
    <t>59. DDOP-3.1.3/G-14-2014-0134 - Dombóváron a Hóvirág utcai egészségügyi intézmény fejlesztése</t>
  </si>
  <si>
    <t>60. DDOP-3.1.3/G-14-2014-0087 - Dombóváron a III. utcai egészségügyi intézmény fejlesztése</t>
  </si>
  <si>
    <t>61. ÁROP-1.A.3-2014-2014-0105 - Térségi esélyegyenlőségi együttműködés a Dombóvári Járásban</t>
  </si>
  <si>
    <t>62. Sportpályák üzemeltetése</t>
  </si>
  <si>
    <t>63. I. sz. házi gyermekorvosi körzet</t>
  </si>
  <si>
    <t>64. Parkolók kialakítása miatti területcsere kiadásai</t>
  </si>
  <si>
    <t>65. Katona József u. 37. alatti sporttelep üzemeltetése 2015. július-augusztus</t>
  </si>
  <si>
    <t>66. Dombó Pál u. egyirányúsítása</t>
  </si>
  <si>
    <t>1.8. KLIK-nek köznevelési intézmények üzemeltetésére</t>
  </si>
  <si>
    <t>1.9. Dombóvári Roma Nemzetiségi Önkormányzat részére közfoglalkoztatás önerőre</t>
  </si>
  <si>
    <t>2.15. Tagi kölcsön a Dombóvári Város- és Lakásgazdálkodási Nkft. részére</t>
  </si>
  <si>
    <t>2.16. Dombóvári Városszépítő és Városvédő Közhasznú Egyesület közüzemi tartozásának átvállalása</t>
  </si>
  <si>
    <t>2.17. Dombó-Média Kft. részére pótbefizetés</t>
  </si>
  <si>
    <t>33. Szuhay Sportcentrum center pályájára 2 db labdafogó háló</t>
  </si>
  <si>
    <t>34. DDOP-3.1.3/G-14-2014-0134 - Dombóváron a Hóvirág utcai egészségügyi intézmény fejlesztése</t>
  </si>
  <si>
    <t>35. DDOP-3.1.3/G-14-2014-0087 - Dombóváron a III. utcai egészségügyi intézmény fejlesztése</t>
  </si>
  <si>
    <t>36. Dombó-Land Kft. Törzstőke</t>
  </si>
  <si>
    <t>1.2. Ivóvizminőség jav. prg. támogatás (EU Önerő Alap) átadás társulásnak</t>
  </si>
  <si>
    <t>KÖH Szakcsi Kirendeltsége (választás nélkül)</t>
  </si>
  <si>
    <t>KÖH Szakcsi Kirendeltsége lápafői időközi választás</t>
  </si>
  <si>
    <t>KÖH Szakcsi Kirendeltsége összesen</t>
  </si>
  <si>
    <t>Javasolt módosítás</t>
  </si>
  <si>
    <t>37. Parkoló kialakítása a DFC Sporttelepen</t>
  </si>
  <si>
    <t>3.5. Nyári gyermekétkeztetés támogatása</t>
  </si>
  <si>
    <t>3.6. Szociális ágazati kiegészítő pótlék</t>
  </si>
  <si>
    <t>3.7. 2014. évi állami támogatások elszámolása</t>
  </si>
  <si>
    <t>3.8. Rendkívüli szociális támogatás II. ütem</t>
  </si>
  <si>
    <t>67. Szarvasd-Nagypáltelep közötti vasúti töltés nyomvonalának tisztítása, 8 db tábla elkészítése</t>
  </si>
  <si>
    <t>38. Család- és gyermekjóléti központok kialakítása</t>
  </si>
  <si>
    <t>39. Napelemes világítótest a gunarasi útra</t>
  </si>
  <si>
    <t>36. Hunyadi tér 2. alatti társasház csatornabekötése</t>
  </si>
  <si>
    <t>40. Szigeterdei lakótoronyhoz híd kialakításának tervezése</t>
  </si>
  <si>
    <t>4.3. Ivóvízminőség javító program tám. (EU Önerő Alap)
KEOP-7.1.3.0/09-2010-0025</t>
  </si>
  <si>
    <t>4.4. Ivóvízminőség javító program tám. (EU Önerő Alap)
KEOP-1.3.0/09-11-2013-0035</t>
  </si>
  <si>
    <t>68. KVG Zrt-nek hulladékszállításra</t>
  </si>
  <si>
    <t>1.3. Diákmunka támogatása</t>
  </si>
  <si>
    <t>1.4. NAV SZJA 1%</t>
  </si>
  <si>
    <t>javasolt ei.</t>
  </si>
  <si>
    <t>4.5. Család- és gyermekjóléti központok egyszeri támogatása</t>
  </si>
  <si>
    <t>2.4. Hunyadi tér 2. alatti társasház csatornabekötésére</t>
  </si>
  <si>
    <t>1. melléklet a …/2015. (....) önkormányzati rendelethez</t>
  </si>
  <si>
    <t>"1. melléklet a 9/2015. (II. 20.) önkormányzati rendelethez"</t>
  </si>
  <si>
    <t>2. melléklet a …/2015. (....) önkormányzati rendelethez</t>
  </si>
  <si>
    <t>"2. melléklet a 9/2015. (II. 20.) önkormányzati rendelethez"</t>
  </si>
  <si>
    <t>2.a melléklet a .../2015. (....) önkormányzati rendelethez</t>
  </si>
  <si>
    <t>"2.a melléklet a 9/2015. (II. 20.) önkormányzati rendelethez"</t>
  </si>
  <si>
    <t>2.b melléklet a .../2015. (....) önkormányzati rendelethez</t>
  </si>
  <si>
    <t>"2.b melléklet a 9/2015. (II. 20.) önkormányzati rendelethez"</t>
  </si>
  <si>
    <t>2015. jav. mód.</t>
  </si>
  <si>
    <t>"4. melléklet a 9/2015. (II. 20.) önkormányzati rendelethez"</t>
  </si>
  <si>
    <t>3. melléklet a …/2015. (....) önkormányzati rendelethez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</si>
</sst>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  <numFmt numFmtId="166" formatCode="#,##0.0000"/>
    <numFmt numFmtId="167" formatCode="#,##0_ ;\-#,##0\ "/>
    <numFmt numFmtId="168" formatCode="#,##0.0###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Arial CE"/>
      <family val="0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Arial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 style="medium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/>
      <bottom style="thin"/>
    </border>
    <border>
      <left style="medium"/>
      <right/>
      <top style="thin"/>
      <bottom style="medium"/>
    </border>
    <border>
      <left/>
      <right/>
      <top style="thin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/>
      <right style="medium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2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20" fillId="0" borderId="0" xfId="70" applyFont="1">
      <alignment/>
      <protection/>
    </xf>
    <xf numFmtId="0" fontId="23" fillId="0" borderId="0" xfId="70" applyFont="1">
      <alignment/>
      <protection/>
    </xf>
    <xf numFmtId="0" fontId="24" fillId="0" borderId="0" xfId="0" applyFont="1" applyAlignment="1">
      <alignment/>
    </xf>
    <xf numFmtId="3" fontId="25" fillId="0" borderId="10" xfId="70" applyNumberFormat="1" applyFont="1" applyFill="1" applyBorder="1">
      <alignment/>
      <protection/>
    </xf>
    <xf numFmtId="3" fontId="26" fillId="0" borderId="10" xfId="70" applyNumberFormat="1" applyFont="1" applyFill="1" applyBorder="1">
      <alignment/>
      <protection/>
    </xf>
    <xf numFmtId="0" fontId="28" fillId="0" borderId="11" xfId="70" applyFont="1" applyBorder="1" applyAlignment="1">
      <alignment horizontal="center"/>
      <protection/>
    </xf>
    <xf numFmtId="0" fontId="25" fillId="0" borderId="11" xfId="70" applyFont="1" applyBorder="1" applyAlignment="1">
      <alignment horizontal="right"/>
      <protection/>
    </xf>
    <xf numFmtId="0" fontId="20" fillId="0" borderId="12" xfId="70" applyFont="1" applyBorder="1">
      <alignment/>
      <protection/>
    </xf>
    <xf numFmtId="0" fontId="20" fillId="0" borderId="13" xfId="70" applyFont="1" applyFill="1" applyBorder="1">
      <alignment/>
      <protection/>
    </xf>
    <xf numFmtId="0" fontId="20" fillId="0" borderId="10" xfId="70" applyFont="1" applyFill="1" applyBorder="1" applyAlignment="1">
      <alignment horizontal="right"/>
      <protection/>
    </xf>
    <xf numFmtId="0" fontId="20" fillId="0" borderId="10" xfId="70" applyFont="1" applyBorder="1">
      <alignment/>
      <protection/>
    </xf>
    <xf numFmtId="0" fontId="20" fillId="0" borderId="10" xfId="70" applyFont="1" applyFill="1" applyBorder="1">
      <alignment/>
      <protection/>
    </xf>
    <xf numFmtId="0" fontId="20" fillId="0" borderId="0" xfId="70" applyFont="1" applyAlignment="1">
      <alignment wrapText="1"/>
      <protection/>
    </xf>
    <xf numFmtId="3" fontId="24" fillId="0" borderId="0" xfId="0" applyNumberFormat="1" applyFont="1" applyAlignment="1">
      <alignment/>
    </xf>
    <xf numFmtId="0" fontId="20" fillId="0" borderId="12" xfId="70" applyFont="1" applyFill="1" applyBorder="1">
      <alignment/>
      <protection/>
    </xf>
    <xf numFmtId="0" fontId="20" fillId="0" borderId="14" xfId="70" applyFont="1" applyFill="1" applyBorder="1">
      <alignment/>
      <protection/>
    </xf>
    <xf numFmtId="0" fontId="25" fillId="0" borderId="10" xfId="70" applyFont="1" applyBorder="1" applyAlignment="1">
      <alignment vertical="center" wrapText="1"/>
      <protection/>
    </xf>
    <xf numFmtId="0" fontId="20" fillId="0" borderId="0" xfId="70" applyFont="1" applyAlignment="1">
      <alignment vertical="center"/>
      <protection/>
    </xf>
    <xf numFmtId="0" fontId="25" fillId="0" borderId="10" xfId="70" applyFont="1" applyFill="1" applyBorder="1" applyAlignment="1">
      <alignment horizontal="center" vertical="center" wrapText="1"/>
      <protection/>
    </xf>
    <xf numFmtId="0" fontId="25" fillId="0" borderId="0" xfId="70" applyFont="1">
      <alignment/>
      <protection/>
    </xf>
    <xf numFmtId="3" fontId="25" fillId="0" borderId="10" xfId="70" applyNumberFormat="1" applyFont="1" applyBorder="1">
      <alignment/>
      <protection/>
    </xf>
    <xf numFmtId="3" fontId="26" fillId="0" borderId="10" xfId="70" applyNumberFormat="1" applyFont="1" applyBorder="1" applyAlignment="1">
      <alignment wrapText="1"/>
      <protection/>
    </xf>
    <xf numFmtId="3" fontId="25" fillId="0" borderId="10" xfId="70" applyNumberFormat="1" applyFont="1" applyBorder="1" applyAlignment="1">
      <alignment wrapText="1"/>
      <protection/>
    </xf>
    <xf numFmtId="3" fontId="25" fillId="0" borderId="10" xfId="70" applyNumberFormat="1" applyFont="1" applyFill="1" applyBorder="1" applyAlignment="1">
      <alignment wrapText="1"/>
      <protection/>
    </xf>
    <xf numFmtId="0" fontId="21" fillId="0" borderId="0" xfId="70" applyFont="1">
      <alignment/>
      <protection/>
    </xf>
    <xf numFmtId="0" fontId="24" fillId="0" borderId="0" xfId="0" applyFont="1" applyAlignment="1">
      <alignment wrapText="1"/>
    </xf>
    <xf numFmtId="0" fontId="20" fillId="0" borderId="12" xfId="70" applyFont="1" applyFill="1" applyBorder="1" applyAlignment="1">
      <alignment horizontal="right"/>
      <protection/>
    </xf>
    <xf numFmtId="0" fontId="19" fillId="0" borderId="10" xfId="70" applyFont="1" applyFill="1" applyBorder="1">
      <alignment/>
      <protection/>
    </xf>
    <xf numFmtId="0" fontId="21" fillId="0" borderId="10" xfId="70" applyFont="1" applyFill="1" applyBorder="1">
      <alignment/>
      <protection/>
    </xf>
    <xf numFmtId="0" fontId="22" fillId="0" borderId="10" xfId="70" applyFont="1" applyFill="1" applyBorder="1">
      <alignment/>
      <protection/>
    </xf>
    <xf numFmtId="0" fontId="32" fillId="0" borderId="0" xfId="70" applyFont="1" applyFill="1" applyBorder="1">
      <alignment/>
      <protection/>
    </xf>
    <xf numFmtId="0" fontId="34" fillId="0" borderId="0" xfId="70" applyFont="1" applyFill="1" applyBorder="1" applyAlignment="1">
      <alignment horizontal="center"/>
      <protection/>
    </xf>
    <xf numFmtId="0" fontId="34" fillId="0" borderId="15" xfId="70" applyFont="1" applyFill="1" applyBorder="1" applyAlignment="1">
      <alignment horizontal="center"/>
      <protection/>
    </xf>
    <xf numFmtId="0" fontId="34" fillId="0" borderId="16" xfId="70" applyFont="1" applyFill="1" applyBorder="1" applyAlignment="1">
      <alignment horizontal="center"/>
      <protection/>
    </xf>
    <xf numFmtId="0" fontId="34" fillId="0" borderId="17" xfId="70" applyFont="1" applyFill="1" applyBorder="1" applyAlignment="1">
      <alignment horizontal="center"/>
      <protection/>
    </xf>
    <xf numFmtId="0" fontId="34" fillId="0" borderId="18" xfId="70" applyFont="1" applyFill="1" applyBorder="1" applyAlignment="1">
      <alignment horizontal="center"/>
      <protection/>
    </xf>
    <xf numFmtId="0" fontId="32" fillId="0" borderId="19" xfId="70" applyFont="1" applyFill="1" applyBorder="1">
      <alignment/>
      <protection/>
    </xf>
    <xf numFmtId="0" fontId="32" fillId="0" borderId="20" xfId="70" applyFont="1" applyFill="1" applyBorder="1" applyAlignment="1">
      <alignment horizontal="right"/>
      <protection/>
    </xf>
    <xf numFmtId="0" fontId="32" fillId="0" borderId="21" xfId="70" applyFont="1" applyFill="1" applyBorder="1">
      <alignment/>
      <protection/>
    </xf>
    <xf numFmtId="0" fontId="34" fillId="0" borderId="19" xfId="70" applyFont="1" applyFill="1" applyBorder="1">
      <alignment/>
      <protection/>
    </xf>
    <xf numFmtId="0" fontId="34" fillId="0" borderId="20" xfId="70" applyFont="1" applyFill="1" applyBorder="1" applyAlignment="1">
      <alignment horizontal="right"/>
      <protection/>
    </xf>
    <xf numFmtId="0" fontId="34" fillId="0" borderId="21" xfId="70" applyFont="1" applyFill="1" applyBorder="1">
      <alignment/>
      <protection/>
    </xf>
    <xf numFmtId="3" fontId="32" fillId="0" borderId="10" xfId="70" applyNumberFormat="1" applyFont="1" applyFill="1" applyBorder="1">
      <alignment/>
      <protection/>
    </xf>
    <xf numFmtId="0" fontId="32" fillId="0" borderId="10" xfId="70" applyFont="1" applyFill="1" applyBorder="1">
      <alignment/>
      <protection/>
    </xf>
    <xf numFmtId="0" fontId="32" fillId="0" borderId="20" xfId="70" applyFont="1" applyFill="1" applyBorder="1">
      <alignment/>
      <protection/>
    </xf>
    <xf numFmtId="3" fontId="34" fillId="0" borderId="10" xfId="70" applyNumberFormat="1" applyFont="1" applyFill="1" applyBorder="1">
      <alignment/>
      <protection/>
    </xf>
    <xf numFmtId="0" fontId="34" fillId="0" borderId="10" xfId="70" applyFont="1" applyFill="1" applyBorder="1">
      <alignment/>
      <protection/>
    </xf>
    <xf numFmtId="3" fontId="32" fillId="0" borderId="19" xfId="70" applyNumberFormat="1" applyFont="1" applyFill="1" applyBorder="1">
      <alignment/>
      <protection/>
    </xf>
    <xf numFmtId="0" fontId="33" fillId="0" borderId="19" xfId="70" applyFont="1" applyFill="1" applyBorder="1">
      <alignment/>
      <protection/>
    </xf>
    <xf numFmtId="0" fontId="33" fillId="0" borderId="20" xfId="70" applyFont="1" applyFill="1" applyBorder="1" applyAlignment="1">
      <alignment horizontal="right"/>
      <protection/>
    </xf>
    <xf numFmtId="0" fontId="33" fillId="0" borderId="21" xfId="70" applyFont="1" applyFill="1" applyBorder="1">
      <alignment/>
      <protection/>
    </xf>
    <xf numFmtId="3" fontId="33" fillId="0" borderId="19" xfId="70" applyNumberFormat="1" applyFont="1" applyFill="1" applyBorder="1">
      <alignment/>
      <protection/>
    </xf>
    <xf numFmtId="3" fontId="33" fillId="0" borderId="10" xfId="70" applyNumberFormat="1" applyFont="1" applyFill="1" applyBorder="1">
      <alignment/>
      <protection/>
    </xf>
    <xf numFmtId="0" fontId="35" fillId="0" borderId="19" xfId="70" applyFont="1" applyFill="1" applyBorder="1">
      <alignment/>
      <protection/>
    </xf>
    <xf numFmtId="0" fontId="34" fillId="0" borderId="19" xfId="70" applyFont="1" applyFill="1" applyBorder="1" applyAlignment="1">
      <alignment horizontal="center"/>
      <protection/>
    </xf>
    <xf numFmtId="0" fontId="32" fillId="0" borderId="20" xfId="70" applyFont="1" applyFill="1" applyBorder="1" applyAlignment="1">
      <alignment horizontal="center"/>
      <protection/>
    </xf>
    <xf numFmtId="0" fontId="35" fillId="0" borderId="20" xfId="70" applyFont="1" applyFill="1" applyBorder="1" applyAlignment="1">
      <alignment horizontal="right"/>
      <protection/>
    </xf>
    <xf numFmtId="3" fontId="35" fillId="0" borderId="10" xfId="70" applyNumberFormat="1" applyFont="1" applyFill="1" applyBorder="1">
      <alignment/>
      <protection/>
    </xf>
    <xf numFmtId="0" fontId="32" fillId="0" borderId="21" xfId="70" applyFont="1" applyFill="1" applyBorder="1" applyAlignment="1">
      <alignment wrapText="1"/>
      <protection/>
    </xf>
    <xf numFmtId="14" fontId="32" fillId="0" borderId="21" xfId="70" applyNumberFormat="1" applyFont="1" applyFill="1" applyBorder="1" applyAlignment="1">
      <alignment wrapText="1"/>
      <protection/>
    </xf>
    <xf numFmtId="0" fontId="33" fillId="0" borderId="10" xfId="70" applyFont="1" applyFill="1" applyBorder="1">
      <alignment/>
      <protection/>
    </xf>
    <xf numFmtId="0" fontId="32" fillId="0" borderId="21" xfId="70" applyFont="1" applyFill="1" applyBorder="1" applyAlignment="1">
      <alignment vertical="top" wrapText="1"/>
      <protection/>
    </xf>
    <xf numFmtId="0" fontId="32" fillId="0" borderId="22" xfId="70" applyFont="1" applyFill="1" applyBorder="1">
      <alignment/>
      <protection/>
    </xf>
    <xf numFmtId="0" fontId="34" fillId="0" borderId="23" xfId="70" applyFont="1" applyFill="1" applyBorder="1">
      <alignment/>
      <protection/>
    </xf>
    <xf numFmtId="3" fontId="34" fillId="0" borderId="24" xfId="70" applyNumberFormat="1" applyFont="1" applyFill="1" applyBorder="1">
      <alignment/>
      <protection/>
    </xf>
    <xf numFmtId="0" fontId="20" fillId="0" borderId="10" xfId="70" applyFont="1" applyFill="1" applyBorder="1" applyAlignment="1">
      <alignment horizontal="center" vertical="center"/>
      <protection/>
    </xf>
    <xf numFmtId="0" fontId="20" fillId="0" borderId="10" xfId="70" applyFont="1" applyFill="1" applyBorder="1" applyAlignment="1">
      <alignment wrapText="1"/>
      <protection/>
    </xf>
    <xf numFmtId="3" fontId="34" fillId="0" borderId="15" xfId="70" applyNumberFormat="1" applyFont="1" applyFill="1" applyBorder="1" applyAlignment="1">
      <alignment horizontal="center"/>
      <protection/>
    </xf>
    <xf numFmtId="3" fontId="34" fillId="0" borderId="16" xfId="70" applyNumberFormat="1" applyFont="1" applyFill="1" applyBorder="1" applyAlignment="1">
      <alignment horizontal="center"/>
      <protection/>
    </xf>
    <xf numFmtId="3" fontId="34" fillId="0" borderId="17" xfId="70" applyNumberFormat="1" applyFont="1" applyFill="1" applyBorder="1" applyAlignment="1">
      <alignment horizontal="center"/>
      <protection/>
    </xf>
    <xf numFmtId="0" fontId="34" fillId="0" borderId="22" xfId="70" applyFont="1" applyFill="1" applyBorder="1" applyAlignment="1">
      <alignment horizontal="center" vertical="center"/>
      <protection/>
    </xf>
    <xf numFmtId="0" fontId="32" fillId="0" borderId="25" xfId="70" applyFont="1" applyFill="1" applyBorder="1" applyAlignment="1">
      <alignment horizontal="center" vertical="center"/>
      <protection/>
    </xf>
    <xf numFmtId="0" fontId="34" fillId="0" borderId="26" xfId="70" applyFont="1" applyFill="1" applyBorder="1" applyAlignment="1">
      <alignment horizontal="center"/>
      <protection/>
    </xf>
    <xf numFmtId="0" fontId="34" fillId="0" borderId="27" xfId="70" applyFont="1" applyFill="1" applyBorder="1" applyAlignment="1">
      <alignment horizontal="center"/>
      <protection/>
    </xf>
    <xf numFmtId="0" fontId="34" fillId="0" borderId="20" xfId="70" applyFont="1" applyFill="1" applyBorder="1" applyAlignment="1">
      <alignment horizontal="center"/>
      <protection/>
    </xf>
    <xf numFmtId="0" fontId="32" fillId="0" borderId="19" xfId="70" applyFont="1" applyFill="1" applyBorder="1" applyAlignment="1">
      <alignment horizontal="center"/>
      <protection/>
    </xf>
    <xf numFmtId="0" fontId="33" fillId="0" borderId="19" xfId="70" applyFont="1" applyFill="1" applyBorder="1" applyAlignment="1">
      <alignment horizontal="center"/>
      <protection/>
    </xf>
    <xf numFmtId="0" fontId="33" fillId="0" borderId="20" xfId="70" applyFont="1" applyFill="1" applyBorder="1" applyAlignment="1">
      <alignment horizontal="center"/>
      <protection/>
    </xf>
    <xf numFmtId="3" fontId="34" fillId="0" borderId="10" xfId="70" applyNumberFormat="1" applyFont="1" applyFill="1" applyBorder="1" applyAlignment="1">
      <alignment horizontal="right"/>
      <protection/>
    </xf>
    <xf numFmtId="0" fontId="35" fillId="0" borderId="20" xfId="70" applyFont="1" applyFill="1" applyBorder="1" applyAlignment="1">
      <alignment horizontal="center"/>
      <protection/>
    </xf>
    <xf numFmtId="0" fontId="32" fillId="0" borderId="19" xfId="70" applyFont="1" applyFill="1" applyBorder="1" applyAlignment="1">
      <alignment horizontal="center" wrapText="1"/>
      <protection/>
    </xf>
    <xf numFmtId="0" fontId="34" fillId="0" borderId="19" xfId="70" applyFont="1" applyFill="1" applyBorder="1" applyAlignment="1">
      <alignment/>
      <protection/>
    </xf>
    <xf numFmtId="0" fontId="32" fillId="0" borderId="20" xfId="70" applyFont="1" applyFill="1" applyBorder="1" applyAlignment="1">
      <alignment horizontal="center" wrapText="1"/>
      <protection/>
    </xf>
    <xf numFmtId="3" fontId="32" fillId="0" borderId="10" xfId="70" applyNumberFormat="1" applyFont="1" applyFill="1" applyBorder="1" applyAlignment="1">
      <alignment wrapText="1"/>
      <protection/>
    </xf>
    <xf numFmtId="0" fontId="36" fillId="0" borderId="20" xfId="70" applyFont="1" applyFill="1" applyBorder="1" applyAlignment="1">
      <alignment/>
      <protection/>
    </xf>
    <xf numFmtId="0" fontId="32" fillId="0" borderId="25" xfId="70" applyFont="1" applyFill="1" applyBorder="1">
      <alignment/>
      <protection/>
    </xf>
    <xf numFmtId="0" fontId="32" fillId="0" borderId="14" xfId="70" applyFont="1" applyFill="1" applyBorder="1">
      <alignment/>
      <protection/>
    </xf>
    <xf numFmtId="0" fontId="32" fillId="0" borderId="12" xfId="70" applyFont="1" applyFill="1" applyBorder="1">
      <alignment/>
      <protection/>
    </xf>
    <xf numFmtId="0" fontId="32" fillId="0" borderId="13" xfId="70" applyFont="1" applyFill="1" applyBorder="1">
      <alignment/>
      <protection/>
    </xf>
    <xf numFmtId="1" fontId="34" fillId="0" borderId="28" xfId="70" applyNumberFormat="1" applyFont="1" applyFill="1" applyBorder="1" applyAlignment="1">
      <alignment horizontal="center" vertical="center"/>
      <protection/>
    </xf>
    <xf numFmtId="0" fontId="34" fillId="0" borderId="26" xfId="70" applyFont="1" applyFill="1" applyBorder="1">
      <alignment/>
      <protection/>
    </xf>
    <xf numFmtId="0" fontId="34" fillId="0" borderId="27" xfId="70" applyFont="1" applyFill="1" applyBorder="1" applyAlignment="1">
      <alignment horizontal="right"/>
      <protection/>
    </xf>
    <xf numFmtId="0" fontId="34" fillId="0" borderId="29" xfId="70" applyFont="1" applyFill="1" applyBorder="1">
      <alignment/>
      <protection/>
    </xf>
    <xf numFmtId="0" fontId="32" fillId="0" borderId="25" xfId="70" applyFont="1" applyFill="1" applyBorder="1" applyAlignment="1">
      <alignment horizontal="right"/>
      <protection/>
    </xf>
    <xf numFmtId="0" fontId="32" fillId="0" borderId="23" xfId="70" applyFont="1" applyFill="1" applyBorder="1">
      <alignment/>
      <protection/>
    </xf>
    <xf numFmtId="3" fontId="32" fillId="0" borderId="30" xfId="70" applyNumberFormat="1" applyFont="1" applyFill="1" applyBorder="1" applyAlignment="1">
      <alignment horizontal="right"/>
      <protection/>
    </xf>
    <xf numFmtId="3" fontId="32" fillId="0" borderId="31" xfId="70" applyNumberFormat="1" applyFont="1" applyFill="1" applyBorder="1" applyAlignment="1">
      <alignment horizontal="center" wrapText="1"/>
      <protection/>
    </xf>
    <xf numFmtId="0" fontId="32" fillId="0" borderId="31" xfId="70" applyFont="1" applyFill="1" applyBorder="1" applyAlignment="1">
      <alignment horizontal="center" wrapText="1"/>
      <protection/>
    </xf>
    <xf numFmtId="0" fontId="32" fillId="0" borderId="32" xfId="70" applyFont="1" applyFill="1" applyBorder="1" applyAlignment="1">
      <alignment horizontal="center" wrapText="1"/>
      <protection/>
    </xf>
    <xf numFmtId="0" fontId="32" fillId="0" borderId="20" xfId="70" applyFont="1" applyFill="1" applyBorder="1" applyAlignment="1">
      <alignment horizontal="right" vertical="center"/>
      <protection/>
    </xf>
    <xf numFmtId="3" fontId="26" fillId="0" borderId="10" xfId="70" applyNumberFormat="1" applyFont="1" applyFill="1" applyBorder="1" applyAlignment="1">
      <alignment wrapText="1"/>
      <protection/>
    </xf>
    <xf numFmtId="0" fontId="32" fillId="0" borderId="33" xfId="70" applyFont="1" applyFill="1" applyBorder="1" applyAlignment="1">
      <alignment wrapText="1"/>
      <protection/>
    </xf>
    <xf numFmtId="0" fontId="34" fillId="0" borderId="21" xfId="70" applyFont="1" applyFill="1" applyBorder="1" applyAlignment="1">
      <alignment wrapText="1"/>
      <protection/>
    </xf>
    <xf numFmtId="0" fontId="33" fillId="0" borderId="21" xfId="70" applyFont="1" applyFill="1" applyBorder="1" applyAlignment="1">
      <alignment wrapText="1"/>
      <protection/>
    </xf>
    <xf numFmtId="0" fontId="35" fillId="0" borderId="21" xfId="70" applyFont="1" applyFill="1" applyBorder="1" applyAlignment="1">
      <alignment wrapText="1"/>
      <protection/>
    </xf>
    <xf numFmtId="0" fontId="30" fillId="0" borderId="0" xfId="0" applyFont="1" applyAlignment="1">
      <alignment/>
    </xf>
    <xf numFmtId="0" fontId="30" fillId="0" borderId="0" xfId="69" applyFont="1" applyAlignment="1">
      <alignment wrapText="1"/>
      <protection/>
    </xf>
    <xf numFmtId="0" fontId="30" fillId="0" borderId="0" xfId="69" applyFont="1">
      <alignment/>
      <protection/>
    </xf>
    <xf numFmtId="3" fontId="30" fillId="0" borderId="0" xfId="0" applyNumberFormat="1" applyFont="1" applyAlignment="1">
      <alignment/>
    </xf>
    <xf numFmtId="0" fontId="38" fillId="0" borderId="0" xfId="69" applyFont="1" applyAlignment="1">
      <alignment wrapText="1"/>
      <protection/>
    </xf>
    <xf numFmtId="3" fontId="38" fillId="0" borderId="0" xfId="69" applyNumberFormat="1" applyFont="1" applyAlignment="1">
      <alignment horizontal="right"/>
      <protection/>
    </xf>
    <xf numFmtId="0" fontId="38" fillId="0" borderId="0" xfId="69" applyFont="1" applyAlignment="1">
      <alignment vertical="center" wrapText="1"/>
      <protection/>
    </xf>
    <xf numFmtId="0" fontId="30" fillId="0" borderId="0" xfId="69" applyFont="1" applyAlignment="1">
      <alignment horizontal="center" vertical="center" wrapText="1"/>
      <protection/>
    </xf>
    <xf numFmtId="0" fontId="30" fillId="0" borderId="0" xfId="69" applyFont="1" applyAlignment="1">
      <alignment vertical="center"/>
      <protection/>
    </xf>
    <xf numFmtId="3" fontId="30" fillId="0" borderId="0" xfId="69" applyNumberFormat="1" applyFont="1" applyFill="1" applyAlignment="1">
      <alignment horizontal="center"/>
      <protection/>
    </xf>
    <xf numFmtId="0" fontId="30" fillId="0" borderId="0" xfId="69" applyFont="1" applyFill="1" applyAlignment="1">
      <alignment horizontal="center"/>
      <protection/>
    </xf>
    <xf numFmtId="0" fontId="30" fillId="0" borderId="0" xfId="69" applyFont="1" applyFill="1" applyAlignment="1">
      <alignment horizontal="center" wrapText="1"/>
      <protection/>
    </xf>
    <xf numFmtId="3" fontId="30" fillId="0" borderId="0" xfId="69" applyNumberFormat="1" applyFont="1" applyAlignment="1">
      <alignment horizontal="center"/>
      <protection/>
    </xf>
    <xf numFmtId="3" fontId="30" fillId="0" borderId="0" xfId="69" applyNumberFormat="1" applyFont="1" applyFill="1" applyBorder="1">
      <alignment/>
      <protection/>
    </xf>
    <xf numFmtId="0" fontId="30" fillId="0" borderId="0" xfId="69" applyFont="1" applyFill="1" applyAlignment="1">
      <alignment wrapText="1"/>
      <protection/>
    </xf>
    <xf numFmtId="0" fontId="30" fillId="0" borderId="0" xfId="69" applyFont="1" applyBorder="1" applyAlignment="1">
      <alignment wrapText="1"/>
      <protection/>
    </xf>
    <xf numFmtId="0" fontId="30" fillId="0" borderId="0" xfId="0" applyFont="1" applyAlignment="1">
      <alignment wrapText="1"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wrapText="1"/>
    </xf>
    <xf numFmtId="3" fontId="38" fillId="0" borderId="0" xfId="69" applyNumberFormat="1" applyFont="1" applyFill="1" applyBorder="1">
      <alignment/>
      <protection/>
    </xf>
    <xf numFmtId="0" fontId="38" fillId="0" borderId="0" xfId="69" applyFont="1" applyFill="1" applyAlignment="1">
      <alignment wrapText="1"/>
      <protection/>
    </xf>
    <xf numFmtId="3" fontId="38" fillId="0" borderId="0" xfId="0" applyNumberFormat="1" applyFont="1" applyAlignment="1">
      <alignment/>
    </xf>
    <xf numFmtId="3" fontId="37" fillId="0" borderId="0" xfId="0" applyNumberFormat="1" applyFont="1" applyAlignment="1">
      <alignment/>
    </xf>
    <xf numFmtId="0" fontId="30" fillId="0" borderId="0" xfId="69" applyFont="1" applyFill="1">
      <alignment/>
      <protection/>
    </xf>
    <xf numFmtId="3" fontId="30" fillId="0" borderId="0" xfId="0" applyNumberFormat="1" applyFont="1" applyFill="1" applyAlignment="1">
      <alignment/>
    </xf>
    <xf numFmtId="0" fontId="30" fillId="0" borderId="0" xfId="69" applyFont="1" applyFill="1" applyAlignment="1">
      <alignment vertical="center" wrapText="1"/>
      <protection/>
    </xf>
    <xf numFmtId="3" fontId="30" fillId="0" borderId="0" xfId="69" applyNumberFormat="1" applyFont="1" applyFill="1" applyBorder="1" applyAlignment="1">
      <alignment vertical="center"/>
      <protection/>
    </xf>
    <xf numFmtId="0" fontId="30" fillId="0" borderId="0" xfId="69" applyFont="1" applyFill="1" applyBorder="1" applyAlignment="1">
      <alignment wrapText="1"/>
      <protection/>
    </xf>
    <xf numFmtId="3" fontId="30" fillId="0" borderId="0" xfId="69" applyNumberFormat="1" applyFont="1" applyFill="1">
      <alignment/>
      <protection/>
    </xf>
    <xf numFmtId="3" fontId="38" fillId="0" borderId="0" xfId="69" applyNumberFormat="1" applyFont="1" applyBorder="1">
      <alignment/>
      <protection/>
    </xf>
    <xf numFmtId="0" fontId="37" fillId="0" borderId="0" xfId="69" applyFont="1" applyAlignment="1">
      <alignment wrapText="1"/>
      <protection/>
    </xf>
    <xf numFmtId="3" fontId="37" fillId="0" borderId="0" xfId="0" applyNumberFormat="1" applyFont="1" applyFill="1" applyAlignment="1">
      <alignment/>
    </xf>
    <xf numFmtId="0" fontId="38" fillId="0" borderId="0" xfId="0" applyFont="1" applyFill="1" applyAlignment="1">
      <alignment/>
    </xf>
    <xf numFmtId="0" fontId="32" fillId="0" borderId="33" xfId="70" applyFont="1" applyFill="1" applyBorder="1">
      <alignment/>
      <protection/>
    </xf>
    <xf numFmtId="0" fontId="34" fillId="0" borderId="33" xfId="70" applyFont="1" applyFill="1" applyBorder="1">
      <alignment/>
      <protection/>
    </xf>
    <xf numFmtId="0" fontId="33" fillId="0" borderId="33" xfId="70" applyFont="1" applyFill="1" applyBorder="1">
      <alignment/>
      <protection/>
    </xf>
    <xf numFmtId="0" fontId="33" fillId="0" borderId="26" xfId="70" applyFont="1" applyFill="1" applyBorder="1">
      <alignment/>
      <protection/>
    </xf>
    <xf numFmtId="0" fontId="33" fillId="0" borderId="10" xfId="70" applyFont="1" applyFill="1" applyBorder="1" applyAlignment="1">
      <alignment wrapText="1"/>
      <protection/>
    </xf>
    <xf numFmtId="0" fontId="32" fillId="0" borderId="10" xfId="70" applyFont="1" applyFill="1" applyBorder="1" applyAlignment="1">
      <alignment wrapText="1"/>
      <protection/>
    </xf>
    <xf numFmtId="0" fontId="35" fillId="0" borderId="10" xfId="70" applyFont="1" applyFill="1" applyBorder="1" applyAlignment="1">
      <alignment wrapText="1"/>
      <protection/>
    </xf>
    <xf numFmtId="0" fontId="34" fillId="0" borderId="10" xfId="70" applyFont="1" applyFill="1" applyBorder="1" applyAlignment="1">
      <alignment wrapText="1"/>
      <protection/>
    </xf>
    <xf numFmtId="0" fontId="35" fillId="0" borderId="10" xfId="70" applyFont="1" applyFill="1" applyBorder="1">
      <alignment/>
      <protection/>
    </xf>
    <xf numFmtId="0" fontId="34" fillId="0" borderId="34" xfId="70" applyFont="1" applyFill="1" applyBorder="1">
      <alignment/>
      <protection/>
    </xf>
    <xf numFmtId="3" fontId="33" fillId="0" borderId="10" xfId="70" applyNumberFormat="1" applyFont="1" applyFill="1" applyBorder="1" applyAlignment="1">
      <alignment wrapText="1"/>
      <protection/>
    </xf>
    <xf numFmtId="3" fontId="35" fillId="0" borderId="10" xfId="70" applyNumberFormat="1" applyFont="1" applyFill="1" applyBorder="1" applyAlignment="1">
      <alignment wrapText="1"/>
      <protection/>
    </xf>
    <xf numFmtId="3" fontId="34" fillId="0" borderId="10" xfId="70" applyNumberFormat="1" applyFont="1" applyFill="1" applyBorder="1" applyAlignment="1">
      <alignment wrapText="1"/>
      <protection/>
    </xf>
    <xf numFmtId="3" fontId="32" fillId="0" borderId="10" xfId="70" applyNumberFormat="1" applyFont="1" applyFill="1" applyBorder="1" applyAlignment="1">
      <alignment vertical="top" wrapText="1"/>
      <protection/>
    </xf>
    <xf numFmtId="3" fontId="34" fillId="0" borderId="10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0" fontId="32" fillId="0" borderId="0" xfId="70" applyFont="1" applyFill="1" applyBorder="1" applyAlignment="1">
      <alignment horizontal="right"/>
      <protection/>
    </xf>
    <xf numFmtId="0" fontId="33" fillId="0" borderId="0" xfId="70" applyFont="1" applyFill="1" applyBorder="1" applyAlignment="1">
      <alignment horizontal="right" wrapText="1"/>
      <protection/>
    </xf>
    <xf numFmtId="0" fontId="25" fillId="0" borderId="0" xfId="70" applyFont="1" applyBorder="1" applyAlignment="1">
      <alignment horizontal="right"/>
      <protection/>
    </xf>
    <xf numFmtId="0" fontId="20" fillId="0" borderId="0" xfId="70" applyFont="1" applyFill="1" applyBorder="1">
      <alignment/>
      <protection/>
    </xf>
    <xf numFmtId="0" fontId="20" fillId="0" borderId="15" xfId="70" applyFont="1" applyFill="1" applyBorder="1">
      <alignment/>
      <protection/>
    </xf>
    <xf numFmtId="16" fontId="32" fillId="0" borderId="21" xfId="70" applyNumberFormat="1" applyFont="1" applyFill="1" applyBorder="1" applyAlignment="1">
      <alignment wrapText="1"/>
      <protection/>
    </xf>
    <xf numFmtId="3" fontId="32" fillId="0" borderId="0" xfId="0" applyNumberFormat="1" applyFont="1" applyFill="1" applyBorder="1" applyAlignment="1">
      <alignment wrapText="1"/>
    </xf>
    <xf numFmtId="0" fontId="20" fillId="0" borderId="35" xfId="70" applyFont="1" applyFill="1" applyBorder="1">
      <alignment/>
      <protection/>
    </xf>
    <xf numFmtId="0" fontId="25" fillId="0" borderId="0" xfId="70" applyFont="1" applyBorder="1" applyAlignment="1">
      <alignment/>
      <protection/>
    </xf>
    <xf numFmtId="0" fontId="39" fillId="0" borderId="0" xfId="0" applyFont="1" applyAlignment="1">
      <alignment/>
    </xf>
    <xf numFmtId="0" fontId="40" fillId="0" borderId="0" xfId="0" applyFont="1" applyAlignment="1">
      <alignment wrapText="1"/>
    </xf>
    <xf numFmtId="0" fontId="40" fillId="0" borderId="0" xfId="0" applyFont="1" applyAlignment="1">
      <alignment/>
    </xf>
    <xf numFmtId="3" fontId="40" fillId="0" borderId="0" xfId="0" applyNumberFormat="1" applyFont="1" applyAlignment="1">
      <alignment/>
    </xf>
    <xf numFmtId="0" fontId="33" fillId="0" borderId="0" xfId="70" applyFont="1" applyFill="1" applyBorder="1" applyAlignment="1">
      <alignment horizontal="right"/>
      <protection/>
    </xf>
    <xf numFmtId="3" fontId="35" fillId="0" borderId="19" xfId="70" applyNumberFormat="1" applyFont="1" applyFill="1" applyBorder="1">
      <alignment/>
      <protection/>
    </xf>
    <xf numFmtId="3" fontId="20" fillId="0" borderId="19" xfId="70" applyNumberFormat="1" applyFont="1" applyFill="1" applyBorder="1">
      <alignment/>
      <protection/>
    </xf>
    <xf numFmtId="3" fontId="34" fillId="0" borderId="19" xfId="70" applyNumberFormat="1" applyFont="1" applyFill="1" applyBorder="1">
      <alignment/>
      <protection/>
    </xf>
    <xf numFmtId="3" fontId="34" fillId="0" borderId="19" xfId="70" applyNumberFormat="1" applyFont="1" applyFill="1" applyBorder="1" applyAlignment="1">
      <alignment horizontal="right"/>
      <protection/>
    </xf>
    <xf numFmtId="0" fontId="31" fillId="0" borderId="0" xfId="0" applyFont="1" applyFill="1" applyBorder="1" applyAlignment="1">
      <alignment horizontal="right" wrapText="1"/>
    </xf>
    <xf numFmtId="3" fontId="32" fillId="0" borderId="19" xfId="70" applyNumberFormat="1" applyFont="1" applyFill="1" applyBorder="1" applyAlignment="1">
      <alignment wrapText="1"/>
      <protection/>
    </xf>
    <xf numFmtId="3" fontId="20" fillId="0" borderId="10" xfId="70" applyNumberFormat="1" applyFont="1" applyFill="1" applyBorder="1">
      <alignment/>
      <protection/>
    </xf>
    <xf numFmtId="3" fontId="34" fillId="0" borderId="22" xfId="70" applyNumberFormat="1" applyFont="1" applyFill="1" applyBorder="1">
      <alignment/>
      <protection/>
    </xf>
    <xf numFmtId="0" fontId="29" fillId="0" borderId="0" xfId="0" applyFont="1" applyAlignment="1">
      <alignment wrapText="1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0" fillId="24" borderId="10" xfId="70" applyFont="1" applyFill="1" applyBorder="1">
      <alignment/>
      <protection/>
    </xf>
    <xf numFmtId="0" fontId="20" fillId="24" borderId="10" xfId="70" applyFont="1" applyFill="1" applyBorder="1" applyAlignment="1">
      <alignment wrapText="1"/>
      <protection/>
    </xf>
    <xf numFmtId="0" fontId="30" fillId="0" borderId="0" xfId="69" applyFont="1" applyFill="1" applyAlignment="1">
      <alignment horizontal="center" vertical="center" wrapText="1"/>
      <protection/>
    </xf>
    <xf numFmtId="0" fontId="20" fillId="0" borderId="0" xfId="70" applyFont="1" applyFill="1" applyBorder="1" applyAlignment="1">
      <alignment horizontal="right"/>
      <protection/>
    </xf>
    <xf numFmtId="0" fontId="32" fillId="0" borderId="21" xfId="70" applyFont="1" applyFill="1" applyBorder="1" applyAlignment="1" quotePrefix="1">
      <alignment wrapText="1"/>
      <protection/>
    </xf>
    <xf numFmtId="0" fontId="32" fillId="0" borderId="36" xfId="70" applyFont="1" applyFill="1" applyBorder="1">
      <alignment/>
      <protection/>
    </xf>
    <xf numFmtId="0" fontId="32" fillId="0" borderId="35" xfId="70" applyFont="1" applyFill="1" applyBorder="1">
      <alignment/>
      <protection/>
    </xf>
    <xf numFmtId="0" fontId="35" fillId="0" borderId="33" xfId="70" applyFont="1" applyFill="1" applyBorder="1">
      <alignment/>
      <protection/>
    </xf>
    <xf numFmtId="0" fontId="34" fillId="0" borderId="12" xfId="70" applyFont="1" applyFill="1" applyBorder="1">
      <alignment/>
      <protection/>
    </xf>
    <xf numFmtId="0" fontId="34" fillId="0" borderId="37" xfId="70" applyFont="1" applyFill="1" applyBorder="1" applyAlignment="1">
      <alignment horizontal="center" vertical="center"/>
      <protection/>
    </xf>
    <xf numFmtId="0" fontId="34" fillId="0" borderId="28" xfId="70" applyFont="1" applyFill="1" applyBorder="1">
      <alignment/>
      <protection/>
    </xf>
    <xf numFmtId="14" fontId="32" fillId="0" borderId="33" xfId="70" applyNumberFormat="1" applyFont="1" applyFill="1" applyBorder="1">
      <alignment/>
      <protection/>
    </xf>
    <xf numFmtId="16" fontId="32" fillId="0" borderId="33" xfId="70" applyNumberFormat="1" applyFont="1" applyFill="1" applyBorder="1" applyAlignment="1">
      <alignment wrapText="1"/>
      <protection/>
    </xf>
    <xf numFmtId="0" fontId="32" fillId="0" borderId="33" xfId="70" applyFont="1" applyFill="1" applyBorder="1" applyAlignment="1">
      <alignment/>
      <protection/>
    </xf>
    <xf numFmtId="0" fontId="36" fillId="0" borderId="33" xfId="70" applyFont="1" applyFill="1" applyBorder="1" applyAlignment="1">
      <alignment/>
      <protection/>
    </xf>
    <xf numFmtId="0" fontId="34" fillId="0" borderId="37" xfId="70" applyFont="1" applyFill="1" applyBorder="1">
      <alignment/>
      <protection/>
    </xf>
    <xf numFmtId="3" fontId="32" fillId="0" borderId="33" xfId="70" applyNumberFormat="1" applyFont="1" applyFill="1" applyBorder="1">
      <alignment/>
      <protection/>
    </xf>
    <xf numFmtId="3" fontId="32" fillId="0" borderId="33" xfId="70" applyNumberFormat="1" applyFont="1" applyFill="1" applyBorder="1" applyAlignment="1">
      <alignment wrapText="1"/>
      <protection/>
    </xf>
    <xf numFmtId="3" fontId="33" fillId="0" borderId="33" xfId="70" applyNumberFormat="1" applyFont="1" applyFill="1" applyBorder="1">
      <alignment/>
      <protection/>
    </xf>
    <xf numFmtId="3" fontId="33" fillId="0" borderId="13" xfId="70" applyNumberFormat="1" applyFont="1" applyFill="1" applyBorder="1">
      <alignment/>
      <protection/>
    </xf>
    <xf numFmtId="3" fontId="34" fillId="0" borderId="33" xfId="70" applyNumberFormat="1" applyFont="1" applyFill="1" applyBorder="1">
      <alignment/>
      <protection/>
    </xf>
    <xf numFmtId="3" fontId="34" fillId="0" borderId="33" xfId="70" applyNumberFormat="1" applyFont="1" applyFill="1" applyBorder="1" applyAlignment="1">
      <alignment horizontal="right"/>
      <protection/>
    </xf>
    <xf numFmtId="3" fontId="35" fillId="0" borderId="33" xfId="70" applyNumberFormat="1" applyFont="1" applyFill="1" applyBorder="1">
      <alignment/>
      <protection/>
    </xf>
    <xf numFmtId="3" fontId="20" fillId="0" borderId="33" xfId="70" applyNumberFormat="1" applyFont="1" applyFill="1" applyBorder="1">
      <alignment/>
      <protection/>
    </xf>
    <xf numFmtId="3" fontId="35" fillId="0" borderId="38" xfId="70" applyNumberFormat="1" applyFont="1" applyFill="1" applyBorder="1">
      <alignment/>
      <protection/>
    </xf>
    <xf numFmtId="0" fontId="26" fillId="0" borderId="0" xfId="70" applyFont="1" applyBorder="1" applyAlignment="1">
      <alignment horizontal="right"/>
      <protection/>
    </xf>
    <xf numFmtId="0" fontId="0" fillId="0" borderId="0" xfId="68" applyAlignment="1">
      <alignment/>
      <protection/>
    </xf>
    <xf numFmtId="0" fontId="20" fillId="0" borderId="0" xfId="70" applyFont="1" applyBorder="1">
      <alignment/>
      <protection/>
    </xf>
    <xf numFmtId="3" fontId="32" fillId="0" borderId="38" xfId="70" applyNumberFormat="1" applyFont="1" applyFill="1" applyBorder="1" applyAlignment="1">
      <alignment wrapText="1"/>
      <protection/>
    </xf>
    <xf numFmtId="3" fontId="32" fillId="0" borderId="13" xfId="70" applyNumberFormat="1" applyFont="1" applyFill="1" applyBorder="1" applyAlignment="1">
      <alignment wrapText="1"/>
      <protection/>
    </xf>
    <xf numFmtId="3" fontId="35" fillId="0" borderId="13" xfId="70" applyNumberFormat="1" applyFont="1" applyFill="1" applyBorder="1">
      <alignment/>
      <protection/>
    </xf>
    <xf numFmtId="3" fontId="32" fillId="0" borderId="13" xfId="70" applyNumberFormat="1" applyFont="1" applyFill="1" applyBorder="1">
      <alignment/>
      <protection/>
    </xf>
    <xf numFmtId="0" fontId="28" fillId="0" borderId="0" xfId="70" applyFont="1" applyBorder="1" applyAlignment="1">
      <alignment horizontal="center"/>
      <protection/>
    </xf>
    <xf numFmtId="3" fontId="38" fillId="0" borderId="0" xfId="0" applyNumberFormat="1" applyFont="1" applyFill="1" applyAlignment="1">
      <alignment/>
    </xf>
    <xf numFmtId="0" fontId="34" fillId="0" borderId="17" xfId="70" applyFont="1" applyFill="1" applyBorder="1">
      <alignment/>
      <protection/>
    </xf>
    <xf numFmtId="0" fontId="34" fillId="0" borderId="39" xfId="70" applyFont="1" applyFill="1" applyBorder="1">
      <alignment/>
      <protection/>
    </xf>
    <xf numFmtId="0" fontId="34" fillId="0" borderId="20" xfId="70" applyFont="1" applyFill="1" applyBorder="1">
      <alignment/>
      <protection/>
    </xf>
    <xf numFmtId="0" fontId="34" fillId="0" borderId="13" xfId="70" applyFont="1" applyFill="1" applyBorder="1">
      <alignment/>
      <protection/>
    </xf>
    <xf numFmtId="0" fontId="33" fillId="0" borderId="20" xfId="70" applyFont="1" applyFill="1" applyBorder="1">
      <alignment/>
      <protection/>
    </xf>
    <xf numFmtId="0" fontId="33" fillId="0" borderId="13" xfId="70" applyFont="1" applyFill="1" applyBorder="1">
      <alignment/>
      <protection/>
    </xf>
    <xf numFmtId="3" fontId="32" fillId="0" borderId="20" xfId="70" applyNumberFormat="1" applyFont="1" applyFill="1" applyBorder="1">
      <alignment/>
      <protection/>
    </xf>
    <xf numFmtId="3" fontId="33" fillId="0" borderId="20" xfId="70" applyNumberFormat="1" applyFont="1" applyFill="1" applyBorder="1">
      <alignment/>
      <protection/>
    </xf>
    <xf numFmtId="3" fontId="34" fillId="0" borderId="20" xfId="70" applyNumberFormat="1" applyFont="1" applyFill="1" applyBorder="1">
      <alignment/>
      <protection/>
    </xf>
    <xf numFmtId="3" fontId="34" fillId="0" borderId="13" xfId="70" applyNumberFormat="1" applyFont="1" applyFill="1" applyBorder="1">
      <alignment/>
      <protection/>
    </xf>
    <xf numFmtId="0" fontId="34" fillId="0" borderId="20" xfId="70" applyFont="1" applyFill="1" applyBorder="1" applyAlignment="1">
      <alignment wrapText="1"/>
      <protection/>
    </xf>
    <xf numFmtId="0" fontId="34" fillId="0" borderId="13" xfId="70" applyFont="1" applyFill="1" applyBorder="1" applyAlignment="1">
      <alignment wrapText="1"/>
      <protection/>
    </xf>
    <xf numFmtId="3" fontId="32" fillId="0" borderId="20" xfId="70" applyNumberFormat="1" applyFont="1" applyFill="1" applyBorder="1" applyAlignment="1">
      <alignment wrapText="1"/>
      <protection/>
    </xf>
    <xf numFmtId="3" fontId="33" fillId="0" borderId="20" xfId="70" applyNumberFormat="1" applyFont="1" applyFill="1" applyBorder="1" applyAlignment="1">
      <alignment wrapText="1"/>
      <protection/>
    </xf>
    <xf numFmtId="3" fontId="33" fillId="0" borderId="13" xfId="70" applyNumberFormat="1" applyFont="1" applyFill="1" applyBorder="1" applyAlignment="1">
      <alignment wrapText="1"/>
      <protection/>
    </xf>
    <xf numFmtId="0" fontId="32" fillId="0" borderId="20" xfId="70" applyFont="1" applyFill="1" applyBorder="1" applyAlignment="1">
      <alignment wrapText="1"/>
      <protection/>
    </xf>
    <xf numFmtId="0" fontId="32" fillId="0" borderId="13" xfId="70" applyFont="1" applyFill="1" applyBorder="1" applyAlignment="1">
      <alignment wrapText="1"/>
      <protection/>
    </xf>
    <xf numFmtId="3" fontId="35" fillId="0" borderId="20" xfId="70" applyNumberFormat="1" applyFont="1" applyFill="1" applyBorder="1" applyAlignment="1">
      <alignment wrapText="1"/>
      <protection/>
    </xf>
    <xf numFmtId="3" fontId="35" fillId="0" borderId="13" xfId="70" applyNumberFormat="1" applyFont="1" applyFill="1" applyBorder="1" applyAlignment="1">
      <alignment wrapText="1"/>
      <protection/>
    </xf>
    <xf numFmtId="0" fontId="33" fillId="0" borderId="20" xfId="70" applyFont="1" applyFill="1" applyBorder="1" applyAlignment="1">
      <alignment wrapText="1"/>
      <protection/>
    </xf>
    <xf numFmtId="0" fontId="33" fillId="0" borderId="13" xfId="70" applyFont="1" applyFill="1" applyBorder="1" applyAlignment="1">
      <alignment wrapText="1"/>
      <protection/>
    </xf>
    <xf numFmtId="0" fontId="35" fillId="0" borderId="20" xfId="70" applyFont="1" applyFill="1" applyBorder="1" applyAlignment="1">
      <alignment wrapText="1"/>
      <protection/>
    </xf>
    <xf numFmtId="0" fontId="35" fillId="0" borderId="13" xfId="70" applyFont="1" applyFill="1" applyBorder="1" applyAlignment="1">
      <alignment wrapText="1"/>
      <protection/>
    </xf>
    <xf numFmtId="0" fontId="35" fillId="0" borderId="13" xfId="70" applyFont="1" applyFill="1" applyBorder="1">
      <alignment/>
      <protection/>
    </xf>
    <xf numFmtId="3" fontId="34" fillId="0" borderId="20" xfId="70" applyNumberFormat="1" applyFont="1" applyFill="1" applyBorder="1" applyAlignment="1">
      <alignment wrapText="1"/>
      <protection/>
    </xf>
    <xf numFmtId="3" fontId="34" fillId="0" borderId="13" xfId="70" applyNumberFormat="1" applyFont="1" applyFill="1" applyBorder="1" applyAlignment="1">
      <alignment wrapText="1"/>
      <protection/>
    </xf>
    <xf numFmtId="3" fontId="34" fillId="0" borderId="20" xfId="0" applyNumberFormat="1" applyFont="1" applyFill="1" applyBorder="1" applyAlignment="1">
      <alignment/>
    </xf>
    <xf numFmtId="3" fontId="34" fillId="0" borderId="13" xfId="0" applyNumberFormat="1" applyFont="1" applyFill="1" applyBorder="1" applyAlignment="1">
      <alignment/>
    </xf>
    <xf numFmtId="3" fontId="32" fillId="0" borderId="20" xfId="70" applyNumberFormat="1" applyFont="1" applyFill="1" applyBorder="1" applyAlignment="1">
      <alignment vertical="top" wrapText="1"/>
      <protection/>
    </xf>
    <xf numFmtId="3" fontId="32" fillId="0" borderId="13" xfId="70" applyNumberFormat="1" applyFont="1" applyFill="1" applyBorder="1" applyAlignment="1">
      <alignment vertical="top" wrapText="1"/>
      <protection/>
    </xf>
    <xf numFmtId="3" fontId="34" fillId="0" borderId="25" xfId="70" applyNumberFormat="1" applyFont="1" applyFill="1" applyBorder="1">
      <alignment/>
      <protection/>
    </xf>
    <xf numFmtId="3" fontId="34" fillId="0" borderId="40" xfId="70" applyNumberFormat="1" applyFont="1" applyFill="1" applyBorder="1">
      <alignment/>
      <protection/>
    </xf>
    <xf numFmtId="3" fontId="32" fillId="0" borderId="38" xfId="70" applyNumberFormat="1" applyFont="1" applyFill="1" applyBorder="1">
      <alignment/>
      <protection/>
    </xf>
    <xf numFmtId="3" fontId="33" fillId="0" borderId="38" xfId="70" applyNumberFormat="1" applyFont="1" applyFill="1" applyBorder="1">
      <alignment/>
      <protection/>
    </xf>
    <xf numFmtId="3" fontId="32" fillId="0" borderId="21" xfId="0" applyNumberFormat="1" applyFont="1" applyFill="1" applyBorder="1" applyAlignment="1">
      <alignment wrapText="1"/>
    </xf>
    <xf numFmtId="3" fontId="26" fillId="0" borderId="10" xfId="70" applyNumberFormat="1" applyFont="1" applyBorder="1">
      <alignment/>
      <protection/>
    </xf>
    <xf numFmtId="0" fontId="28" fillId="0" borderId="0" xfId="70" applyFont="1" applyBorder="1" applyAlignment="1">
      <alignment horizontal="center" wrapText="1"/>
      <protection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/>
    </xf>
    <xf numFmtId="0" fontId="34" fillId="0" borderId="41" xfId="70" applyFont="1" applyFill="1" applyBorder="1">
      <alignment/>
      <protection/>
    </xf>
    <xf numFmtId="0" fontId="34" fillId="0" borderId="35" xfId="70" applyFont="1" applyFill="1" applyBorder="1">
      <alignment/>
      <protection/>
    </xf>
    <xf numFmtId="0" fontId="33" fillId="0" borderId="35" xfId="70" applyFont="1" applyFill="1" applyBorder="1">
      <alignment/>
      <protection/>
    </xf>
    <xf numFmtId="3" fontId="32" fillId="0" borderId="35" xfId="70" applyNumberFormat="1" applyFont="1" applyFill="1" applyBorder="1">
      <alignment/>
      <protection/>
    </xf>
    <xf numFmtId="3" fontId="33" fillId="0" borderId="35" xfId="70" applyNumberFormat="1" applyFont="1" applyFill="1" applyBorder="1">
      <alignment/>
      <protection/>
    </xf>
    <xf numFmtId="3" fontId="34" fillId="0" borderId="35" xfId="70" applyNumberFormat="1" applyFont="1" applyFill="1" applyBorder="1">
      <alignment/>
      <protection/>
    </xf>
    <xf numFmtId="0" fontId="34" fillId="0" borderId="35" xfId="70" applyFont="1" applyFill="1" applyBorder="1" applyAlignment="1">
      <alignment wrapText="1"/>
      <protection/>
    </xf>
    <xf numFmtId="3" fontId="32" fillId="0" borderId="35" xfId="70" applyNumberFormat="1" applyFont="1" applyFill="1" applyBorder="1" applyAlignment="1">
      <alignment wrapText="1"/>
      <protection/>
    </xf>
    <xf numFmtId="3" fontId="33" fillId="0" borderId="35" xfId="70" applyNumberFormat="1" applyFont="1" applyFill="1" applyBorder="1" applyAlignment="1">
      <alignment wrapText="1"/>
      <protection/>
    </xf>
    <xf numFmtId="0" fontId="32" fillId="0" borderId="35" xfId="70" applyFont="1" applyFill="1" applyBorder="1" applyAlignment="1">
      <alignment wrapText="1"/>
      <protection/>
    </xf>
    <xf numFmtId="3" fontId="35" fillId="0" borderId="35" xfId="70" applyNumberFormat="1" applyFont="1" applyFill="1" applyBorder="1" applyAlignment="1">
      <alignment wrapText="1"/>
      <protection/>
    </xf>
    <xf numFmtId="0" fontId="33" fillId="0" borderId="35" xfId="70" applyFont="1" applyFill="1" applyBorder="1" applyAlignment="1">
      <alignment wrapText="1"/>
      <protection/>
    </xf>
    <xf numFmtId="0" fontId="35" fillId="0" borderId="35" xfId="70" applyFont="1" applyFill="1" applyBorder="1" applyAlignment="1">
      <alignment wrapText="1"/>
      <protection/>
    </xf>
    <xf numFmtId="3" fontId="34" fillId="0" borderId="35" xfId="70" applyNumberFormat="1" applyFont="1" applyFill="1" applyBorder="1" applyAlignment="1">
      <alignment wrapText="1"/>
      <protection/>
    </xf>
    <xf numFmtId="3" fontId="34" fillId="0" borderId="35" xfId="0" applyNumberFormat="1" applyFont="1" applyFill="1" applyBorder="1" applyAlignment="1">
      <alignment/>
    </xf>
    <xf numFmtId="3" fontId="32" fillId="0" borderId="35" xfId="70" applyNumberFormat="1" applyFont="1" applyFill="1" applyBorder="1" applyAlignment="1">
      <alignment vertical="top" wrapText="1"/>
      <protection/>
    </xf>
    <xf numFmtId="3" fontId="34" fillId="0" borderId="42" xfId="70" applyNumberFormat="1" applyFont="1" applyFill="1" applyBorder="1">
      <alignment/>
      <protection/>
    </xf>
    <xf numFmtId="0" fontId="34" fillId="0" borderId="16" xfId="70" applyFont="1" applyFill="1" applyBorder="1">
      <alignment/>
      <protection/>
    </xf>
    <xf numFmtId="0" fontId="34" fillId="0" borderId="19" xfId="70" applyFont="1" applyFill="1" applyBorder="1" applyAlignment="1">
      <alignment wrapText="1"/>
      <protection/>
    </xf>
    <xf numFmtId="3" fontId="33" fillId="0" borderId="19" xfId="70" applyNumberFormat="1" applyFont="1" applyFill="1" applyBorder="1" applyAlignment="1">
      <alignment wrapText="1"/>
      <protection/>
    </xf>
    <xf numFmtId="0" fontId="32" fillId="0" borderId="19" xfId="70" applyFont="1" applyFill="1" applyBorder="1" applyAlignment="1">
      <alignment wrapText="1"/>
      <protection/>
    </xf>
    <xf numFmtId="3" fontId="35" fillId="0" borderId="19" xfId="70" applyNumberFormat="1" applyFont="1" applyFill="1" applyBorder="1" applyAlignment="1">
      <alignment wrapText="1"/>
      <protection/>
    </xf>
    <xf numFmtId="0" fontId="33" fillId="0" borderId="19" xfId="70" applyFont="1" applyFill="1" applyBorder="1" applyAlignment="1">
      <alignment wrapText="1"/>
      <protection/>
    </xf>
    <xf numFmtId="0" fontId="35" fillId="0" borderId="19" xfId="70" applyFont="1" applyFill="1" applyBorder="1" applyAlignment="1">
      <alignment wrapText="1"/>
      <protection/>
    </xf>
    <xf numFmtId="3" fontId="34" fillId="0" borderId="19" xfId="70" applyNumberFormat="1" applyFont="1" applyFill="1" applyBorder="1" applyAlignment="1">
      <alignment wrapText="1"/>
      <protection/>
    </xf>
    <xf numFmtId="3" fontId="34" fillId="0" borderId="19" xfId="0" applyNumberFormat="1" applyFont="1" applyFill="1" applyBorder="1" applyAlignment="1">
      <alignment/>
    </xf>
    <xf numFmtId="3" fontId="32" fillId="0" borderId="19" xfId="70" applyNumberFormat="1" applyFont="1" applyFill="1" applyBorder="1" applyAlignment="1">
      <alignment vertical="top" wrapText="1"/>
      <protection/>
    </xf>
    <xf numFmtId="1" fontId="34" fillId="0" borderId="43" xfId="70" applyNumberFormat="1" applyFont="1" applyFill="1" applyBorder="1" applyAlignment="1">
      <alignment horizontal="center"/>
      <protection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1" fontId="34" fillId="0" borderId="46" xfId="70" applyNumberFormat="1" applyFont="1" applyFill="1" applyBorder="1" applyAlignment="1">
      <alignment horizontal="center"/>
      <protection/>
    </xf>
    <xf numFmtId="0" fontId="0" fillId="0" borderId="15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34" fillId="0" borderId="33" xfId="70" applyFont="1" applyFill="1" applyBorder="1" applyAlignment="1">
      <alignment/>
      <protection/>
    </xf>
    <xf numFmtId="0" fontId="0" fillId="0" borderId="38" xfId="0" applyFill="1" applyBorder="1" applyAlignment="1">
      <alignment/>
    </xf>
    <xf numFmtId="0" fontId="0" fillId="0" borderId="48" xfId="0" applyFill="1" applyBorder="1" applyAlignment="1">
      <alignment/>
    </xf>
    <xf numFmtId="0" fontId="28" fillId="0" borderId="0" xfId="70" applyFont="1" applyBorder="1" applyAlignment="1">
      <alignment horizontal="center" wrapText="1"/>
      <protection/>
    </xf>
    <xf numFmtId="0" fontId="25" fillId="0" borderId="35" xfId="70" applyFont="1" applyFill="1" applyBorder="1" applyAlignment="1">
      <alignment horizontal="center" vertical="center" wrapText="1"/>
      <protection/>
    </xf>
    <xf numFmtId="0" fontId="25" fillId="0" borderId="38" xfId="70" applyFont="1" applyFill="1" applyBorder="1" applyAlignment="1">
      <alignment horizontal="center" vertical="center" wrapText="1"/>
      <protection/>
    </xf>
    <xf numFmtId="0" fontId="25" fillId="0" borderId="13" xfId="70" applyFont="1" applyFill="1" applyBorder="1" applyAlignment="1">
      <alignment horizontal="center" vertical="center" wrapText="1"/>
      <protection/>
    </xf>
    <xf numFmtId="0" fontId="27" fillId="0" borderId="35" xfId="70" applyFont="1" applyFill="1" applyBorder="1" applyAlignment="1">
      <alignment horizontal="center" vertical="center" wrapText="1"/>
      <protection/>
    </xf>
    <xf numFmtId="0" fontId="27" fillId="0" borderId="38" xfId="70" applyFont="1" applyFill="1" applyBorder="1" applyAlignment="1">
      <alignment horizontal="center" vertical="center" wrapText="1"/>
      <protection/>
    </xf>
    <xf numFmtId="0" fontId="27" fillId="0" borderId="13" xfId="70" applyFont="1" applyFill="1" applyBorder="1" applyAlignment="1">
      <alignment horizontal="center" vertical="center" wrapText="1"/>
      <protection/>
    </xf>
    <xf numFmtId="0" fontId="26" fillId="0" borderId="0" xfId="70" applyFont="1" applyBorder="1" applyAlignment="1">
      <alignment horizontal="right"/>
      <protection/>
    </xf>
    <xf numFmtId="0" fontId="31" fillId="0" borderId="0" xfId="68" applyFont="1" applyAlignment="1">
      <alignment/>
      <protection/>
    </xf>
    <xf numFmtId="0" fontId="0" fillId="0" borderId="0" xfId="68" applyAlignment="1">
      <alignment/>
      <protection/>
    </xf>
    <xf numFmtId="0" fontId="37" fillId="0" borderId="0" xfId="69" applyFont="1" applyAlignment="1">
      <alignment horizontal="center" wrapText="1"/>
      <protection/>
    </xf>
    <xf numFmtId="0" fontId="29" fillId="0" borderId="0" xfId="0" applyFont="1" applyAlignment="1">
      <alignment horizontal="center" wrapText="1"/>
    </xf>
    <xf numFmtId="0" fontId="37" fillId="0" borderId="0" xfId="69" applyFont="1" applyAlignment="1">
      <alignment horizontal="center" vertical="center" wrapText="1"/>
      <protection/>
    </xf>
    <xf numFmtId="0" fontId="29" fillId="0" borderId="0" xfId="0" applyFont="1" applyAlignment="1">
      <alignment/>
    </xf>
  </cellXfs>
  <cellStyles count="65">
    <cellStyle name="Normal" xfId="0"/>
    <cellStyle name="20% - 1. jelölőszín" xfId="15"/>
    <cellStyle name="20% - 1. jelölőszín 2" xfId="16"/>
    <cellStyle name="20% - 2. jelölőszín" xfId="17"/>
    <cellStyle name="20% - 2. jelölőszín 2" xfId="18"/>
    <cellStyle name="20% - 3. jelölőszín" xfId="19"/>
    <cellStyle name="20% - 3. jelölőszín 2" xfId="20"/>
    <cellStyle name="20% - 4. jelölőszín" xfId="21"/>
    <cellStyle name="20% - 4. jelölőszín 2" xfId="22"/>
    <cellStyle name="20% - 5. jelölőszín" xfId="23"/>
    <cellStyle name="20% - 5. jelölőszín 2" xfId="24"/>
    <cellStyle name="20% - 6. jelölőszín" xfId="25"/>
    <cellStyle name="20% - 6. jelölőszín 2" xfId="26"/>
    <cellStyle name="40% - 1. jelölőszín" xfId="27"/>
    <cellStyle name="40% - 1. jelölőszín 2" xfId="28"/>
    <cellStyle name="40% - 2. jelölőszín" xfId="29"/>
    <cellStyle name="40% - 2. jelölőszín 2" xfId="30"/>
    <cellStyle name="40% - 3. jelölőszín" xfId="31"/>
    <cellStyle name="40% - 3. jelölőszín 2" xfId="32"/>
    <cellStyle name="40% - 4. jelölőszín" xfId="33"/>
    <cellStyle name="40% - 4. jelölőszín 2" xfId="34"/>
    <cellStyle name="40% - 5. jelölőszín" xfId="35"/>
    <cellStyle name="40% - 5. jelölőszín 2" xfId="36"/>
    <cellStyle name="40% - 6. jelölőszín" xfId="37"/>
    <cellStyle name="40% - 6. jelölőszín 2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Bevitel" xfId="45"/>
    <cellStyle name="Cím" xfId="46"/>
    <cellStyle name="Címsor 1" xfId="47"/>
    <cellStyle name="Címsor 2" xfId="48"/>
    <cellStyle name="Címsor 3" xfId="49"/>
    <cellStyle name="Címsor 4" xfId="50"/>
    <cellStyle name="Ellenőrzőcella" xfId="51"/>
    <cellStyle name="Comma" xfId="52"/>
    <cellStyle name="Comma [0]" xfId="53"/>
    <cellStyle name="Figyelmezteté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Normál 2" xfId="66"/>
    <cellStyle name="Normál 2 2" xfId="67"/>
    <cellStyle name="Normál 3" xfId="68"/>
    <cellStyle name="Normál_2005. 4. számú melléklet" xfId="69"/>
    <cellStyle name="Normál_2009. ktv.rendelet" xfId="70"/>
    <cellStyle name="Normal_KTRSZJ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8"/>
  <sheetViews>
    <sheetView view="pageBreakPreview" zoomScaleNormal="75" zoomScaleSheetLayoutView="100" zoomScalePageLayoutView="0" workbookViewId="0" topLeftCell="D1">
      <pane ySplit="8" topLeftCell="A9" activePane="bottomLeft" state="frozen"/>
      <selection pane="topLeft" activeCell="C1" sqref="C1"/>
      <selection pane="bottomLeft" activeCell="A1" sqref="A1"/>
    </sheetView>
  </sheetViews>
  <sheetFormatPr defaultColWidth="9.140625" defaultRowHeight="12.75"/>
  <cols>
    <col min="1" max="1" width="5.421875" style="9" customWidth="1"/>
    <col min="2" max="2" width="7.28125" style="10" customWidth="1"/>
    <col min="3" max="3" width="60.57421875" style="44" customWidth="1"/>
    <col min="4" max="4" width="11.421875" style="162" bestFit="1" customWidth="1"/>
    <col min="5" max="6" width="11.8515625" style="12" bestFit="1" customWidth="1"/>
    <col min="7" max="7" width="9.140625" style="12" customWidth="1"/>
    <col min="8" max="8" width="10.57421875" style="11" customWidth="1"/>
    <col min="9" max="9" width="10.421875" style="11" customWidth="1"/>
    <col min="10" max="11" width="9.140625" style="11" customWidth="1"/>
    <col min="12" max="12" width="10.57421875" style="11" customWidth="1"/>
    <col min="13" max="13" width="10.421875" style="11" customWidth="1"/>
    <col min="14" max="16384" width="9.140625" style="11" customWidth="1"/>
  </cols>
  <sheetData>
    <row r="1" spans="1:15" s="8" customFormat="1" ht="16.5">
      <c r="A1" s="158"/>
      <c r="B1" s="183"/>
      <c r="C1" s="31"/>
      <c r="D1" s="158"/>
      <c r="E1" s="158"/>
      <c r="F1" s="158"/>
      <c r="G1" s="158"/>
      <c r="H1" s="207"/>
      <c r="I1" s="207"/>
      <c r="J1" s="207"/>
      <c r="K1" s="155"/>
      <c r="L1" s="207"/>
      <c r="M1" s="207"/>
      <c r="N1" s="207"/>
      <c r="O1" s="155" t="s">
        <v>519</v>
      </c>
    </row>
    <row r="2" spans="1:15" s="8" customFormat="1" ht="16.5">
      <c r="A2" s="158"/>
      <c r="B2" s="183"/>
      <c r="C2" s="31"/>
      <c r="D2" s="158"/>
      <c r="E2" s="158"/>
      <c r="F2" s="158"/>
      <c r="G2" s="207"/>
      <c r="H2" s="207"/>
      <c r="I2" s="207"/>
      <c r="J2" s="207"/>
      <c r="K2" s="168"/>
      <c r="L2" s="207"/>
      <c r="M2" s="207"/>
      <c r="N2" s="207"/>
      <c r="O2" s="168" t="s">
        <v>520</v>
      </c>
    </row>
    <row r="3" spans="1:15" ht="16.5">
      <c r="A3" s="156"/>
      <c r="B3" s="173"/>
      <c r="C3" s="173"/>
      <c r="D3" s="158"/>
      <c r="E3" s="158"/>
      <c r="F3" s="158"/>
      <c r="G3" s="168"/>
      <c r="H3" s="207"/>
      <c r="I3" s="207"/>
      <c r="J3" s="207"/>
      <c r="K3" s="207"/>
      <c r="L3" s="207"/>
      <c r="M3" s="207"/>
      <c r="N3" s="207"/>
      <c r="O3" s="207"/>
    </row>
    <row r="4" spans="1:15" ht="16.5">
      <c r="A4" s="32"/>
      <c r="B4" s="32"/>
      <c r="C4" s="32" t="s">
        <v>25</v>
      </c>
      <c r="D4" s="158"/>
      <c r="E4" s="158"/>
      <c r="F4" s="158"/>
      <c r="G4" s="158"/>
      <c r="H4" s="207"/>
      <c r="I4" s="207"/>
      <c r="J4" s="207"/>
      <c r="K4" s="207"/>
      <c r="L4" s="207"/>
      <c r="M4" s="207"/>
      <c r="N4" s="207"/>
      <c r="O4" s="207"/>
    </row>
    <row r="5" spans="1:15" ht="17.25" thickBot="1">
      <c r="A5" s="33"/>
      <c r="B5" s="33"/>
      <c r="C5" s="33" t="s">
        <v>226</v>
      </c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</row>
    <row r="6" spans="1:15" ht="17.25" thickBot="1">
      <c r="A6" s="34"/>
      <c r="B6" s="35"/>
      <c r="C6" s="36"/>
      <c r="D6" s="280" t="s">
        <v>236</v>
      </c>
      <c r="E6" s="281"/>
      <c r="F6" s="281"/>
      <c r="G6" s="282"/>
      <c r="H6" s="283" t="s">
        <v>454</v>
      </c>
      <c r="I6" s="284"/>
      <c r="J6" s="284"/>
      <c r="K6" s="285"/>
      <c r="L6" s="283" t="s">
        <v>500</v>
      </c>
      <c r="M6" s="284"/>
      <c r="N6" s="284"/>
      <c r="O6" s="285"/>
    </row>
    <row r="7" spans="1:15" ht="45.75" thickBot="1">
      <c r="A7" s="63"/>
      <c r="B7" s="94"/>
      <c r="C7" s="95"/>
      <c r="D7" s="96" t="s">
        <v>82</v>
      </c>
      <c r="E7" s="97" t="s">
        <v>123</v>
      </c>
      <c r="F7" s="98" t="s">
        <v>124</v>
      </c>
      <c r="G7" s="99" t="s">
        <v>125</v>
      </c>
      <c r="H7" s="96" t="s">
        <v>82</v>
      </c>
      <c r="I7" s="97" t="s">
        <v>123</v>
      </c>
      <c r="J7" s="98" t="s">
        <v>124</v>
      </c>
      <c r="K7" s="99" t="s">
        <v>125</v>
      </c>
      <c r="L7" s="96" t="s">
        <v>82</v>
      </c>
      <c r="M7" s="97" t="s">
        <v>123</v>
      </c>
      <c r="N7" s="98" t="s">
        <v>124</v>
      </c>
      <c r="O7" s="99" t="s">
        <v>125</v>
      </c>
    </row>
    <row r="8" spans="1:15" ht="16.5">
      <c r="A8" s="91" t="s">
        <v>26</v>
      </c>
      <c r="B8" s="92" t="s">
        <v>27</v>
      </c>
      <c r="C8" s="93" t="s">
        <v>28</v>
      </c>
      <c r="D8" s="148"/>
      <c r="E8" s="148"/>
      <c r="F8" s="148"/>
      <c r="G8" s="214"/>
      <c r="H8" s="215"/>
      <c r="I8" s="148"/>
      <c r="J8" s="148"/>
      <c r="K8" s="253"/>
      <c r="L8" s="270"/>
      <c r="M8" s="148"/>
      <c r="N8" s="148"/>
      <c r="O8" s="148"/>
    </row>
    <row r="9" spans="1:15" s="12" customFormat="1" ht="16.5">
      <c r="A9" s="37"/>
      <c r="B9" s="38"/>
      <c r="C9" s="39"/>
      <c r="D9" s="44"/>
      <c r="E9" s="44"/>
      <c r="F9" s="44"/>
      <c r="G9" s="45"/>
      <c r="H9" s="89"/>
      <c r="I9" s="44"/>
      <c r="J9" s="44"/>
      <c r="K9" s="186"/>
      <c r="L9" s="37"/>
      <c r="M9" s="44"/>
      <c r="N9" s="44"/>
      <c r="O9" s="44"/>
    </row>
    <row r="10" spans="1:15" s="12" customFormat="1" ht="16.5">
      <c r="A10" s="40">
        <v>101</v>
      </c>
      <c r="B10" s="38"/>
      <c r="C10" s="42" t="s">
        <v>130</v>
      </c>
      <c r="D10" s="47"/>
      <c r="E10" s="47"/>
      <c r="F10" s="47"/>
      <c r="G10" s="216"/>
      <c r="H10" s="217"/>
      <c r="I10" s="47"/>
      <c r="J10" s="47"/>
      <c r="K10" s="254"/>
      <c r="L10" s="40"/>
      <c r="M10" s="47"/>
      <c r="N10" s="47"/>
      <c r="O10" s="47"/>
    </row>
    <row r="11" spans="1:15" s="12" customFormat="1" ht="16.5">
      <c r="A11" s="40"/>
      <c r="B11" s="38" t="s">
        <v>29</v>
      </c>
      <c r="C11" s="39" t="s">
        <v>30</v>
      </c>
      <c r="D11" s="44"/>
      <c r="E11" s="44"/>
      <c r="F11" s="44"/>
      <c r="G11" s="45"/>
      <c r="H11" s="89"/>
      <c r="I11" s="44"/>
      <c r="J11" s="44"/>
      <c r="K11" s="186"/>
      <c r="L11" s="37"/>
      <c r="M11" s="44"/>
      <c r="N11" s="44"/>
      <c r="O11" s="44"/>
    </row>
    <row r="12" spans="1:15" s="12" customFormat="1" ht="16.5">
      <c r="A12" s="37"/>
      <c r="B12" s="38"/>
      <c r="C12" s="39" t="s">
        <v>133</v>
      </c>
      <c r="D12" s="44">
        <v>500</v>
      </c>
      <c r="E12" s="44">
        <v>500</v>
      </c>
      <c r="F12" s="44"/>
      <c r="G12" s="45"/>
      <c r="H12" s="89">
        <v>500</v>
      </c>
      <c r="I12" s="44">
        <v>500</v>
      </c>
      <c r="J12" s="44"/>
      <c r="K12" s="186"/>
      <c r="L12" s="37">
        <v>500</v>
      </c>
      <c r="M12" s="44">
        <v>500</v>
      </c>
      <c r="N12" s="44"/>
      <c r="O12" s="44"/>
    </row>
    <row r="13" spans="1:15" s="12" customFormat="1" ht="16.5">
      <c r="A13" s="37"/>
      <c r="B13" s="38"/>
      <c r="C13" s="39" t="s">
        <v>126</v>
      </c>
      <c r="D13" s="44">
        <v>0</v>
      </c>
      <c r="E13" s="44">
        <v>0</v>
      </c>
      <c r="F13" s="44"/>
      <c r="G13" s="45"/>
      <c r="H13" s="89">
        <v>7</v>
      </c>
      <c r="I13" s="44">
        <v>7</v>
      </c>
      <c r="J13" s="44"/>
      <c r="K13" s="186"/>
      <c r="L13" s="37">
        <v>7</v>
      </c>
      <c r="M13" s="44">
        <v>7</v>
      </c>
      <c r="N13" s="44"/>
      <c r="O13" s="44"/>
    </row>
    <row r="14" spans="1:15" s="12" customFormat="1" ht="16.5">
      <c r="A14" s="37"/>
      <c r="B14" s="38"/>
      <c r="C14" s="39" t="s">
        <v>183</v>
      </c>
      <c r="D14" s="44">
        <v>0</v>
      </c>
      <c r="E14" s="44">
        <v>0</v>
      </c>
      <c r="F14" s="44"/>
      <c r="G14" s="45"/>
      <c r="H14" s="89">
        <v>0</v>
      </c>
      <c r="I14" s="44">
        <v>0</v>
      </c>
      <c r="J14" s="44"/>
      <c r="K14" s="186"/>
      <c r="L14" s="37">
        <v>0</v>
      </c>
      <c r="M14" s="44">
        <v>0</v>
      </c>
      <c r="N14" s="44"/>
      <c r="O14" s="44"/>
    </row>
    <row r="15" spans="1:15" s="12" customFormat="1" ht="16.5">
      <c r="A15" s="37"/>
      <c r="B15" s="38"/>
      <c r="C15" s="51" t="s">
        <v>83</v>
      </c>
      <c r="D15" s="61">
        <f aca="true" t="shared" si="0" ref="D15:K15">SUM(D12:D14)</f>
        <v>500</v>
      </c>
      <c r="E15" s="61">
        <f t="shared" si="0"/>
        <v>500</v>
      </c>
      <c r="F15" s="61">
        <f t="shared" si="0"/>
        <v>0</v>
      </c>
      <c r="G15" s="218">
        <f t="shared" si="0"/>
        <v>0</v>
      </c>
      <c r="H15" s="219">
        <f t="shared" si="0"/>
        <v>507</v>
      </c>
      <c r="I15" s="61">
        <f t="shared" si="0"/>
        <v>507</v>
      </c>
      <c r="J15" s="61">
        <f t="shared" si="0"/>
        <v>0</v>
      </c>
      <c r="K15" s="255">
        <f t="shared" si="0"/>
        <v>0</v>
      </c>
      <c r="L15" s="49">
        <f>SUM(L12:L14)</f>
        <v>507</v>
      </c>
      <c r="M15" s="61">
        <f>SUM(M12:M14)</f>
        <v>507</v>
      </c>
      <c r="N15" s="61">
        <f>SUM(N12:N14)</f>
        <v>0</v>
      </c>
      <c r="O15" s="61">
        <f>SUM(O12:O14)</f>
        <v>0</v>
      </c>
    </row>
    <row r="16" spans="1:15" s="12" customFormat="1" ht="16.5">
      <c r="A16" s="37"/>
      <c r="B16" s="38" t="s">
        <v>202</v>
      </c>
      <c r="C16" s="39" t="s">
        <v>111</v>
      </c>
      <c r="D16" s="43"/>
      <c r="E16" s="43"/>
      <c r="F16" s="43"/>
      <c r="G16" s="220"/>
      <c r="H16" s="211"/>
      <c r="I16" s="43"/>
      <c r="J16" s="43"/>
      <c r="K16" s="256"/>
      <c r="L16" s="48"/>
      <c r="M16" s="43"/>
      <c r="N16" s="43"/>
      <c r="O16" s="43"/>
    </row>
    <row r="17" spans="1:15" s="12" customFormat="1" ht="16.5">
      <c r="A17" s="37"/>
      <c r="B17" s="38"/>
      <c r="C17" s="39" t="s">
        <v>157</v>
      </c>
      <c r="D17" s="43"/>
      <c r="E17" s="43"/>
      <c r="F17" s="43"/>
      <c r="G17" s="220"/>
      <c r="H17" s="211"/>
      <c r="I17" s="43"/>
      <c r="J17" s="43"/>
      <c r="K17" s="256"/>
      <c r="L17" s="48"/>
      <c r="M17" s="43"/>
      <c r="N17" s="43"/>
      <c r="O17" s="43"/>
    </row>
    <row r="18" spans="1:15" s="12" customFormat="1" ht="16.5">
      <c r="A18" s="37"/>
      <c r="B18" s="38"/>
      <c r="C18" s="39" t="s">
        <v>421</v>
      </c>
      <c r="D18" s="43"/>
      <c r="E18" s="43"/>
      <c r="F18" s="43"/>
      <c r="G18" s="220"/>
      <c r="H18" s="211">
        <v>759</v>
      </c>
      <c r="I18" s="43">
        <v>759</v>
      </c>
      <c r="J18" s="43"/>
      <c r="K18" s="256"/>
      <c r="L18" s="48">
        <v>1054</v>
      </c>
      <c r="M18" s="43">
        <v>1054</v>
      </c>
      <c r="N18" s="43"/>
      <c r="O18" s="43"/>
    </row>
    <row r="19" spans="1:15" s="12" customFormat="1" ht="16.5">
      <c r="A19" s="37"/>
      <c r="B19" s="38"/>
      <c r="C19" s="39" t="s">
        <v>457</v>
      </c>
      <c r="D19" s="43"/>
      <c r="E19" s="43"/>
      <c r="F19" s="43"/>
      <c r="G19" s="220"/>
      <c r="H19" s="211">
        <v>391</v>
      </c>
      <c r="I19" s="43">
        <v>391</v>
      </c>
      <c r="J19" s="43"/>
      <c r="K19" s="256"/>
      <c r="L19" s="48">
        <v>391</v>
      </c>
      <c r="M19" s="43">
        <v>391</v>
      </c>
      <c r="N19" s="43"/>
      <c r="O19" s="43"/>
    </row>
    <row r="20" spans="1:15" s="12" customFormat="1" ht="16.5">
      <c r="A20" s="37"/>
      <c r="B20" s="38"/>
      <c r="C20" s="51" t="s">
        <v>83</v>
      </c>
      <c r="D20" s="53"/>
      <c r="E20" s="53"/>
      <c r="F20" s="53"/>
      <c r="G20" s="221"/>
      <c r="H20" s="199">
        <f>SUM(H18:H19)</f>
        <v>1150</v>
      </c>
      <c r="I20" s="199">
        <f>SUM(I18:I19)</f>
        <v>1150</v>
      </c>
      <c r="J20" s="53"/>
      <c r="K20" s="257"/>
      <c r="L20" s="52">
        <f>SUM(L18:L19)</f>
        <v>1445</v>
      </c>
      <c r="M20" s="199">
        <f>SUM(M18:M19)</f>
        <v>1445</v>
      </c>
      <c r="N20" s="53"/>
      <c r="O20" s="53"/>
    </row>
    <row r="21" spans="1:15" s="12" customFormat="1" ht="16.5">
      <c r="A21" s="37"/>
      <c r="B21" s="38"/>
      <c r="C21" s="42" t="s">
        <v>32</v>
      </c>
      <c r="D21" s="46">
        <f>D15</f>
        <v>500</v>
      </c>
      <c r="E21" s="46">
        <f>E15</f>
        <v>500</v>
      </c>
      <c r="F21" s="46">
        <f>F15</f>
        <v>0</v>
      </c>
      <c r="G21" s="222">
        <f>G15</f>
        <v>0</v>
      </c>
      <c r="H21" s="223">
        <f aca="true" t="shared" si="1" ref="H21:O21">H15+H20</f>
        <v>1657</v>
      </c>
      <c r="I21" s="46">
        <f t="shared" si="1"/>
        <v>1657</v>
      </c>
      <c r="J21" s="46">
        <f t="shared" si="1"/>
        <v>0</v>
      </c>
      <c r="K21" s="258">
        <f t="shared" si="1"/>
        <v>0</v>
      </c>
      <c r="L21" s="171">
        <f t="shared" si="1"/>
        <v>1952</v>
      </c>
      <c r="M21" s="46">
        <f t="shared" si="1"/>
        <v>1952</v>
      </c>
      <c r="N21" s="46">
        <f t="shared" si="1"/>
        <v>0</v>
      </c>
      <c r="O21" s="46">
        <f t="shared" si="1"/>
        <v>0</v>
      </c>
    </row>
    <row r="22" spans="1:16" s="28" customFormat="1" ht="16.5">
      <c r="A22" s="37"/>
      <c r="B22" s="41"/>
      <c r="C22" s="39"/>
      <c r="D22" s="44"/>
      <c r="E22" s="44"/>
      <c r="F22" s="44"/>
      <c r="G22" s="45"/>
      <c r="H22" s="89"/>
      <c r="I22" s="44"/>
      <c r="J22" s="44"/>
      <c r="K22" s="186"/>
      <c r="L22" s="37"/>
      <c r="M22" s="44"/>
      <c r="N22" s="44"/>
      <c r="O22" s="44"/>
      <c r="P22" s="12"/>
    </row>
    <row r="23" spans="1:15" s="12" customFormat="1" ht="16.5">
      <c r="A23" s="40">
        <v>102</v>
      </c>
      <c r="B23" s="38"/>
      <c r="C23" s="42" t="s">
        <v>131</v>
      </c>
      <c r="D23" s="47"/>
      <c r="E23" s="47"/>
      <c r="F23" s="47"/>
      <c r="G23" s="216"/>
      <c r="H23" s="217"/>
      <c r="I23" s="47"/>
      <c r="J23" s="47"/>
      <c r="K23" s="254"/>
      <c r="L23" s="40"/>
      <c r="M23" s="47"/>
      <c r="N23" s="47"/>
      <c r="O23" s="47"/>
    </row>
    <row r="24" spans="1:15" s="12" customFormat="1" ht="16.5">
      <c r="A24" s="40"/>
      <c r="B24" s="38" t="s">
        <v>29</v>
      </c>
      <c r="C24" s="39" t="s">
        <v>30</v>
      </c>
      <c r="D24" s="43"/>
      <c r="E24" s="43"/>
      <c r="F24" s="43"/>
      <c r="G24" s="220"/>
      <c r="H24" s="211"/>
      <c r="I24" s="43"/>
      <c r="J24" s="43"/>
      <c r="K24" s="256"/>
      <c r="L24" s="48"/>
      <c r="M24" s="43"/>
      <c r="N24" s="43"/>
      <c r="O24" s="43"/>
    </row>
    <row r="25" spans="1:15" s="12" customFormat="1" ht="16.5">
      <c r="A25" s="40"/>
      <c r="B25" s="38"/>
      <c r="C25" s="39" t="s">
        <v>17</v>
      </c>
      <c r="D25" s="43">
        <v>2600</v>
      </c>
      <c r="E25" s="43">
        <v>2600</v>
      </c>
      <c r="F25" s="43"/>
      <c r="G25" s="220"/>
      <c r="H25" s="211">
        <v>2600</v>
      </c>
      <c r="I25" s="43">
        <v>2600</v>
      </c>
      <c r="J25" s="43"/>
      <c r="K25" s="256"/>
      <c r="L25" s="48">
        <v>2600</v>
      </c>
      <c r="M25" s="43">
        <v>2600</v>
      </c>
      <c r="N25" s="43"/>
      <c r="O25" s="43"/>
    </row>
    <row r="26" spans="1:15" s="12" customFormat="1" ht="16.5">
      <c r="A26" s="40"/>
      <c r="B26" s="38"/>
      <c r="C26" s="39" t="s">
        <v>188</v>
      </c>
      <c r="D26" s="43">
        <v>4900</v>
      </c>
      <c r="E26" s="43">
        <v>4900</v>
      </c>
      <c r="F26" s="43"/>
      <c r="G26" s="220"/>
      <c r="H26" s="211">
        <v>4900</v>
      </c>
      <c r="I26" s="43">
        <v>4900</v>
      </c>
      <c r="J26" s="43"/>
      <c r="K26" s="256"/>
      <c r="L26" s="48">
        <v>4900</v>
      </c>
      <c r="M26" s="43">
        <v>4900</v>
      </c>
      <c r="N26" s="43"/>
      <c r="O26" s="43"/>
    </row>
    <row r="27" spans="1:15" s="12" customFormat="1" ht="16.5">
      <c r="A27" s="40"/>
      <c r="B27" s="38"/>
      <c r="C27" s="51" t="s">
        <v>83</v>
      </c>
      <c r="D27" s="53">
        <f aca="true" t="shared" si="2" ref="D27:K27">SUM(D25:D26)</f>
        <v>7500</v>
      </c>
      <c r="E27" s="53">
        <f t="shared" si="2"/>
        <v>7500</v>
      </c>
      <c r="F27" s="53">
        <f t="shared" si="2"/>
        <v>0</v>
      </c>
      <c r="G27" s="221">
        <f t="shared" si="2"/>
        <v>0</v>
      </c>
      <c r="H27" s="199">
        <f t="shared" si="2"/>
        <v>7500</v>
      </c>
      <c r="I27" s="53">
        <f t="shared" si="2"/>
        <v>7500</v>
      </c>
      <c r="J27" s="53">
        <f t="shared" si="2"/>
        <v>0</v>
      </c>
      <c r="K27" s="257">
        <f t="shared" si="2"/>
        <v>0</v>
      </c>
      <c r="L27" s="52">
        <f>SUM(L25:L26)</f>
        <v>7500</v>
      </c>
      <c r="M27" s="53">
        <f>SUM(M25:M26)</f>
        <v>7500</v>
      </c>
      <c r="N27" s="53">
        <f>SUM(N25:N26)</f>
        <v>0</v>
      </c>
      <c r="O27" s="53">
        <f>SUM(O25:O26)</f>
        <v>0</v>
      </c>
    </row>
    <row r="28" spans="1:15" s="12" customFormat="1" ht="16.5">
      <c r="A28" s="40"/>
      <c r="B28" s="38" t="s">
        <v>202</v>
      </c>
      <c r="C28" s="39" t="s">
        <v>111</v>
      </c>
      <c r="D28" s="43"/>
      <c r="E28" s="43"/>
      <c r="F28" s="43"/>
      <c r="G28" s="220"/>
      <c r="H28" s="211"/>
      <c r="I28" s="43"/>
      <c r="J28" s="43"/>
      <c r="K28" s="256"/>
      <c r="L28" s="48"/>
      <c r="M28" s="43"/>
      <c r="N28" s="43"/>
      <c r="O28" s="43"/>
    </row>
    <row r="29" spans="1:15" s="12" customFormat="1" ht="16.5">
      <c r="A29" s="40"/>
      <c r="B29" s="38"/>
      <c r="C29" s="39" t="s">
        <v>157</v>
      </c>
      <c r="D29" s="43"/>
      <c r="E29" s="43"/>
      <c r="F29" s="43"/>
      <c r="G29" s="220"/>
      <c r="H29" s="211"/>
      <c r="I29" s="43"/>
      <c r="J29" s="43"/>
      <c r="K29" s="256"/>
      <c r="L29" s="48"/>
      <c r="M29" s="43"/>
      <c r="N29" s="43"/>
      <c r="O29" s="43"/>
    </row>
    <row r="30" spans="1:15" s="12" customFormat="1" ht="16.5">
      <c r="A30" s="40"/>
      <c r="B30" s="38"/>
      <c r="C30" s="39" t="s">
        <v>421</v>
      </c>
      <c r="D30" s="43"/>
      <c r="E30" s="43"/>
      <c r="F30" s="43"/>
      <c r="G30" s="220"/>
      <c r="H30" s="211">
        <v>1248</v>
      </c>
      <c r="I30" s="43">
        <v>1248</v>
      </c>
      <c r="J30" s="43"/>
      <c r="K30" s="256"/>
      <c r="L30" s="48">
        <v>1860</v>
      </c>
      <c r="M30" s="43">
        <v>1860</v>
      </c>
      <c r="N30" s="43"/>
      <c r="O30" s="43"/>
    </row>
    <row r="31" spans="1:15" s="12" customFormat="1" ht="16.5">
      <c r="A31" s="40"/>
      <c r="B31" s="38"/>
      <c r="C31" s="51" t="s">
        <v>83</v>
      </c>
      <c r="D31" s="53"/>
      <c r="E31" s="53"/>
      <c r="F31" s="53"/>
      <c r="G31" s="221"/>
      <c r="H31" s="199">
        <f>SUM(H30)</f>
        <v>1248</v>
      </c>
      <c r="I31" s="53">
        <f>SUM(I30)</f>
        <v>1248</v>
      </c>
      <c r="J31" s="53"/>
      <c r="K31" s="257"/>
      <c r="L31" s="52">
        <f>SUM(L30)</f>
        <v>1860</v>
      </c>
      <c r="M31" s="53">
        <f>SUM(M30)</f>
        <v>1860</v>
      </c>
      <c r="N31" s="53"/>
      <c r="O31" s="53"/>
    </row>
    <row r="32" spans="1:15" s="12" customFormat="1" ht="16.5">
      <c r="A32" s="37"/>
      <c r="B32" s="38"/>
      <c r="C32" s="42" t="s">
        <v>92</v>
      </c>
      <c r="D32" s="46">
        <f>D27</f>
        <v>7500</v>
      </c>
      <c r="E32" s="46">
        <f>E27</f>
        <v>7500</v>
      </c>
      <c r="F32" s="46">
        <f>F27</f>
        <v>0</v>
      </c>
      <c r="G32" s="222">
        <f>G27</f>
        <v>0</v>
      </c>
      <c r="H32" s="223">
        <f aca="true" t="shared" si="3" ref="H32:O32">H27+H31</f>
        <v>8748</v>
      </c>
      <c r="I32" s="46">
        <f t="shared" si="3"/>
        <v>8748</v>
      </c>
      <c r="J32" s="46">
        <f t="shared" si="3"/>
        <v>0</v>
      </c>
      <c r="K32" s="258">
        <f t="shared" si="3"/>
        <v>0</v>
      </c>
      <c r="L32" s="171">
        <f t="shared" si="3"/>
        <v>9360</v>
      </c>
      <c r="M32" s="46">
        <f t="shared" si="3"/>
        <v>9360</v>
      </c>
      <c r="N32" s="46">
        <f t="shared" si="3"/>
        <v>0</v>
      </c>
      <c r="O32" s="46">
        <f t="shared" si="3"/>
        <v>0</v>
      </c>
    </row>
    <row r="33" spans="1:16" s="28" customFormat="1" ht="16.5">
      <c r="A33" s="40"/>
      <c r="B33" s="41"/>
      <c r="C33" s="39"/>
      <c r="D33" s="44"/>
      <c r="E33" s="44"/>
      <c r="F33" s="44"/>
      <c r="G33" s="45"/>
      <c r="H33" s="89"/>
      <c r="I33" s="44"/>
      <c r="J33" s="44"/>
      <c r="K33" s="186"/>
      <c r="L33" s="37"/>
      <c r="M33" s="44"/>
      <c r="N33" s="44"/>
      <c r="O33" s="44"/>
      <c r="P33" s="12"/>
    </row>
    <row r="34" spans="1:15" s="12" customFormat="1" ht="16.5">
      <c r="A34" s="40">
        <v>103</v>
      </c>
      <c r="B34" s="38"/>
      <c r="C34" s="42" t="s">
        <v>135</v>
      </c>
      <c r="D34" s="47"/>
      <c r="E34" s="47"/>
      <c r="F34" s="47"/>
      <c r="G34" s="216"/>
      <c r="H34" s="217"/>
      <c r="I34" s="47"/>
      <c r="J34" s="47"/>
      <c r="K34" s="254"/>
      <c r="L34" s="40"/>
      <c r="M34" s="47"/>
      <c r="N34" s="47"/>
      <c r="O34" s="47"/>
    </row>
    <row r="35" spans="1:15" s="12" customFormat="1" ht="16.5">
      <c r="A35" s="40"/>
      <c r="B35" s="38" t="s">
        <v>29</v>
      </c>
      <c r="C35" s="39" t="s">
        <v>30</v>
      </c>
      <c r="D35" s="43">
        <v>95000</v>
      </c>
      <c r="E35" s="43">
        <v>95000</v>
      </c>
      <c r="F35" s="43"/>
      <c r="G35" s="220"/>
      <c r="H35" s="211">
        <v>95000</v>
      </c>
      <c r="I35" s="43">
        <v>95000</v>
      </c>
      <c r="J35" s="43"/>
      <c r="K35" s="256"/>
      <c r="L35" s="48">
        <v>95000</v>
      </c>
      <c r="M35" s="43">
        <v>95000</v>
      </c>
      <c r="N35" s="43"/>
      <c r="O35" s="43"/>
    </row>
    <row r="36" spans="1:15" s="12" customFormat="1" ht="16.5">
      <c r="A36" s="40"/>
      <c r="B36" s="38" t="s">
        <v>202</v>
      </c>
      <c r="C36" s="39" t="s">
        <v>111</v>
      </c>
      <c r="D36" s="43"/>
      <c r="E36" s="43"/>
      <c r="F36" s="43"/>
      <c r="G36" s="220"/>
      <c r="H36" s="211"/>
      <c r="I36" s="43"/>
      <c r="J36" s="43"/>
      <c r="K36" s="256"/>
      <c r="L36" s="48"/>
      <c r="M36" s="43"/>
      <c r="N36" s="43"/>
      <c r="O36" s="43"/>
    </row>
    <row r="37" spans="1:15" s="12" customFormat="1" ht="16.5">
      <c r="A37" s="40"/>
      <c r="B37" s="38"/>
      <c r="C37" s="39" t="s">
        <v>157</v>
      </c>
      <c r="D37" s="43"/>
      <c r="E37" s="43"/>
      <c r="F37" s="43"/>
      <c r="G37" s="220"/>
      <c r="H37" s="211"/>
      <c r="I37" s="43"/>
      <c r="J37" s="43"/>
      <c r="K37" s="256"/>
      <c r="L37" s="48"/>
      <c r="M37" s="43"/>
      <c r="N37" s="43"/>
      <c r="O37" s="43"/>
    </row>
    <row r="38" spans="1:15" s="12" customFormat="1" ht="16.5">
      <c r="A38" s="40"/>
      <c r="B38" s="38"/>
      <c r="C38" s="39" t="s">
        <v>421</v>
      </c>
      <c r="D38" s="43"/>
      <c r="E38" s="43"/>
      <c r="F38" s="43"/>
      <c r="G38" s="220"/>
      <c r="H38" s="211">
        <v>1959</v>
      </c>
      <c r="I38" s="43">
        <v>1959</v>
      </c>
      <c r="J38" s="43"/>
      <c r="K38" s="256"/>
      <c r="L38" s="48">
        <v>3048</v>
      </c>
      <c r="M38" s="43">
        <v>3048</v>
      </c>
      <c r="N38" s="43"/>
      <c r="O38" s="43"/>
    </row>
    <row r="39" spans="1:15" s="12" customFormat="1" ht="16.5">
      <c r="A39" s="40"/>
      <c r="B39" s="38"/>
      <c r="C39" s="51" t="s">
        <v>83</v>
      </c>
      <c r="D39" s="53"/>
      <c r="E39" s="53"/>
      <c r="F39" s="53"/>
      <c r="G39" s="221"/>
      <c r="H39" s="199">
        <f>SUM(H38)</f>
        <v>1959</v>
      </c>
      <c r="I39" s="53">
        <f>SUM(I38)</f>
        <v>1959</v>
      </c>
      <c r="J39" s="53"/>
      <c r="K39" s="257"/>
      <c r="L39" s="52">
        <f>SUM(L38)</f>
        <v>3048</v>
      </c>
      <c r="M39" s="53">
        <f>SUM(M38)</f>
        <v>3048</v>
      </c>
      <c r="N39" s="53"/>
      <c r="O39" s="53"/>
    </row>
    <row r="40" spans="1:15" s="12" customFormat="1" ht="16.5">
      <c r="A40" s="37"/>
      <c r="B40" s="38"/>
      <c r="C40" s="42" t="s">
        <v>45</v>
      </c>
      <c r="D40" s="46">
        <f>D35</f>
        <v>95000</v>
      </c>
      <c r="E40" s="46">
        <f>E35</f>
        <v>95000</v>
      </c>
      <c r="F40" s="46">
        <f>F35</f>
        <v>0</v>
      </c>
      <c r="G40" s="222">
        <f>G35</f>
        <v>0</v>
      </c>
      <c r="H40" s="223">
        <f aca="true" t="shared" si="4" ref="H40:O40">H35+H39</f>
        <v>96959</v>
      </c>
      <c r="I40" s="46">
        <f t="shared" si="4"/>
        <v>96959</v>
      </c>
      <c r="J40" s="46">
        <f t="shared" si="4"/>
        <v>0</v>
      </c>
      <c r="K40" s="258">
        <f t="shared" si="4"/>
        <v>0</v>
      </c>
      <c r="L40" s="171">
        <f t="shared" si="4"/>
        <v>98048</v>
      </c>
      <c r="M40" s="46">
        <f t="shared" si="4"/>
        <v>98048</v>
      </c>
      <c r="N40" s="46">
        <f t="shared" si="4"/>
        <v>0</v>
      </c>
      <c r="O40" s="46">
        <f t="shared" si="4"/>
        <v>0</v>
      </c>
    </row>
    <row r="41" spans="1:16" s="28" customFormat="1" ht="16.5">
      <c r="A41" s="37"/>
      <c r="B41" s="41"/>
      <c r="C41" s="39" t="s">
        <v>24</v>
      </c>
      <c r="D41" s="44"/>
      <c r="E41" s="44"/>
      <c r="F41" s="44"/>
      <c r="G41" s="45"/>
      <c r="H41" s="89"/>
      <c r="I41" s="44"/>
      <c r="J41" s="44"/>
      <c r="K41" s="186"/>
      <c r="L41" s="37"/>
      <c r="M41" s="44"/>
      <c r="N41" s="44"/>
      <c r="O41" s="44"/>
      <c r="P41" s="12"/>
    </row>
    <row r="42" spans="1:15" s="12" customFormat="1" ht="16.5">
      <c r="A42" s="40">
        <v>104</v>
      </c>
      <c r="B42" s="38"/>
      <c r="C42" s="42" t="s">
        <v>132</v>
      </c>
      <c r="D42" s="47"/>
      <c r="E42" s="47"/>
      <c r="F42" s="47"/>
      <c r="G42" s="216"/>
      <c r="H42" s="217"/>
      <c r="I42" s="47"/>
      <c r="J42" s="47"/>
      <c r="K42" s="254"/>
      <c r="L42" s="40"/>
      <c r="M42" s="47"/>
      <c r="N42" s="47"/>
      <c r="O42" s="47"/>
    </row>
    <row r="43" spans="1:15" s="12" customFormat="1" ht="16.5">
      <c r="A43" s="37"/>
      <c r="B43" s="38" t="s">
        <v>29</v>
      </c>
      <c r="C43" s="39" t="s">
        <v>87</v>
      </c>
      <c r="D43" s="43">
        <v>2500</v>
      </c>
      <c r="E43" s="43">
        <v>2500</v>
      </c>
      <c r="F43" s="43"/>
      <c r="G43" s="220"/>
      <c r="H43" s="211">
        <v>2500</v>
      </c>
      <c r="I43" s="43">
        <v>2500</v>
      </c>
      <c r="J43" s="43"/>
      <c r="K43" s="256"/>
      <c r="L43" s="48">
        <v>2500</v>
      </c>
      <c r="M43" s="43">
        <v>2500</v>
      </c>
      <c r="N43" s="43"/>
      <c r="O43" s="43"/>
    </row>
    <row r="44" spans="1:15" s="12" customFormat="1" ht="16.5">
      <c r="A44" s="37"/>
      <c r="B44" s="38" t="s">
        <v>202</v>
      </c>
      <c r="C44" s="39" t="s">
        <v>111</v>
      </c>
      <c r="D44" s="43"/>
      <c r="E44" s="43"/>
      <c r="F44" s="43"/>
      <c r="G44" s="220"/>
      <c r="H44" s="211"/>
      <c r="I44" s="43"/>
      <c r="J44" s="43"/>
      <c r="K44" s="256"/>
      <c r="L44" s="48"/>
      <c r="M44" s="43"/>
      <c r="N44" s="43"/>
      <c r="O44" s="43"/>
    </row>
    <row r="45" spans="1:15" s="12" customFormat="1" ht="16.5">
      <c r="A45" s="37"/>
      <c r="B45" s="38"/>
      <c r="C45" s="39" t="s">
        <v>157</v>
      </c>
      <c r="D45" s="43"/>
      <c r="E45" s="43"/>
      <c r="F45" s="43"/>
      <c r="G45" s="220"/>
      <c r="H45" s="211"/>
      <c r="I45" s="43"/>
      <c r="J45" s="43"/>
      <c r="K45" s="256"/>
      <c r="L45" s="48"/>
      <c r="M45" s="43"/>
      <c r="N45" s="43"/>
      <c r="O45" s="43"/>
    </row>
    <row r="46" spans="1:15" s="12" customFormat="1" ht="16.5">
      <c r="A46" s="37"/>
      <c r="B46" s="38"/>
      <c r="C46" s="39" t="s">
        <v>421</v>
      </c>
      <c r="D46" s="43"/>
      <c r="E46" s="43"/>
      <c r="F46" s="43"/>
      <c r="G46" s="220"/>
      <c r="H46" s="211">
        <v>1645</v>
      </c>
      <c r="I46" s="43">
        <v>1645</v>
      </c>
      <c r="J46" s="43"/>
      <c r="K46" s="256"/>
      <c r="L46" s="48">
        <v>2309</v>
      </c>
      <c r="M46" s="43">
        <v>2309</v>
      </c>
      <c r="N46" s="43"/>
      <c r="O46" s="43"/>
    </row>
    <row r="47" spans="1:15" s="12" customFormat="1" ht="16.5">
      <c r="A47" s="37"/>
      <c r="B47" s="38"/>
      <c r="C47" s="39" t="s">
        <v>422</v>
      </c>
      <c r="D47" s="43"/>
      <c r="E47" s="43"/>
      <c r="F47" s="43"/>
      <c r="G47" s="220"/>
      <c r="H47" s="211">
        <v>3522</v>
      </c>
      <c r="I47" s="43">
        <v>3522</v>
      </c>
      <c r="J47" s="43"/>
      <c r="K47" s="256"/>
      <c r="L47" s="48">
        <v>3522</v>
      </c>
      <c r="M47" s="43">
        <v>3522</v>
      </c>
      <c r="N47" s="43"/>
      <c r="O47" s="43"/>
    </row>
    <row r="48" spans="1:15" s="12" customFormat="1" ht="16.5">
      <c r="A48" s="37"/>
      <c r="B48" s="38"/>
      <c r="C48" s="39" t="s">
        <v>514</v>
      </c>
      <c r="D48" s="43"/>
      <c r="E48" s="43"/>
      <c r="F48" s="43"/>
      <c r="G48" s="220"/>
      <c r="H48" s="211"/>
      <c r="I48" s="43"/>
      <c r="J48" s="43"/>
      <c r="K48" s="256"/>
      <c r="L48" s="48">
        <v>264</v>
      </c>
      <c r="M48" s="43">
        <v>264</v>
      </c>
      <c r="N48" s="43"/>
      <c r="O48" s="43"/>
    </row>
    <row r="49" spans="1:15" s="12" customFormat="1" ht="16.5">
      <c r="A49" s="37"/>
      <c r="B49" s="38"/>
      <c r="C49" s="39" t="s">
        <v>515</v>
      </c>
      <c r="D49" s="43"/>
      <c r="E49" s="43"/>
      <c r="F49" s="43"/>
      <c r="G49" s="220"/>
      <c r="H49" s="211"/>
      <c r="I49" s="43"/>
      <c r="J49" s="43"/>
      <c r="K49" s="256"/>
      <c r="L49" s="48">
        <v>39</v>
      </c>
      <c r="M49" s="43">
        <v>39</v>
      </c>
      <c r="N49" s="43"/>
      <c r="O49" s="43"/>
    </row>
    <row r="50" spans="1:15" s="12" customFormat="1" ht="16.5">
      <c r="A50" s="37"/>
      <c r="B50" s="38"/>
      <c r="C50" s="51" t="s">
        <v>83</v>
      </c>
      <c r="D50" s="53"/>
      <c r="E50" s="53"/>
      <c r="F50" s="53"/>
      <c r="G50" s="221"/>
      <c r="H50" s="199">
        <f>SUM(H46:H47)</f>
        <v>5167</v>
      </c>
      <c r="I50" s="53">
        <f>SUM(I46:I47)</f>
        <v>5167</v>
      </c>
      <c r="J50" s="53"/>
      <c r="K50" s="257"/>
      <c r="L50" s="52">
        <f>SUM(L46:L49)</f>
        <v>6134</v>
      </c>
      <c r="M50" s="53">
        <f>SUM(M46:M49)</f>
        <v>6134</v>
      </c>
      <c r="N50" s="53"/>
      <c r="O50" s="53"/>
    </row>
    <row r="51" spans="1:15" s="12" customFormat="1" ht="16.5">
      <c r="A51" s="37"/>
      <c r="B51" s="38"/>
      <c r="C51" s="42" t="s">
        <v>33</v>
      </c>
      <c r="D51" s="46">
        <f>D43</f>
        <v>2500</v>
      </c>
      <c r="E51" s="46">
        <f>E43</f>
        <v>2500</v>
      </c>
      <c r="F51" s="46">
        <f>F43</f>
        <v>0</v>
      </c>
      <c r="G51" s="222">
        <f>G43</f>
        <v>0</v>
      </c>
      <c r="H51" s="223">
        <f aca="true" t="shared" si="5" ref="H51:O51">H43+H50</f>
        <v>7667</v>
      </c>
      <c r="I51" s="46">
        <f t="shared" si="5"/>
        <v>7667</v>
      </c>
      <c r="J51" s="46">
        <f t="shared" si="5"/>
        <v>0</v>
      </c>
      <c r="K51" s="258">
        <f t="shared" si="5"/>
        <v>0</v>
      </c>
      <c r="L51" s="171">
        <f t="shared" si="5"/>
        <v>8634</v>
      </c>
      <c r="M51" s="46">
        <f t="shared" si="5"/>
        <v>8634</v>
      </c>
      <c r="N51" s="46">
        <f t="shared" si="5"/>
        <v>0</v>
      </c>
      <c r="O51" s="46">
        <f t="shared" si="5"/>
        <v>0</v>
      </c>
    </row>
    <row r="52" spans="1:15" s="12" customFormat="1" ht="17.25" customHeight="1">
      <c r="A52" s="37"/>
      <c r="B52" s="38"/>
      <c r="C52" s="39"/>
      <c r="D52" s="44"/>
      <c r="E52" s="44"/>
      <c r="F52" s="44"/>
      <c r="G52" s="45"/>
      <c r="H52" s="89"/>
      <c r="I52" s="44"/>
      <c r="J52" s="44"/>
      <c r="K52" s="186"/>
      <c r="L52" s="37"/>
      <c r="M52" s="44"/>
      <c r="N52" s="44"/>
      <c r="O52" s="44"/>
    </row>
    <row r="53" spans="1:15" s="12" customFormat="1" ht="29.25" customHeight="1">
      <c r="A53" s="40"/>
      <c r="B53" s="41"/>
      <c r="C53" s="42" t="s">
        <v>134</v>
      </c>
      <c r="D53" s="46">
        <f aca="true" t="shared" si="6" ref="D53:K53">D21+D32+D40+D51</f>
        <v>105500</v>
      </c>
      <c r="E53" s="46">
        <f t="shared" si="6"/>
        <v>105500</v>
      </c>
      <c r="F53" s="46">
        <f t="shared" si="6"/>
        <v>0</v>
      </c>
      <c r="G53" s="222">
        <f t="shared" si="6"/>
        <v>0</v>
      </c>
      <c r="H53" s="223">
        <f t="shared" si="6"/>
        <v>115031</v>
      </c>
      <c r="I53" s="46">
        <f t="shared" si="6"/>
        <v>115031</v>
      </c>
      <c r="J53" s="46">
        <f t="shared" si="6"/>
        <v>0</v>
      </c>
      <c r="K53" s="258">
        <f t="shared" si="6"/>
        <v>0</v>
      </c>
      <c r="L53" s="171">
        <f>L21+L32+L40+L51</f>
        <v>117994</v>
      </c>
      <c r="M53" s="46">
        <f>M21+M32+M40+M51</f>
        <v>117994</v>
      </c>
      <c r="N53" s="46">
        <f>N21+N32+N40+N51</f>
        <v>0</v>
      </c>
      <c r="O53" s="46">
        <f>O21+O32+O40+O51</f>
        <v>0</v>
      </c>
    </row>
    <row r="54" spans="1:15" s="12" customFormat="1" ht="16.5">
      <c r="A54" s="37"/>
      <c r="B54" s="38"/>
      <c r="C54" s="39"/>
      <c r="D54" s="44"/>
      <c r="E54" s="44"/>
      <c r="F54" s="44"/>
      <c r="G54" s="45"/>
      <c r="H54" s="89"/>
      <c r="I54" s="44"/>
      <c r="J54" s="44"/>
      <c r="K54" s="186"/>
      <c r="L54" s="37"/>
      <c r="M54" s="44"/>
      <c r="N54" s="44"/>
      <c r="O54" s="44"/>
    </row>
    <row r="55" spans="1:15" s="12" customFormat="1" ht="16.5">
      <c r="A55" s="55">
        <v>105</v>
      </c>
      <c r="B55" s="56"/>
      <c r="C55" s="42" t="s">
        <v>136</v>
      </c>
      <c r="D55" s="46"/>
      <c r="E55" s="46"/>
      <c r="F55" s="46"/>
      <c r="G55" s="222"/>
      <c r="H55" s="223"/>
      <c r="I55" s="46"/>
      <c r="J55" s="46"/>
      <c r="K55" s="258"/>
      <c r="L55" s="171"/>
      <c r="M55" s="46"/>
      <c r="N55" s="46"/>
      <c r="O55" s="46"/>
    </row>
    <row r="56" spans="1:15" s="12" customFormat="1" ht="16.5">
      <c r="A56" s="40"/>
      <c r="B56" s="38" t="s">
        <v>29</v>
      </c>
      <c r="C56" s="39" t="s">
        <v>87</v>
      </c>
      <c r="D56" s="43"/>
      <c r="E56" s="43"/>
      <c r="F56" s="43"/>
      <c r="G56" s="220"/>
      <c r="H56" s="211"/>
      <c r="I56" s="43"/>
      <c r="J56" s="43"/>
      <c r="K56" s="256"/>
      <c r="L56" s="48"/>
      <c r="M56" s="43"/>
      <c r="N56" s="43"/>
      <c r="O56" s="43"/>
    </row>
    <row r="57" spans="1:15" s="12" customFormat="1" ht="16.5">
      <c r="A57" s="40"/>
      <c r="B57" s="38"/>
      <c r="C57" s="39" t="s">
        <v>99</v>
      </c>
      <c r="D57" s="43">
        <v>5000</v>
      </c>
      <c r="E57" s="43">
        <v>5000</v>
      </c>
      <c r="F57" s="43"/>
      <c r="G57" s="220"/>
      <c r="H57" s="211">
        <v>5000</v>
      </c>
      <c r="I57" s="43">
        <v>5000</v>
      </c>
      <c r="J57" s="43"/>
      <c r="K57" s="256"/>
      <c r="L57" s="48">
        <v>5000</v>
      </c>
      <c r="M57" s="43">
        <v>5000</v>
      </c>
      <c r="N57" s="43"/>
      <c r="O57" s="43"/>
    </row>
    <row r="58" spans="1:15" s="12" customFormat="1" ht="16.5">
      <c r="A58" s="40"/>
      <c r="B58" s="38"/>
      <c r="C58" s="39" t="s">
        <v>122</v>
      </c>
      <c r="D58" s="43">
        <v>0</v>
      </c>
      <c r="E58" s="43">
        <v>0</v>
      </c>
      <c r="F58" s="43"/>
      <c r="G58" s="220"/>
      <c r="H58" s="211">
        <v>0</v>
      </c>
      <c r="I58" s="43">
        <v>0</v>
      </c>
      <c r="J58" s="43"/>
      <c r="K58" s="256"/>
      <c r="L58" s="48">
        <v>0</v>
      </c>
      <c r="M58" s="43">
        <v>0</v>
      </c>
      <c r="N58" s="43"/>
      <c r="O58" s="43"/>
    </row>
    <row r="59" spans="1:16" s="29" customFormat="1" ht="16.5">
      <c r="A59" s="49"/>
      <c r="B59" s="50"/>
      <c r="C59" s="51" t="s">
        <v>83</v>
      </c>
      <c r="D59" s="53">
        <f aca="true" t="shared" si="7" ref="D59:K59">SUM(D57:D58)</f>
        <v>5000</v>
      </c>
      <c r="E59" s="53">
        <f t="shared" si="7"/>
        <v>5000</v>
      </c>
      <c r="F59" s="53">
        <f t="shared" si="7"/>
        <v>0</v>
      </c>
      <c r="G59" s="221">
        <f t="shared" si="7"/>
        <v>0</v>
      </c>
      <c r="H59" s="199">
        <f t="shared" si="7"/>
        <v>5000</v>
      </c>
      <c r="I59" s="53">
        <f t="shared" si="7"/>
        <v>5000</v>
      </c>
      <c r="J59" s="53">
        <f t="shared" si="7"/>
        <v>0</v>
      </c>
      <c r="K59" s="257">
        <f t="shared" si="7"/>
        <v>0</v>
      </c>
      <c r="L59" s="52">
        <f>SUM(L57:L58)</f>
        <v>5000</v>
      </c>
      <c r="M59" s="53">
        <f>SUM(M57:M58)</f>
        <v>5000</v>
      </c>
      <c r="N59" s="53">
        <f>SUM(N57:N58)</f>
        <v>0</v>
      </c>
      <c r="O59" s="53">
        <f>SUM(O57:O58)</f>
        <v>0</v>
      </c>
      <c r="P59" s="12"/>
    </row>
    <row r="60" spans="1:16" s="29" customFormat="1" ht="16.5">
      <c r="A60" s="49"/>
      <c r="B60" s="38" t="s">
        <v>31</v>
      </c>
      <c r="C60" s="59" t="s">
        <v>210</v>
      </c>
      <c r="D60" s="53"/>
      <c r="E60" s="53"/>
      <c r="F60" s="53"/>
      <c r="G60" s="221"/>
      <c r="H60" s="199"/>
      <c r="I60" s="53"/>
      <c r="J60" s="53"/>
      <c r="K60" s="257"/>
      <c r="L60" s="52"/>
      <c r="M60" s="53"/>
      <c r="N60" s="53"/>
      <c r="O60" s="53"/>
      <c r="P60" s="12"/>
    </row>
    <row r="61" spans="1:16" s="29" customFormat="1" ht="16.5">
      <c r="A61" s="49"/>
      <c r="B61" s="38"/>
      <c r="C61" s="59" t="s">
        <v>39</v>
      </c>
      <c r="D61" s="53"/>
      <c r="E61" s="53"/>
      <c r="F61" s="53"/>
      <c r="G61" s="221"/>
      <c r="H61" s="199"/>
      <c r="I61" s="53"/>
      <c r="J61" s="53"/>
      <c r="K61" s="257"/>
      <c r="L61" s="52"/>
      <c r="M61" s="53"/>
      <c r="N61" s="53"/>
      <c r="O61" s="53"/>
      <c r="P61" s="12"/>
    </row>
    <row r="62" spans="1:15" s="12" customFormat="1" ht="16.5">
      <c r="A62" s="37"/>
      <c r="B62" s="38"/>
      <c r="C62" s="39" t="s">
        <v>212</v>
      </c>
      <c r="D62" s="43">
        <v>2000</v>
      </c>
      <c r="E62" s="43">
        <v>2000</v>
      </c>
      <c r="F62" s="43"/>
      <c r="G62" s="220"/>
      <c r="H62" s="211">
        <v>2000</v>
      </c>
      <c r="I62" s="43">
        <v>2000</v>
      </c>
      <c r="J62" s="43"/>
      <c r="K62" s="256"/>
      <c r="L62" s="48">
        <v>2000</v>
      </c>
      <c r="M62" s="43">
        <v>2000</v>
      </c>
      <c r="N62" s="43"/>
      <c r="O62" s="43"/>
    </row>
    <row r="63" spans="1:15" s="12" customFormat="1" ht="16.5">
      <c r="A63" s="37"/>
      <c r="B63" s="38"/>
      <c r="C63" s="51" t="s">
        <v>83</v>
      </c>
      <c r="D63" s="53">
        <f aca="true" t="shared" si="8" ref="D63:K63">SUM(D62)</f>
        <v>2000</v>
      </c>
      <c r="E63" s="53">
        <f t="shared" si="8"/>
        <v>2000</v>
      </c>
      <c r="F63" s="53">
        <f t="shared" si="8"/>
        <v>0</v>
      </c>
      <c r="G63" s="221">
        <f t="shared" si="8"/>
        <v>0</v>
      </c>
      <c r="H63" s="199">
        <f t="shared" si="8"/>
        <v>2000</v>
      </c>
      <c r="I63" s="53">
        <f t="shared" si="8"/>
        <v>2000</v>
      </c>
      <c r="J63" s="53">
        <f t="shared" si="8"/>
        <v>0</v>
      </c>
      <c r="K63" s="257">
        <f t="shared" si="8"/>
        <v>0</v>
      </c>
      <c r="L63" s="52">
        <f>SUM(L62)</f>
        <v>2000</v>
      </c>
      <c r="M63" s="53">
        <f>SUM(M62)</f>
        <v>2000</v>
      </c>
      <c r="N63" s="53">
        <f>SUM(N62)</f>
        <v>0</v>
      </c>
      <c r="O63" s="53">
        <f>SUM(O62)</f>
        <v>0</v>
      </c>
    </row>
    <row r="64" spans="1:15" s="12" customFormat="1" ht="16.5">
      <c r="A64" s="40"/>
      <c r="B64" s="38" t="s">
        <v>202</v>
      </c>
      <c r="C64" s="39" t="s">
        <v>111</v>
      </c>
      <c r="D64" s="43"/>
      <c r="E64" s="43"/>
      <c r="F64" s="43"/>
      <c r="G64" s="220"/>
      <c r="H64" s="211"/>
      <c r="I64" s="43"/>
      <c r="J64" s="43"/>
      <c r="K64" s="256"/>
      <c r="L64" s="48"/>
      <c r="M64" s="43"/>
      <c r="N64" s="43"/>
      <c r="O64" s="43"/>
    </row>
    <row r="65" spans="1:15" s="12" customFormat="1" ht="16.5">
      <c r="A65" s="40"/>
      <c r="B65" s="38"/>
      <c r="C65" s="39" t="s">
        <v>157</v>
      </c>
      <c r="D65" s="43"/>
      <c r="E65" s="43"/>
      <c r="F65" s="43"/>
      <c r="G65" s="220"/>
      <c r="H65" s="211"/>
      <c r="I65" s="43"/>
      <c r="J65" s="43"/>
      <c r="K65" s="256"/>
      <c r="L65" s="48"/>
      <c r="M65" s="43"/>
      <c r="N65" s="43"/>
      <c r="O65" s="43"/>
    </row>
    <row r="66" spans="1:15" s="12" customFormat="1" ht="30">
      <c r="A66" s="40"/>
      <c r="B66" s="38"/>
      <c r="C66" s="59" t="s">
        <v>237</v>
      </c>
      <c r="D66" s="43">
        <v>9160</v>
      </c>
      <c r="E66" s="43">
        <v>9160</v>
      </c>
      <c r="F66" s="43"/>
      <c r="G66" s="220"/>
      <c r="H66" s="211">
        <v>9160</v>
      </c>
      <c r="I66" s="43">
        <v>9160</v>
      </c>
      <c r="J66" s="43"/>
      <c r="K66" s="256"/>
      <c r="L66" s="48">
        <v>9160</v>
      </c>
      <c r="M66" s="43">
        <v>9160</v>
      </c>
      <c r="N66" s="43"/>
      <c r="O66" s="43"/>
    </row>
    <row r="67" spans="1:15" s="12" customFormat="1" ht="16.5">
      <c r="A67" s="40"/>
      <c r="B67" s="38"/>
      <c r="C67" s="39" t="s">
        <v>238</v>
      </c>
      <c r="D67" s="43">
        <v>4000</v>
      </c>
      <c r="E67" s="43">
        <v>4000</v>
      </c>
      <c r="F67" s="43"/>
      <c r="G67" s="220"/>
      <c r="H67" s="211">
        <v>4000</v>
      </c>
      <c r="I67" s="43">
        <v>4000</v>
      </c>
      <c r="J67" s="43"/>
      <c r="K67" s="256"/>
      <c r="L67" s="48">
        <v>4000</v>
      </c>
      <c r="M67" s="43">
        <v>4000</v>
      </c>
      <c r="N67" s="43"/>
      <c r="O67" s="43"/>
    </row>
    <row r="68" spans="1:16" s="29" customFormat="1" ht="16.5">
      <c r="A68" s="49"/>
      <c r="B68" s="50"/>
      <c r="C68" s="51" t="s">
        <v>83</v>
      </c>
      <c r="D68" s="53">
        <f aca="true" t="shared" si="9" ref="D68:K68">SUM(D66:D67)</f>
        <v>13160</v>
      </c>
      <c r="E68" s="53">
        <f t="shared" si="9"/>
        <v>13160</v>
      </c>
      <c r="F68" s="53">
        <f t="shared" si="9"/>
        <v>0</v>
      </c>
      <c r="G68" s="221">
        <f t="shared" si="9"/>
        <v>0</v>
      </c>
      <c r="H68" s="199">
        <f t="shared" si="9"/>
        <v>13160</v>
      </c>
      <c r="I68" s="53">
        <f t="shared" si="9"/>
        <v>13160</v>
      </c>
      <c r="J68" s="53">
        <f t="shared" si="9"/>
        <v>0</v>
      </c>
      <c r="K68" s="257">
        <f t="shared" si="9"/>
        <v>0</v>
      </c>
      <c r="L68" s="52">
        <f>SUM(L66:L67)</f>
        <v>13160</v>
      </c>
      <c r="M68" s="53">
        <f>SUM(M66:M67)</f>
        <v>13160</v>
      </c>
      <c r="N68" s="53">
        <f>SUM(N66:N67)</f>
        <v>0</v>
      </c>
      <c r="O68" s="53">
        <f>SUM(O66:O67)</f>
        <v>0</v>
      </c>
      <c r="P68" s="12"/>
    </row>
    <row r="69" spans="1:15" s="12" customFormat="1" ht="16.5">
      <c r="A69" s="40"/>
      <c r="B69" s="38"/>
      <c r="C69" s="42" t="s">
        <v>19</v>
      </c>
      <c r="D69" s="46">
        <f aca="true" t="shared" si="10" ref="D69:K69">D59+D68+D63</f>
        <v>20160</v>
      </c>
      <c r="E69" s="46">
        <f t="shared" si="10"/>
        <v>20160</v>
      </c>
      <c r="F69" s="46">
        <f t="shared" si="10"/>
        <v>0</v>
      </c>
      <c r="G69" s="222">
        <f t="shared" si="10"/>
        <v>0</v>
      </c>
      <c r="H69" s="223">
        <f t="shared" si="10"/>
        <v>20160</v>
      </c>
      <c r="I69" s="46">
        <f t="shared" si="10"/>
        <v>20160</v>
      </c>
      <c r="J69" s="46">
        <f t="shared" si="10"/>
        <v>0</v>
      </c>
      <c r="K69" s="258">
        <f t="shared" si="10"/>
        <v>0</v>
      </c>
      <c r="L69" s="171">
        <f>L59+L68+L63</f>
        <v>20160</v>
      </c>
      <c r="M69" s="46">
        <f>M59+M68+M63</f>
        <v>20160</v>
      </c>
      <c r="N69" s="46">
        <f>N59+N68+N63</f>
        <v>0</v>
      </c>
      <c r="O69" s="46">
        <f>O59+O68+O63</f>
        <v>0</v>
      </c>
    </row>
    <row r="70" spans="1:15" s="12" customFormat="1" ht="16.5">
      <c r="A70" s="37"/>
      <c r="B70" s="38"/>
      <c r="C70" s="39"/>
      <c r="D70" s="44"/>
      <c r="E70" s="44"/>
      <c r="F70" s="44"/>
      <c r="G70" s="45"/>
      <c r="H70" s="89"/>
      <c r="I70" s="44"/>
      <c r="J70" s="44"/>
      <c r="K70" s="186"/>
      <c r="L70" s="37"/>
      <c r="M70" s="44"/>
      <c r="N70" s="44"/>
      <c r="O70" s="44"/>
    </row>
    <row r="71" spans="1:16" s="28" customFormat="1" ht="16.5">
      <c r="A71" s="40">
        <v>106</v>
      </c>
      <c r="B71" s="41"/>
      <c r="C71" s="103" t="s">
        <v>98</v>
      </c>
      <c r="D71" s="146"/>
      <c r="E71" s="146"/>
      <c r="F71" s="146"/>
      <c r="G71" s="224"/>
      <c r="H71" s="225"/>
      <c r="I71" s="146"/>
      <c r="J71" s="146"/>
      <c r="K71" s="259"/>
      <c r="L71" s="271"/>
      <c r="M71" s="146"/>
      <c r="N71" s="146"/>
      <c r="O71" s="146"/>
      <c r="P71" s="12"/>
    </row>
    <row r="72" spans="1:15" s="12" customFormat="1" ht="16.5">
      <c r="A72" s="37"/>
      <c r="B72" s="38" t="s">
        <v>29</v>
      </c>
      <c r="C72" s="59" t="s">
        <v>196</v>
      </c>
      <c r="D72" s="84"/>
      <c r="E72" s="84"/>
      <c r="F72" s="84"/>
      <c r="G72" s="226"/>
      <c r="H72" s="209"/>
      <c r="I72" s="84"/>
      <c r="J72" s="84"/>
      <c r="K72" s="260"/>
      <c r="L72" s="174"/>
      <c r="M72" s="84"/>
      <c r="N72" s="84"/>
      <c r="O72" s="84"/>
    </row>
    <row r="73" spans="1:15" s="12" customFormat="1" ht="30">
      <c r="A73" s="37"/>
      <c r="B73" s="38"/>
      <c r="C73" s="59" t="s">
        <v>216</v>
      </c>
      <c r="D73" s="84">
        <v>8000</v>
      </c>
      <c r="E73" s="84">
        <v>8000</v>
      </c>
      <c r="F73" s="84"/>
      <c r="G73" s="226"/>
      <c r="H73" s="209">
        <v>8000</v>
      </c>
      <c r="I73" s="84">
        <v>8000</v>
      </c>
      <c r="J73" s="84"/>
      <c r="K73" s="260"/>
      <c r="L73" s="174">
        <v>8000</v>
      </c>
      <c r="M73" s="84">
        <v>8000</v>
      </c>
      <c r="N73" s="84"/>
      <c r="O73" s="84"/>
    </row>
    <row r="74" spans="1:15" s="12" customFormat="1" ht="30">
      <c r="A74" s="37"/>
      <c r="B74" s="38"/>
      <c r="C74" s="59" t="s">
        <v>215</v>
      </c>
      <c r="D74" s="84">
        <v>2000</v>
      </c>
      <c r="E74" s="84">
        <v>2000</v>
      </c>
      <c r="F74" s="84"/>
      <c r="G74" s="226"/>
      <c r="H74" s="209">
        <v>2000</v>
      </c>
      <c r="I74" s="84">
        <v>2000</v>
      </c>
      <c r="J74" s="84"/>
      <c r="K74" s="260"/>
      <c r="L74" s="174">
        <v>2000</v>
      </c>
      <c r="M74" s="84">
        <v>2000</v>
      </c>
      <c r="N74" s="84"/>
      <c r="O74" s="84"/>
    </row>
    <row r="75" spans="1:15" s="12" customFormat="1" ht="16.5">
      <c r="A75" s="37"/>
      <c r="B75" s="38"/>
      <c r="C75" s="59" t="s">
        <v>214</v>
      </c>
      <c r="D75" s="84">
        <v>2000</v>
      </c>
      <c r="E75" s="84">
        <v>2000</v>
      </c>
      <c r="F75" s="84"/>
      <c r="G75" s="226"/>
      <c r="H75" s="209">
        <v>2000</v>
      </c>
      <c r="I75" s="84">
        <v>2000</v>
      </c>
      <c r="J75" s="84"/>
      <c r="K75" s="260"/>
      <c r="L75" s="174">
        <v>2000</v>
      </c>
      <c r="M75" s="84">
        <v>2000</v>
      </c>
      <c r="N75" s="84"/>
      <c r="O75" s="84"/>
    </row>
    <row r="76" spans="1:16" s="29" customFormat="1" ht="16.5">
      <c r="A76" s="37"/>
      <c r="B76" s="50"/>
      <c r="C76" s="59" t="s">
        <v>195</v>
      </c>
      <c r="D76" s="84"/>
      <c r="E76" s="84"/>
      <c r="F76" s="84"/>
      <c r="G76" s="226"/>
      <c r="H76" s="209"/>
      <c r="I76" s="84"/>
      <c r="J76" s="84"/>
      <c r="K76" s="260"/>
      <c r="L76" s="174"/>
      <c r="M76" s="84"/>
      <c r="N76" s="84"/>
      <c r="O76" s="84"/>
      <c r="P76" s="12"/>
    </row>
    <row r="77" spans="1:16" s="29" customFormat="1" ht="16.5">
      <c r="A77" s="37"/>
      <c r="B77" s="50"/>
      <c r="C77" s="184" t="s">
        <v>235</v>
      </c>
      <c r="D77" s="84">
        <v>2250</v>
      </c>
      <c r="E77" s="84">
        <v>2250</v>
      </c>
      <c r="F77" s="84"/>
      <c r="G77" s="226"/>
      <c r="H77" s="209">
        <v>2250</v>
      </c>
      <c r="I77" s="84">
        <v>2250</v>
      </c>
      <c r="J77" s="84"/>
      <c r="K77" s="260"/>
      <c r="L77" s="174">
        <v>2250</v>
      </c>
      <c r="M77" s="84">
        <v>2250</v>
      </c>
      <c r="N77" s="84"/>
      <c r="O77" s="84"/>
      <c r="P77" s="12"/>
    </row>
    <row r="78" spans="1:16" s="29" customFormat="1" ht="30">
      <c r="A78" s="37"/>
      <c r="B78" s="50"/>
      <c r="C78" s="184" t="s">
        <v>213</v>
      </c>
      <c r="D78" s="84">
        <v>13750</v>
      </c>
      <c r="E78" s="84">
        <v>13750</v>
      </c>
      <c r="F78" s="84"/>
      <c r="G78" s="226"/>
      <c r="H78" s="209">
        <v>13750</v>
      </c>
      <c r="I78" s="84">
        <v>13750</v>
      </c>
      <c r="J78" s="84"/>
      <c r="K78" s="260"/>
      <c r="L78" s="174">
        <v>13750</v>
      </c>
      <c r="M78" s="84">
        <v>13750</v>
      </c>
      <c r="N78" s="84"/>
      <c r="O78" s="84"/>
      <c r="P78" s="12"/>
    </row>
    <row r="79" spans="1:16" s="29" customFormat="1" ht="16.5">
      <c r="A79" s="37"/>
      <c r="B79" s="50"/>
      <c r="C79" s="184" t="s">
        <v>233</v>
      </c>
      <c r="D79" s="84">
        <v>4000</v>
      </c>
      <c r="E79" s="84">
        <v>4000</v>
      </c>
      <c r="F79" s="84"/>
      <c r="G79" s="226"/>
      <c r="H79" s="209">
        <v>4000</v>
      </c>
      <c r="I79" s="84">
        <v>4000</v>
      </c>
      <c r="J79" s="84"/>
      <c r="K79" s="260"/>
      <c r="L79" s="174">
        <v>4000</v>
      </c>
      <c r="M79" s="84">
        <v>4000</v>
      </c>
      <c r="N79" s="84"/>
      <c r="O79" s="84"/>
      <c r="P79" s="12"/>
    </row>
    <row r="80" spans="1:16" s="29" customFormat="1" ht="16.5">
      <c r="A80" s="37"/>
      <c r="B80" s="50"/>
      <c r="C80" s="184" t="s">
        <v>234</v>
      </c>
      <c r="D80" s="84">
        <v>2600</v>
      </c>
      <c r="E80" s="84">
        <v>2600</v>
      </c>
      <c r="F80" s="84"/>
      <c r="G80" s="226"/>
      <c r="H80" s="209">
        <v>2600</v>
      </c>
      <c r="I80" s="84">
        <v>2600</v>
      </c>
      <c r="J80" s="84"/>
      <c r="K80" s="260"/>
      <c r="L80" s="174">
        <v>2600</v>
      </c>
      <c r="M80" s="84">
        <v>2600</v>
      </c>
      <c r="N80" s="84"/>
      <c r="O80" s="84"/>
      <c r="P80" s="12"/>
    </row>
    <row r="81" spans="1:16" s="29" customFormat="1" ht="16.5">
      <c r="A81" s="37"/>
      <c r="B81" s="50"/>
      <c r="C81" s="184" t="s">
        <v>458</v>
      </c>
      <c r="D81" s="84"/>
      <c r="E81" s="84"/>
      <c r="F81" s="84"/>
      <c r="G81" s="226"/>
      <c r="H81" s="209">
        <v>6286</v>
      </c>
      <c r="I81" s="84">
        <v>6286</v>
      </c>
      <c r="J81" s="84"/>
      <c r="K81" s="260"/>
      <c r="L81" s="174">
        <v>6286</v>
      </c>
      <c r="M81" s="84">
        <v>6286</v>
      </c>
      <c r="N81" s="84"/>
      <c r="O81" s="84"/>
      <c r="P81" s="12"/>
    </row>
    <row r="82" spans="1:16" s="29" customFormat="1" ht="16.5">
      <c r="A82" s="37"/>
      <c r="B82" s="50"/>
      <c r="C82" s="184"/>
      <c r="D82" s="84"/>
      <c r="E82" s="84"/>
      <c r="F82" s="84"/>
      <c r="G82" s="226"/>
      <c r="H82" s="209"/>
      <c r="I82" s="84"/>
      <c r="J82" s="84"/>
      <c r="K82" s="260"/>
      <c r="L82" s="174"/>
      <c r="M82" s="84"/>
      <c r="N82" s="84"/>
      <c r="O82" s="84"/>
      <c r="P82" s="12"/>
    </row>
    <row r="83" spans="1:15" s="12" customFormat="1" ht="16.5">
      <c r="A83" s="37"/>
      <c r="B83" s="38"/>
      <c r="C83" s="105" t="s">
        <v>112</v>
      </c>
      <c r="D83" s="149">
        <f>SUM(D73:D80)</f>
        <v>34600</v>
      </c>
      <c r="E83" s="149">
        <f>SUM(E73:E80)</f>
        <v>34600</v>
      </c>
      <c r="F83" s="149">
        <f>SUM(F73:F80)</f>
        <v>0</v>
      </c>
      <c r="G83" s="227">
        <f>SUM(G73:G80)</f>
        <v>0</v>
      </c>
      <c r="H83" s="228">
        <f>SUM(H73:H81)</f>
        <v>40886</v>
      </c>
      <c r="I83" s="149">
        <f>SUM(I73:I81)</f>
        <v>40886</v>
      </c>
      <c r="J83" s="149">
        <f>SUM(J73:J80)</f>
        <v>0</v>
      </c>
      <c r="K83" s="261">
        <f>SUM(K73:K80)</f>
        <v>0</v>
      </c>
      <c r="L83" s="272">
        <f>SUM(L73:L81)</f>
        <v>40886</v>
      </c>
      <c r="M83" s="149">
        <f>SUM(M73:M81)</f>
        <v>40886</v>
      </c>
      <c r="N83" s="149">
        <f>SUM(N73:N80)</f>
        <v>0</v>
      </c>
      <c r="O83" s="149">
        <f>SUM(O73:O80)</f>
        <v>0</v>
      </c>
    </row>
    <row r="84" spans="1:15" s="12" customFormat="1" ht="16.5">
      <c r="A84" s="37"/>
      <c r="B84" s="38"/>
      <c r="C84" s="59"/>
      <c r="D84" s="144"/>
      <c r="E84" s="144"/>
      <c r="F84" s="144"/>
      <c r="G84" s="229"/>
      <c r="H84" s="230"/>
      <c r="I84" s="144"/>
      <c r="J84" s="144"/>
      <c r="K84" s="262"/>
      <c r="L84" s="273"/>
      <c r="M84" s="144"/>
      <c r="N84" s="144"/>
      <c r="O84" s="144"/>
    </row>
    <row r="85" spans="1:15" s="12" customFormat="1" ht="16.5">
      <c r="A85" s="37"/>
      <c r="B85" s="38" t="s">
        <v>37</v>
      </c>
      <c r="C85" s="59" t="s">
        <v>181</v>
      </c>
      <c r="D85" s="144"/>
      <c r="E85" s="144"/>
      <c r="F85" s="144"/>
      <c r="G85" s="229"/>
      <c r="H85" s="230"/>
      <c r="I85" s="144"/>
      <c r="J85" s="144"/>
      <c r="K85" s="262"/>
      <c r="L85" s="273"/>
      <c r="M85" s="144"/>
      <c r="N85" s="144"/>
      <c r="O85" s="144"/>
    </row>
    <row r="86" spans="1:15" s="12" customFormat="1" ht="16.5">
      <c r="A86" s="37"/>
      <c r="B86" s="38"/>
      <c r="C86" s="59" t="s">
        <v>197</v>
      </c>
      <c r="D86" s="84"/>
      <c r="E86" s="84"/>
      <c r="F86" s="84"/>
      <c r="G86" s="226"/>
      <c r="H86" s="209"/>
      <c r="I86" s="84"/>
      <c r="J86" s="84"/>
      <c r="K86" s="260"/>
      <c r="L86" s="174"/>
      <c r="M86" s="84"/>
      <c r="N86" s="84"/>
      <c r="O86" s="84"/>
    </row>
    <row r="87" spans="1:15" s="12" customFormat="1" ht="16.5">
      <c r="A87" s="37"/>
      <c r="B87" s="38"/>
      <c r="C87" s="59" t="s">
        <v>219</v>
      </c>
      <c r="D87" s="84">
        <v>65000</v>
      </c>
      <c r="E87" s="84">
        <v>65000</v>
      </c>
      <c r="F87" s="84"/>
      <c r="G87" s="226"/>
      <c r="H87" s="209">
        <v>65000</v>
      </c>
      <c r="I87" s="84">
        <v>65000</v>
      </c>
      <c r="J87" s="84"/>
      <c r="K87" s="260"/>
      <c r="L87" s="174">
        <v>65000</v>
      </c>
      <c r="M87" s="84">
        <v>65000</v>
      </c>
      <c r="N87" s="84"/>
      <c r="O87" s="84"/>
    </row>
    <row r="88" spans="1:15" s="12" customFormat="1" ht="16.5">
      <c r="A88" s="37"/>
      <c r="B88" s="38"/>
      <c r="C88" s="59" t="s">
        <v>217</v>
      </c>
      <c r="D88" s="84">
        <v>31000</v>
      </c>
      <c r="E88" s="84">
        <v>31000</v>
      </c>
      <c r="F88" s="84"/>
      <c r="G88" s="226"/>
      <c r="H88" s="209">
        <v>31000</v>
      </c>
      <c r="I88" s="84">
        <v>31000</v>
      </c>
      <c r="J88" s="84"/>
      <c r="K88" s="260"/>
      <c r="L88" s="174">
        <v>31000</v>
      </c>
      <c r="M88" s="84">
        <v>31000</v>
      </c>
      <c r="N88" s="84"/>
      <c r="O88" s="84"/>
    </row>
    <row r="89" spans="1:15" s="12" customFormat="1" ht="16.5">
      <c r="A89" s="49"/>
      <c r="B89" s="38"/>
      <c r="C89" s="59" t="s">
        <v>218</v>
      </c>
      <c r="D89" s="84">
        <v>15000</v>
      </c>
      <c r="E89" s="84">
        <v>15000</v>
      </c>
      <c r="F89" s="84"/>
      <c r="G89" s="226"/>
      <c r="H89" s="209">
        <v>15000</v>
      </c>
      <c r="I89" s="84">
        <v>15000</v>
      </c>
      <c r="J89" s="84"/>
      <c r="K89" s="260"/>
      <c r="L89" s="174">
        <v>15000</v>
      </c>
      <c r="M89" s="84">
        <v>15000</v>
      </c>
      <c r="N89" s="84"/>
      <c r="O89" s="84"/>
    </row>
    <row r="90" spans="1:16" s="29" customFormat="1" ht="16.5">
      <c r="A90" s="37"/>
      <c r="B90" s="50"/>
      <c r="C90" s="59" t="s">
        <v>220</v>
      </c>
      <c r="D90" s="84">
        <v>500000</v>
      </c>
      <c r="E90" s="84">
        <v>500000</v>
      </c>
      <c r="F90" s="84"/>
      <c r="G90" s="226"/>
      <c r="H90" s="209">
        <v>500000</v>
      </c>
      <c r="I90" s="84">
        <v>500000</v>
      </c>
      <c r="J90" s="84"/>
      <c r="K90" s="260"/>
      <c r="L90" s="174">
        <v>500000</v>
      </c>
      <c r="M90" s="84">
        <v>500000</v>
      </c>
      <c r="N90" s="84"/>
      <c r="O90" s="84"/>
      <c r="P90" s="12"/>
    </row>
    <row r="91" spans="1:15" s="12" customFormat="1" ht="16.5">
      <c r="A91" s="37"/>
      <c r="B91" s="38"/>
      <c r="C91" s="104" t="s">
        <v>83</v>
      </c>
      <c r="D91" s="149">
        <f aca="true" t="shared" si="11" ref="D91:K91">SUM(D87:D90)</f>
        <v>611000</v>
      </c>
      <c r="E91" s="149">
        <f t="shared" si="11"/>
        <v>611000</v>
      </c>
      <c r="F91" s="149">
        <f t="shared" si="11"/>
        <v>0</v>
      </c>
      <c r="G91" s="227">
        <f t="shared" si="11"/>
        <v>0</v>
      </c>
      <c r="H91" s="228">
        <f t="shared" si="11"/>
        <v>611000</v>
      </c>
      <c r="I91" s="149">
        <f t="shared" si="11"/>
        <v>611000</v>
      </c>
      <c r="J91" s="149">
        <f t="shared" si="11"/>
        <v>0</v>
      </c>
      <c r="K91" s="261">
        <f t="shared" si="11"/>
        <v>0</v>
      </c>
      <c r="L91" s="272">
        <f>SUM(L87:L90)</f>
        <v>611000</v>
      </c>
      <c r="M91" s="149">
        <f>SUM(M87:M90)</f>
        <v>611000</v>
      </c>
      <c r="N91" s="149">
        <f>SUM(N87:N90)</f>
        <v>0</v>
      </c>
      <c r="O91" s="149">
        <f>SUM(O87:O90)</f>
        <v>0</v>
      </c>
    </row>
    <row r="92" spans="1:15" s="12" customFormat="1" ht="16.5">
      <c r="A92" s="37"/>
      <c r="B92" s="38"/>
      <c r="C92" s="59" t="s">
        <v>198</v>
      </c>
      <c r="D92" s="84"/>
      <c r="E92" s="84"/>
      <c r="F92" s="84"/>
      <c r="G92" s="226"/>
      <c r="H92" s="209"/>
      <c r="I92" s="84"/>
      <c r="J92" s="84"/>
      <c r="K92" s="260"/>
      <c r="L92" s="174"/>
      <c r="M92" s="84"/>
      <c r="N92" s="84"/>
      <c r="O92" s="84"/>
    </row>
    <row r="93" spans="1:15" s="12" customFormat="1" ht="16.5">
      <c r="A93" s="49"/>
      <c r="B93" s="38"/>
      <c r="C93" s="59" t="s">
        <v>221</v>
      </c>
      <c r="D93" s="84">
        <v>50000</v>
      </c>
      <c r="E93" s="84">
        <v>50000</v>
      </c>
      <c r="F93" s="84"/>
      <c r="G93" s="226"/>
      <c r="H93" s="209">
        <v>50000</v>
      </c>
      <c r="I93" s="84">
        <v>50000</v>
      </c>
      <c r="J93" s="84"/>
      <c r="K93" s="260"/>
      <c r="L93" s="174">
        <v>50000</v>
      </c>
      <c r="M93" s="84">
        <v>50000</v>
      </c>
      <c r="N93" s="84"/>
      <c r="O93" s="84"/>
    </row>
    <row r="94" spans="1:15" s="12" customFormat="1" ht="16.5">
      <c r="A94" s="37"/>
      <c r="B94" s="38"/>
      <c r="C94" s="104" t="s">
        <v>83</v>
      </c>
      <c r="D94" s="149">
        <f aca="true" t="shared" si="12" ref="D94:K94">SUM(D93:D93)</f>
        <v>50000</v>
      </c>
      <c r="E94" s="149">
        <f t="shared" si="12"/>
        <v>50000</v>
      </c>
      <c r="F94" s="149">
        <f t="shared" si="12"/>
        <v>0</v>
      </c>
      <c r="G94" s="227">
        <f t="shared" si="12"/>
        <v>0</v>
      </c>
      <c r="H94" s="228">
        <f t="shared" si="12"/>
        <v>50000</v>
      </c>
      <c r="I94" s="149">
        <f t="shared" si="12"/>
        <v>50000</v>
      </c>
      <c r="J94" s="149">
        <f t="shared" si="12"/>
        <v>0</v>
      </c>
      <c r="K94" s="261">
        <f t="shared" si="12"/>
        <v>0</v>
      </c>
      <c r="L94" s="272">
        <f>SUM(L93:L93)</f>
        <v>50000</v>
      </c>
      <c r="M94" s="149">
        <f>SUM(M93:M93)</f>
        <v>50000</v>
      </c>
      <c r="N94" s="149">
        <f>SUM(N93:N93)</f>
        <v>0</v>
      </c>
      <c r="O94" s="149">
        <f>SUM(O93:O93)</f>
        <v>0</v>
      </c>
    </row>
    <row r="95" spans="1:16" s="29" customFormat="1" ht="16.5">
      <c r="A95" s="49"/>
      <c r="B95" s="50"/>
      <c r="C95" s="59" t="s">
        <v>199</v>
      </c>
      <c r="D95" s="84"/>
      <c r="E95" s="84"/>
      <c r="F95" s="84"/>
      <c r="G95" s="226"/>
      <c r="H95" s="209"/>
      <c r="I95" s="84"/>
      <c r="J95" s="84"/>
      <c r="K95" s="260"/>
      <c r="L95" s="174"/>
      <c r="M95" s="84"/>
      <c r="N95" s="84"/>
      <c r="O95" s="84"/>
      <c r="P95" s="12"/>
    </row>
    <row r="96" spans="1:16" s="29" customFormat="1" ht="16.5">
      <c r="A96" s="49"/>
      <c r="B96" s="50"/>
      <c r="C96" s="184" t="s">
        <v>222</v>
      </c>
      <c r="D96" s="84">
        <v>9000</v>
      </c>
      <c r="E96" s="84">
        <v>9000</v>
      </c>
      <c r="F96" s="84"/>
      <c r="G96" s="226"/>
      <c r="H96" s="209">
        <v>9000</v>
      </c>
      <c r="I96" s="84">
        <v>9000</v>
      </c>
      <c r="J96" s="84"/>
      <c r="K96" s="260"/>
      <c r="L96" s="174">
        <v>9000</v>
      </c>
      <c r="M96" s="84">
        <v>9000</v>
      </c>
      <c r="N96" s="84"/>
      <c r="O96" s="84"/>
      <c r="P96" s="12"/>
    </row>
    <row r="97" spans="1:16" s="29" customFormat="1" ht="16.5">
      <c r="A97" s="49"/>
      <c r="B97" s="50"/>
      <c r="C97" s="184" t="s">
        <v>223</v>
      </c>
      <c r="D97" s="84">
        <v>2700</v>
      </c>
      <c r="E97" s="84">
        <v>2700</v>
      </c>
      <c r="F97" s="84"/>
      <c r="G97" s="226"/>
      <c r="H97" s="209">
        <v>2700</v>
      </c>
      <c r="I97" s="84">
        <v>2700</v>
      </c>
      <c r="J97" s="84"/>
      <c r="K97" s="260"/>
      <c r="L97" s="174">
        <v>2700</v>
      </c>
      <c r="M97" s="84">
        <v>2700</v>
      </c>
      <c r="N97" s="84"/>
      <c r="O97" s="84"/>
      <c r="P97" s="12"/>
    </row>
    <row r="98" spans="1:16" s="29" customFormat="1" ht="16.5">
      <c r="A98" s="49"/>
      <c r="B98" s="50"/>
      <c r="C98" s="184" t="s">
        <v>224</v>
      </c>
      <c r="D98" s="84">
        <v>4000</v>
      </c>
      <c r="E98" s="84">
        <v>4000</v>
      </c>
      <c r="F98" s="84"/>
      <c r="G98" s="226"/>
      <c r="H98" s="209">
        <v>4000</v>
      </c>
      <c r="I98" s="84">
        <v>4000</v>
      </c>
      <c r="J98" s="84"/>
      <c r="K98" s="260"/>
      <c r="L98" s="174">
        <v>4000</v>
      </c>
      <c r="M98" s="84">
        <v>4000</v>
      </c>
      <c r="N98" s="84"/>
      <c r="O98" s="84"/>
      <c r="P98" s="12"/>
    </row>
    <row r="99" spans="1:16" s="29" customFormat="1" ht="16.5">
      <c r="A99" s="54"/>
      <c r="B99" s="50"/>
      <c r="C99" s="104" t="s">
        <v>83</v>
      </c>
      <c r="D99" s="149">
        <f aca="true" t="shared" si="13" ref="D99:K99">SUM(D96:D98)</f>
        <v>15700</v>
      </c>
      <c r="E99" s="149">
        <f t="shared" si="13"/>
        <v>15700</v>
      </c>
      <c r="F99" s="149">
        <f t="shared" si="13"/>
        <v>0</v>
      </c>
      <c r="G99" s="227">
        <f t="shared" si="13"/>
        <v>0</v>
      </c>
      <c r="H99" s="228">
        <f t="shared" si="13"/>
        <v>15700</v>
      </c>
      <c r="I99" s="149">
        <f t="shared" si="13"/>
        <v>15700</v>
      </c>
      <c r="J99" s="149">
        <f t="shared" si="13"/>
        <v>0</v>
      </c>
      <c r="K99" s="261">
        <f t="shared" si="13"/>
        <v>0</v>
      </c>
      <c r="L99" s="272">
        <f>SUM(L96:L98)</f>
        <v>15700</v>
      </c>
      <c r="M99" s="149">
        <f>SUM(M96:M98)</f>
        <v>15700</v>
      </c>
      <c r="N99" s="149">
        <f>SUM(N96:N98)</f>
        <v>0</v>
      </c>
      <c r="O99" s="149">
        <f>SUM(O96:O98)</f>
        <v>0</v>
      </c>
      <c r="P99" s="12"/>
    </row>
    <row r="100" spans="1:16" s="29" customFormat="1" ht="16.5">
      <c r="A100" s="54"/>
      <c r="B100" s="50"/>
      <c r="C100" s="104"/>
      <c r="D100" s="149"/>
      <c r="E100" s="149"/>
      <c r="F100" s="149"/>
      <c r="G100" s="227"/>
      <c r="H100" s="228"/>
      <c r="I100" s="149"/>
      <c r="J100" s="149"/>
      <c r="K100" s="261"/>
      <c r="L100" s="272"/>
      <c r="M100" s="149"/>
      <c r="N100" s="149"/>
      <c r="O100" s="149"/>
      <c r="P100" s="12"/>
    </row>
    <row r="101" spans="1:15" s="12" customFormat="1" ht="16.5">
      <c r="A101" s="37"/>
      <c r="B101" s="38"/>
      <c r="C101" s="105" t="s">
        <v>113</v>
      </c>
      <c r="D101" s="150">
        <f aca="true" t="shared" si="14" ref="D101:K101">D91+D94+D99</f>
        <v>676700</v>
      </c>
      <c r="E101" s="150">
        <f t="shared" si="14"/>
        <v>676700</v>
      </c>
      <c r="F101" s="150">
        <f t="shared" si="14"/>
        <v>0</v>
      </c>
      <c r="G101" s="231">
        <f t="shared" si="14"/>
        <v>0</v>
      </c>
      <c r="H101" s="232">
        <f t="shared" si="14"/>
        <v>676700</v>
      </c>
      <c r="I101" s="150">
        <f t="shared" si="14"/>
        <v>676700</v>
      </c>
      <c r="J101" s="150">
        <f t="shared" si="14"/>
        <v>0</v>
      </c>
      <c r="K101" s="263">
        <f t="shared" si="14"/>
        <v>0</v>
      </c>
      <c r="L101" s="274">
        <f>L91+L94+L99</f>
        <v>676700</v>
      </c>
      <c r="M101" s="150">
        <f>M91+M94+M99</f>
        <v>676700</v>
      </c>
      <c r="N101" s="150">
        <f>N91+N94+N99</f>
        <v>0</v>
      </c>
      <c r="O101" s="150">
        <f>O91+O94+O99</f>
        <v>0</v>
      </c>
    </row>
    <row r="102" spans="1:15" s="12" customFormat="1" ht="16.5">
      <c r="A102" s="37"/>
      <c r="B102" s="10"/>
      <c r="C102" s="59"/>
      <c r="D102" s="144"/>
      <c r="E102" s="144"/>
      <c r="F102" s="144"/>
      <c r="G102" s="229"/>
      <c r="H102" s="230"/>
      <c r="I102" s="144"/>
      <c r="J102" s="144"/>
      <c r="K102" s="262"/>
      <c r="L102" s="273"/>
      <c r="M102" s="144"/>
      <c r="N102" s="144"/>
      <c r="O102" s="144"/>
    </row>
    <row r="103" spans="1:15" s="12" customFormat="1" ht="16.5">
      <c r="A103" s="37"/>
      <c r="B103" s="38" t="s">
        <v>38</v>
      </c>
      <c r="C103" s="59" t="s">
        <v>88</v>
      </c>
      <c r="D103" s="144"/>
      <c r="E103" s="144"/>
      <c r="F103" s="144"/>
      <c r="G103" s="229"/>
      <c r="H103" s="230"/>
      <c r="I103" s="144"/>
      <c r="J103" s="144"/>
      <c r="K103" s="262"/>
      <c r="L103" s="273"/>
      <c r="M103" s="144"/>
      <c r="N103" s="144"/>
      <c r="O103" s="144"/>
    </row>
    <row r="104" spans="1:15" s="12" customFormat="1" ht="30">
      <c r="A104" s="37"/>
      <c r="B104" s="38"/>
      <c r="C104" s="59" t="s">
        <v>110</v>
      </c>
      <c r="D104" s="43"/>
      <c r="E104" s="43"/>
      <c r="F104" s="43"/>
      <c r="G104" s="220"/>
      <c r="H104" s="211"/>
      <c r="I104" s="43"/>
      <c r="J104" s="43"/>
      <c r="K104" s="256"/>
      <c r="L104" s="48"/>
      <c r="M104" s="43"/>
      <c r="N104" s="43"/>
      <c r="O104" s="43"/>
    </row>
    <row r="105" spans="1:15" s="12" customFormat="1" ht="16.5">
      <c r="A105" s="37"/>
      <c r="B105" s="38"/>
      <c r="C105" s="59" t="s">
        <v>184</v>
      </c>
      <c r="D105" s="43">
        <v>335075</v>
      </c>
      <c r="E105" s="43">
        <v>335075</v>
      </c>
      <c r="F105" s="43"/>
      <c r="G105" s="220"/>
      <c r="H105" s="211">
        <v>335075</v>
      </c>
      <c r="I105" s="43">
        <v>335075</v>
      </c>
      <c r="J105" s="43"/>
      <c r="K105" s="256"/>
      <c r="L105" s="48">
        <v>335075</v>
      </c>
      <c r="M105" s="43">
        <v>335075</v>
      </c>
      <c r="N105" s="43"/>
      <c r="O105" s="43"/>
    </row>
    <row r="106" spans="1:15" s="12" customFormat="1" ht="16.5">
      <c r="A106" s="37"/>
      <c r="B106" s="38"/>
      <c r="C106" s="59" t="s">
        <v>185</v>
      </c>
      <c r="D106" s="43">
        <v>279960</v>
      </c>
      <c r="E106" s="43">
        <v>279960</v>
      </c>
      <c r="F106" s="43"/>
      <c r="G106" s="220"/>
      <c r="H106" s="211">
        <v>269954</v>
      </c>
      <c r="I106" s="43">
        <v>269954</v>
      </c>
      <c r="J106" s="43"/>
      <c r="K106" s="256"/>
      <c r="L106" s="48">
        <v>284124</v>
      </c>
      <c r="M106" s="43">
        <v>284124</v>
      </c>
      <c r="N106" s="43"/>
      <c r="O106" s="43"/>
    </row>
    <row r="107" spans="1:15" s="12" customFormat="1" ht="30">
      <c r="A107" s="37"/>
      <c r="B107" s="38"/>
      <c r="C107" s="59" t="s">
        <v>187</v>
      </c>
      <c r="D107" s="43">
        <v>482570</v>
      </c>
      <c r="E107" s="43">
        <v>334003</v>
      </c>
      <c r="F107" s="43">
        <v>148567</v>
      </c>
      <c r="G107" s="220"/>
      <c r="H107" s="211">
        <v>474235</v>
      </c>
      <c r="I107" s="43">
        <v>334003</v>
      </c>
      <c r="J107" s="43">
        <v>140232</v>
      </c>
      <c r="K107" s="256"/>
      <c r="L107" s="48">
        <v>474235</v>
      </c>
      <c r="M107" s="43">
        <v>334003</v>
      </c>
      <c r="N107" s="43">
        <v>140232</v>
      </c>
      <c r="O107" s="43"/>
    </row>
    <row r="108" spans="1:15" s="12" customFormat="1" ht="16.5">
      <c r="A108" s="37"/>
      <c r="B108" s="38"/>
      <c r="C108" s="60" t="s">
        <v>423</v>
      </c>
      <c r="D108" s="43"/>
      <c r="E108" s="43"/>
      <c r="F108" s="43"/>
      <c r="G108" s="220"/>
      <c r="H108" s="211">
        <v>16223</v>
      </c>
      <c r="I108" s="43">
        <v>16223</v>
      </c>
      <c r="J108" s="43"/>
      <c r="K108" s="256"/>
      <c r="L108" s="48">
        <v>22341</v>
      </c>
      <c r="M108" s="43">
        <v>22341</v>
      </c>
      <c r="N108" s="43"/>
      <c r="O108" s="43"/>
    </row>
    <row r="109" spans="1:15" s="12" customFormat="1" ht="16.5">
      <c r="A109" s="37"/>
      <c r="B109" s="38"/>
      <c r="C109" s="59" t="s">
        <v>186</v>
      </c>
      <c r="D109" s="43">
        <v>21966</v>
      </c>
      <c r="E109" s="43">
        <v>21966</v>
      </c>
      <c r="F109" s="43"/>
      <c r="G109" s="220"/>
      <c r="H109" s="211">
        <v>21966</v>
      </c>
      <c r="I109" s="43">
        <v>21966</v>
      </c>
      <c r="J109" s="43"/>
      <c r="K109" s="256"/>
      <c r="L109" s="48">
        <v>21966</v>
      </c>
      <c r="M109" s="43">
        <v>21966</v>
      </c>
      <c r="N109" s="43"/>
      <c r="O109" s="43"/>
    </row>
    <row r="110" spans="1:15" s="12" customFormat="1" ht="16.5">
      <c r="A110" s="37"/>
      <c r="B110" s="38"/>
      <c r="C110" s="59" t="s">
        <v>424</v>
      </c>
      <c r="D110" s="43"/>
      <c r="E110" s="43"/>
      <c r="F110" s="43"/>
      <c r="G110" s="220"/>
      <c r="H110" s="211">
        <v>713</v>
      </c>
      <c r="I110" s="43">
        <v>713</v>
      </c>
      <c r="J110" s="43"/>
      <c r="K110" s="256"/>
      <c r="L110" s="48">
        <v>713</v>
      </c>
      <c r="M110" s="43">
        <v>713</v>
      </c>
      <c r="N110" s="43"/>
      <c r="O110" s="43"/>
    </row>
    <row r="111" spans="1:15" s="12" customFormat="1" ht="16.5">
      <c r="A111" s="37"/>
      <c r="B111" s="38"/>
      <c r="C111" s="104" t="s">
        <v>83</v>
      </c>
      <c r="D111" s="53">
        <f>SUM(D104:D109)</f>
        <v>1119571</v>
      </c>
      <c r="E111" s="53">
        <f>SUM(E104:E109)</f>
        <v>971004</v>
      </c>
      <c r="F111" s="53">
        <f>SUM(F104:F109)</f>
        <v>148567</v>
      </c>
      <c r="G111" s="221">
        <f>SUM(G104:G109)</f>
        <v>0</v>
      </c>
      <c r="H111" s="199">
        <f>SUM(H104:H110)</f>
        <v>1118166</v>
      </c>
      <c r="I111" s="53">
        <f>SUM(I104:I110)</f>
        <v>977934</v>
      </c>
      <c r="J111" s="53">
        <f>SUM(J104:J109)</f>
        <v>140232</v>
      </c>
      <c r="K111" s="257">
        <f>SUM(K104:K109)</f>
        <v>0</v>
      </c>
      <c r="L111" s="52">
        <f>SUM(L104:L110)</f>
        <v>1138454</v>
      </c>
      <c r="M111" s="53">
        <f>SUM(M104:M110)</f>
        <v>998222</v>
      </c>
      <c r="N111" s="53">
        <f>SUM(N104:N109)</f>
        <v>140232</v>
      </c>
      <c r="O111" s="53">
        <f>SUM(O104:O109)</f>
        <v>0</v>
      </c>
    </row>
    <row r="112" spans="1:15" s="12" customFormat="1" ht="16.5">
      <c r="A112" s="37"/>
      <c r="B112" s="38"/>
      <c r="C112" s="59"/>
      <c r="D112" s="43"/>
      <c r="E112" s="43"/>
      <c r="F112" s="43"/>
      <c r="G112" s="220"/>
      <c r="H112" s="211"/>
      <c r="I112" s="43"/>
      <c r="J112" s="43"/>
      <c r="K112" s="256"/>
      <c r="L112" s="48"/>
      <c r="M112" s="43"/>
      <c r="N112" s="43"/>
      <c r="O112" s="43"/>
    </row>
    <row r="113" spans="1:15" s="12" customFormat="1" ht="16.5">
      <c r="A113" s="37"/>
      <c r="B113" s="38"/>
      <c r="C113" s="59" t="s">
        <v>189</v>
      </c>
      <c r="D113" s="43"/>
      <c r="E113" s="43"/>
      <c r="F113" s="43"/>
      <c r="G113" s="220"/>
      <c r="H113" s="211"/>
      <c r="I113" s="43"/>
      <c r="J113" s="43"/>
      <c r="K113" s="256"/>
      <c r="L113" s="48"/>
      <c r="M113" s="43"/>
      <c r="N113" s="43"/>
      <c r="O113" s="43"/>
    </row>
    <row r="114" spans="1:15" s="12" customFormat="1" ht="16.5">
      <c r="A114" s="37"/>
      <c r="B114" s="38"/>
      <c r="C114" s="59" t="s">
        <v>170</v>
      </c>
      <c r="D114" s="43">
        <v>3168</v>
      </c>
      <c r="E114" s="43"/>
      <c r="F114" s="43"/>
      <c r="G114" s="220">
        <v>3168</v>
      </c>
      <c r="H114" s="211">
        <v>3168</v>
      </c>
      <c r="I114" s="43"/>
      <c r="J114" s="43"/>
      <c r="K114" s="256">
        <v>3168</v>
      </c>
      <c r="L114" s="48">
        <v>3168</v>
      </c>
      <c r="M114" s="43"/>
      <c r="N114" s="43"/>
      <c r="O114" s="43">
        <v>3168</v>
      </c>
    </row>
    <row r="115" spans="1:15" s="12" customFormat="1" ht="16.5">
      <c r="A115" s="37"/>
      <c r="B115" s="38"/>
      <c r="C115" s="59" t="s">
        <v>171</v>
      </c>
      <c r="D115" s="43">
        <v>17313</v>
      </c>
      <c r="E115" s="43"/>
      <c r="F115" s="43"/>
      <c r="G115" s="220">
        <v>17313</v>
      </c>
      <c r="H115" s="211">
        <v>17313</v>
      </c>
      <c r="I115" s="43"/>
      <c r="J115" s="43"/>
      <c r="K115" s="256">
        <v>17313</v>
      </c>
      <c r="L115" s="48">
        <v>17313</v>
      </c>
      <c r="M115" s="43"/>
      <c r="N115" s="43"/>
      <c r="O115" s="43">
        <v>17313</v>
      </c>
    </row>
    <row r="116" spans="1:15" s="12" customFormat="1" ht="16.5">
      <c r="A116" s="37"/>
      <c r="B116" s="38"/>
      <c r="C116" s="59" t="s">
        <v>172</v>
      </c>
      <c r="D116" s="43">
        <v>14896</v>
      </c>
      <c r="E116" s="43"/>
      <c r="F116" s="43"/>
      <c r="G116" s="220">
        <v>14896</v>
      </c>
      <c r="H116" s="211">
        <v>14896</v>
      </c>
      <c r="I116" s="43"/>
      <c r="J116" s="43"/>
      <c r="K116" s="256">
        <v>14896</v>
      </c>
      <c r="L116" s="48">
        <v>14896</v>
      </c>
      <c r="M116" s="43"/>
      <c r="N116" s="43"/>
      <c r="O116" s="43">
        <v>14896</v>
      </c>
    </row>
    <row r="117" spans="1:16" s="180" customFormat="1" ht="16.5">
      <c r="A117" s="37"/>
      <c r="B117" s="38"/>
      <c r="C117" s="59" t="s">
        <v>182</v>
      </c>
      <c r="D117" s="43">
        <v>815</v>
      </c>
      <c r="E117" s="43"/>
      <c r="F117" s="43"/>
      <c r="G117" s="220">
        <v>815</v>
      </c>
      <c r="H117" s="211">
        <v>815</v>
      </c>
      <c r="I117" s="43"/>
      <c r="J117" s="43"/>
      <c r="K117" s="256">
        <v>815</v>
      </c>
      <c r="L117" s="48">
        <v>815</v>
      </c>
      <c r="M117" s="43"/>
      <c r="N117" s="43"/>
      <c r="O117" s="43">
        <v>815</v>
      </c>
      <c r="P117" s="12"/>
    </row>
    <row r="118" spans="1:16" s="29" customFormat="1" ht="16.5">
      <c r="A118" s="49"/>
      <c r="B118" s="50"/>
      <c r="C118" s="104" t="s">
        <v>83</v>
      </c>
      <c r="D118" s="53">
        <f aca="true" t="shared" si="15" ref="D118:K118">SUM(D114:D117)</f>
        <v>36192</v>
      </c>
      <c r="E118" s="53">
        <f t="shared" si="15"/>
        <v>0</v>
      </c>
      <c r="F118" s="53">
        <f t="shared" si="15"/>
        <v>0</v>
      </c>
      <c r="G118" s="221">
        <f t="shared" si="15"/>
        <v>36192</v>
      </c>
      <c r="H118" s="199">
        <f t="shared" si="15"/>
        <v>36192</v>
      </c>
      <c r="I118" s="53">
        <f t="shared" si="15"/>
        <v>0</v>
      </c>
      <c r="J118" s="53">
        <f t="shared" si="15"/>
        <v>0</v>
      </c>
      <c r="K118" s="257">
        <f t="shared" si="15"/>
        <v>36192</v>
      </c>
      <c r="L118" s="52">
        <f>SUM(L114:L117)</f>
        <v>36192</v>
      </c>
      <c r="M118" s="53">
        <f>SUM(M114:M117)</f>
        <v>0</v>
      </c>
      <c r="N118" s="53">
        <f>SUM(N114:N117)</f>
        <v>0</v>
      </c>
      <c r="O118" s="53">
        <f>SUM(O114:O117)</f>
        <v>36192</v>
      </c>
      <c r="P118" s="12"/>
    </row>
    <row r="119" spans="1:16" s="29" customFormat="1" ht="16.5">
      <c r="A119" s="49"/>
      <c r="B119" s="50"/>
      <c r="C119" s="104"/>
      <c r="D119" s="53"/>
      <c r="E119" s="53"/>
      <c r="F119" s="53"/>
      <c r="G119" s="221"/>
      <c r="H119" s="199"/>
      <c r="I119" s="53"/>
      <c r="J119" s="53"/>
      <c r="K119" s="257"/>
      <c r="L119" s="52"/>
      <c r="M119" s="53"/>
      <c r="N119" s="53"/>
      <c r="O119" s="53"/>
      <c r="P119" s="12"/>
    </row>
    <row r="120" spans="1:15" s="12" customFormat="1" ht="30">
      <c r="A120" s="37"/>
      <c r="B120" s="38"/>
      <c r="C120" s="59" t="s">
        <v>425</v>
      </c>
      <c r="D120" s="43"/>
      <c r="E120" s="43"/>
      <c r="F120" s="43"/>
      <c r="G120" s="220"/>
      <c r="H120" s="211"/>
      <c r="I120" s="43"/>
      <c r="J120" s="43"/>
      <c r="K120" s="256"/>
      <c r="L120" s="48"/>
      <c r="M120" s="43"/>
      <c r="N120" s="43"/>
      <c r="O120" s="43"/>
    </row>
    <row r="121" spans="1:15" s="12" customFormat="1" ht="16.5">
      <c r="A121" s="37"/>
      <c r="B121" s="38"/>
      <c r="C121" s="160" t="s">
        <v>426</v>
      </c>
      <c r="D121" s="43"/>
      <c r="E121" s="43"/>
      <c r="F121" s="43"/>
      <c r="G121" s="220"/>
      <c r="H121" s="211">
        <v>1888</v>
      </c>
      <c r="I121" s="43">
        <v>1888</v>
      </c>
      <c r="J121" s="43"/>
      <c r="K121" s="256"/>
      <c r="L121" s="48">
        <v>1888</v>
      </c>
      <c r="M121" s="43">
        <v>1888</v>
      </c>
      <c r="N121" s="43"/>
      <c r="O121" s="43"/>
    </row>
    <row r="122" spans="1:15" s="12" customFormat="1" ht="30">
      <c r="A122" s="37"/>
      <c r="B122" s="38"/>
      <c r="C122" s="59" t="s">
        <v>459</v>
      </c>
      <c r="D122" s="43"/>
      <c r="E122" s="43"/>
      <c r="F122" s="43"/>
      <c r="G122" s="220"/>
      <c r="H122" s="211">
        <v>11979</v>
      </c>
      <c r="I122" s="43">
        <v>11979</v>
      </c>
      <c r="J122" s="43"/>
      <c r="K122" s="256"/>
      <c r="L122" s="48">
        <v>16749</v>
      </c>
      <c r="M122" s="43">
        <v>16749</v>
      </c>
      <c r="N122" s="43"/>
      <c r="O122" s="43"/>
    </row>
    <row r="123" spans="1:15" s="12" customFormat="1" ht="16.5">
      <c r="A123" s="37"/>
      <c r="B123" s="38"/>
      <c r="C123" s="59" t="s">
        <v>460</v>
      </c>
      <c r="D123" s="43"/>
      <c r="E123" s="43"/>
      <c r="F123" s="43"/>
      <c r="G123" s="220"/>
      <c r="H123" s="211">
        <v>11058</v>
      </c>
      <c r="I123" s="43">
        <v>11058</v>
      </c>
      <c r="J123" s="43"/>
      <c r="K123" s="256"/>
      <c r="L123" s="48">
        <v>11058</v>
      </c>
      <c r="M123" s="43">
        <v>11058</v>
      </c>
      <c r="N123" s="43"/>
      <c r="O123" s="43"/>
    </row>
    <row r="124" spans="1:15" s="12" customFormat="1" ht="16.5">
      <c r="A124" s="37"/>
      <c r="B124" s="38"/>
      <c r="C124" s="59" t="s">
        <v>461</v>
      </c>
      <c r="D124" s="43"/>
      <c r="E124" s="43"/>
      <c r="F124" s="43"/>
      <c r="G124" s="220"/>
      <c r="H124" s="211">
        <v>12559</v>
      </c>
      <c r="I124" s="43">
        <v>12559</v>
      </c>
      <c r="J124" s="43"/>
      <c r="K124" s="256"/>
      <c r="L124" s="48">
        <v>12559</v>
      </c>
      <c r="M124" s="43">
        <v>12559</v>
      </c>
      <c r="N124" s="43"/>
      <c r="O124" s="43"/>
    </row>
    <row r="125" spans="1:15" s="12" customFormat="1" ht="16.5">
      <c r="A125" s="37"/>
      <c r="B125" s="38"/>
      <c r="C125" s="59" t="s">
        <v>502</v>
      </c>
      <c r="D125" s="43"/>
      <c r="E125" s="43"/>
      <c r="F125" s="43"/>
      <c r="G125" s="220"/>
      <c r="H125" s="211">
        <v>3500</v>
      </c>
      <c r="I125" s="43">
        <v>3500</v>
      </c>
      <c r="J125" s="43"/>
      <c r="K125" s="256"/>
      <c r="L125" s="48">
        <v>3500</v>
      </c>
      <c r="M125" s="43">
        <v>3500</v>
      </c>
      <c r="N125" s="43"/>
      <c r="O125" s="43"/>
    </row>
    <row r="126" spans="1:15" s="12" customFormat="1" ht="16.5">
      <c r="A126" s="37"/>
      <c r="B126" s="38"/>
      <c r="C126" s="59" t="s">
        <v>503</v>
      </c>
      <c r="D126" s="43"/>
      <c r="E126" s="43"/>
      <c r="F126" s="43"/>
      <c r="G126" s="220"/>
      <c r="H126" s="211">
        <v>9082</v>
      </c>
      <c r="I126" s="43">
        <v>9082</v>
      </c>
      <c r="J126" s="43"/>
      <c r="K126" s="256"/>
      <c r="L126" s="48">
        <v>9082</v>
      </c>
      <c r="M126" s="43">
        <v>9082</v>
      </c>
      <c r="N126" s="43"/>
      <c r="O126" s="43"/>
    </row>
    <row r="127" spans="1:15" s="12" customFormat="1" ht="16.5">
      <c r="A127" s="37"/>
      <c r="B127" s="38"/>
      <c r="C127" s="59" t="s">
        <v>504</v>
      </c>
      <c r="D127" s="43"/>
      <c r="E127" s="43"/>
      <c r="F127" s="43"/>
      <c r="G127" s="220"/>
      <c r="H127" s="211">
        <v>1941</v>
      </c>
      <c r="I127" s="43">
        <v>1941</v>
      </c>
      <c r="J127" s="43"/>
      <c r="K127" s="256"/>
      <c r="L127" s="48">
        <v>1941</v>
      </c>
      <c r="M127" s="43">
        <v>1941</v>
      </c>
      <c r="N127" s="43"/>
      <c r="O127" s="43"/>
    </row>
    <row r="128" spans="1:15" s="12" customFormat="1" ht="16.5">
      <c r="A128" s="37"/>
      <c r="B128" s="38"/>
      <c r="C128" s="59" t="s">
        <v>505</v>
      </c>
      <c r="D128" s="43"/>
      <c r="E128" s="43"/>
      <c r="F128" s="43"/>
      <c r="G128" s="220"/>
      <c r="H128" s="211"/>
      <c r="I128" s="43"/>
      <c r="J128" s="43"/>
      <c r="K128" s="256"/>
      <c r="L128" s="48">
        <v>5907</v>
      </c>
      <c r="M128" s="43">
        <v>5907</v>
      </c>
      <c r="N128" s="43"/>
      <c r="O128" s="43"/>
    </row>
    <row r="129" spans="1:15" s="12" customFormat="1" ht="16.5">
      <c r="A129" s="37"/>
      <c r="B129" s="38"/>
      <c r="C129" s="104" t="s">
        <v>83</v>
      </c>
      <c r="D129" s="53"/>
      <c r="E129" s="53"/>
      <c r="F129" s="53"/>
      <c r="G129" s="221"/>
      <c r="H129" s="199">
        <f>SUM(H121:H127)</f>
        <v>52007</v>
      </c>
      <c r="I129" s="53">
        <f>SUM(I121:I127)</f>
        <v>52007</v>
      </c>
      <c r="J129" s="53">
        <f>SUM(J121:J123)</f>
        <v>0</v>
      </c>
      <c r="K129" s="257">
        <f>SUM(K121:K123)</f>
        <v>0</v>
      </c>
      <c r="L129" s="52">
        <f>SUM(L121:L128)</f>
        <v>62684</v>
      </c>
      <c r="M129" s="53">
        <f>SUM(M121:M128)</f>
        <v>62684</v>
      </c>
      <c r="N129" s="53">
        <f>SUM(N121:N123)</f>
        <v>0</v>
      </c>
      <c r="O129" s="53">
        <f>SUM(O121:O123)</f>
        <v>0</v>
      </c>
    </row>
    <row r="130" spans="1:15" s="12" customFormat="1" ht="16.5">
      <c r="A130" s="37"/>
      <c r="B130" s="38"/>
      <c r="C130" s="104"/>
      <c r="D130" s="53"/>
      <c r="E130" s="53"/>
      <c r="F130" s="53"/>
      <c r="G130" s="221"/>
      <c r="H130" s="199"/>
      <c r="I130" s="53"/>
      <c r="J130" s="53"/>
      <c r="K130" s="257"/>
      <c r="L130" s="52"/>
      <c r="M130" s="53"/>
      <c r="N130" s="53"/>
      <c r="O130" s="53"/>
    </row>
    <row r="131" spans="1:15" s="12" customFormat="1" ht="16.5">
      <c r="A131" s="37"/>
      <c r="B131" s="38"/>
      <c r="C131" s="59" t="s">
        <v>427</v>
      </c>
      <c r="D131" s="43"/>
      <c r="E131" s="43"/>
      <c r="F131" s="43"/>
      <c r="G131" s="220"/>
      <c r="H131" s="211"/>
      <c r="I131" s="43"/>
      <c r="J131" s="43"/>
      <c r="K131" s="256"/>
      <c r="L131" s="48"/>
      <c r="M131" s="43"/>
      <c r="N131" s="43"/>
      <c r="O131" s="43"/>
    </row>
    <row r="132" spans="1:15" s="12" customFormat="1" ht="16.5">
      <c r="A132" s="37"/>
      <c r="B132" s="38"/>
      <c r="C132" s="59" t="s">
        <v>428</v>
      </c>
      <c r="D132" s="43"/>
      <c r="E132" s="43"/>
      <c r="F132" s="43"/>
      <c r="G132" s="220"/>
      <c r="H132" s="211">
        <v>65</v>
      </c>
      <c r="I132" s="43">
        <v>65</v>
      </c>
      <c r="J132" s="43"/>
      <c r="K132" s="256"/>
      <c r="L132" s="48">
        <v>65</v>
      </c>
      <c r="M132" s="43">
        <v>65</v>
      </c>
      <c r="N132" s="43"/>
      <c r="O132" s="43"/>
    </row>
    <row r="133" spans="1:15" s="12" customFormat="1" ht="30">
      <c r="A133" s="37"/>
      <c r="B133" s="38"/>
      <c r="C133" s="160" t="s">
        <v>429</v>
      </c>
      <c r="D133" s="43"/>
      <c r="E133" s="43"/>
      <c r="F133" s="43"/>
      <c r="G133" s="220"/>
      <c r="H133" s="211">
        <v>20000</v>
      </c>
      <c r="I133" s="43">
        <v>20000</v>
      </c>
      <c r="J133" s="43"/>
      <c r="K133" s="256"/>
      <c r="L133" s="48">
        <v>20000</v>
      </c>
      <c r="M133" s="43">
        <v>20000</v>
      </c>
      <c r="N133" s="43"/>
      <c r="O133" s="43"/>
    </row>
    <row r="134" spans="1:15" s="12" customFormat="1" ht="30">
      <c r="A134" s="37"/>
      <c r="B134" s="38"/>
      <c r="C134" s="160" t="s">
        <v>511</v>
      </c>
      <c r="D134" s="43"/>
      <c r="E134" s="43"/>
      <c r="F134" s="43"/>
      <c r="G134" s="220"/>
      <c r="H134" s="211">
        <v>2555</v>
      </c>
      <c r="I134" s="43">
        <v>2555</v>
      </c>
      <c r="J134" s="43"/>
      <c r="K134" s="256"/>
      <c r="L134" s="48">
        <v>2555</v>
      </c>
      <c r="M134" s="43">
        <v>2555</v>
      </c>
      <c r="N134" s="43"/>
      <c r="O134" s="43"/>
    </row>
    <row r="135" spans="1:15" s="12" customFormat="1" ht="30">
      <c r="A135" s="37"/>
      <c r="B135" s="38"/>
      <c r="C135" s="160" t="s">
        <v>512</v>
      </c>
      <c r="D135" s="43"/>
      <c r="E135" s="43"/>
      <c r="F135" s="43"/>
      <c r="G135" s="220"/>
      <c r="H135" s="211"/>
      <c r="I135" s="43"/>
      <c r="J135" s="43"/>
      <c r="K135" s="256"/>
      <c r="L135" s="48">
        <v>102070</v>
      </c>
      <c r="M135" s="43">
        <v>102070</v>
      </c>
      <c r="N135" s="43"/>
      <c r="O135" s="43"/>
    </row>
    <row r="136" spans="1:15" s="12" customFormat="1" ht="16.5">
      <c r="A136" s="37"/>
      <c r="B136" s="38"/>
      <c r="C136" s="160" t="s">
        <v>517</v>
      </c>
      <c r="D136" s="43"/>
      <c r="E136" s="43"/>
      <c r="F136" s="43"/>
      <c r="G136" s="220"/>
      <c r="H136" s="211"/>
      <c r="I136" s="43"/>
      <c r="J136" s="43"/>
      <c r="K136" s="256"/>
      <c r="L136" s="48">
        <v>2000</v>
      </c>
      <c r="M136" s="43">
        <v>2000</v>
      </c>
      <c r="N136" s="43"/>
      <c r="O136" s="43"/>
    </row>
    <row r="137" spans="1:15" s="12" customFormat="1" ht="16.5">
      <c r="A137" s="37"/>
      <c r="B137" s="38"/>
      <c r="C137" s="104" t="s">
        <v>83</v>
      </c>
      <c r="D137" s="53"/>
      <c r="E137" s="53"/>
      <c r="F137" s="53"/>
      <c r="G137" s="221"/>
      <c r="H137" s="199">
        <f aca="true" t="shared" si="16" ref="H137:O137">SUM(H132:H134)</f>
        <v>22620</v>
      </c>
      <c r="I137" s="53">
        <f t="shared" si="16"/>
        <v>22620</v>
      </c>
      <c r="J137" s="53">
        <f t="shared" si="16"/>
        <v>0</v>
      </c>
      <c r="K137" s="257">
        <f t="shared" si="16"/>
        <v>0</v>
      </c>
      <c r="L137" s="52">
        <f>SUM(L132:L136)</f>
        <v>126690</v>
      </c>
      <c r="M137" s="53">
        <f>SUM(M132:M136)</f>
        <v>126690</v>
      </c>
      <c r="N137" s="53">
        <f t="shared" si="16"/>
        <v>0</v>
      </c>
      <c r="O137" s="53">
        <f t="shared" si="16"/>
        <v>0</v>
      </c>
    </row>
    <row r="138" spans="1:15" s="12" customFormat="1" ht="16.5">
      <c r="A138" s="40"/>
      <c r="B138" s="38"/>
      <c r="C138" s="59"/>
      <c r="D138" s="43"/>
      <c r="E138" s="43"/>
      <c r="F138" s="43"/>
      <c r="G138" s="220"/>
      <c r="H138" s="211"/>
      <c r="I138" s="43"/>
      <c r="J138" s="43"/>
      <c r="K138" s="256"/>
      <c r="L138" s="48"/>
      <c r="M138" s="43"/>
      <c r="N138" s="43"/>
      <c r="O138" s="43"/>
    </row>
    <row r="139" spans="1:15" s="12" customFormat="1" ht="16.5">
      <c r="A139" s="37"/>
      <c r="B139" s="38"/>
      <c r="C139" s="105" t="s">
        <v>114</v>
      </c>
      <c r="D139" s="150">
        <f>SUM(D111,D118)</f>
        <v>1155763</v>
      </c>
      <c r="E139" s="150">
        <f>SUM(E111,E118)</f>
        <v>971004</v>
      </c>
      <c r="F139" s="150">
        <f>SUM(F111,F118)</f>
        <v>148567</v>
      </c>
      <c r="G139" s="231">
        <f>SUM(G111,G118)</f>
        <v>36192</v>
      </c>
      <c r="H139" s="232">
        <f aca="true" t="shared" si="17" ref="H139:O139">SUM(H111,H118,H129,H137)</f>
        <v>1228985</v>
      </c>
      <c r="I139" s="150">
        <f t="shared" si="17"/>
        <v>1052561</v>
      </c>
      <c r="J139" s="150">
        <f t="shared" si="17"/>
        <v>140232</v>
      </c>
      <c r="K139" s="263">
        <f t="shared" si="17"/>
        <v>36192</v>
      </c>
      <c r="L139" s="274">
        <f t="shared" si="17"/>
        <v>1364020</v>
      </c>
      <c r="M139" s="150">
        <f t="shared" si="17"/>
        <v>1187596</v>
      </c>
      <c r="N139" s="150">
        <f t="shared" si="17"/>
        <v>140232</v>
      </c>
      <c r="O139" s="150">
        <f t="shared" si="17"/>
        <v>36192</v>
      </c>
    </row>
    <row r="140" spans="1:15" s="12" customFormat="1" ht="16.5">
      <c r="A140" s="37"/>
      <c r="B140" s="38"/>
      <c r="C140" s="59"/>
      <c r="D140" s="144"/>
      <c r="E140" s="144"/>
      <c r="F140" s="144"/>
      <c r="G140" s="229"/>
      <c r="H140" s="230"/>
      <c r="I140" s="144"/>
      <c r="J140" s="144"/>
      <c r="K140" s="262"/>
      <c r="L140" s="273"/>
      <c r="M140" s="144"/>
      <c r="N140" s="144"/>
      <c r="O140" s="144"/>
    </row>
    <row r="141" spans="1:15" s="12" customFormat="1" ht="16.5">
      <c r="A141" s="37"/>
      <c r="B141" s="38" t="s">
        <v>31</v>
      </c>
      <c r="C141" s="59" t="s">
        <v>210</v>
      </c>
      <c r="D141" s="144"/>
      <c r="E141" s="144"/>
      <c r="F141" s="144"/>
      <c r="G141" s="229"/>
      <c r="H141" s="230"/>
      <c r="I141" s="144"/>
      <c r="J141" s="144"/>
      <c r="K141" s="262"/>
      <c r="L141" s="273"/>
      <c r="M141" s="144"/>
      <c r="N141" s="144"/>
      <c r="O141" s="144"/>
    </row>
    <row r="142" spans="1:15" s="12" customFormat="1" ht="16.5">
      <c r="A142" s="37"/>
      <c r="B142" s="38"/>
      <c r="C142" s="59" t="s">
        <v>39</v>
      </c>
      <c r="D142" s="84"/>
      <c r="E142" s="84"/>
      <c r="F142" s="84"/>
      <c r="G142" s="226"/>
      <c r="H142" s="209"/>
      <c r="I142" s="84"/>
      <c r="J142" s="84"/>
      <c r="K142" s="260"/>
      <c r="L142" s="174"/>
      <c r="M142" s="84"/>
      <c r="N142" s="84"/>
      <c r="O142" s="84"/>
    </row>
    <row r="143" spans="1:15" s="12" customFormat="1" ht="16.5">
      <c r="A143" s="37"/>
      <c r="B143" s="38"/>
      <c r="C143" s="184" t="s">
        <v>239</v>
      </c>
      <c r="D143" s="84">
        <v>195</v>
      </c>
      <c r="E143" s="84">
        <v>195</v>
      </c>
      <c r="F143" s="84"/>
      <c r="G143" s="226"/>
      <c r="H143" s="209">
        <v>195</v>
      </c>
      <c r="I143" s="84">
        <v>195</v>
      </c>
      <c r="J143" s="84"/>
      <c r="K143" s="260"/>
      <c r="L143" s="174">
        <v>195</v>
      </c>
      <c r="M143" s="84">
        <v>195</v>
      </c>
      <c r="N143" s="84"/>
      <c r="O143" s="84"/>
    </row>
    <row r="144" spans="1:15" s="12" customFormat="1" ht="16.5">
      <c r="A144" s="37"/>
      <c r="B144" s="38"/>
      <c r="C144" s="184" t="s">
        <v>240</v>
      </c>
      <c r="D144" s="84">
        <v>1735</v>
      </c>
      <c r="E144" s="84">
        <v>1735</v>
      </c>
      <c r="F144" s="84"/>
      <c r="G144" s="226"/>
      <c r="H144" s="209">
        <v>1735</v>
      </c>
      <c r="I144" s="84">
        <v>1735</v>
      </c>
      <c r="J144" s="84"/>
      <c r="K144" s="260"/>
      <c r="L144" s="174">
        <v>1735</v>
      </c>
      <c r="M144" s="84">
        <v>1735</v>
      </c>
      <c r="N144" s="84"/>
      <c r="O144" s="84"/>
    </row>
    <row r="145" spans="1:15" s="12" customFormat="1" ht="16.5">
      <c r="A145" s="37"/>
      <c r="B145" s="38"/>
      <c r="C145" s="184" t="s">
        <v>241</v>
      </c>
      <c r="D145" s="84">
        <v>150496</v>
      </c>
      <c r="E145" s="84">
        <v>150496</v>
      </c>
      <c r="F145" s="84"/>
      <c r="G145" s="226"/>
      <c r="H145" s="209">
        <v>149750</v>
      </c>
      <c r="I145" s="84">
        <v>149750</v>
      </c>
      <c r="J145" s="84"/>
      <c r="K145" s="260"/>
      <c r="L145" s="174">
        <v>128230</v>
      </c>
      <c r="M145" s="84">
        <v>128230</v>
      </c>
      <c r="N145" s="84"/>
      <c r="O145" s="84"/>
    </row>
    <row r="146" spans="1:15" s="12" customFormat="1" ht="16.5">
      <c r="A146" s="37"/>
      <c r="B146" s="38"/>
      <c r="C146" s="59" t="s">
        <v>0</v>
      </c>
      <c r="D146" s="84">
        <v>100000</v>
      </c>
      <c r="E146" s="84">
        <v>100000</v>
      </c>
      <c r="F146" s="84"/>
      <c r="G146" s="226"/>
      <c r="H146" s="209">
        <v>100000</v>
      </c>
      <c r="I146" s="84">
        <v>100000</v>
      </c>
      <c r="J146" s="84"/>
      <c r="K146" s="260"/>
      <c r="L146" s="174">
        <v>100000</v>
      </c>
      <c r="M146" s="84">
        <v>100000</v>
      </c>
      <c r="N146" s="84"/>
      <c r="O146" s="84"/>
    </row>
    <row r="147" spans="1:15" s="12" customFormat="1" ht="16.5">
      <c r="A147" s="37"/>
      <c r="B147" s="38"/>
      <c r="C147" s="59" t="s">
        <v>5</v>
      </c>
      <c r="D147" s="84"/>
      <c r="E147" s="84"/>
      <c r="F147" s="84"/>
      <c r="G147" s="226"/>
      <c r="H147" s="209"/>
      <c r="I147" s="84"/>
      <c r="J147" s="84"/>
      <c r="K147" s="260"/>
      <c r="L147" s="174"/>
      <c r="M147" s="84"/>
      <c r="N147" s="84"/>
      <c r="O147" s="84"/>
    </row>
    <row r="148" spans="1:15" s="12" customFormat="1" ht="16.5">
      <c r="A148" s="37"/>
      <c r="B148" s="38"/>
      <c r="C148" s="59" t="s">
        <v>6</v>
      </c>
      <c r="D148" s="84"/>
      <c r="E148" s="84"/>
      <c r="F148" s="84"/>
      <c r="G148" s="226"/>
      <c r="H148" s="209"/>
      <c r="I148" s="84"/>
      <c r="J148" s="84"/>
      <c r="K148" s="260"/>
      <c r="L148" s="174"/>
      <c r="M148" s="84"/>
      <c r="N148" s="84"/>
      <c r="O148" s="84"/>
    </row>
    <row r="149" spans="1:15" s="12" customFormat="1" ht="16.5">
      <c r="A149" s="37"/>
      <c r="B149" s="38"/>
      <c r="C149" s="184" t="s">
        <v>242</v>
      </c>
      <c r="D149" s="84">
        <v>20000</v>
      </c>
      <c r="E149" s="84">
        <v>20000</v>
      </c>
      <c r="F149" s="84"/>
      <c r="G149" s="226"/>
      <c r="H149" s="209">
        <v>20000</v>
      </c>
      <c r="I149" s="84">
        <v>20000</v>
      </c>
      <c r="J149" s="84"/>
      <c r="K149" s="260"/>
      <c r="L149" s="174">
        <v>20000</v>
      </c>
      <c r="M149" s="84">
        <v>20000</v>
      </c>
      <c r="N149" s="84"/>
      <c r="O149" s="84"/>
    </row>
    <row r="150" spans="1:15" s="12" customFormat="1" ht="16.5">
      <c r="A150" s="37"/>
      <c r="B150" s="38"/>
      <c r="C150" s="184" t="s">
        <v>243</v>
      </c>
      <c r="D150" s="84">
        <v>57000</v>
      </c>
      <c r="E150" s="84">
        <v>57000</v>
      </c>
      <c r="F150" s="84"/>
      <c r="G150" s="226"/>
      <c r="H150" s="209">
        <v>57000</v>
      </c>
      <c r="I150" s="84">
        <v>57000</v>
      </c>
      <c r="J150" s="84"/>
      <c r="K150" s="260"/>
      <c r="L150" s="174">
        <v>57000</v>
      </c>
      <c r="M150" s="84">
        <v>57000</v>
      </c>
      <c r="N150" s="84"/>
      <c r="O150" s="84"/>
    </row>
    <row r="151" spans="1:15" s="12" customFormat="1" ht="16.5">
      <c r="A151" s="37"/>
      <c r="B151" s="38"/>
      <c r="C151" s="184"/>
      <c r="D151" s="84"/>
      <c r="E151" s="84"/>
      <c r="F151" s="84"/>
      <c r="G151" s="226"/>
      <c r="H151" s="209"/>
      <c r="I151" s="84"/>
      <c r="J151" s="84"/>
      <c r="K151" s="260"/>
      <c r="L151" s="174"/>
      <c r="M151" s="84"/>
      <c r="N151" s="84"/>
      <c r="O151" s="84"/>
    </row>
    <row r="152" spans="1:15" s="12" customFormat="1" ht="16.5">
      <c r="A152" s="37"/>
      <c r="B152" s="38"/>
      <c r="C152" s="105" t="s">
        <v>115</v>
      </c>
      <c r="D152" s="150">
        <f aca="true" t="shared" si="18" ref="D152:K152">SUM(D142:D150)</f>
        <v>329426</v>
      </c>
      <c r="E152" s="150">
        <f t="shared" si="18"/>
        <v>329426</v>
      </c>
      <c r="F152" s="150">
        <f t="shared" si="18"/>
        <v>0</v>
      </c>
      <c r="G152" s="231">
        <f t="shared" si="18"/>
        <v>0</v>
      </c>
      <c r="H152" s="232">
        <f t="shared" si="18"/>
        <v>328680</v>
      </c>
      <c r="I152" s="150">
        <f t="shared" si="18"/>
        <v>328680</v>
      </c>
      <c r="J152" s="150">
        <f t="shared" si="18"/>
        <v>0</v>
      </c>
      <c r="K152" s="263">
        <f t="shared" si="18"/>
        <v>0</v>
      </c>
      <c r="L152" s="274">
        <f>SUM(L142:L150)</f>
        <v>307160</v>
      </c>
      <c r="M152" s="150">
        <f>SUM(M142:M150)</f>
        <v>307160</v>
      </c>
      <c r="N152" s="150">
        <f>SUM(N142:N150)</f>
        <v>0</v>
      </c>
      <c r="O152" s="150">
        <f>SUM(O142:O150)</f>
        <v>0</v>
      </c>
    </row>
    <row r="153" spans="1:15" s="12" customFormat="1" ht="16.5">
      <c r="A153" s="37"/>
      <c r="B153" s="38"/>
      <c r="C153" s="59"/>
      <c r="D153" s="144"/>
      <c r="E153" s="144"/>
      <c r="F153" s="144"/>
      <c r="G153" s="229"/>
      <c r="H153" s="230"/>
      <c r="I153" s="144"/>
      <c r="J153" s="144"/>
      <c r="K153" s="262"/>
      <c r="L153" s="273"/>
      <c r="M153" s="144"/>
      <c r="N153" s="144"/>
      <c r="O153" s="144"/>
    </row>
    <row r="154" spans="1:15" s="12" customFormat="1" ht="16.5">
      <c r="A154" s="37"/>
      <c r="B154" s="38" t="s">
        <v>40</v>
      </c>
      <c r="C154" s="59" t="s">
        <v>111</v>
      </c>
      <c r="D154" s="84"/>
      <c r="E154" s="84"/>
      <c r="F154" s="84"/>
      <c r="G154" s="226"/>
      <c r="H154" s="209"/>
      <c r="I154" s="84"/>
      <c r="J154" s="84"/>
      <c r="K154" s="260"/>
      <c r="L154" s="174"/>
      <c r="M154" s="84"/>
      <c r="N154" s="84"/>
      <c r="O154" s="84"/>
    </row>
    <row r="155" spans="1:15" s="12" customFormat="1" ht="16.5">
      <c r="A155" s="37"/>
      <c r="B155" s="38"/>
      <c r="C155" s="59" t="s">
        <v>157</v>
      </c>
      <c r="D155" s="84"/>
      <c r="E155" s="84"/>
      <c r="F155" s="84"/>
      <c r="G155" s="226"/>
      <c r="H155" s="209"/>
      <c r="I155" s="84"/>
      <c r="J155" s="84"/>
      <c r="K155" s="260"/>
      <c r="L155" s="174"/>
      <c r="M155" s="84"/>
      <c r="N155" s="84"/>
      <c r="O155" s="84"/>
    </row>
    <row r="156" spans="1:15" s="12" customFormat="1" ht="16.5">
      <c r="A156" s="37"/>
      <c r="B156" s="38"/>
      <c r="C156" s="59" t="s">
        <v>138</v>
      </c>
      <c r="D156" s="84"/>
      <c r="E156" s="84"/>
      <c r="F156" s="84"/>
      <c r="G156" s="226"/>
      <c r="H156" s="209"/>
      <c r="I156" s="84"/>
      <c r="J156" s="84"/>
      <c r="K156" s="260"/>
      <c r="L156" s="174"/>
      <c r="M156" s="84"/>
      <c r="N156" s="84"/>
      <c r="O156" s="84"/>
    </row>
    <row r="157" spans="1:15" s="12" customFormat="1" ht="16.5">
      <c r="A157" s="37"/>
      <c r="B157" s="38"/>
      <c r="C157" s="59" t="s">
        <v>18</v>
      </c>
      <c r="D157" s="84">
        <v>11556</v>
      </c>
      <c r="E157" s="84">
        <v>11556</v>
      </c>
      <c r="F157" s="84"/>
      <c r="G157" s="226"/>
      <c r="H157" s="209">
        <v>11556</v>
      </c>
      <c r="I157" s="84">
        <v>11556</v>
      </c>
      <c r="J157" s="84"/>
      <c r="K157" s="260"/>
      <c r="L157" s="174">
        <v>11556</v>
      </c>
      <c r="M157" s="84">
        <v>11556</v>
      </c>
      <c r="N157" s="84"/>
      <c r="O157" s="84"/>
    </row>
    <row r="158" spans="1:15" s="12" customFormat="1" ht="16.5">
      <c r="A158" s="37"/>
      <c r="B158" s="38"/>
      <c r="C158" s="59" t="s">
        <v>155</v>
      </c>
      <c r="D158" s="84">
        <v>5633</v>
      </c>
      <c r="E158" s="84">
        <v>5633</v>
      </c>
      <c r="F158" s="84"/>
      <c r="G158" s="226"/>
      <c r="H158" s="209">
        <v>5633</v>
      </c>
      <c r="I158" s="84">
        <v>5633</v>
      </c>
      <c r="J158" s="84"/>
      <c r="K158" s="260"/>
      <c r="L158" s="174">
        <v>5633</v>
      </c>
      <c r="M158" s="84">
        <v>5633</v>
      </c>
      <c r="N158" s="84"/>
      <c r="O158" s="84"/>
    </row>
    <row r="159" spans="1:15" s="12" customFormat="1" ht="16.5">
      <c r="A159" s="37"/>
      <c r="B159" s="38"/>
      <c r="C159" s="59" t="s">
        <v>7</v>
      </c>
      <c r="D159" s="84"/>
      <c r="E159" s="84"/>
      <c r="F159" s="84"/>
      <c r="G159" s="226"/>
      <c r="H159" s="209"/>
      <c r="I159" s="84"/>
      <c r="J159" s="84"/>
      <c r="K159" s="260"/>
      <c r="L159" s="174"/>
      <c r="M159" s="84"/>
      <c r="N159" s="84"/>
      <c r="O159" s="84"/>
    </row>
    <row r="160" spans="1:15" s="12" customFormat="1" ht="16.5">
      <c r="A160" s="37"/>
      <c r="B160" s="38"/>
      <c r="C160" s="59" t="s">
        <v>8</v>
      </c>
      <c r="D160" s="84">
        <v>240</v>
      </c>
      <c r="E160" s="84">
        <v>240</v>
      </c>
      <c r="F160" s="84"/>
      <c r="G160" s="226"/>
      <c r="H160" s="209">
        <v>240</v>
      </c>
      <c r="I160" s="84">
        <v>240</v>
      </c>
      <c r="J160" s="84"/>
      <c r="K160" s="260"/>
      <c r="L160" s="174">
        <v>240</v>
      </c>
      <c r="M160" s="84">
        <v>240</v>
      </c>
      <c r="N160" s="84"/>
      <c r="O160" s="84"/>
    </row>
    <row r="161" spans="1:15" s="12" customFormat="1" ht="16.5">
      <c r="A161" s="37"/>
      <c r="B161" s="38"/>
      <c r="C161" s="59" t="s">
        <v>9</v>
      </c>
      <c r="D161" s="84">
        <v>3240</v>
      </c>
      <c r="E161" s="84"/>
      <c r="F161" s="84">
        <v>3240</v>
      </c>
      <c r="G161" s="226"/>
      <c r="H161" s="209">
        <v>3240</v>
      </c>
      <c r="I161" s="84"/>
      <c r="J161" s="84">
        <v>3240</v>
      </c>
      <c r="K161" s="260"/>
      <c r="L161" s="174">
        <v>3240</v>
      </c>
      <c r="M161" s="84"/>
      <c r="N161" s="84">
        <v>3240</v>
      </c>
      <c r="O161" s="84"/>
    </row>
    <row r="162" spans="1:15" s="12" customFormat="1" ht="30">
      <c r="A162" s="37"/>
      <c r="B162" s="38"/>
      <c r="C162" s="59" t="s">
        <v>462</v>
      </c>
      <c r="D162" s="84">
        <v>37744</v>
      </c>
      <c r="E162" s="84">
        <v>37744</v>
      </c>
      <c r="F162" s="84"/>
      <c r="G162" s="226"/>
      <c r="H162" s="209">
        <v>42844</v>
      </c>
      <c r="I162" s="84">
        <v>42844</v>
      </c>
      <c r="J162" s="84"/>
      <c r="K162" s="260"/>
      <c r="L162" s="174">
        <v>42844</v>
      </c>
      <c r="M162" s="84">
        <v>42844</v>
      </c>
      <c r="N162" s="84"/>
      <c r="O162" s="84"/>
    </row>
    <row r="163" spans="1:15" s="12" customFormat="1" ht="16.5">
      <c r="A163" s="37"/>
      <c r="B163" s="38"/>
      <c r="C163" s="59" t="s">
        <v>10</v>
      </c>
      <c r="D163" s="84"/>
      <c r="E163" s="84"/>
      <c r="F163" s="84"/>
      <c r="G163" s="226"/>
      <c r="H163" s="209"/>
      <c r="I163" s="84"/>
      <c r="J163" s="84"/>
      <c r="K163" s="260"/>
      <c r="L163" s="174"/>
      <c r="M163" s="84"/>
      <c r="N163" s="84"/>
      <c r="O163" s="84"/>
    </row>
    <row r="164" spans="1:15" s="12" customFormat="1" ht="16.5">
      <c r="A164" s="37"/>
      <c r="B164" s="38"/>
      <c r="C164" s="59" t="s">
        <v>11</v>
      </c>
      <c r="D164" s="84">
        <v>8499</v>
      </c>
      <c r="E164" s="84"/>
      <c r="F164" s="84">
        <v>8499</v>
      </c>
      <c r="G164" s="226"/>
      <c r="H164" s="209">
        <v>8499</v>
      </c>
      <c r="I164" s="84"/>
      <c r="J164" s="84">
        <v>8499</v>
      </c>
      <c r="K164" s="260"/>
      <c r="L164" s="174">
        <v>8499</v>
      </c>
      <c r="M164" s="84"/>
      <c r="N164" s="84">
        <v>8499</v>
      </c>
      <c r="O164" s="84"/>
    </row>
    <row r="165" spans="1:16" s="29" customFormat="1" ht="16.5">
      <c r="A165" s="54"/>
      <c r="B165" s="38"/>
      <c r="C165" s="59" t="s">
        <v>12</v>
      </c>
      <c r="D165" s="84">
        <v>8000</v>
      </c>
      <c r="E165" s="84"/>
      <c r="F165" s="84">
        <v>8000</v>
      </c>
      <c r="G165" s="226"/>
      <c r="H165" s="209">
        <v>8000</v>
      </c>
      <c r="I165" s="84"/>
      <c r="J165" s="84">
        <v>8000</v>
      </c>
      <c r="K165" s="260"/>
      <c r="L165" s="174">
        <v>8000</v>
      </c>
      <c r="M165" s="84"/>
      <c r="N165" s="84">
        <v>8000</v>
      </c>
      <c r="O165" s="84"/>
      <c r="P165" s="12"/>
    </row>
    <row r="166" spans="1:16" s="29" customFormat="1" ht="16.5">
      <c r="A166" s="54"/>
      <c r="B166" s="50"/>
      <c r="C166" s="59" t="s">
        <v>13</v>
      </c>
      <c r="D166" s="84">
        <v>8000</v>
      </c>
      <c r="E166" s="84"/>
      <c r="F166" s="84">
        <v>8000</v>
      </c>
      <c r="G166" s="226"/>
      <c r="H166" s="209">
        <v>8000</v>
      </c>
      <c r="I166" s="84"/>
      <c r="J166" s="84">
        <v>8000</v>
      </c>
      <c r="K166" s="260"/>
      <c r="L166" s="174">
        <v>8000</v>
      </c>
      <c r="M166" s="84"/>
      <c r="N166" s="84">
        <v>8000</v>
      </c>
      <c r="O166" s="84"/>
      <c r="P166" s="12"/>
    </row>
    <row r="167" spans="1:16" s="29" customFormat="1" ht="16.5">
      <c r="A167" s="54"/>
      <c r="B167" s="38"/>
      <c r="C167" s="59" t="s">
        <v>14</v>
      </c>
      <c r="D167" s="84">
        <v>6245</v>
      </c>
      <c r="E167" s="84"/>
      <c r="F167" s="84">
        <v>6245</v>
      </c>
      <c r="G167" s="226"/>
      <c r="H167" s="209">
        <v>6245</v>
      </c>
      <c r="I167" s="84"/>
      <c r="J167" s="84">
        <v>6245</v>
      </c>
      <c r="K167" s="260"/>
      <c r="L167" s="174">
        <v>6245</v>
      </c>
      <c r="M167" s="84"/>
      <c r="N167" s="84">
        <v>6245</v>
      </c>
      <c r="O167" s="84"/>
      <c r="P167" s="12"/>
    </row>
    <row r="168" spans="1:16" s="29" customFormat="1" ht="30">
      <c r="A168" s="54"/>
      <c r="B168" s="38"/>
      <c r="C168" s="59" t="s">
        <v>244</v>
      </c>
      <c r="D168" s="84">
        <v>6452</v>
      </c>
      <c r="E168" s="84">
        <v>6452</v>
      </c>
      <c r="F168" s="84"/>
      <c r="G168" s="226"/>
      <c r="H168" s="209">
        <v>6452</v>
      </c>
      <c r="I168" s="84">
        <v>6452</v>
      </c>
      <c r="J168" s="84"/>
      <c r="K168" s="260"/>
      <c r="L168" s="174">
        <v>6452</v>
      </c>
      <c r="M168" s="84">
        <v>6452</v>
      </c>
      <c r="N168" s="84"/>
      <c r="O168" s="84"/>
      <c r="P168" s="12"/>
    </row>
    <row r="169" spans="1:16" s="29" customFormat="1" ht="30">
      <c r="A169" s="54"/>
      <c r="B169" s="38"/>
      <c r="C169" s="59" t="s">
        <v>245</v>
      </c>
      <c r="D169" s="84">
        <v>1263</v>
      </c>
      <c r="E169" s="84">
        <v>1263</v>
      </c>
      <c r="F169" s="84"/>
      <c r="G169" s="226"/>
      <c r="H169" s="209">
        <v>1913</v>
      </c>
      <c r="I169" s="84">
        <v>1913</v>
      </c>
      <c r="J169" s="84"/>
      <c r="K169" s="260"/>
      <c r="L169" s="174">
        <v>1913</v>
      </c>
      <c r="M169" s="84">
        <v>1913</v>
      </c>
      <c r="N169" s="84"/>
      <c r="O169" s="84"/>
      <c r="P169" s="12"/>
    </row>
    <row r="170" spans="1:16" s="29" customFormat="1" ht="30">
      <c r="A170" s="54"/>
      <c r="B170" s="38"/>
      <c r="C170" s="59" t="s">
        <v>246</v>
      </c>
      <c r="D170" s="84">
        <v>1185</v>
      </c>
      <c r="E170" s="84">
        <v>1185</v>
      </c>
      <c r="F170" s="84"/>
      <c r="G170" s="226"/>
      <c r="H170" s="209">
        <v>1185</v>
      </c>
      <c r="I170" s="84">
        <v>1185</v>
      </c>
      <c r="J170" s="84"/>
      <c r="K170" s="260"/>
      <c r="L170" s="174">
        <v>1185</v>
      </c>
      <c r="M170" s="84">
        <v>1185</v>
      </c>
      <c r="N170" s="84"/>
      <c r="O170" s="84"/>
      <c r="P170" s="12"/>
    </row>
    <row r="171" spans="1:16" s="29" customFormat="1" ht="16.5">
      <c r="A171" s="54"/>
      <c r="B171" s="38"/>
      <c r="C171" s="59" t="s">
        <v>247</v>
      </c>
      <c r="D171" s="84">
        <v>13906</v>
      </c>
      <c r="E171" s="84">
        <v>13906</v>
      </c>
      <c r="F171" s="84"/>
      <c r="G171" s="226"/>
      <c r="H171" s="209">
        <v>13906</v>
      </c>
      <c r="I171" s="84">
        <v>13906</v>
      </c>
      <c r="J171" s="84"/>
      <c r="K171" s="260"/>
      <c r="L171" s="174">
        <v>13906</v>
      </c>
      <c r="M171" s="84">
        <v>13906</v>
      </c>
      <c r="N171" s="84"/>
      <c r="O171" s="84"/>
      <c r="P171" s="12"/>
    </row>
    <row r="172" spans="1:16" s="29" customFormat="1" ht="16.5">
      <c r="A172" s="54"/>
      <c r="B172" s="38"/>
      <c r="C172" s="59" t="s">
        <v>248</v>
      </c>
      <c r="D172" s="84">
        <v>5200</v>
      </c>
      <c r="E172" s="84">
        <v>5200</v>
      </c>
      <c r="F172" s="84"/>
      <c r="G172" s="226"/>
      <c r="H172" s="209">
        <v>5200</v>
      </c>
      <c r="I172" s="84">
        <v>5200</v>
      </c>
      <c r="J172" s="84"/>
      <c r="K172" s="260"/>
      <c r="L172" s="174">
        <v>5200</v>
      </c>
      <c r="M172" s="84">
        <v>5200</v>
      </c>
      <c r="N172" s="84"/>
      <c r="O172" s="84"/>
      <c r="P172" s="12"/>
    </row>
    <row r="173" spans="1:16" s="29" customFormat="1" ht="16.5">
      <c r="A173" s="54"/>
      <c r="B173" s="38"/>
      <c r="C173" s="160" t="s">
        <v>249</v>
      </c>
      <c r="D173" s="84">
        <v>5000</v>
      </c>
      <c r="E173" s="84">
        <v>5000</v>
      </c>
      <c r="F173" s="84"/>
      <c r="G173" s="226"/>
      <c r="H173" s="209">
        <v>12790</v>
      </c>
      <c r="I173" s="84">
        <v>12790</v>
      </c>
      <c r="J173" s="84"/>
      <c r="K173" s="260"/>
      <c r="L173" s="174">
        <v>12790</v>
      </c>
      <c r="M173" s="84">
        <v>12790</v>
      </c>
      <c r="N173" s="84"/>
      <c r="O173" s="84"/>
      <c r="P173" s="12"/>
    </row>
    <row r="174" spans="1:16" s="29" customFormat="1" ht="16.5">
      <c r="A174" s="54"/>
      <c r="B174" s="38"/>
      <c r="C174" s="160" t="s">
        <v>250</v>
      </c>
      <c r="D174" s="84">
        <v>300</v>
      </c>
      <c r="E174" s="84"/>
      <c r="F174" s="84">
        <v>300</v>
      </c>
      <c r="G174" s="226"/>
      <c r="H174" s="209">
        <v>300</v>
      </c>
      <c r="I174" s="84"/>
      <c r="J174" s="84">
        <v>300</v>
      </c>
      <c r="K174" s="260"/>
      <c r="L174" s="174">
        <v>300</v>
      </c>
      <c r="M174" s="84"/>
      <c r="N174" s="84">
        <v>300</v>
      </c>
      <c r="O174" s="84"/>
      <c r="P174" s="12"/>
    </row>
    <row r="175" spans="1:16" s="29" customFormat="1" ht="16.5">
      <c r="A175" s="54"/>
      <c r="B175" s="38"/>
      <c r="C175" s="160" t="s">
        <v>430</v>
      </c>
      <c r="D175" s="84"/>
      <c r="E175" s="84"/>
      <c r="F175" s="84"/>
      <c r="G175" s="226"/>
      <c r="H175" s="209">
        <v>463</v>
      </c>
      <c r="I175" s="84"/>
      <c r="J175" s="84">
        <v>463</v>
      </c>
      <c r="K175" s="260"/>
      <c r="L175" s="174">
        <v>463</v>
      </c>
      <c r="M175" s="84"/>
      <c r="N175" s="84">
        <v>463</v>
      </c>
      <c r="O175" s="84"/>
      <c r="P175" s="12"/>
    </row>
    <row r="176" spans="1:16" s="29" customFormat="1" ht="16.5">
      <c r="A176" s="54"/>
      <c r="B176" s="38"/>
      <c r="C176" s="160" t="s">
        <v>463</v>
      </c>
      <c r="D176" s="84"/>
      <c r="E176" s="84"/>
      <c r="F176" s="84"/>
      <c r="G176" s="226"/>
      <c r="H176" s="209">
        <v>685</v>
      </c>
      <c r="I176" s="84">
        <v>685</v>
      </c>
      <c r="J176" s="84"/>
      <c r="K176" s="260"/>
      <c r="L176" s="174">
        <v>685</v>
      </c>
      <c r="M176" s="84">
        <v>685</v>
      </c>
      <c r="N176" s="84"/>
      <c r="O176" s="84"/>
      <c r="P176" s="12"/>
    </row>
    <row r="177" spans="1:16" s="29" customFormat="1" ht="16.5">
      <c r="A177" s="54"/>
      <c r="B177" s="38"/>
      <c r="C177" s="160" t="s">
        <v>464</v>
      </c>
      <c r="D177" s="84"/>
      <c r="E177" s="84"/>
      <c r="F177" s="84"/>
      <c r="G177" s="226"/>
      <c r="H177" s="209">
        <v>1615</v>
      </c>
      <c r="I177" s="84"/>
      <c r="J177" s="84">
        <v>1615</v>
      </c>
      <c r="K177" s="260"/>
      <c r="L177" s="174">
        <v>1615</v>
      </c>
      <c r="M177" s="84"/>
      <c r="N177" s="84">
        <v>1615</v>
      </c>
      <c r="O177" s="84"/>
      <c r="P177" s="12"/>
    </row>
    <row r="178" spans="1:16" s="29" customFormat="1" ht="30">
      <c r="A178" s="54"/>
      <c r="B178" s="38"/>
      <c r="C178" s="102" t="s">
        <v>465</v>
      </c>
      <c r="D178" s="84"/>
      <c r="E178" s="84"/>
      <c r="F178" s="84"/>
      <c r="G178" s="226"/>
      <c r="H178" s="209">
        <v>22000</v>
      </c>
      <c r="I178" s="84">
        <v>22000</v>
      </c>
      <c r="J178" s="84"/>
      <c r="K178" s="260"/>
      <c r="L178" s="174">
        <v>22000</v>
      </c>
      <c r="M178" s="84">
        <v>22000</v>
      </c>
      <c r="N178" s="84"/>
      <c r="O178" s="84"/>
      <c r="P178" s="12"/>
    </row>
    <row r="179" spans="1:16" s="29" customFormat="1" ht="16.5">
      <c r="A179" s="54"/>
      <c r="B179" s="38"/>
      <c r="C179" s="104" t="s">
        <v>83</v>
      </c>
      <c r="D179" s="53">
        <f>SUM(D156:D174)</f>
        <v>122463</v>
      </c>
      <c r="E179" s="53">
        <f>SUM(E156:E174)</f>
        <v>88179</v>
      </c>
      <c r="F179" s="53">
        <f>SUM(F156:F174)</f>
        <v>34284</v>
      </c>
      <c r="G179" s="221">
        <f>SUM(G156:G174)</f>
        <v>0</v>
      </c>
      <c r="H179" s="199">
        <f aca="true" t="shared" si="19" ref="H179:O179">SUM(H156:H178)</f>
        <v>160766</v>
      </c>
      <c r="I179" s="53">
        <f t="shared" si="19"/>
        <v>124404</v>
      </c>
      <c r="J179" s="53">
        <f t="shared" si="19"/>
        <v>36362</v>
      </c>
      <c r="K179" s="257">
        <f t="shared" si="19"/>
        <v>0</v>
      </c>
      <c r="L179" s="52">
        <f t="shared" si="19"/>
        <v>160766</v>
      </c>
      <c r="M179" s="53">
        <f t="shared" si="19"/>
        <v>124404</v>
      </c>
      <c r="N179" s="53">
        <f t="shared" si="19"/>
        <v>36362</v>
      </c>
      <c r="O179" s="53">
        <f t="shared" si="19"/>
        <v>0</v>
      </c>
      <c r="P179" s="12"/>
    </row>
    <row r="180" spans="1:16" s="29" customFormat="1" ht="16.5">
      <c r="A180" s="54"/>
      <c r="B180" s="50"/>
      <c r="C180" s="104"/>
      <c r="D180" s="143"/>
      <c r="E180" s="143"/>
      <c r="F180" s="143"/>
      <c r="G180" s="233"/>
      <c r="H180" s="234"/>
      <c r="I180" s="143"/>
      <c r="J180" s="143"/>
      <c r="K180" s="264"/>
      <c r="L180" s="275"/>
      <c r="M180" s="143"/>
      <c r="N180" s="143"/>
      <c r="O180" s="143"/>
      <c r="P180" s="12"/>
    </row>
    <row r="181" spans="1:16" s="29" customFormat="1" ht="16.5">
      <c r="A181" s="54"/>
      <c r="C181" s="59" t="s">
        <v>355</v>
      </c>
      <c r="D181" s="84"/>
      <c r="E181" s="84"/>
      <c r="F181" s="84"/>
      <c r="G181" s="226"/>
      <c r="H181" s="209"/>
      <c r="I181" s="84"/>
      <c r="J181" s="84"/>
      <c r="K181" s="260"/>
      <c r="L181" s="174"/>
      <c r="M181" s="84"/>
      <c r="N181" s="84"/>
      <c r="O181" s="84"/>
      <c r="P181" s="12"/>
    </row>
    <row r="182" spans="1:16" s="29" customFormat="1" ht="16.5">
      <c r="A182" s="54"/>
      <c r="B182" s="50"/>
      <c r="C182" s="60" t="s">
        <v>15</v>
      </c>
      <c r="D182" s="84">
        <v>8215</v>
      </c>
      <c r="E182" s="84">
        <v>8215</v>
      </c>
      <c r="F182" s="84"/>
      <c r="G182" s="226"/>
      <c r="H182" s="209">
        <v>8215</v>
      </c>
      <c r="I182" s="84">
        <v>8215</v>
      </c>
      <c r="J182" s="84"/>
      <c r="K182" s="260"/>
      <c r="L182" s="174">
        <v>8215</v>
      </c>
      <c r="M182" s="84">
        <v>8215</v>
      </c>
      <c r="N182" s="84"/>
      <c r="O182" s="84"/>
      <c r="P182" s="12"/>
    </row>
    <row r="183" spans="1:16" s="30" customFormat="1" ht="17.25">
      <c r="A183" s="37"/>
      <c r="B183" s="50"/>
      <c r="C183" s="59" t="s">
        <v>251</v>
      </c>
      <c r="D183" s="84">
        <v>112</v>
      </c>
      <c r="E183" s="84">
        <v>112</v>
      </c>
      <c r="F183" s="84"/>
      <c r="G183" s="226"/>
      <c r="H183" s="209">
        <v>112</v>
      </c>
      <c r="I183" s="84">
        <v>112</v>
      </c>
      <c r="J183" s="84"/>
      <c r="K183" s="260"/>
      <c r="L183" s="174">
        <v>112</v>
      </c>
      <c r="M183" s="84">
        <v>112</v>
      </c>
      <c r="N183" s="84"/>
      <c r="O183" s="84"/>
      <c r="P183" s="12"/>
    </row>
    <row r="184" spans="1:16" s="30" customFormat="1" ht="30.75">
      <c r="A184" s="37"/>
      <c r="B184" s="50"/>
      <c r="C184" s="59" t="s">
        <v>252</v>
      </c>
      <c r="D184" s="84">
        <v>14626</v>
      </c>
      <c r="E184" s="84">
        <v>14626</v>
      </c>
      <c r="F184" s="84"/>
      <c r="G184" s="226"/>
      <c r="H184" s="209">
        <v>14626</v>
      </c>
      <c r="I184" s="84">
        <v>14626</v>
      </c>
      <c r="J184" s="84"/>
      <c r="K184" s="260"/>
      <c r="L184" s="174">
        <v>14626</v>
      </c>
      <c r="M184" s="84">
        <v>14626</v>
      </c>
      <c r="N184" s="84"/>
      <c r="O184" s="84"/>
      <c r="P184" s="12"/>
    </row>
    <row r="185" spans="1:16" s="30" customFormat="1" ht="30.75">
      <c r="A185" s="37"/>
      <c r="B185" s="50"/>
      <c r="C185" s="59" t="s">
        <v>253</v>
      </c>
      <c r="D185" s="84">
        <v>2212</v>
      </c>
      <c r="E185" s="84">
        <v>2212</v>
      </c>
      <c r="F185" s="84"/>
      <c r="G185" s="226"/>
      <c r="H185" s="209">
        <v>2212</v>
      </c>
      <c r="I185" s="84">
        <v>2212</v>
      </c>
      <c r="J185" s="84"/>
      <c r="K185" s="260"/>
      <c r="L185" s="174">
        <v>2212</v>
      </c>
      <c r="M185" s="84">
        <v>2212</v>
      </c>
      <c r="N185" s="84"/>
      <c r="O185" s="84"/>
      <c r="P185" s="12"/>
    </row>
    <row r="186" spans="1:16" s="30" customFormat="1" ht="30.75">
      <c r="A186" s="37"/>
      <c r="B186" s="50"/>
      <c r="C186" s="59" t="s">
        <v>254</v>
      </c>
      <c r="D186" s="84">
        <v>183000</v>
      </c>
      <c r="E186" s="84">
        <v>183000</v>
      </c>
      <c r="F186" s="84"/>
      <c r="G186" s="226"/>
      <c r="H186" s="209">
        <v>183000</v>
      </c>
      <c r="I186" s="84">
        <v>183000</v>
      </c>
      <c r="J186" s="84"/>
      <c r="K186" s="260"/>
      <c r="L186" s="174">
        <v>183000</v>
      </c>
      <c r="M186" s="84">
        <v>183000</v>
      </c>
      <c r="N186" s="84"/>
      <c r="O186" s="84"/>
      <c r="P186" s="12"/>
    </row>
    <row r="187" spans="1:16" s="30" customFormat="1" ht="30.75">
      <c r="A187" s="37"/>
      <c r="B187" s="50"/>
      <c r="C187" s="59" t="s">
        <v>466</v>
      </c>
      <c r="D187" s="209"/>
      <c r="E187" s="84"/>
      <c r="F187" s="84"/>
      <c r="G187" s="226"/>
      <c r="H187" s="209">
        <v>52500</v>
      </c>
      <c r="I187" s="84">
        <v>52500</v>
      </c>
      <c r="J187" s="84"/>
      <c r="K187" s="260"/>
      <c r="L187" s="174">
        <v>52500</v>
      </c>
      <c r="M187" s="84">
        <v>52500</v>
      </c>
      <c r="N187" s="84"/>
      <c r="O187" s="84"/>
      <c r="P187" s="12"/>
    </row>
    <row r="188" spans="1:16" s="30" customFormat="1" ht="30.75">
      <c r="A188" s="37"/>
      <c r="B188" s="50"/>
      <c r="C188" s="59" t="s">
        <v>467</v>
      </c>
      <c r="D188" s="209"/>
      <c r="E188" s="84"/>
      <c r="F188" s="84"/>
      <c r="G188" s="226"/>
      <c r="H188" s="209">
        <v>53500</v>
      </c>
      <c r="I188" s="84">
        <v>53500</v>
      </c>
      <c r="J188" s="84"/>
      <c r="K188" s="260"/>
      <c r="L188" s="174">
        <v>53500</v>
      </c>
      <c r="M188" s="84">
        <v>53500</v>
      </c>
      <c r="N188" s="84"/>
      <c r="O188" s="84"/>
      <c r="P188" s="12"/>
    </row>
    <row r="189" spans="1:16" s="29" customFormat="1" ht="16.5">
      <c r="A189" s="37"/>
      <c r="B189" s="50"/>
      <c r="C189" s="104" t="s">
        <v>83</v>
      </c>
      <c r="D189" s="149">
        <f>SUM(D181:D186)</f>
        <v>208165</v>
      </c>
      <c r="E189" s="149">
        <f>SUM(E181:E186)</f>
        <v>208165</v>
      </c>
      <c r="F189" s="149">
        <f>SUM(F181:F186)</f>
        <v>0</v>
      </c>
      <c r="G189" s="227">
        <f>SUM(G181:G186)</f>
        <v>0</v>
      </c>
      <c r="H189" s="228">
        <f>SUM(H181:H188)</f>
        <v>314165</v>
      </c>
      <c r="I189" s="149">
        <f>SUM(I181:I188)</f>
        <v>314165</v>
      </c>
      <c r="J189" s="149">
        <f>SUM(J181:J186)</f>
        <v>0</v>
      </c>
      <c r="K189" s="261">
        <f>SUM(K181:K186)</f>
        <v>0</v>
      </c>
      <c r="L189" s="272">
        <f>SUM(L181:L188)</f>
        <v>314165</v>
      </c>
      <c r="M189" s="149">
        <f>SUM(M181:M188)</f>
        <v>314165</v>
      </c>
      <c r="N189" s="149">
        <f>SUM(N181:N186)</f>
        <v>0</v>
      </c>
      <c r="O189" s="149">
        <f>SUM(O181:O186)</f>
        <v>0</v>
      </c>
      <c r="P189" s="12"/>
    </row>
    <row r="190" spans="1:15" s="12" customFormat="1" ht="16.5">
      <c r="A190" s="54"/>
      <c r="B190" s="50"/>
      <c r="C190" s="104"/>
      <c r="D190" s="149"/>
      <c r="E190" s="149"/>
      <c r="F190" s="149"/>
      <c r="G190" s="227"/>
      <c r="H190" s="228"/>
      <c r="I190" s="149"/>
      <c r="J190" s="149"/>
      <c r="K190" s="261"/>
      <c r="L190" s="272"/>
      <c r="M190" s="149"/>
      <c r="N190" s="149"/>
      <c r="O190" s="149"/>
    </row>
    <row r="191" spans="1:15" s="12" customFormat="1" ht="16.5">
      <c r="A191" s="54"/>
      <c r="B191" s="50"/>
      <c r="C191" s="105" t="s">
        <v>156</v>
      </c>
      <c r="D191" s="150">
        <f aca="true" t="shared" si="20" ref="D191:K191">D179+D189</f>
        <v>330628</v>
      </c>
      <c r="E191" s="150">
        <f t="shared" si="20"/>
        <v>296344</v>
      </c>
      <c r="F191" s="150">
        <f t="shared" si="20"/>
        <v>34284</v>
      </c>
      <c r="G191" s="231">
        <f t="shared" si="20"/>
        <v>0</v>
      </c>
      <c r="H191" s="232">
        <f t="shared" si="20"/>
        <v>474931</v>
      </c>
      <c r="I191" s="150">
        <f t="shared" si="20"/>
        <v>438569</v>
      </c>
      <c r="J191" s="150">
        <f t="shared" si="20"/>
        <v>36362</v>
      </c>
      <c r="K191" s="263">
        <f t="shared" si="20"/>
        <v>0</v>
      </c>
      <c r="L191" s="274">
        <f>L179+L189</f>
        <v>474931</v>
      </c>
      <c r="M191" s="150">
        <f>M179+M189</f>
        <v>438569</v>
      </c>
      <c r="N191" s="150">
        <f>N179+N189</f>
        <v>36362</v>
      </c>
      <c r="O191" s="150">
        <f>O179+O189</f>
        <v>0</v>
      </c>
    </row>
    <row r="192" spans="1:15" s="12" customFormat="1" ht="16.5">
      <c r="A192" s="54"/>
      <c r="B192" s="50"/>
      <c r="C192" s="105"/>
      <c r="D192" s="145"/>
      <c r="E192" s="145"/>
      <c r="F192" s="145"/>
      <c r="G192" s="235"/>
      <c r="H192" s="236"/>
      <c r="I192" s="145"/>
      <c r="J192" s="145"/>
      <c r="K192" s="265"/>
      <c r="L192" s="276"/>
      <c r="M192" s="145"/>
      <c r="N192" s="145"/>
      <c r="O192" s="145"/>
    </row>
    <row r="193" spans="1:15" s="12" customFormat="1" ht="16.5">
      <c r="A193" s="54"/>
      <c r="B193" s="38" t="s">
        <v>46</v>
      </c>
      <c r="C193" s="59" t="s">
        <v>178</v>
      </c>
      <c r="D193" s="144"/>
      <c r="E193" s="144"/>
      <c r="F193" s="144"/>
      <c r="G193" s="229"/>
      <c r="H193" s="230"/>
      <c r="I193" s="144"/>
      <c r="J193" s="144"/>
      <c r="K193" s="262"/>
      <c r="L193" s="273"/>
      <c r="M193" s="144"/>
      <c r="N193" s="144"/>
      <c r="O193" s="144"/>
    </row>
    <row r="194" spans="1:15" s="12" customFormat="1" ht="16.5">
      <c r="A194" s="54"/>
      <c r="B194" s="57"/>
      <c r="C194" s="59" t="s">
        <v>255</v>
      </c>
      <c r="D194" s="144"/>
      <c r="E194" s="144"/>
      <c r="F194" s="144"/>
      <c r="G194" s="229"/>
      <c r="H194" s="230"/>
      <c r="I194" s="144"/>
      <c r="J194" s="144"/>
      <c r="K194" s="262"/>
      <c r="L194" s="273"/>
      <c r="M194" s="144"/>
      <c r="N194" s="144"/>
      <c r="O194" s="144"/>
    </row>
    <row r="195" spans="1:15" s="12" customFormat="1" ht="30">
      <c r="A195" s="237"/>
      <c r="B195" s="57"/>
      <c r="C195" s="59" t="s">
        <v>468</v>
      </c>
      <c r="D195" s="144"/>
      <c r="E195" s="144"/>
      <c r="F195" s="144"/>
      <c r="G195" s="229"/>
      <c r="H195" s="230">
        <v>510</v>
      </c>
      <c r="I195" s="144">
        <v>510</v>
      </c>
      <c r="J195" s="144"/>
      <c r="K195" s="262"/>
      <c r="L195" s="174">
        <v>2438</v>
      </c>
      <c r="M195" s="84">
        <v>2438</v>
      </c>
      <c r="N195" s="84"/>
      <c r="O195" s="84"/>
    </row>
    <row r="196" spans="2:16" s="30" customFormat="1" ht="17.25">
      <c r="B196" s="50"/>
      <c r="C196" s="104" t="s">
        <v>83</v>
      </c>
      <c r="D196" s="149">
        <f>SUM(D194:D194)</f>
        <v>0</v>
      </c>
      <c r="E196" s="149">
        <f>SUM(E194:E194)</f>
        <v>0</v>
      </c>
      <c r="F196" s="149">
        <f>SUM(F194:F194)</f>
        <v>0</v>
      </c>
      <c r="G196" s="227">
        <f>SUM(G194:G194)</f>
        <v>0</v>
      </c>
      <c r="H196" s="228">
        <f aca="true" t="shared" si="21" ref="H196:O196">SUM(H195)</f>
        <v>510</v>
      </c>
      <c r="I196" s="149">
        <f t="shared" si="21"/>
        <v>510</v>
      </c>
      <c r="J196" s="149">
        <f t="shared" si="21"/>
        <v>0</v>
      </c>
      <c r="K196" s="261">
        <f t="shared" si="21"/>
        <v>0</v>
      </c>
      <c r="L196" s="272">
        <f t="shared" si="21"/>
        <v>2438</v>
      </c>
      <c r="M196" s="149">
        <f t="shared" si="21"/>
        <v>2438</v>
      </c>
      <c r="N196" s="149">
        <f t="shared" si="21"/>
        <v>0</v>
      </c>
      <c r="O196" s="149">
        <f t="shared" si="21"/>
        <v>0</v>
      </c>
      <c r="P196" s="12"/>
    </row>
    <row r="197" spans="1:16" s="28" customFormat="1" ht="16.5">
      <c r="A197" s="40"/>
      <c r="B197" s="38"/>
      <c r="C197" s="59"/>
      <c r="D197" s="144"/>
      <c r="E197" s="144"/>
      <c r="F197" s="144"/>
      <c r="G197" s="229"/>
      <c r="H197" s="230"/>
      <c r="I197" s="144"/>
      <c r="J197" s="144"/>
      <c r="K197" s="262"/>
      <c r="L197" s="273"/>
      <c r="M197" s="144"/>
      <c r="N197" s="144"/>
      <c r="O197" s="144"/>
      <c r="P197" s="12"/>
    </row>
    <row r="198" spans="1:16" s="28" customFormat="1" ht="16.5">
      <c r="A198" s="40"/>
      <c r="B198" s="38"/>
      <c r="C198" s="59" t="s">
        <v>256</v>
      </c>
      <c r="D198" s="144"/>
      <c r="E198" s="144"/>
      <c r="F198" s="144"/>
      <c r="G198" s="229"/>
      <c r="H198" s="230"/>
      <c r="I198" s="144"/>
      <c r="J198" s="144"/>
      <c r="K198" s="262"/>
      <c r="L198" s="273"/>
      <c r="M198" s="144"/>
      <c r="N198" s="144"/>
      <c r="O198" s="144"/>
      <c r="P198" s="12"/>
    </row>
    <row r="199" spans="1:16" s="28" customFormat="1" ht="16.5">
      <c r="A199" s="40"/>
      <c r="B199" s="38"/>
      <c r="C199" s="59" t="s">
        <v>100</v>
      </c>
      <c r="D199" s="84">
        <v>1000</v>
      </c>
      <c r="E199" s="84">
        <v>1000</v>
      </c>
      <c r="F199" s="84"/>
      <c r="G199" s="226"/>
      <c r="H199" s="209">
        <v>1000</v>
      </c>
      <c r="I199" s="84">
        <v>1000</v>
      </c>
      <c r="J199" s="84"/>
      <c r="K199" s="260"/>
      <c r="L199" s="174">
        <v>1000</v>
      </c>
      <c r="M199" s="84">
        <v>1000</v>
      </c>
      <c r="N199" s="84"/>
      <c r="O199" s="84"/>
      <c r="P199" s="12"/>
    </row>
    <row r="200" spans="1:16" s="28" customFormat="1" ht="16.5">
      <c r="A200" s="37"/>
      <c r="B200" s="57"/>
      <c r="C200" s="59" t="s">
        <v>128</v>
      </c>
      <c r="D200" s="84">
        <v>300</v>
      </c>
      <c r="E200" s="84">
        <v>300</v>
      </c>
      <c r="F200" s="84"/>
      <c r="G200" s="226"/>
      <c r="H200" s="209">
        <v>300</v>
      </c>
      <c r="I200" s="84">
        <v>300</v>
      </c>
      <c r="J200" s="84"/>
      <c r="K200" s="260"/>
      <c r="L200" s="174">
        <v>300</v>
      </c>
      <c r="M200" s="84">
        <v>300</v>
      </c>
      <c r="N200" s="84"/>
      <c r="O200" s="84"/>
      <c r="P200" s="12"/>
    </row>
    <row r="201" spans="1:16" s="28" customFormat="1" ht="16.5">
      <c r="A201" s="37"/>
      <c r="B201" s="57"/>
      <c r="C201" s="59" t="s">
        <v>257</v>
      </c>
      <c r="D201" s="84">
        <v>7016</v>
      </c>
      <c r="E201" s="84">
        <v>7016</v>
      </c>
      <c r="F201" s="84"/>
      <c r="G201" s="226"/>
      <c r="H201" s="209">
        <v>7016</v>
      </c>
      <c r="I201" s="84">
        <v>7016</v>
      </c>
      <c r="J201" s="84"/>
      <c r="K201" s="260"/>
      <c r="L201" s="174">
        <v>7016</v>
      </c>
      <c r="M201" s="84">
        <v>7016</v>
      </c>
      <c r="N201" s="84"/>
      <c r="O201" s="84"/>
      <c r="P201" s="12"/>
    </row>
    <row r="202" spans="1:16" s="28" customFormat="1" ht="16.5">
      <c r="A202" s="37"/>
      <c r="B202" s="57"/>
      <c r="C202" s="160" t="s">
        <v>518</v>
      </c>
      <c r="D202" s="84"/>
      <c r="E202" s="84"/>
      <c r="F202" s="84"/>
      <c r="G202" s="226"/>
      <c r="H202" s="209"/>
      <c r="I202" s="84"/>
      <c r="J202" s="84"/>
      <c r="K202" s="260"/>
      <c r="L202" s="174">
        <v>381</v>
      </c>
      <c r="M202" s="84">
        <v>381</v>
      </c>
      <c r="N202" s="84"/>
      <c r="O202" s="84"/>
      <c r="P202" s="12"/>
    </row>
    <row r="203" spans="1:16" s="28" customFormat="1" ht="16.5">
      <c r="A203" s="37"/>
      <c r="B203" s="41"/>
      <c r="C203" s="104" t="s">
        <v>83</v>
      </c>
      <c r="D203" s="149">
        <f aca="true" t="shared" si="22" ref="D203:K203">SUM(D199:D201)</f>
        <v>8316</v>
      </c>
      <c r="E203" s="149">
        <f t="shared" si="22"/>
        <v>8316</v>
      </c>
      <c r="F203" s="149">
        <f t="shared" si="22"/>
        <v>0</v>
      </c>
      <c r="G203" s="227">
        <f t="shared" si="22"/>
        <v>0</v>
      </c>
      <c r="H203" s="228">
        <f t="shared" si="22"/>
        <v>8316</v>
      </c>
      <c r="I203" s="149">
        <f t="shared" si="22"/>
        <v>8316</v>
      </c>
      <c r="J203" s="149">
        <f t="shared" si="22"/>
        <v>0</v>
      </c>
      <c r="K203" s="261">
        <f t="shared" si="22"/>
        <v>0</v>
      </c>
      <c r="L203" s="272">
        <f>SUM(L199:L202)</f>
        <v>8697</v>
      </c>
      <c r="M203" s="149">
        <f>SUM(M199:M202)</f>
        <v>8697</v>
      </c>
      <c r="N203" s="149">
        <f>SUM(N199:N201)</f>
        <v>0</v>
      </c>
      <c r="O203" s="149">
        <f>SUM(O199:O201)</f>
        <v>0</v>
      </c>
      <c r="P203" s="12"/>
    </row>
    <row r="204" spans="1:16" s="28" customFormat="1" ht="16.5">
      <c r="A204" s="37"/>
      <c r="B204" s="41"/>
      <c r="C204" s="104"/>
      <c r="D204" s="149"/>
      <c r="E204" s="149"/>
      <c r="F204" s="149"/>
      <c r="G204" s="227"/>
      <c r="H204" s="228"/>
      <c r="I204" s="149"/>
      <c r="J204" s="149"/>
      <c r="K204" s="261"/>
      <c r="L204" s="272"/>
      <c r="M204" s="149"/>
      <c r="N204" s="149"/>
      <c r="O204" s="149"/>
      <c r="P204" s="12"/>
    </row>
    <row r="205" spans="1:16" s="28" customFormat="1" ht="16.5">
      <c r="A205" s="37"/>
      <c r="B205" s="41"/>
      <c r="C205" s="105" t="s">
        <v>200</v>
      </c>
      <c r="D205" s="150">
        <f aca="true" t="shared" si="23" ref="D205:K205">D196+D203</f>
        <v>8316</v>
      </c>
      <c r="E205" s="150">
        <f t="shared" si="23"/>
        <v>8316</v>
      </c>
      <c r="F205" s="150">
        <f t="shared" si="23"/>
        <v>0</v>
      </c>
      <c r="G205" s="231">
        <f t="shared" si="23"/>
        <v>0</v>
      </c>
      <c r="H205" s="232">
        <f t="shared" si="23"/>
        <v>8826</v>
      </c>
      <c r="I205" s="150">
        <f t="shared" si="23"/>
        <v>8826</v>
      </c>
      <c r="J205" s="150">
        <f t="shared" si="23"/>
        <v>0</v>
      </c>
      <c r="K205" s="263">
        <f t="shared" si="23"/>
        <v>0</v>
      </c>
      <c r="L205" s="274">
        <f>L196+L203</f>
        <v>11135</v>
      </c>
      <c r="M205" s="150">
        <f>M196+M203</f>
        <v>11135</v>
      </c>
      <c r="N205" s="150">
        <f>N196+N203</f>
        <v>0</v>
      </c>
      <c r="O205" s="150">
        <f>O196+O203</f>
        <v>0</v>
      </c>
      <c r="P205" s="12"/>
    </row>
    <row r="206" spans="1:16" s="28" customFormat="1" ht="16.5">
      <c r="A206" s="37"/>
      <c r="B206" s="41"/>
      <c r="C206" s="104"/>
      <c r="D206" s="143"/>
      <c r="E206" s="143"/>
      <c r="F206" s="143"/>
      <c r="G206" s="233"/>
      <c r="H206" s="234"/>
      <c r="I206" s="143"/>
      <c r="J206" s="143"/>
      <c r="K206" s="264"/>
      <c r="L206" s="275"/>
      <c r="M206" s="143"/>
      <c r="N206" s="143"/>
      <c r="O206" s="143"/>
      <c r="P206" s="12"/>
    </row>
    <row r="207" spans="1:16" s="28" customFormat="1" ht="16.5">
      <c r="A207" s="37"/>
      <c r="B207" s="38" t="s">
        <v>48</v>
      </c>
      <c r="C207" s="59" t="s">
        <v>1</v>
      </c>
      <c r="D207" s="84"/>
      <c r="E207" s="84"/>
      <c r="F207" s="84"/>
      <c r="G207" s="226"/>
      <c r="H207" s="209"/>
      <c r="I207" s="84"/>
      <c r="J207" s="84"/>
      <c r="K207" s="260"/>
      <c r="L207" s="174"/>
      <c r="M207" s="84"/>
      <c r="N207" s="84"/>
      <c r="O207" s="84"/>
      <c r="P207" s="12"/>
    </row>
    <row r="208" spans="1:16" s="28" customFormat="1" ht="16.5">
      <c r="A208" s="37"/>
      <c r="B208" s="41"/>
      <c r="C208" s="59" t="s">
        <v>194</v>
      </c>
      <c r="D208" s="84"/>
      <c r="E208" s="84"/>
      <c r="F208" s="84"/>
      <c r="G208" s="226"/>
      <c r="H208" s="209"/>
      <c r="I208" s="84"/>
      <c r="J208" s="84"/>
      <c r="K208" s="260"/>
      <c r="L208" s="174"/>
      <c r="M208" s="84"/>
      <c r="N208" s="84"/>
      <c r="O208" s="84"/>
      <c r="P208" s="12"/>
    </row>
    <row r="209" spans="1:16" s="28" customFormat="1" ht="16.5">
      <c r="A209" s="37"/>
      <c r="B209" s="41"/>
      <c r="C209" s="59" t="s">
        <v>163</v>
      </c>
      <c r="D209" s="84">
        <v>70000</v>
      </c>
      <c r="E209" s="84">
        <v>70000</v>
      </c>
      <c r="F209" s="84"/>
      <c r="G209" s="226"/>
      <c r="H209" s="209">
        <v>70000</v>
      </c>
      <c r="I209" s="84">
        <v>70000</v>
      </c>
      <c r="J209" s="84"/>
      <c r="K209" s="260"/>
      <c r="L209" s="174">
        <v>70000</v>
      </c>
      <c r="M209" s="84">
        <v>70000</v>
      </c>
      <c r="N209" s="84"/>
      <c r="O209" s="84"/>
      <c r="P209" s="12"/>
    </row>
    <row r="210" spans="1:16" s="28" customFormat="1" ht="16.5">
      <c r="A210" s="37"/>
      <c r="B210" s="41"/>
      <c r="C210" s="59" t="s">
        <v>203</v>
      </c>
      <c r="D210" s="84">
        <v>1500</v>
      </c>
      <c r="E210" s="84">
        <v>1500</v>
      </c>
      <c r="F210" s="84"/>
      <c r="G210" s="226"/>
      <c r="H210" s="209">
        <v>1500</v>
      </c>
      <c r="I210" s="84">
        <v>1500</v>
      </c>
      <c r="J210" s="84"/>
      <c r="K210" s="260"/>
      <c r="L210" s="174">
        <v>1500</v>
      </c>
      <c r="M210" s="84">
        <v>1500</v>
      </c>
      <c r="N210" s="84"/>
      <c r="O210" s="84"/>
      <c r="P210" s="12"/>
    </row>
    <row r="211" spans="1:16" s="28" customFormat="1" ht="16.5">
      <c r="A211" s="37"/>
      <c r="B211" s="41"/>
      <c r="C211" s="59" t="s">
        <v>204</v>
      </c>
      <c r="D211" s="84">
        <v>655</v>
      </c>
      <c r="E211" s="84">
        <v>655</v>
      </c>
      <c r="F211" s="84"/>
      <c r="G211" s="226"/>
      <c r="H211" s="209">
        <v>655</v>
      </c>
      <c r="I211" s="84">
        <v>655</v>
      </c>
      <c r="J211" s="84"/>
      <c r="K211" s="260"/>
      <c r="L211" s="174">
        <v>655</v>
      </c>
      <c r="M211" s="84">
        <v>655</v>
      </c>
      <c r="N211" s="84"/>
      <c r="O211" s="84"/>
      <c r="P211" s="12"/>
    </row>
    <row r="212" spans="1:16" s="28" customFormat="1" ht="16.5">
      <c r="A212" s="37"/>
      <c r="B212" s="41"/>
      <c r="C212" s="59" t="s">
        <v>205</v>
      </c>
      <c r="D212" s="84">
        <v>6477</v>
      </c>
      <c r="E212" s="84">
        <v>6477</v>
      </c>
      <c r="F212" s="84"/>
      <c r="G212" s="226"/>
      <c r="H212" s="209">
        <v>6477</v>
      </c>
      <c r="I212" s="84">
        <v>6477</v>
      </c>
      <c r="J212" s="84"/>
      <c r="K212" s="260"/>
      <c r="L212" s="174">
        <v>6477</v>
      </c>
      <c r="M212" s="84">
        <v>6477</v>
      </c>
      <c r="N212" s="84"/>
      <c r="O212" s="84"/>
      <c r="P212" s="12"/>
    </row>
    <row r="213" spans="1:16" s="28" customFormat="1" ht="16.5">
      <c r="A213" s="37"/>
      <c r="B213" s="41"/>
      <c r="C213" s="59" t="s">
        <v>206</v>
      </c>
      <c r="D213" s="84">
        <v>750</v>
      </c>
      <c r="E213" s="84">
        <v>750</v>
      </c>
      <c r="F213" s="84"/>
      <c r="G213" s="226"/>
      <c r="H213" s="209">
        <v>750</v>
      </c>
      <c r="I213" s="84">
        <v>750</v>
      </c>
      <c r="J213" s="84"/>
      <c r="K213" s="260"/>
      <c r="L213" s="174">
        <v>750</v>
      </c>
      <c r="M213" s="84">
        <v>750</v>
      </c>
      <c r="N213" s="84"/>
      <c r="O213" s="84"/>
      <c r="P213" s="12"/>
    </row>
    <row r="214" spans="1:16" s="28" customFormat="1" ht="16.5">
      <c r="A214" s="37"/>
      <c r="B214" s="41"/>
      <c r="C214" s="59" t="s">
        <v>431</v>
      </c>
      <c r="D214" s="84"/>
      <c r="E214" s="84"/>
      <c r="F214" s="84"/>
      <c r="G214" s="226"/>
      <c r="H214" s="209"/>
      <c r="I214" s="84"/>
      <c r="J214" s="84"/>
      <c r="K214" s="260"/>
      <c r="L214" s="174"/>
      <c r="M214" s="84"/>
      <c r="N214" s="84"/>
      <c r="O214" s="84"/>
      <c r="P214" s="12"/>
    </row>
    <row r="215" spans="1:16" s="28" customFormat="1" ht="16.5">
      <c r="A215" s="37"/>
      <c r="B215" s="41"/>
      <c r="C215" s="59" t="s">
        <v>432</v>
      </c>
      <c r="D215" s="84"/>
      <c r="E215" s="84"/>
      <c r="F215" s="84"/>
      <c r="G215" s="226"/>
      <c r="H215" s="209">
        <v>4000</v>
      </c>
      <c r="I215" s="84">
        <v>4000</v>
      </c>
      <c r="J215" s="84"/>
      <c r="K215" s="260"/>
      <c r="L215" s="174">
        <v>4000</v>
      </c>
      <c r="M215" s="84">
        <v>4000</v>
      </c>
      <c r="N215" s="84"/>
      <c r="O215" s="84"/>
      <c r="P215" s="12"/>
    </row>
    <row r="216" spans="1:16" s="28" customFormat="1" ht="16.5">
      <c r="A216" s="37"/>
      <c r="B216" s="41"/>
      <c r="C216" s="104" t="s">
        <v>83</v>
      </c>
      <c r="D216" s="149">
        <f>SUM(D209:D213)</f>
        <v>79382</v>
      </c>
      <c r="E216" s="149">
        <f>SUM(E209:E213)</f>
        <v>79382</v>
      </c>
      <c r="F216" s="149">
        <f>SUM(F209:F213)</f>
        <v>0</v>
      </c>
      <c r="G216" s="227">
        <f>SUM(G209:G213)</f>
        <v>0</v>
      </c>
      <c r="H216" s="228">
        <f aca="true" t="shared" si="24" ref="H216:O216">SUM(H209:H215)</f>
        <v>83382</v>
      </c>
      <c r="I216" s="149">
        <f t="shared" si="24"/>
        <v>83382</v>
      </c>
      <c r="J216" s="149">
        <f t="shared" si="24"/>
        <v>0</v>
      </c>
      <c r="K216" s="261">
        <f t="shared" si="24"/>
        <v>0</v>
      </c>
      <c r="L216" s="272">
        <f t="shared" si="24"/>
        <v>83382</v>
      </c>
      <c r="M216" s="149">
        <f t="shared" si="24"/>
        <v>83382</v>
      </c>
      <c r="N216" s="149">
        <f t="shared" si="24"/>
        <v>0</v>
      </c>
      <c r="O216" s="149">
        <f t="shared" si="24"/>
        <v>0</v>
      </c>
      <c r="P216" s="12"/>
    </row>
    <row r="217" spans="1:16" s="28" customFormat="1" ht="16.5">
      <c r="A217" s="37"/>
      <c r="B217" s="41"/>
      <c r="C217" s="104"/>
      <c r="D217" s="149"/>
      <c r="E217" s="149"/>
      <c r="F217" s="149"/>
      <c r="G217" s="227"/>
      <c r="H217" s="228"/>
      <c r="I217" s="149"/>
      <c r="J217" s="149"/>
      <c r="K217" s="261"/>
      <c r="L217" s="272"/>
      <c r="M217" s="149"/>
      <c r="N217" s="149"/>
      <c r="O217" s="149"/>
      <c r="P217" s="12"/>
    </row>
    <row r="218" spans="1:16" s="28" customFormat="1" ht="16.5">
      <c r="A218" s="37"/>
      <c r="B218" s="41"/>
      <c r="C218" s="105" t="s">
        <v>117</v>
      </c>
      <c r="D218" s="150">
        <f aca="true" t="shared" si="25" ref="D218:K218">D216</f>
        <v>79382</v>
      </c>
      <c r="E218" s="150">
        <f t="shared" si="25"/>
        <v>79382</v>
      </c>
      <c r="F218" s="150">
        <f t="shared" si="25"/>
        <v>0</v>
      </c>
      <c r="G218" s="231">
        <f t="shared" si="25"/>
        <v>0</v>
      </c>
      <c r="H218" s="232">
        <f t="shared" si="25"/>
        <v>83382</v>
      </c>
      <c r="I218" s="150">
        <f t="shared" si="25"/>
        <v>83382</v>
      </c>
      <c r="J218" s="150">
        <f t="shared" si="25"/>
        <v>0</v>
      </c>
      <c r="K218" s="263">
        <f t="shared" si="25"/>
        <v>0</v>
      </c>
      <c r="L218" s="274">
        <f>L216</f>
        <v>83382</v>
      </c>
      <c r="M218" s="150">
        <f>M216</f>
        <v>83382</v>
      </c>
      <c r="N218" s="150">
        <f>N216</f>
        <v>0</v>
      </c>
      <c r="O218" s="150">
        <f>O216</f>
        <v>0</v>
      </c>
      <c r="P218" s="12"/>
    </row>
    <row r="219" spans="1:16" s="28" customFormat="1" ht="16.5">
      <c r="A219" s="37"/>
      <c r="B219" s="41"/>
      <c r="C219" s="59"/>
      <c r="D219" s="84"/>
      <c r="E219" s="84"/>
      <c r="F219" s="84"/>
      <c r="G219" s="226"/>
      <c r="H219" s="209"/>
      <c r="I219" s="84"/>
      <c r="J219" s="84"/>
      <c r="K219" s="260"/>
      <c r="L219" s="174"/>
      <c r="M219" s="84"/>
      <c r="N219" s="84"/>
      <c r="O219" s="84"/>
      <c r="P219" s="12"/>
    </row>
    <row r="220" spans="1:16" s="28" customFormat="1" ht="16.5">
      <c r="A220" s="37"/>
      <c r="B220" s="41"/>
      <c r="C220" s="103" t="s">
        <v>35</v>
      </c>
      <c r="D220" s="151">
        <f aca="true" t="shared" si="26" ref="D220:K220">D83+D101+D139+D152+D191+D205+D218</f>
        <v>2614815</v>
      </c>
      <c r="E220" s="151">
        <f t="shared" si="26"/>
        <v>2395772</v>
      </c>
      <c r="F220" s="151">
        <f t="shared" si="26"/>
        <v>182851</v>
      </c>
      <c r="G220" s="238">
        <f t="shared" si="26"/>
        <v>36192</v>
      </c>
      <c r="H220" s="239">
        <f t="shared" si="26"/>
        <v>2842390</v>
      </c>
      <c r="I220" s="151">
        <f t="shared" si="26"/>
        <v>2629604</v>
      </c>
      <c r="J220" s="151">
        <f t="shared" si="26"/>
        <v>176594</v>
      </c>
      <c r="K220" s="266">
        <f t="shared" si="26"/>
        <v>36192</v>
      </c>
      <c r="L220" s="277">
        <f>L83+L101+L139+L152+L191+L205+L218</f>
        <v>2958214</v>
      </c>
      <c r="M220" s="151">
        <f>M83+M101+M139+M152+M191+M205+M218</f>
        <v>2745428</v>
      </c>
      <c r="N220" s="151">
        <f>N83+N101+N139+N152+N191+N205+N218</f>
        <v>176594</v>
      </c>
      <c r="O220" s="151">
        <f>O83+O101+O139+O152+O191+O205+O218</f>
        <v>36192</v>
      </c>
      <c r="P220" s="12"/>
    </row>
    <row r="221" spans="1:16" s="28" customFormat="1" ht="16.5">
      <c r="A221" s="37"/>
      <c r="B221" s="41"/>
      <c r="C221" s="42"/>
      <c r="D221" s="47"/>
      <c r="E221" s="47"/>
      <c r="F221" s="47"/>
      <c r="G221" s="216"/>
      <c r="H221" s="217"/>
      <c r="I221" s="47"/>
      <c r="J221" s="47"/>
      <c r="K221" s="254"/>
      <c r="L221" s="40"/>
      <c r="M221" s="47"/>
      <c r="N221" s="47"/>
      <c r="O221" s="47"/>
      <c r="P221" s="12"/>
    </row>
    <row r="222" spans="1:16" s="28" customFormat="1" ht="16.5">
      <c r="A222" s="37"/>
      <c r="B222" s="41"/>
      <c r="C222" s="42"/>
      <c r="D222" s="47"/>
      <c r="E222" s="47"/>
      <c r="F222" s="47"/>
      <c r="G222" s="216"/>
      <c r="H222" s="217"/>
      <c r="I222" s="47"/>
      <c r="J222" s="47"/>
      <c r="K222" s="254"/>
      <c r="L222" s="40"/>
      <c r="M222" s="47"/>
      <c r="N222" s="47"/>
      <c r="O222" s="47"/>
      <c r="P222" s="12"/>
    </row>
    <row r="223" spans="1:16" s="28" customFormat="1" ht="16.5">
      <c r="A223" s="286" t="s">
        <v>41</v>
      </c>
      <c r="B223" s="287"/>
      <c r="C223" s="288"/>
      <c r="D223" s="153">
        <f aca="true" t="shared" si="27" ref="D223:K223">D53+D69+D220</f>
        <v>2740475</v>
      </c>
      <c r="E223" s="153">
        <f t="shared" si="27"/>
        <v>2521432</v>
      </c>
      <c r="F223" s="153">
        <f t="shared" si="27"/>
        <v>182851</v>
      </c>
      <c r="G223" s="240">
        <f t="shared" si="27"/>
        <v>36192</v>
      </c>
      <c r="H223" s="241">
        <f t="shared" si="27"/>
        <v>2977581</v>
      </c>
      <c r="I223" s="153">
        <f t="shared" si="27"/>
        <v>2764795</v>
      </c>
      <c r="J223" s="153">
        <f t="shared" si="27"/>
        <v>176594</v>
      </c>
      <c r="K223" s="267">
        <f t="shared" si="27"/>
        <v>36192</v>
      </c>
      <c r="L223" s="278">
        <f>L53+L69+L220</f>
        <v>3096368</v>
      </c>
      <c r="M223" s="153">
        <f>M53+M69+M220</f>
        <v>2883582</v>
      </c>
      <c r="N223" s="153">
        <f>N53+N69+N220</f>
        <v>176594</v>
      </c>
      <c r="O223" s="153">
        <f>O53+O69+O220</f>
        <v>36192</v>
      </c>
      <c r="P223" s="12"/>
    </row>
    <row r="224" spans="1:16" s="28" customFormat="1" ht="16.5">
      <c r="A224" s="37"/>
      <c r="B224" s="41"/>
      <c r="C224" s="42"/>
      <c r="D224" s="47"/>
      <c r="E224" s="47"/>
      <c r="F224" s="47"/>
      <c r="G224" s="216"/>
      <c r="H224" s="217"/>
      <c r="I224" s="47"/>
      <c r="J224" s="47"/>
      <c r="K224" s="254"/>
      <c r="L224" s="40"/>
      <c r="M224" s="47"/>
      <c r="N224" s="47"/>
      <c r="O224" s="47"/>
      <c r="P224" s="12"/>
    </row>
    <row r="225" spans="1:16" s="28" customFormat="1" ht="30">
      <c r="A225" s="37"/>
      <c r="B225" s="100" t="s">
        <v>89</v>
      </c>
      <c r="C225" s="62" t="s">
        <v>93</v>
      </c>
      <c r="D225" s="152"/>
      <c r="E225" s="152"/>
      <c r="F225" s="152"/>
      <c r="G225" s="242"/>
      <c r="H225" s="243"/>
      <c r="I225" s="152"/>
      <c r="J225" s="152"/>
      <c r="K225" s="268"/>
      <c r="L225" s="279"/>
      <c r="M225" s="152"/>
      <c r="N225" s="152"/>
      <c r="O225" s="152"/>
      <c r="P225" s="12"/>
    </row>
    <row r="226" spans="1:15" s="12" customFormat="1" ht="16.5">
      <c r="A226" s="37"/>
      <c r="B226" s="38" t="s">
        <v>94</v>
      </c>
      <c r="C226" s="39" t="s">
        <v>91</v>
      </c>
      <c r="D226" s="43"/>
      <c r="E226" s="43"/>
      <c r="F226" s="43"/>
      <c r="G226" s="220"/>
      <c r="H226" s="211"/>
      <c r="I226" s="43"/>
      <c r="J226" s="43"/>
      <c r="K226" s="256"/>
      <c r="L226" s="48"/>
      <c r="M226" s="43"/>
      <c r="N226" s="43"/>
      <c r="O226" s="43"/>
    </row>
    <row r="227" spans="1:16" s="30" customFormat="1" ht="17.25">
      <c r="A227" s="49"/>
      <c r="B227" s="50"/>
      <c r="C227" s="39" t="s">
        <v>164</v>
      </c>
      <c r="D227" s="43"/>
      <c r="E227" s="43"/>
      <c r="F227" s="43"/>
      <c r="G227" s="220"/>
      <c r="H227" s="211">
        <v>61</v>
      </c>
      <c r="I227" s="43">
        <v>61</v>
      </c>
      <c r="J227" s="43"/>
      <c r="K227" s="256"/>
      <c r="L227" s="48">
        <v>61</v>
      </c>
      <c r="M227" s="43">
        <v>61</v>
      </c>
      <c r="N227" s="43"/>
      <c r="O227" s="43"/>
      <c r="P227" s="12"/>
    </row>
    <row r="228" spans="1:16" s="30" customFormat="1" ht="17.25">
      <c r="A228" s="49"/>
      <c r="B228" s="50"/>
      <c r="C228" s="39" t="s">
        <v>165</v>
      </c>
      <c r="D228" s="43"/>
      <c r="E228" s="43"/>
      <c r="F228" s="43"/>
      <c r="G228" s="220"/>
      <c r="H228" s="211">
        <v>705</v>
      </c>
      <c r="I228" s="43">
        <v>705</v>
      </c>
      <c r="J228" s="43"/>
      <c r="K228" s="256"/>
      <c r="L228" s="48">
        <v>705</v>
      </c>
      <c r="M228" s="43">
        <v>705</v>
      </c>
      <c r="N228" s="43"/>
      <c r="O228" s="43"/>
      <c r="P228" s="12"/>
    </row>
    <row r="229" spans="1:16" s="28" customFormat="1" ht="16.5">
      <c r="A229" s="37"/>
      <c r="B229" s="38"/>
      <c r="C229" s="39" t="s">
        <v>166</v>
      </c>
      <c r="D229" s="43"/>
      <c r="E229" s="43"/>
      <c r="F229" s="43"/>
      <c r="G229" s="220"/>
      <c r="H229" s="211">
        <v>593</v>
      </c>
      <c r="I229" s="43">
        <v>593</v>
      </c>
      <c r="J229" s="43"/>
      <c r="K229" s="256"/>
      <c r="L229" s="48">
        <v>593</v>
      </c>
      <c r="M229" s="43">
        <v>593</v>
      </c>
      <c r="N229" s="43"/>
      <c r="O229" s="43"/>
      <c r="P229" s="12"/>
    </row>
    <row r="230" spans="1:16" s="29" customFormat="1" ht="16.5">
      <c r="A230" s="142"/>
      <c r="B230" s="50"/>
      <c r="C230" s="39" t="s">
        <v>167</v>
      </c>
      <c r="D230" s="43"/>
      <c r="E230" s="43"/>
      <c r="F230" s="43"/>
      <c r="G230" s="220"/>
      <c r="H230" s="211">
        <v>533</v>
      </c>
      <c r="I230" s="43">
        <v>533</v>
      </c>
      <c r="J230" s="43"/>
      <c r="K230" s="256"/>
      <c r="L230" s="48">
        <v>533</v>
      </c>
      <c r="M230" s="43">
        <v>533</v>
      </c>
      <c r="N230" s="43"/>
      <c r="O230" s="43"/>
      <c r="P230" s="12"/>
    </row>
    <row r="231" spans="1:16" s="29" customFormat="1" ht="16.5">
      <c r="A231" s="49"/>
      <c r="B231" s="50"/>
      <c r="C231" s="39" t="s">
        <v>168</v>
      </c>
      <c r="D231" s="43">
        <v>1046</v>
      </c>
      <c r="E231" s="43">
        <v>1046</v>
      </c>
      <c r="F231" s="43"/>
      <c r="G231" s="220"/>
      <c r="H231" s="211">
        <v>1046</v>
      </c>
      <c r="I231" s="43">
        <v>1046</v>
      </c>
      <c r="J231" s="43"/>
      <c r="K231" s="256"/>
      <c r="L231" s="48">
        <v>4788</v>
      </c>
      <c r="M231" s="43">
        <v>4788</v>
      </c>
      <c r="N231" s="43"/>
      <c r="O231" s="43"/>
      <c r="P231" s="12"/>
    </row>
    <row r="232" spans="1:15" s="12" customFormat="1" ht="16.5">
      <c r="A232" s="37"/>
      <c r="B232" s="38"/>
      <c r="C232" s="39" t="s">
        <v>102</v>
      </c>
      <c r="D232" s="43">
        <v>9958</v>
      </c>
      <c r="E232" s="43">
        <v>9958</v>
      </c>
      <c r="F232" s="43"/>
      <c r="G232" s="220"/>
      <c r="H232" s="211">
        <v>9958</v>
      </c>
      <c r="I232" s="43">
        <v>9958</v>
      </c>
      <c r="J232" s="43"/>
      <c r="K232" s="256"/>
      <c r="L232" s="48">
        <v>9958</v>
      </c>
      <c r="M232" s="43">
        <v>9958</v>
      </c>
      <c r="N232" s="43"/>
      <c r="O232" s="43"/>
    </row>
    <row r="233" spans="1:15" s="12" customFormat="1" ht="16.5">
      <c r="A233" s="37"/>
      <c r="B233" s="38"/>
      <c r="C233" s="39" t="s">
        <v>173</v>
      </c>
      <c r="D233" s="43">
        <v>2050</v>
      </c>
      <c r="E233" s="43">
        <v>2050</v>
      </c>
      <c r="F233" s="43"/>
      <c r="G233" s="220"/>
      <c r="H233" s="211">
        <v>2050</v>
      </c>
      <c r="I233" s="43">
        <v>2050</v>
      </c>
      <c r="J233" s="43"/>
      <c r="K233" s="256"/>
      <c r="L233" s="48">
        <v>2050</v>
      </c>
      <c r="M233" s="43">
        <v>2050</v>
      </c>
      <c r="N233" s="43"/>
      <c r="O233" s="43"/>
    </row>
    <row r="234" spans="1:16" s="29" customFormat="1" ht="16.5">
      <c r="A234" s="49"/>
      <c r="B234" s="50"/>
      <c r="C234" s="51" t="s">
        <v>81</v>
      </c>
      <c r="D234" s="53">
        <f aca="true" t="shared" si="28" ref="D234:K234">SUM(D227:D233)</f>
        <v>13054</v>
      </c>
      <c r="E234" s="53">
        <f t="shared" si="28"/>
        <v>13054</v>
      </c>
      <c r="F234" s="53">
        <f t="shared" si="28"/>
        <v>0</v>
      </c>
      <c r="G234" s="221">
        <f t="shared" si="28"/>
        <v>0</v>
      </c>
      <c r="H234" s="199">
        <f t="shared" si="28"/>
        <v>14946</v>
      </c>
      <c r="I234" s="53">
        <f t="shared" si="28"/>
        <v>14946</v>
      </c>
      <c r="J234" s="53">
        <f t="shared" si="28"/>
        <v>0</v>
      </c>
      <c r="K234" s="257">
        <f t="shared" si="28"/>
        <v>0</v>
      </c>
      <c r="L234" s="52">
        <f>SUM(L227:L233)</f>
        <v>18688</v>
      </c>
      <c r="M234" s="53">
        <f>SUM(M227:M233)</f>
        <v>18688</v>
      </c>
      <c r="N234" s="53">
        <f>SUM(N227:N233)</f>
        <v>0</v>
      </c>
      <c r="O234" s="53">
        <f>SUM(O227:O233)</f>
        <v>0</v>
      </c>
      <c r="P234" s="12"/>
    </row>
    <row r="235" spans="1:15" s="12" customFormat="1" ht="16.5">
      <c r="A235" s="37"/>
      <c r="B235" s="38"/>
      <c r="C235" s="42"/>
      <c r="D235" s="46"/>
      <c r="E235" s="46"/>
      <c r="F235" s="46"/>
      <c r="G235" s="222"/>
      <c r="H235" s="223"/>
      <c r="I235" s="46"/>
      <c r="J235" s="46"/>
      <c r="K235" s="258"/>
      <c r="L235" s="171"/>
      <c r="M235" s="46"/>
      <c r="N235" s="46"/>
      <c r="O235" s="46"/>
    </row>
    <row r="236" spans="1:15" s="12" customFormat="1" ht="16.5">
      <c r="A236" s="37"/>
      <c r="B236" s="38" t="s">
        <v>95</v>
      </c>
      <c r="C236" s="39" t="s">
        <v>90</v>
      </c>
      <c r="D236" s="43"/>
      <c r="E236" s="43"/>
      <c r="F236" s="43"/>
      <c r="G236" s="220"/>
      <c r="H236" s="211"/>
      <c r="I236" s="43"/>
      <c r="J236" s="43"/>
      <c r="K236" s="256"/>
      <c r="L236" s="48"/>
      <c r="M236" s="43"/>
      <c r="N236" s="43"/>
      <c r="O236" s="43"/>
    </row>
    <row r="237" spans="1:15" s="12" customFormat="1" ht="16.5">
      <c r="A237" s="37"/>
      <c r="B237" s="38"/>
      <c r="C237" s="39" t="s">
        <v>164</v>
      </c>
      <c r="D237" s="43"/>
      <c r="E237" s="43"/>
      <c r="F237" s="43"/>
      <c r="G237" s="220"/>
      <c r="H237" s="211"/>
      <c r="I237" s="43"/>
      <c r="J237" s="43"/>
      <c r="K237" s="256"/>
      <c r="L237" s="48"/>
      <c r="M237" s="43"/>
      <c r="N237" s="43"/>
      <c r="O237" s="43"/>
    </row>
    <row r="238" spans="1:15" s="12" customFormat="1" ht="16.5">
      <c r="A238" s="37"/>
      <c r="B238" s="41"/>
      <c r="C238" s="39" t="s">
        <v>165</v>
      </c>
      <c r="D238" s="43"/>
      <c r="E238" s="43"/>
      <c r="F238" s="43"/>
      <c r="G238" s="220"/>
      <c r="H238" s="211"/>
      <c r="I238" s="43"/>
      <c r="J238" s="43"/>
      <c r="K238" s="256"/>
      <c r="L238" s="48"/>
      <c r="M238" s="43"/>
      <c r="N238" s="43"/>
      <c r="O238" s="43"/>
    </row>
    <row r="239" spans="1:15" s="12" customFormat="1" ht="16.5">
      <c r="A239" s="37"/>
      <c r="B239" s="38"/>
      <c r="C239" s="39" t="s">
        <v>166</v>
      </c>
      <c r="D239" s="43"/>
      <c r="E239" s="43"/>
      <c r="F239" s="43"/>
      <c r="G239" s="220"/>
      <c r="H239" s="211"/>
      <c r="I239" s="43"/>
      <c r="J239" s="43"/>
      <c r="K239" s="256"/>
      <c r="L239" s="48"/>
      <c r="M239" s="43"/>
      <c r="N239" s="43"/>
      <c r="O239" s="43"/>
    </row>
    <row r="240" spans="1:15" s="12" customFormat="1" ht="16.5">
      <c r="A240" s="37"/>
      <c r="B240" s="38"/>
      <c r="C240" s="39" t="s">
        <v>167</v>
      </c>
      <c r="D240" s="43"/>
      <c r="E240" s="43"/>
      <c r="F240" s="43"/>
      <c r="G240" s="220"/>
      <c r="H240" s="211"/>
      <c r="I240" s="43"/>
      <c r="J240" s="43"/>
      <c r="K240" s="256"/>
      <c r="L240" s="48"/>
      <c r="M240" s="43"/>
      <c r="N240" s="43"/>
      <c r="O240" s="43"/>
    </row>
    <row r="241" spans="1:15" s="12" customFormat="1" ht="16.5">
      <c r="A241" s="37"/>
      <c r="B241" s="38"/>
      <c r="C241" s="39" t="s">
        <v>168</v>
      </c>
      <c r="D241" s="43"/>
      <c r="E241" s="43"/>
      <c r="F241" s="43"/>
      <c r="G241" s="220"/>
      <c r="H241" s="211"/>
      <c r="I241" s="43"/>
      <c r="J241" s="43"/>
      <c r="K241" s="256"/>
      <c r="L241" s="48"/>
      <c r="M241" s="43"/>
      <c r="N241" s="43"/>
      <c r="O241" s="43"/>
    </row>
    <row r="242" spans="1:15" s="12" customFormat="1" ht="16.5">
      <c r="A242" s="37"/>
      <c r="B242" s="38"/>
      <c r="C242" s="39" t="s">
        <v>102</v>
      </c>
      <c r="D242" s="43">
        <v>33407</v>
      </c>
      <c r="E242" s="43">
        <v>33407</v>
      </c>
      <c r="F242" s="43"/>
      <c r="G242" s="220"/>
      <c r="H242" s="211">
        <v>33407</v>
      </c>
      <c r="I242" s="43">
        <v>33407</v>
      </c>
      <c r="J242" s="43"/>
      <c r="K242" s="256"/>
      <c r="L242" s="48">
        <v>85990</v>
      </c>
      <c r="M242" s="43">
        <v>85990</v>
      </c>
      <c r="N242" s="43"/>
      <c r="O242" s="43"/>
    </row>
    <row r="243" spans="1:15" s="12" customFormat="1" ht="16.5">
      <c r="A243" s="37"/>
      <c r="B243" s="38"/>
      <c r="C243" s="39" t="s">
        <v>101</v>
      </c>
      <c r="D243" s="43">
        <v>192063</v>
      </c>
      <c r="E243" s="43">
        <v>192063</v>
      </c>
      <c r="F243" s="43"/>
      <c r="G243" s="220"/>
      <c r="H243" s="211">
        <v>192063</v>
      </c>
      <c r="I243" s="43">
        <v>192063</v>
      </c>
      <c r="J243" s="43"/>
      <c r="K243" s="256"/>
      <c r="L243" s="48">
        <v>192063</v>
      </c>
      <c r="M243" s="43">
        <v>192063</v>
      </c>
      <c r="N243" s="43"/>
      <c r="O243" s="43"/>
    </row>
    <row r="244" spans="1:15" s="12" customFormat="1" ht="16.5">
      <c r="A244" s="37"/>
      <c r="B244" s="38"/>
      <c r="C244" s="39" t="s">
        <v>169</v>
      </c>
      <c r="D244" s="43">
        <v>13899</v>
      </c>
      <c r="E244" s="43">
        <v>13899</v>
      </c>
      <c r="F244" s="43"/>
      <c r="G244" s="220"/>
      <c r="H244" s="211">
        <v>13899</v>
      </c>
      <c r="I244" s="43">
        <v>13899</v>
      </c>
      <c r="J244" s="43"/>
      <c r="K244" s="256"/>
      <c r="L244" s="48">
        <v>13899</v>
      </c>
      <c r="M244" s="43">
        <v>13899</v>
      </c>
      <c r="N244" s="43"/>
      <c r="O244" s="43"/>
    </row>
    <row r="245" spans="1:16" s="29" customFormat="1" ht="16.5">
      <c r="A245" s="49"/>
      <c r="B245" s="50"/>
      <c r="C245" s="51" t="s">
        <v>81</v>
      </c>
      <c r="D245" s="53">
        <f aca="true" t="shared" si="29" ref="D245:K245">SUM(D237:D244)</f>
        <v>239369</v>
      </c>
      <c r="E245" s="53">
        <f t="shared" si="29"/>
        <v>239369</v>
      </c>
      <c r="F245" s="53">
        <f t="shared" si="29"/>
        <v>0</v>
      </c>
      <c r="G245" s="221">
        <f t="shared" si="29"/>
        <v>0</v>
      </c>
      <c r="H245" s="199">
        <f t="shared" si="29"/>
        <v>239369</v>
      </c>
      <c r="I245" s="53">
        <f t="shared" si="29"/>
        <v>239369</v>
      </c>
      <c r="J245" s="53">
        <f t="shared" si="29"/>
        <v>0</v>
      </c>
      <c r="K245" s="257">
        <f t="shared" si="29"/>
        <v>0</v>
      </c>
      <c r="L245" s="52">
        <f>SUM(L237:L244)</f>
        <v>291952</v>
      </c>
      <c r="M245" s="53">
        <f>SUM(M237:M244)</f>
        <v>291952</v>
      </c>
      <c r="N245" s="53">
        <f>SUM(N237:N244)</f>
        <v>0</v>
      </c>
      <c r="O245" s="53">
        <f>SUM(O237:O244)</f>
        <v>0</v>
      </c>
      <c r="P245" s="12"/>
    </row>
    <row r="246" spans="1:15" s="12" customFormat="1" ht="16.5">
      <c r="A246" s="37"/>
      <c r="B246" s="38"/>
      <c r="C246" s="42"/>
      <c r="D246" s="47"/>
      <c r="E246" s="47"/>
      <c r="F246" s="47"/>
      <c r="G246" s="216"/>
      <c r="H246" s="217"/>
      <c r="I246" s="47"/>
      <c r="J246" s="47"/>
      <c r="K246" s="254"/>
      <c r="L246" s="40"/>
      <c r="M246" s="47"/>
      <c r="N246" s="47"/>
      <c r="O246" s="47"/>
    </row>
    <row r="247" spans="1:15" s="12" customFormat="1" ht="16.5">
      <c r="A247" s="37"/>
      <c r="B247" s="38" t="s">
        <v>201</v>
      </c>
      <c r="C247" s="39" t="s">
        <v>42</v>
      </c>
      <c r="D247" s="44"/>
      <c r="E247" s="44"/>
      <c r="F247" s="44"/>
      <c r="G247" s="45"/>
      <c r="H247" s="89"/>
      <c r="I247" s="44"/>
      <c r="J247" s="44"/>
      <c r="K247" s="186"/>
      <c r="L247" s="37"/>
      <c r="M247" s="44"/>
      <c r="N247" s="44"/>
      <c r="O247" s="44"/>
    </row>
    <row r="248" spans="1:15" s="12" customFormat="1" ht="16.5">
      <c r="A248" s="37"/>
      <c r="B248" s="41"/>
      <c r="C248" s="39" t="s">
        <v>43</v>
      </c>
      <c r="D248" s="44"/>
      <c r="E248" s="44"/>
      <c r="F248" s="44"/>
      <c r="G248" s="45"/>
      <c r="H248" s="89"/>
      <c r="I248" s="44"/>
      <c r="J248" s="44"/>
      <c r="K248" s="186"/>
      <c r="L248" s="37"/>
      <c r="M248" s="44"/>
      <c r="N248" s="44"/>
      <c r="O248" s="44"/>
    </row>
    <row r="249" spans="1:15" s="12" customFormat="1" ht="16.5">
      <c r="A249" s="37"/>
      <c r="B249" s="38"/>
      <c r="C249" s="39" t="s">
        <v>44</v>
      </c>
      <c r="D249" s="44"/>
      <c r="E249" s="44"/>
      <c r="F249" s="44"/>
      <c r="G249" s="45"/>
      <c r="H249" s="89"/>
      <c r="I249" s="44"/>
      <c r="J249" s="44"/>
      <c r="K249" s="186"/>
      <c r="L249" s="37"/>
      <c r="M249" s="44"/>
      <c r="N249" s="44"/>
      <c r="O249" s="44"/>
    </row>
    <row r="250" spans="1:15" s="12" customFormat="1" ht="16.5">
      <c r="A250" s="37"/>
      <c r="B250" s="38"/>
      <c r="C250" s="39" t="s">
        <v>36</v>
      </c>
      <c r="D250" s="43"/>
      <c r="E250" s="43"/>
      <c r="F250" s="43"/>
      <c r="G250" s="220"/>
      <c r="H250" s="211"/>
      <c r="I250" s="43"/>
      <c r="J250" s="43"/>
      <c r="K250" s="256"/>
      <c r="L250" s="48"/>
      <c r="M250" s="43"/>
      <c r="N250" s="43"/>
      <c r="O250" s="43"/>
    </row>
    <row r="251" spans="1:15" s="29" customFormat="1" ht="16.5">
      <c r="A251" s="49"/>
      <c r="B251" s="50"/>
      <c r="C251" s="51" t="s">
        <v>81</v>
      </c>
      <c r="D251" s="53">
        <f aca="true" t="shared" si="30" ref="D251:K251">SUM(D249:D250)</f>
        <v>0</v>
      </c>
      <c r="E251" s="53">
        <f t="shared" si="30"/>
        <v>0</v>
      </c>
      <c r="F251" s="53">
        <f t="shared" si="30"/>
        <v>0</v>
      </c>
      <c r="G251" s="221">
        <f t="shared" si="30"/>
        <v>0</v>
      </c>
      <c r="H251" s="199">
        <f t="shared" si="30"/>
        <v>0</v>
      </c>
      <c r="I251" s="53">
        <f t="shared" si="30"/>
        <v>0</v>
      </c>
      <c r="J251" s="53">
        <f t="shared" si="30"/>
        <v>0</v>
      </c>
      <c r="K251" s="257">
        <f t="shared" si="30"/>
        <v>0</v>
      </c>
      <c r="L251" s="52">
        <f>SUM(L249:L250)</f>
        <v>0</v>
      </c>
      <c r="M251" s="53">
        <f>SUM(M249:M250)</f>
        <v>0</v>
      </c>
      <c r="N251" s="53">
        <f>SUM(N249:N250)</f>
        <v>0</v>
      </c>
      <c r="O251" s="53">
        <f>SUM(O249:O250)</f>
        <v>0</v>
      </c>
    </row>
    <row r="252" spans="1:15" s="12" customFormat="1" ht="16.5">
      <c r="A252" s="37"/>
      <c r="B252" s="57"/>
      <c r="C252" s="39"/>
      <c r="D252" s="44"/>
      <c r="E252" s="44"/>
      <c r="F252" s="44"/>
      <c r="G252" s="45"/>
      <c r="H252" s="89"/>
      <c r="I252" s="44"/>
      <c r="J252" s="44"/>
      <c r="K252" s="186"/>
      <c r="L252" s="37"/>
      <c r="M252" s="44"/>
      <c r="N252" s="44"/>
      <c r="O252" s="44"/>
    </row>
    <row r="253" spans="1:15" s="12" customFormat="1" ht="16.5">
      <c r="A253" s="37"/>
      <c r="B253" s="38"/>
      <c r="C253" s="39"/>
      <c r="D253" s="44"/>
      <c r="E253" s="44"/>
      <c r="F253" s="44"/>
      <c r="G253" s="45"/>
      <c r="H253" s="89"/>
      <c r="I253" s="44"/>
      <c r="J253" s="44"/>
      <c r="K253" s="186"/>
      <c r="L253" s="37"/>
      <c r="M253" s="44"/>
      <c r="N253" s="44"/>
      <c r="O253" s="44"/>
    </row>
    <row r="254" spans="1:15" s="12" customFormat="1" ht="17.25" thickBot="1">
      <c r="A254" s="63"/>
      <c r="B254" s="94"/>
      <c r="C254" s="64" t="s">
        <v>41</v>
      </c>
      <c r="D254" s="65">
        <f aca="true" t="shared" si="31" ref="D254:K254">D223+D245+D234+D251</f>
        <v>2992898</v>
      </c>
      <c r="E254" s="65">
        <f t="shared" si="31"/>
        <v>2773855</v>
      </c>
      <c r="F254" s="65">
        <f t="shared" si="31"/>
        <v>182851</v>
      </c>
      <c r="G254" s="244">
        <f t="shared" si="31"/>
        <v>36192</v>
      </c>
      <c r="H254" s="245">
        <f t="shared" si="31"/>
        <v>3231896</v>
      </c>
      <c r="I254" s="65">
        <f t="shared" si="31"/>
        <v>3019110</v>
      </c>
      <c r="J254" s="65">
        <f t="shared" si="31"/>
        <v>176594</v>
      </c>
      <c r="K254" s="269">
        <f t="shared" si="31"/>
        <v>36192</v>
      </c>
      <c r="L254" s="176">
        <f>L223+L245+L234+L251</f>
        <v>3407008</v>
      </c>
      <c r="M254" s="65">
        <f>M223+M245+M234+M251</f>
        <v>3194222</v>
      </c>
      <c r="N254" s="65">
        <f>N223+N245+N234+N251</f>
        <v>176594</v>
      </c>
      <c r="O254" s="65">
        <f>O223+O245+O234+O251</f>
        <v>36192</v>
      </c>
    </row>
    <row r="255" spans="1:7" ht="16.5">
      <c r="A255" s="16"/>
      <c r="B255" s="27"/>
      <c r="C255" s="88"/>
      <c r="D255" s="185"/>
      <c r="E255" s="88"/>
      <c r="F255" s="88"/>
      <c r="G255" s="88"/>
    </row>
    <row r="256" spans="4:7" ht="16.5">
      <c r="D256" s="186"/>
      <c r="E256" s="44"/>
      <c r="F256" s="44"/>
      <c r="G256" s="44"/>
    </row>
    <row r="257" spans="4:7" ht="16.5">
      <c r="D257" s="186"/>
      <c r="E257" s="44"/>
      <c r="F257" s="44"/>
      <c r="G257" s="44"/>
    </row>
    <row r="258" spans="4:7" ht="16.5">
      <c r="D258" s="186"/>
      <c r="E258" s="44"/>
      <c r="F258" s="44"/>
      <c r="G258" s="44"/>
    </row>
    <row r="259" spans="4:7" ht="16.5">
      <c r="D259" s="186"/>
      <c r="E259" s="44"/>
      <c r="F259" s="44"/>
      <c r="G259" s="44"/>
    </row>
    <row r="260" spans="4:7" ht="16.5">
      <c r="D260" s="186"/>
      <c r="E260" s="44"/>
      <c r="F260" s="44"/>
      <c r="G260" s="44"/>
    </row>
    <row r="261" spans="4:7" ht="16.5">
      <c r="D261" s="186"/>
      <c r="E261" s="44"/>
      <c r="F261" s="44"/>
      <c r="G261" s="44"/>
    </row>
    <row r="262" spans="4:7" ht="16.5">
      <c r="D262" s="186"/>
      <c r="E262" s="44"/>
      <c r="F262" s="44"/>
      <c r="G262" s="44"/>
    </row>
    <row r="263" spans="4:7" ht="16.5">
      <c r="D263" s="186"/>
      <c r="E263" s="44"/>
      <c r="F263" s="44"/>
      <c r="G263" s="44"/>
    </row>
    <row r="264" spans="4:7" ht="16.5">
      <c r="D264" s="186"/>
      <c r="E264" s="44"/>
      <c r="F264" s="44"/>
      <c r="G264" s="44"/>
    </row>
    <row r="265" spans="4:7" ht="16.5">
      <c r="D265" s="186"/>
      <c r="E265" s="44"/>
      <c r="F265" s="44"/>
      <c r="G265" s="44"/>
    </row>
    <row r="266" spans="4:7" ht="16.5">
      <c r="D266" s="186"/>
      <c r="E266" s="44"/>
      <c r="F266" s="44"/>
      <c r="G266" s="44"/>
    </row>
    <row r="267" spans="1:7" ht="16.5">
      <c r="A267" s="12"/>
      <c r="B267" s="12"/>
      <c r="C267" s="12"/>
      <c r="D267" s="186"/>
      <c r="E267" s="44"/>
      <c r="F267" s="44"/>
      <c r="G267" s="44"/>
    </row>
    <row r="268" spans="1:7" ht="16.5">
      <c r="A268" s="12"/>
      <c r="B268" s="12"/>
      <c r="C268" s="12"/>
      <c r="D268" s="186"/>
      <c r="E268" s="44"/>
      <c r="F268" s="44"/>
      <c r="G268" s="44"/>
    </row>
    <row r="269" spans="1:7" ht="16.5">
      <c r="A269" s="12"/>
      <c r="B269" s="12"/>
      <c r="C269" s="12"/>
      <c r="D269" s="186"/>
      <c r="E269" s="44"/>
      <c r="F269" s="44"/>
      <c r="G269" s="44"/>
    </row>
    <row r="270" spans="1:7" ht="16.5">
      <c r="A270" s="12"/>
      <c r="B270" s="12"/>
      <c r="C270" s="12"/>
      <c r="D270" s="186"/>
      <c r="E270" s="44"/>
      <c r="F270" s="44"/>
      <c r="G270" s="44"/>
    </row>
    <row r="271" spans="1:7" ht="16.5">
      <c r="A271" s="12"/>
      <c r="B271" s="12"/>
      <c r="C271" s="12"/>
      <c r="D271" s="186"/>
      <c r="E271" s="44"/>
      <c r="F271" s="44"/>
      <c r="G271" s="44"/>
    </row>
    <row r="272" spans="1:7" ht="16.5">
      <c r="A272" s="12"/>
      <c r="B272" s="12"/>
      <c r="C272" s="12"/>
      <c r="D272" s="186"/>
      <c r="E272" s="44"/>
      <c r="F272" s="44"/>
      <c r="G272" s="44"/>
    </row>
    <row r="273" spans="1:7" ht="16.5">
      <c r="A273" s="12"/>
      <c r="B273" s="12"/>
      <c r="C273" s="12"/>
      <c r="D273" s="186"/>
      <c r="E273" s="44"/>
      <c r="F273" s="44"/>
      <c r="G273" s="44"/>
    </row>
    <row r="274" spans="1:7" ht="16.5">
      <c r="A274" s="12"/>
      <c r="B274" s="12"/>
      <c r="C274" s="12"/>
      <c r="D274" s="186"/>
      <c r="E274" s="44"/>
      <c r="F274" s="44"/>
      <c r="G274" s="44"/>
    </row>
    <row r="275" spans="1:7" ht="16.5">
      <c r="A275" s="12"/>
      <c r="B275" s="12"/>
      <c r="C275" s="12"/>
      <c r="D275" s="186"/>
      <c r="E275" s="44"/>
      <c r="F275" s="44"/>
      <c r="G275" s="44"/>
    </row>
    <row r="276" spans="1:7" ht="16.5">
      <c r="A276" s="12"/>
      <c r="B276" s="12"/>
      <c r="C276" s="12"/>
      <c r="D276" s="186"/>
      <c r="E276" s="44"/>
      <c r="F276" s="44"/>
      <c r="G276" s="44"/>
    </row>
    <row r="277" spans="1:7" ht="16.5">
      <c r="A277" s="12"/>
      <c r="B277" s="12"/>
      <c r="C277" s="12"/>
      <c r="D277" s="186"/>
      <c r="E277" s="44"/>
      <c r="F277" s="44"/>
      <c r="G277" s="44"/>
    </row>
    <row r="278" spans="1:7" ht="16.5">
      <c r="A278" s="12"/>
      <c r="B278" s="12"/>
      <c r="C278" s="12"/>
      <c r="D278" s="186"/>
      <c r="E278" s="44"/>
      <c r="F278" s="44"/>
      <c r="G278" s="44"/>
    </row>
    <row r="279" spans="1:7" ht="16.5">
      <c r="A279" s="12"/>
      <c r="B279" s="12"/>
      <c r="C279" s="12"/>
      <c r="D279" s="186"/>
      <c r="E279" s="44"/>
      <c r="F279" s="44"/>
      <c r="G279" s="44"/>
    </row>
    <row r="280" spans="1:7" ht="16.5">
      <c r="A280" s="12"/>
      <c r="B280" s="12"/>
      <c r="C280" s="12"/>
      <c r="D280" s="186"/>
      <c r="E280" s="44"/>
      <c r="F280" s="44"/>
      <c r="G280" s="44"/>
    </row>
    <row r="281" spans="1:3" ht="16.5">
      <c r="A281" s="12"/>
      <c r="B281" s="12"/>
      <c r="C281" s="12"/>
    </row>
    <row r="282" spans="1:3" ht="16.5">
      <c r="A282" s="12"/>
      <c r="B282" s="12"/>
      <c r="C282" s="12"/>
    </row>
    <row r="283" spans="1:7" ht="16.5">
      <c r="A283" s="12"/>
      <c r="B283" s="12"/>
      <c r="C283" s="12"/>
      <c r="D283" s="11"/>
      <c r="E283" s="11"/>
      <c r="F283" s="11"/>
      <c r="G283" s="11"/>
    </row>
    <row r="284" spans="1:7" ht="16.5">
      <c r="A284" s="12"/>
      <c r="B284" s="12"/>
      <c r="C284" s="12"/>
      <c r="D284" s="11"/>
      <c r="E284" s="11"/>
      <c r="F284" s="11"/>
      <c r="G284" s="11"/>
    </row>
    <row r="285" spans="1:7" ht="16.5">
      <c r="A285" s="12"/>
      <c r="B285" s="12"/>
      <c r="C285" s="12"/>
      <c r="D285" s="11"/>
      <c r="E285" s="11"/>
      <c r="F285" s="11"/>
      <c r="G285" s="11"/>
    </row>
    <row r="286" spans="1:7" ht="16.5">
      <c r="A286" s="12"/>
      <c r="B286" s="12"/>
      <c r="C286" s="12"/>
      <c r="D286" s="11"/>
      <c r="E286" s="11"/>
      <c r="F286" s="11"/>
      <c r="G286" s="11"/>
    </row>
    <row r="287" spans="1:7" ht="16.5">
      <c r="A287" s="12"/>
      <c r="B287" s="12"/>
      <c r="C287" s="12"/>
      <c r="D287" s="11"/>
      <c r="E287" s="11"/>
      <c r="F287" s="11"/>
      <c r="G287" s="11"/>
    </row>
    <row r="288" spans="1:7" ht="16.5">
      <c r="A288" s="12"/>
      <c r="B288" s="12"/>
      <c r="C288" s="12"/>
      <c r="D288" s="11"/>
      <c r="E288" s="11"/>
      <c r="F288" s="11"/>
      <c r="G288" s="11"/>
    </row>
    <row r="289" spans="1:7" ht="16.5">
      <c r="A289" s="12"/>
      <c r="B289" s="12"/>
      <c r="C289" s="12"/>
      <c r="D289" s="11"/>
      <c r="E289" s="11"/>
      <c r="F289" s="11"/>
      <c r="G289" s="11"/>
    </row>
    <row r="290" spans="1:7" ht="16.5">
      <c r="A290" s="12"/>
      <c r="B290" s="12"/>
      <c r="C290" s="12"/>
      <c r="D290" s="11"/>
      <c r="E290" s="11"/>
      <c r="F290" s="11"/>
      <c r="G290" s="11"/>
    </row>
    <row r="291" spans="1:7" ht="16.5">
      <c r="A291" s="12"/>
      <c r="B291" s="12"/>
      <c r="C291" s="12"/>
      <c r="D291" s="11"/>
      <c r="E291" s="11"/>
      <c r="F291" s="11"/>
      <c r="G291" s="11"/>
    </row>
    <row r="292" spans="1:7" ht="16.5">
      <c r="A292" s="12"/>
      <c r="B292" s="12"/>
      <c r="C292" s="12"/>
      <c r="D292" s="11"/>
      <c r="E292" s="11"/>
      <c r="F292" s="11"/>
      <c r="G292" s="11"/>
    </row>
    <row r="293" spans="1:7" ht="16.5">
      <c r="A293" s="12"/>
      <c r="B293" s="12"/>
      <c r="C293" s="12"/>
      <c r="D293" s="11"/>
      <c r="E293" s="11"/>
      <c r="F293" s="11"/>
      <c r="G293" s="11"/>
    </row>
    <row r="294" spans="1:7" ht="16.5">
      <c r="A294" s="12"/>
      <c r="B294" s="12"/>
      <c r="C294" s="12"/>
      <c r="D294" s="11"/>
      <c r="E294" s="11"/>
      <c r="F294" s="11"/>
      <c r="G294" s="11"/>
    </row>
    <row r="295" spans="1:7" ht="16.5">
      <c r="A295" s="12"/>
      <c r="B295" s="12"/>
      <c r="C295" s="12"/>
      <c r="D295" s="11"/>
      <c r="E295" s="11"/>
      <c r="F295" s="11"/>
      <c r="G295" s="11"/>
    </row>
    <row r="296" spans="1:7" ht="16.5">
      <c r="A296" s="12"/>
      <c r="B296" s="12"/>
      <c r="C296" s="12"/>
      <c r="D296" s="11"/>
      <c r="E296" s="11"/>
      <c r="F296" s="11"/>
      <c r="G296" s="11"/>
    </row>
    <row r="297" spans="1:7" ht="16.5">
      <c r="A297" s="12"/>
      <c r="B297" s="12"/>
      <c r="C297" s="12"/>
      <c r="D297" s="11"/>
      <c r="E297" s="11"/>
      <c r="F297" s="11"/>
      <c r="G297" s="11"/>
    </row>
    <row r="298" spans="1:7" ht="16.5">
      <c r="A298" s="12"/>
      <c r="B298" s="12"/>
      <c r="C298" s="12"/>
      <c r="D298" s="11"/>
      <c r="E298" s="11"/>
      <c r="F298" s="11"/>
      <c r="G298" s="11"/>
    </row>
    <row r="299" spans="1:7" ht="16.5">
      <c r="A299" s="12"/>
      <c r="B299" s="12"/>
      <c r="C299" s="12"/>
      <c r="D299" s="11"/>
      <c r="E299" s="11"/>
      <c r="F299" s="11"/>
      <c r="G299" s="11"/>
    </row>
    <row r="300" spans="1:7" ht="16.5">
      <c r="A300" s="12"/>
      <c r="B300" s="12"/>
      <c r="C300" s="12"/>
      <c r="D300" s="11"/>
      <c r="E300" s="11"/>
      <c r="F300" s="11"/>
      <c r="G300" s="11"/>
    </row>
    <row r="301" spans="1:7" ht="16.5">
      <c r="A301" s="12"/>
      <c r="B301" s="12"/>
      <c r="C301" s="12"/>
      <c r="D301" s="11"/>
      <c r="E301" s="11"/>
      <c r="F301" s="11"/>
      <c r="G301" s="11"/>
    </row>
    <row r="302" spans="1:7" ht="16.5">
      <c r="A302" s="12"/>
      <c r="B302" s="12"/>
      <c r="C302" s="12"/>
      <c r="D302" s="11"/>
      <c r="E302" s="11"/>
      <c r="F302" s="11"/>
      <c r="G302" s="11"/>
    </row>
    <row r="303" spans="1:7" ht="16.5">
      <c r="A303" s="12"/>
      <c r="B303" s="12"/>
      <c r="C303" s="12"/>
      <c r="D303" s="11"/>
      <c r="E303" s="11"/>
      <c r="F303" s="11"/>
      <c r="G303" s="11"/>
    </row>
    <row r="304" spans="1:7" ht="16.5">
      <c r="A304" s="12"/>
      <c r="B304" s="12"/>
      <c r="C304" s="12"/>
      <c r="D304" s="11"/>
      <c r="E304" s="11"/>
      <c r="F304" s="11"/>
      <c r="G304" s="11"/>
    </row>
    <row r="305" spans="1:7" ht="16.5">
      <c r="A305" s="12"/>
      <c r="B305" s="12"/>
      <c r="C305" s="12"/>
      <c r="D305" s="11"/>
      <c r="E305" s="11"/>
      <c r="F305" s="11"/>
      <c r="G305" s="11"/>
    </row>
    <row r="306" spans="1:7" ht="16.5">
      <c r="A306" s="12"/>
      <c r="B306" s="12"/>
      <c r="C306" s="12"/>
      <c r="D306" s="11"/>
      <c r="E306" s="11"/>
      <c r="F306" s="11"/>
      <c r="G306" s="11"/>
    </row>
    <row r="307" spans="1:7" ht="16.5">
      <c r="A307" s="12"/>
      <c r="B307" s="12"/>
      <c r="C307" s="12"/>
      <c r="D307" s="11"/>
      <c r="E307" s="11"/>
      <c r="F307" s="11"/>
      <c r="G307" s="11"/>
    </row>
    <row r="308" spans="1:7" ht="16.5">
      <c r="A308" s="12"/>
      <c r="B308" s="12"/>
      <c r="C308" s="12"/>
      <c r="D308" s="11"/>
      <c r="E308" s="11"/>
      <c r="F308" s="11"/>
      <c r="G308" s="11"/>
    </row>
  </sheetData>
  <sheetProtection/>
  <mergeCells count="4">
    <mergeCell ref="D6:G6"/>
    <mergeCell ref="H6:K6"/>
    <mergeCell ref="A223:C223"/>
    <mergeCell ref="L6:O6"/>
  </mergeCells>
  <printOptions horizontalCentered="1"/>
  <pageMargins left="0.1968503937007874" right="0.1968503937007874" top="0.5118110236220472" bottom="0.5118110236220472" header="0.31496062992125984" footer="0.5118110236220472"/>
  <pageSetup horizontalDpi="600" verticalDpi="600" orientation="portrait" paperSize="9" scale="49" r:id="rId1"/>
  <headerFooter alignWithMargins="0">
    <oddHeader>&amp;C&amp;P. oldal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69"/>
  <sheetViews>
    <sheetView tabSelected="1" view="pageBreakPreview" zoomScaleNormal="80" zoomScaleSheetLayoutView="100" zoomScalePageLayoutView="0" workbookViewId="0" topLeftCell="D1">
      <selection activeCell="A1" sqref="A1"/>
    </sheetView>
  </sheetViews>
  <sheetFormatPr defaultColWidth="9.140625" defaultRowHeight="12.75"/>
  <cols>
    <col min="1" max="1" width="5.8515625" style="89" bestFit="1" customWidth="1"/>
    <col min="2" max="2" width="7.7109375" style="44" bestFit="1" customWidth="1"/>
    <col min="3" max="3" width="65.421875" style="44" customWidth="1"/>
    <col min="4" max="4" width="11.28125" style="162" customWidth="1"/>
    <col min="5" max="6" width="10.57421875" style="12" customWidth="1"/>
    <col min="7" max="7" width="9.140625" style="12" customWidth="1"/>
    <col min="8" max="8" width="10.00390625" style="11" customWidth="1"/>
    <col min="9" max="9" width="11.421875" style="11" bestFit="1" customWidth="1"/>
    <col min="10" max="11" width="9.140625" style="11" customWidth="1"/>
    <col min="12" max="12" width="10.00390625" style="11" customWidth="1"/>
    <col min="13" max="13" width="11.421875" style="11" bestFit="1" customWidth="1"/>
    <col min="14" max="16384" width="9.140625" style="11" customWidth="1"/>
  </cols>
  <sheetData>
    <row r="1" spans="1:15" s="8" customFormat="1" ht="16.5">
      <c r="A1" s="31"/>
      <c r="B1" s="31"/>
      <c r="C1" s="31"/>
      <c r="D1" s="158"/>
      <c r="E1" s="158"/>
      <c r="F1" s="158"/>
      <c r="G1" s="207"/>
      <c r="H1" s="207"/>
      <c r="I1" s="207"/>
      <c r="J1" s="207"/>
      <c r="K1" s="155"/>
      <c r="L1" s="207"/>
      <c r="M1" s="207"/>
      <c r="N1" s="207"/>
      <c r="O1" s="155" t="s">
        <v>521</v>
      </c>
    </row>
    <row r="2" spans="1:15" s="15" customFormat="1" ht="16.5">
      <c r="A2" s="156"/>
      <c r="B2" s="173"/>
      <c r="C2" s="173"/>
      <c r="D2" s="158"/>
      <c r="E2" s="158"/>
      <c r="F2" s="158"/>
      <c r="G2" s="168"/>
      <c r="H2" s="158"/>
      <c r="I2" s="158"/>
      <c r="J2" s="158"/>
      <c r="K2" s="168"/>
      <c r="L2" s="158"/>
      <c r="M2" s="158"/>
      <c r="N2" s="158"/>
      <c r="O2" s="168" t="s">
        <v>522</v>
      </c>
    </row>
    <row r="3" spans="1:15" s="12" customFormat="1" ht="16.5">
      <c r="A3" s="32"/>
      <c r="B3" s="32"/>
      <c r="C3" s="32" t="s">
        <v>98</v>
      </c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s="12" customFormat="1" ht="17.25" thickBot="1">
      <c r="A4" s="68"/>
      <c r="B4" s="68"/>
      <c r="C4" s="68" t="s">
        <v>225</v>
      </c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</row>
    <row r="5" spans="1:15" s="12" customFormat="1" ht="17.25" thickBot="1">
      <c r="A5" s="69"/>
      <c r="B5" s="70"/>
      <c r="C5" s="90"/>
      <c r="D5" s="280" t="s">
        <v>236</v>
      </c>
      <c r="E5" s="281"/>
      <c r="F5" s="281"/>
      <c r="G5" s="282"/>
      <c r="H5" s="283" t="s">
        <v>454</v>
      </c>
      <c r="I5" s="284"/>
      <c r="J5" s="284"/>
      <c r="K5" s="285"/>
      <c r="L5" s="283" t="s">
        <v>500</v>
      </c>
      <c r="M5" s="284"/>
      <c r="N5" s="284"/>
      <c r="O5" s="285"/>
    </row>
    <row r="6" spans="1:15" s="66" customFormat="1" ht="45.75" thickBot="1">
      <c r="A6" s="71"/>
      <c r="B6" s="72"/>
      <c r="C6" s="189"/>
      <c r="D6" s="96" t="s">
        <v>82</v>
      </c>
      <c r="E6" s="97" t="s">
        <v>123</v>
      </c>
      <c r="F6" s="98" t="s">
        <v>124</v>
      </c>
      <c r="G6" s="99" t="s">
        <v>125</v>
      </c>
      <c r="H6" s="96" t="s">
        <v>82</v>
      </c>
      <c r="I6" s="97" t="s">
        <v>123</v>
      </c>
      <c r="J6" s="98" t="s">
        <v>124</v>
      </c>
      <c r="K6" s="99" t="s">
        <v>125</v>
      </c>
      <c r="L6" s="96" t="s">
        <v>82</v>
      </c>
      <c r="M6" s="97" t="s">
        <v>123</v>
      </c>
      <c r="N6" s="98" t="s">
        <v>124</v>
      </c>
      <c r="O6" s="99" t="s">
        <v>125</v>
      </c>
    </row>
    <row r="7" spans="1:15" s="12" customFormat="1" ht="16.5">
      <c r="A7" s="73" t="s">
        <v>26</v>
      </c>
      <c r="B7" s="74" t="s">
        <v>27</v>
      </c>
      <c r="C7" s="190" t="s">
        <v>28</v>
      </c>
      <c r="D7" s="91"/>
      <c r="E7" s="188"/>
      <c r="F7" s="188"/>
      <c r="G7" s="188"/>
      <c r="H7" s="91"/>
      <c r="I7" s="188"/>
      <c r="J7" s="188"/>
      <c r="K7" s="188"/>
      <c r="L7" s="91"/>
      <c r="M7" s="188"/>
      <c r="N7" s="188"/>
      <c r="O7" s="188"/>
    </row>
    <row r="8" spans="1:15" s="12" customFormat="1" ht="16.5">
      <c r="A8" s="55"/>
      <c r="B8" s="75"/>
      <c r="C8" s="140"/>
      <c r="D8" s="171"/>
      <c r="E8" s="46"/>
      <c r="F8" s="46"/>
      <c r="G8" s="46"/>
      <c r="H8" s="171"/>
      <c r="I8" s="46"/>
      <c r="J8" s="46"/>
      <c r="K8" s="46"/>
      <c r="L8" s="171"/>
      <c r="M8" s="46"/>
      <c r="N8" s="46"/>
      <c r="O8" s="46"/>
    </row>
    <row r="9" spans="1:15" s="12" customFormat="1" ht="16.5">
      <c r="A9" s="55">
        <v>101</v>
      </c>
      <c r="B9" s="75"/>
      <c r="C9" s="140" t="s">
        <v>130</v>
      </c>
      <c r="D9" s="200"/>
      <c r="E9" s="46"/>
      <c r="F9" s="46"/>
      <c r="G9" s="46"/>
      <c r="H9" s="200"/>
      <c r="I9" s="46"/>
      <c r="J9" s="46"/>
      <c r="K9" s="46"/>
      <c r="L9" s="200"/>
      <c r="M9" s="46"/>
      <c r="N9" s="46"/>
      <c r="O9" s="46"/>
    </row>
    <row r="10" spans="1:15" s="12" customFormat="1" ht="16.5">
      <c r="A10" s="76"/>
      <c r="B10" s="56" t="s">
        <v>29</v>
      </c>
      <c r="C10" s="139" t="s">
        <v>54</v>
      </c>
      <c r="D10" s="196">
        <v>85841</v>
      </c>
      <c r="E10" s="43">
        <v>85841</v>
      </c>
      <c r="F10" s="43"/>
      <c r="G10" s="43"/>
      <c r="H10" s="196">
        <v>79429</v>
      </c>
      <c r="I10" s="43">
        <v>79429</v>
      </c>
      <c r="J10" s="43"/>
      <c r="K10" s="43"/>
      <c r="L10" s="196">
        <v>79747</v>
      </c>
      <c r="M10" s="43">
        <v>79747</v>
      </c>
      <c r="N10" s="43"/>
      <c r="O10" s="43"/>
    </row>
    <row r="11" spans="1:15" s="12" customFormat="1" ht="16.5">
      <c r="A11" s="76"/>
      <c r="B11" s="56" t="s">
        <v>37</v>
      </c>
      <c r="C11" s="139" t="s">
        <v>154</v>
      </c>
      <c r="D11" s="196">
        <v>22707</v>
      </c>
      <c r="E11" s="43">
        <v>22707</v>
      </c>
      <c r="F11" s="43"/>
      <c r="G11" s="43"/>
      <c r="H11" s="196">
        <v>20982</v>
      </c>
      <c r="I11" s="43">
        <v>20982</v>
      </c>
      <c r="J11" s="43"/>
      <c r="K11" s="43"/>
      <c r="L11" s="196">
        <v>21071</v>
      </c>
      <c r="M11" s="43">
        <v>21071</v>
      </c>
      <c r="N11" s="43"/>
      <c r="O11" s="43"/>
    </row>
    <row r="12" spans="1:15" s="12" customFormat="1" ht="16.5">
      <c r="A12" s="76"/>
      <c r="B12" s="56" t="s">
        <v>38</v>
      </c>
      <c r="C12" s="139" t="s">
        <v>86</v>
      </c>
      <c r="D12" s="196">
        <v>6440</v>
      </c>
      <c r="E12" s="43">
        <v>6440</v>
      </c>
      <c r="F12" s="43"/>
      <c r="G12" s="43"/>
      <c r="H12" s="196">
        <v>6217</v>
      </c>
      <c r="I12" s="43">
        <v>6217</v>
      </c>
      <c r="J12" s="43"/>
      <c r="K12" s="43"/>
      <c r="L12" s="196">
        <v>6217</v>
      </c>
      <c r="M12" s="43">
        <v>6217</v>
      </c>
      <c r="N12" s="43"/>
      <c r="O12" s="43"/>
    </row>
    <row r="13" spans="1:15" s="12" customFormat="1" ht="16.5">
      <c r="A13" s="76"/>
      <c r="B13" s="56" t="s">
        <v>46</v>
      </c>
      <c r="C13" s="139" t="s">
        <v>145</v>
      </c>
      <c r="D13" s="196"/>
      <c r="E13" s="43"/>
      <c r="F13" s="43"/>
      <c r="G13" s="43"/>
      <c r="H13" s="196"/>
      <c r="I13" s="43"/>
      <c r="J13" s="43"/>
      <c r="K13" s="43"/>
      <c r="L13" s="196"/>
      <c r="M13" s="43"/>
      <c r="N13" s="43"/>
      <c r="O13" s="43"/>
    </row>
    <row r="14" spans="1:15" s="12" customFormat="1" ht="16.5">
      <c r="A14" s="76"/>
      <c r="B14" s="56"/>
      <c r="C14" s="139" t="s">
        <v>191</v>
      </c>
      <c r="D14" s="196">
        <v>200</v>
      </c>
      <c r="E14" s="43">
        <v>200</v>
      </c>
      <c r="F14" s="43"/>
      <c r="G14" s="43"/>
      <c r="H14" s="196">
        <v>200</v>
      </c>
      <c r="I14" s="43">
        <v>200</v>
      </c>
      <c r="J14" s="43"/>
      <c r="K14" s="43"/>
      <c r="L14" s="196">
        <v>200</v>
      </c>
      <c r="M14" s="43">
        <v>200</v>
      </c>
      <c r="N14" s="43"/>
      <c r="O14" s="43"/>
    </row>
    <row r="15" spans="1:15" s="12" customFormat="1" ht="16.5">
      <c r="A15" s="76"/>
      <c r="B15" s="56"/>
      <c r="C15" s="139" t="s">
        <v>192</v>
      </c>
      <c r="D15" s="196">
        <v>20</v>
      </c>
      <c r="E15" s="43">
        <v>20</v>
      </c>
      <c r="F15" s="43"/>
      <c r="G15" s="43"/>
      <c r="H15" s="196">
        <v>20</v>
      </c>
      <c r="I15" s="43">
        <v>20</v>
      </c>
      <c r="J15" s="43"/>
      <c r="K15" s="43"/>
      <c r="L15" s="196">
        <v>20</v>
      </c>
      <c r="M15" s="43">
        <v>20</v>
      </c>
      <c r="N15" s="43"/>
      <c r="O15" s="43"/>
    </row>
    <row r="16" spans="1:15" s="12" customFormat="1" ht="16.5">
      <c r="A16" s="76"/>
      <c r="B16" s="56"/>
      <c r="C16" s="139" t="s">
        <v>433</v>
      </c>
      <c r="D16" s="196"/>
      <c r="E16" s="43"/>
      <c r="F16" s="43"/>
      <c r="G16" s="43"/>
      <c r="H16" s="196">
        <v>610</v>
      </c>
      <c r="I16" s="43">
        <v>610</v>
      </c>
      <c r="J16" s="43"/>
      <c r="K16" s="43"/>
      <c r="L16" s="196">
        <v>610</v>
      </c>
      <c r="M16" s="43">
        <v>610</v>
      </c>
      <c r="N16" s="43"/>
      <c r="O16" s="43"/>
    </row>
    <row r="17" spans="1:15" s="12" customFormat="1" ht="16.5">
      <c r="A17" s="76"/>
      <c r="B17" s="56"/>
      <c r="C17" s="139" t="s">
        <v>469</v>
      </c>
      <c r="D17" s="196"/>
      <c r="E17" s="43"/>
      <c r="F17" s="43"/>
      <c r="G17" s="43"/>
      <c r="H17" s="196">
        <v>4</v>
      </c>
      <c r="I17" s="43">
        <v>4</v>
      </c>
      <c r="J17" s="43"/>
      <c r="K17" s="43"/>
      <c r="L17" s="196">
        <v>4</v>
      </c>
      <c r="M17" s="43">
        <v>4</v>
      </c>
      <c r="N17" s="43"/>
      <c r="O17" s="43"/>
    </row>
    <row r="18" spans="1:15" s="29" customFormat="1" ht="16.5">
      <c r="A18" s="77"/>
      <c r="B18" s="78"/>
      <c r="C18" s="141" t="s">
        <v>147</v>
      </c>
      <c r="D18" s="198">
        <f>SUM(D14:D15)</f>
        <v>220</v>
      </c>
      <c r="E18" s="53">
        <f>SUM(E14:E15)</f>
        <v>220</v>
      </c>
      <c r="F18" s="53">
        <f>SUM(F14:F15)</f>
        <v>0</v>
      </c>
      <c r="G18" s="53">
        <f>SUM(G14:G15)</f>
        <v>0</v>
      </c>
      <c r="H18" s="198">
        <f>SUM(H14:H17)</f>
        <v>834</v>
      </c>
      <c r="I18" s="53">
        <f>SUM(I14:I17)</f>
        <v>834</v>
      </c>
      <c r="J18" s="53">
        <f>SUM(J14:J15)</f>
        <v>0</v>
      </c>
      <c r="K18" s="53">
        <f>SUM(K14:K15)</f>
        <v>0</v>
      </c>
      <c r="L18" s="198">
        <f>SUM(L14:L17)</f>
        <v>834</v>
      </c>
      <c r="M18" s="53">
        <f>SUM(M14:M17)</f>
        <v>834</v>
      </c>
      <c r="N18" s="53">
        <f>SUM(N14:N15)</f>
        <v>0</v>
      </c>
      <c r="O18" s="53">
        <f>SUM(O14:O15)</f>
        <v>0</v>
      </c>
    </row>
    <row r="19" spans="1:15" s="12" customFormat="1" ht="16.5">
      <c r="A19" s="76"/>
      <c r="B19" s="56" t="s">
        <v>48</v>
      </c>
      <c r="C19" s="139" t="s">
        <v>47</v>
      </c>
      <c r="D19" s="196"/>
      <c r="E19" s="43"/>
      <c r="F19" s="43"/>
      <c r="G19" s="43"/>
      <c r="H19" s="196"/>
      <c r="I19" s="43"/>
      <c r="J19" s="43"/>
      <c r="K19" s="43"/>
      <c r="L19" s="196"/>
      <c r="M19" s="43"/>
      <c r="N19" s="43"/>
      <c r="O19" s="43"/>
    </row>
    <row r="20" spans="1:15" s="12" customFormat="1" ht="16.5">
      <c r="A20" s="76"/>
      <c r="B20" s="56"/>
      <c r="C20" s="139" t="s">
        <v>368</v>
      </c>
      <c r="D20" s="196">
        <v>1862</v>
      </c>
      <c r="E20" s="43">
        <v>1862</v>
      </c>
      <c r="F20" s="43"/>
      <c r="G20" s="43"/>
      <c r="H20" s="196">
        <v>1862</v>
      </c>
      <c r="I20" s="43">
        <v>1862</v>
      </c>
      <c r="J20" s="43"/>
      <c r="K20" s="43"/>
      <c r="L20" s="196">
        <v>1862</v>
      </c>
      <c r="M20" s="43">
        <v>1862</v>
      </c>
      <c r="N20" s="43"/>
      <c r="O20" s="43"/>
    </row>
    <row r="21" spans="1:15" s="12" customFormat="1" ht="16.5">
      <c r="A21" s="76"/>
      <c r="B21" s="56"/>
      <c r="C21" s="139" t="s">
        <v>367</v>
      </c>
      <c r="D21" s="196">
        <v>2200</v>
      </c>
      <c r="E21" s="43">
        <v>2200</v>
      </c>
      <c r="F21" s="43"/>
      <c r="G21" s="43"/>
      <c r="H21" s="196">
        <v>2200</v>
      </c>
      <c r="I21" s="43">
        <v>2200</v>
      </c>
      <c r="J21" s="43"/>
      <c r="K21" s="43"/>
      <c r="L21" s="196">
        <v>2200</v>
      </c>
      <c r="M21" s="43">
        <v>2200</v>
      </c>
      <c r="N21" s="43"/>
      <c r="O21" s="43"/>
    </row>
    <row r="22" spans="1:15" s="29" customFormat="1" ht="16.5">
      <c r="A22" s="77"/>
      <c r="B22" s="78"/>
      <c r="C22" s="141" t="s">
        <v>148</v>
      </c>
      <c r="D22" s="198">
        <f>SUM(D20:D21)</f>
        <v>4062</v>
      </c>
      <c r="E22" s="53">
        <f>SUM(E20:E21)</f>
        <v>4062</v>
      </c>
      <c r="F22" s="53">
        <f>SUM(F20:F20)</f>
        <v>0</v>
      </c>
      <c r="G22" s="53">
        <f>SUM(G20:G20)</f>
        <v>0</v>
      </c>
      <c r="H22" s="198">
        <f>SUM(H20:H21)</f>
        <v>4062</v>
      </c>
      <c r="I22" s="53">
        <f>SUM(I20:I21)</f>
        <v>4062</v>
      </c>
      <c r="J22" s="53">
        <f>SUM(J20:J20)</f>
        <v>0</v>
      </c>
      <c r="K22" s="53">
        <f>SUM(K20:K20)</f>
        <v>0</v>
      </c>
      <c r="L22" s="198">
        <f>SUM(L20:L21)</f>
        <v>4062</v>
      </c>
      <c r="M22" s="53">
        <f>SUM(M20:M21)</f>
        <v>4062</v>
      </c>
      <c r="N22" s="53">
        <f>SUM(N20:N20)</f>
        <v>0</v>
      </c>
      <c r="O22" s="53">
        <f>SUM(O20:O20)</f>
        <v>0</v>
      </c>
    </row>
    <row r="23" spans="1:15" s="12" customFormat="1" ht="16.5">
      <c r="A23" s="76"/>
      <c r="B23" s="56"/>
      <c r="C23" s="140" t="s">
        <v>32</v>
      </c>
      <c r="D23" s="201">
        <f aca="true" t="shared" si="0" ref="D23:K23">D10+D11+D12+D18+D22</f>
        <v>119270</v>
      </c>
      <c r="E23" s="79">
        <f t="shared" si="0"/>
        <v>119270</v>
      </c>
      <c r="F23" s="79">
        <f t="shared" si="0"/>
        <v>0</v>
      </c>
      <c r="G23" s="79">
        <f t="shared" si="0"/>
        <v>0</v>
      </c>
      <c r="H23" s="201">
        <f t="shared" si="0"/>
        <v>111524</v>
      </c>
      <c r="I23" s="79">
        <f t="shared" si="0"/>
        <v>111524</v>
      </c>
      <c r="J23" s="79">
        <f t="shared" si="0"/>
        <v>0</v>
      </c>
      <c r="K23" s="79">
        <f t="shared" si="0"/>
        <v>0</v>
      </c>
      <c r="L23" s="201">
        <f>L10+L11+L12+L18+L22</f>
        <v>111931</v>
      </c>
      <c r="M23" s="79">
        <f>M10+M11+M12+M18+M22</f>
        <v>111931</v>
      </c>
      <c r="N23" s="79">
        <f>N10+N11+N12+N18+N22</f>
        <v>0</v>
      </c>
      <c r="O23" s="79">
        <f>O10+O11+O12+O18+O22</f>
        <v>0</v>
      </c>
    </row>
    <row r="24" spans="1:15" s="12" customFormat="1" ht="16.5">
      <c r="A24" s="76"/>
      <c r="B24" s="56"/>
      <c r="C24" s="139"/>
      <c r="D24" s="139"/>
      <c r="E24" s="44"/>
      <c r="F24" s="44"/>
      <c r="G24" s="44"/>
      <c r="H24" s="139"/>
      <c r="I24" s="44"/>
      <c r="J24" s="44"/>
      <c r="K24" s="44"/>
      <c r="L24" s="139"/>
      <c r="M24" s="44"/>
      <c r="N24" s="44"/>
      <c r="O24" s="44"/>
    </row>
    <row r="25" spans="1:15" s="12" customFormat="1" ht="16.5">
      <c r="A25" s="55">
        <v>102</v>
      </c>
      <c r="B25" s="75"/>
      <c r="C25" s="140" t="s">
        <v>131</v>
      </c>
      <c r="D25" s="140"/>
      <c r="E25" s="47"/>
      <c r="F25" s="47"/>
      <c r="G25" s="47"/>
      <c r="H25" s="140"/>
      <c r="I25" s="47"/>
      <c r="J25" s="47"/>
      <c r="K25" s="47"/>
      <c r="L25" s="140"/>
      <c r="M25" s="47"/>
      <c r="N25" s="47"/>
      <c r="O25" s="47"/>
    </row>
    <row r="26" spans="1:15" s="12" customFormat="1" ht="16.5">
      <c r="A26" s="76"/>
      <c r="B26" s="56" t="s">
        <v>29</v>
      </c>
      <c r="C26" s="139" t="s">
        <v>54</v>
      </c>
      <c r="D26" s="196">
        <v>156710</v>
      </c>
      <c r="E26" s="43">
        <v>156710</v>
      </c>
      <c r="F26" s="43"/>
      <c r="G26" s="43"/>
      <c r="H26" s="196">
        <v>160895</v>
      </c>
      <c r="I26" s="43">
        <v>160895</v>
      </c>
      <c r="J26" s="43"/>
      <c r="K26" s="43"/>
      <c r="L26" s="196">
        <v>162164</v>
      </c>
      <c r="M26" s="43">
        <v>162164</v>
      </c>
      <c r="N26" s="43"/>
      <c r="O26" s="43"/>
    </row>
    <row r="27" spans="1:15" s="12" customFormat="1" ht="16.5">
      <c r="A27" s="76"/>
      <c r="B27" s="56" t="s">
        <v>37</v>
      </c>
      <c r="C27" s="139" t="s">
        <v>154</v>
      </c>
      <c r="D27" s="196">
        <v>41000</v>
      </c>
      <c r="E27" s="43">
        <v>41000</v>
      </c>
      <c r="F27" s="43"/>
      <c r="G27" s="43"/>
      <c r="H27" s="196">
        <v>42110</v>
      </c>
      <c r="I27" s="43">
        <v>42110</v>
      </c>
      <c r="J27" s="43"/>
      <c r="K27" s="43"/>
      <c r="L27" s="196">
        <v>42427</v>
      </c>
      <c r="M27" s="43">
        <v>42427</v>
      </c>
      <c r="N27" s="43"/>
      <c r="O27" s="43"/>
    </row>
    <row r="28" spans="1:15" s="12" customFormat="1" ht="16.5">
      <c r="A28" s="76"/>
      <c r="B28" s="56" t="s">
        <v>38</v>
      </c>
      <c r="C28" s="139" t="s">
        <v>86</v>
      </c>
      <c r="D28" s="196">
        <v>23000</v>
      </c>
      <c r="E28" s="43">
        <v>23000</v>
      </c>
      <c r="F28" s="43"/>
      <c r="G28" s="43"/>
      <c r="H28" s="196">
        <v>23705</v>
      </c>
      <c r="I28" s="43">
        <v>23705</v>
      </c>
      <c r="J28" s="43"/>
      <c r="K28" s="43"/>
      <c r="L28" s="196">
        <v>23705</v>
      </c>
      <c r="M28" s="43">
        <v>23705</v>
      </c>
      <c r="N28" s="43"/>
      <c r="O28" s="43"/>
    </row>
    <row r="29" spans="1:15" s="12" customFormat="1" ht="16.5">
      <c r="A29" s="76"/>
      <c r="B29" s="56" t="s">
        <v>46</v>
      </c>
      <c r="C29" s="139" t="s">
        <v>145</v>
      </c>
      <c r="D29" s="196"/>
      <c r="E29" s="43"/>
      <c r="F29" s="43"/>
      <c r="G29" s="43"/>
      <c r="H29" s="196"/>
      <c r="I29" s="43"/>
      <c r="J29" s="43"/>
      <c r="K29" s="43"/>
      <c r="L29" s="196"/>
      <c r="M29" s="43"/>
      <c r="N29" s="43"/>
      <c r="O29" s="43"/>
    </row>
    <row r="30" spans="1:15" s="12" customFormat="1" ht="16.5">
      <c r="A30" s="76"/>
      <c r="B30" s="56"/>
      <c r="C30" s="139" t="s">
        <v>139</v>
      </c>
      <c r="D30" s="196">
        <v>595</v>
      </c>
      <c r="E30" s="43">
        <v>595</v>
      </c>
      <c r="F30" s="43"/>
      <c r="G30" s="43"/>
      <c r="H30" s="196">
        <v>595</v>
      </c>
      <c r="I30" s="43">
        <v>595</v>
      </c>
      <c r="J30" s="43"/>
      <c r="K30" s="43"/>
      <c r="L30" s="196">
        <v>595</v>
      </c>
      <c r="M30" s="43">
        <v>595</v>
      </c>
      <c r="N30" s="43"/>
      <c r="O30" s="43"/>
    </row>
    <row r="31" spans="1:15" s="29" customFormat="1" ht="16.5">
      <c r="A31" s="77"/>
      <c r="B31" s="78"/>
      <c r="C31" s="141" t="s">
        <v>147</v>
      </c>
      <c r="D31" s="198">
        <f aca="true" t="shared" si="1" ref="D31:K31">SUM(D30:D30)</f>
        <v>595</v>
      </c>
      <c r="E31" s="53">
        <f t="shared" si="1"/>
        <v>595</v>
      </c>
      <c r="F31" s="53">
        <f t="shared" si="1"/>
        <v>0</v>
      </c>
      <c r="G31" s="53">
        <f t="shared" si="1"/>
        <v>0</v>
      </c>
      <c r="H31" s="198">
        <f t="shared" si="1"/>
        <v>595</v>
      </c>
      <c r="I31" s="53">
        <f t="shared" si="1"/>
        <v>595</v>
      </c>
      <c r="J31" s="53">
        <f t="shared" si="1"/>
        <v>0</v>
      </c>
      <c r="K31" s="53">
        <f t="shared" si="1"/>
        <v>0</v>
      </c>
      <c r="L31" s="198">
        <f>SUM(L30:L30)</f>
        <v>595</v>
      </c>
      <c r="M31" s="53">
        <f>SUM(M30:M30)</f>
        <v>595</v>
      </c>
      <c r="N31" s="53">
        <f>SUM(N30:N30)</f>
        <v>0</v>
      </c>
      <c r="O31" s="53">
        <f>SUM(O30:O30)</f>
        <v>0</v>
      </c>
    </row>
    <row r="32" spans="1:15" s="29" customFormat="1" ht="16.5">
      <c r="A32" s="77"/>
      <c r="B32" s="56" t="s">
        <v>48</v>
      </c>
      <c r="C32" s="139" t="s">
        <v>47</v>
      </c>
      <c r="D32" s="196"/>
      <c r="E32" s="43"/>
      <c r="F32" s="43"/>
      <c r="G32" s="43"/>
      <c r="H32" s="196"/>
      <c r="I32" s="43"/>
      <c r="J32" s="43"/>
      <c r="K32" s="43"/>
      <c r="L32" s="196"/>
      <c r="M32" s="43"/>
      <c r="N32" s="43"/>
      <c r="O32" s="43"/>
    </row>
    <row r="33" spans="1:15" s="29" customFormat="1" ht="16.5">
      <c r="A33" s="77"/>
      <c r="B33" s="78"/>
      <c r="C33" s="139" t="s">
        <v>360</v>
      </c>
      <c r="D33" s="196">
        <v>1000</v>
      </c>
      <c r="E33" s="43">
        <v>1000</v>
      </c>
      <c r="F33" s="43"/>
      <c r="G33" s="43"/>
      <c r="H33" s="196">
        <v>1000</v>
      </c>
      <c r="I33" s="43">
        <v>1000</v>
      </c>
      <c r="J33" s="43"/>
      <c r="K33" s="43"/>
      <c r="L33" s="196">
        <v>1000</v>
      </c>
      <c r="M33" s="43">
        <v>1000</v>
      </c>
      <c r="N33" s="43"/>
      <c r="O33" s="43"/>
    </row>
    <row r="34" spans="1:15" s="29" customFormat="1" ht="16.5">
      <c r="A34" s="77"/>
      <c r="B34" s="78"/>
      <c r="C34" s="139" t="s">
        <v>361</v>
      </c>
      <c r="D34" s="196">
        <v>4000</v>
      </c>
      <c r="E34" s="43">
        <v>4000</v>
      </c>
      <c r="F34" s="43"/>
      <c r="G34" s="43"/>
      <c r="H34" s="196">
        <v>4000</v>
      </c>
      <c r="I34" s="43">
        <v>4000</v>
      </c>
      <c r="J34" s="43"/>
      <c r="K34" s="43"/>
      <c r="L34" s="196">
        <v>4000</v>
      </c>
      <c r="M34" s="43">
        <v>4000</v>
      </c>
      <c r="N34" s="43"/>
      <c r="O34" s="43"/>
    </row>
    <row r="35" spans="1:15" s="29" customFormat="1" ht="16.5">
      <c r="A35" s="77"/>
      <c r="B35" s="78"/>
      <c r="C35" s="141" t="s">
        <v>149</v>
      </c>
      <c r="D35" s="198">
        <f aca="true" t="shared" si="2" ref="D35:K35">SUM(D33:D34)</f>
        <v>5000</v>
      </c>
      <c r="E35" s="53">
        <f t="shared" si="2"/>
        <v>5000</v>
      </c>
      <c r="F35" s="53">
        <f t="shared" si="2"/>
        <v>0</v>
      </c>
      <c r="G35" s="199">
        <f t="shared" si="2"/>
        <v>0</v>
      </c>
      <c r="H35" s="198">
        <f t="shared" si="2"/>
        <v>5000</v>
      </c>
      <c r="I35" s="53">
        <f t="shared" si="2"/>
        <v>5000</v>
      </c>
      <c r="J35" s="53">
        <f t="shared" si="2"/>
        <v>0</v>
      </c>
      <c r="K35" s="199">
        <f t="shared" si="2"/>
        <v>0</v>
      </c>
      <c r="L35" s="198">
        <f>SUM(L33:L34)</f>
        <v>5000</v>
      </c>
      <c r="M35" s="53">
        <f>SUM(M33:M34)</f>
        <v>5000</v>
      </c>
      <c r="N35" s="53">
        <f>SUM(N33:N34)</f>
        <v>0</v>
      </c>
      <c r="O35" s="199">
        <f>SUM(O33:O34)</f>
        <v>0</v>
      </c>
    </row>
    <row r="36" spans="1:15" s="12" customFormat="1" ht="16.5">
      <c r="A36" s="76"/>
      <c r="B36" s="56"/>
      <c r="C36" s="140" t="s">
        <v>92</v>
      </c>
      <c r="D36" s="172">
        <f aca="true" t="shared" si="3" ref="D36:K36">D26+D27+D28+D35+D31</f>
        <v>226305</v>
      </c>
      <c r="E36" s="79">
        <f t="shared" si="3"/>
        <v>226305</v>
      </c>
      <c r="F36" s="79">
        <f t="shared" si="3"/>
        <v>0</v>
      </c>
      <c r="G36" s="79">
        <f t="shared" si="3"/>
        <v>0</v>
      </c>
      <c r="H36" s="172">
        <f t="shared" si="3"/>
        <v>232305</v>
      </c>
      <c r="I36" s="79">
        <f t="shared" si="3"/>
        <v>232305</v>
      </c>
      <c r="J36" s="79">
        <f t="shared" si="3"/>
        <v>0</v>
      </c>
      <c r="K36" s="79">
        <f t="shared" si="3"/>
        <v>0</v>
      </c>
      <c r="L36" s="172">
        <f>L26+L27+L28+L35+L31</f>
        <v>233891</v>
      </c>
      <c r="M36" s="79">
        <f>M26+M27+M28+M35+M31</f>
        <v>233891</v>
      </c>
      <c r="N36" s="79">
        <f>N26+N27+N28+N35+N31</f>
        <v>0</v>
      </c>
      <c r="O36" s="79">
        <f>O26+O27+O28+O35+O31</f>
        <v>0</v>
      </c>
    </row>
    <row r="37" spans="1:15" s="12" customFormat="1" ht="16.5">
      <c r="A37" s="76"/>
      <c r="B37" s="56"/>
      <c r="C37" s="140"/>
      <c r="D37" s="171"/>
      <c r="E37" s="46"/>
      <c r="F37" s="46"/>
      <c r="G37" s="46"/>
      <c r="H37" s="171"/>
      <c r="I37" s="46"/>
      <c r="J37" s="46"/>
      <c r="K37" s="46"/>
      <c r="L37" s="171"/>
      <c r="M37" s="46"/>
      <c r="N37" s="46"/>
      <c r="O37" s="46"/>
    </row>
    <row r="38" spans="1:15" s="12" customFormat="1" ht="16.5">
      <c r="A38" s="55">
        <v>103</v>
      </c>
      <c r="B38" s="75"/>
      <c r="C38" s="140" t="s">
        <v>135</v>
      </c>
      <c r="D38" s="40"/>
      <c r="E38" s="47"/>
      <c r="F38" s="47"/>
      <c r="G38" s="47"/>
      <c r="H38" s="40"/>
      <c r="I38" s="47"/>
      <c r="J38" s="47"/>
      <c r="K38" s="47"/>
      <c r="L38" s="40"/>
      <c r="M38" s="47"/>
      <c r="N38" s="47"/>
      <c r="O38" s="47"/>
    </row>
    <row r="39" spans="1:15" s="12" customFormat="1" ht="16.5">
      <c r="A39" s="76"/>
      <c r="B39" s="56" t="s">
        <v>29</v>
      </c>
      <c r="C39" s="139" t="s">
        <v>54</v>
      </c>
      <c r="D39" s="196">
        <v>121372</v>
      </c>
      <c r="E39" s="43">
        <v>121372</v>
      </c>
      <c r="F39" s="43"/>
      <c r="G39" s="43"/>
      <c r="H39" s="196">
        <v>125748</v>
      </c>
      <c r="I39" s="43">
        <v>125748</v>
      </c>
      <c r="J39" s="43"/>
      <c r="K39" s="43"/>
      <c r="L39" s="196">
        <v>121375</v>
      </c>
      <c r="M39" s="43">
        <v>121375</v>
      </c>
      <c r="N39" s="43"/>
      <c r="O39" s="43"/>
    </row>
    <row r="40" spans="1:15" s="12" customFormat="1" ht="16.5">
      <c r="A40" s="76"/>
      <c r="B40" s="56" t="s">
        <v>37</v>
      </c>
      <c r="C40" s="139" t="s">
        <v>154</v>
      </c>
      <c r="D40" s="196">
        <v>30000</v>
      </c>
      <c r="E40" s="43">
        <v>30000</v>
      </c>
      <c r="F40" s="43"/>
      <c r="G40" s="43"/>
      <c r="H40" s="196">
        <v>31016</v>
      </c>
      <c r="I40" s="43">
        <v>31016</v>
      </c>
      <c r="J40" s="43"/>
      <c r="K40" s="43"/>
      <c r="L40" s="196">
        <v>31465</v>
      </c>
      <c r="M40" s="43">
        <v>31465</v>
      </c>
      <c r="N40" s="43"/>
      <c r="O40" s="43"/>
    </row>
    <row r="41" spans="1:15" s="12" customFormat="1" ht="16.5">
      <c r="A41" s="76"/>
      <c r="B41" s="56" t="s">
        <v>38</v>
      </c>
      <c r="C41" s="139" t="s">
        <v>86</v>
      </c>
      <c r="D41" s="196">
        <v>140000</v>
      </c>
      <c r="E41" s="43">
        <v>140000</v>
      </c>
      <c r="F41" s="43"/>
      <c r="G41" s="43"/>
      <c r="H41" s="196">
        <v>140022</v>
      </c>
      <c r="I41" s="43">
        <v>140022</v>
      </c>
      <c r="J41" s="43"/>
      <c r="K41" s="43"/>
      <c r="L41" s="196">
        <v>149299</v>
      </c>
      <c r="M41" s="43">
        <v>149299</v>
      </c>
      <c r="N41" s="43"/>
      <c r="O41" s="43"/>
    </row>
    <row r="42" spans="1:15" s="12" customFormat="1" ht="16.5">
      <c r="A42" s="76"/>
      <c r="B42" s="56" t="s">
        <v>46</v>
      </c>
      <c r="C42" s="139" t="s">
        <v>145</v>
      </c>
      <c r="D42" s="196"/>
      <c r="E42" s="43"/>
      <c r="F42" s="43"/>
      <c r="G42" s="43"/>
      <c r="H42" s="196"/>
      <c r="I42" s="43"/>
      <c r="J42" s="43"/>
      <c r="K42" s="43"/>
      <c r="L42" s="196"/>
      <c r="M42" s="43"/>
      <c r="N42" s="43"/>
      <c r="O42" s="43"/>
    </row>
    <row r="43" spans="1:15" s="12" customFormat="1" ht="16.5">
      <c r="A43" s="76"/>
      <c r="B43" s="56"/>
      <c r="C43" s="139" t="s">
        <v>139</v>
      </c>
      <c r="D43" s="196">
        <v>196</v>
      </c>
      <c r="E43" s="43">
        <v>196</v>
      </c>
      <c r="F43" s="43"/>
      <c r="G43" s="43"/>
      <c r="H43" s="196">
        <v>196</v>
      </c>
      <c r="I43" s="43">
        <v>196</v>
      </c>
      <c r="J43" s="43"/>
      <c r="K43" s="43"/>
      <c r="L43" s="196">
        <v>196</v>
      </c>
      <c r="M43" s="43">
        <v>196</v>
      </c>
      <c r="N43" s="43"/>
      <c r="O43" s="43"/>
    </row>
    <row r="44" spans="1:15" s="12" customFormat="1" ht="16.5">
      <c r="A44" s="76"/>
      <c r="B44" s="56"/>
      <c r="C44" s="139" t="s">
        <v>362</v>
      </c>
      <c r="D44" s="196">
        <v>330</v>
      </c>
      <c r="E44" s="43">
        <v>330</v>
      </c>
      <c r="F44" s="43"/>
      <c r="G44" s="43"/>
      <c r="H44" s="196">
        <v>330</v>
      </c>
      <c r="I44" s="43">
        <v>330</v>
      </c>
      <c r="J44" s="43"/>
      <c r="K44" s="43"/>
      <c r="L44" s="196">
        <v>330</v>
      </c>
      <c r="M44" s="43">
        <v>330</v>
      </c>
      <c r="N44" s="43"/>
      <c r="O44" s="43"/>
    </row>
    <row r="45" spans="1:15" s="12" customFormat="1" ht="16.5">
      <c r="A45" s="76"/>
      <c r="B45" s="56"/>
      <c r="C45" s="139" t="s">
        <v>470</v>
      </c>
      <c r="D45" s="196">
        <v>1651</v>
      </c>
      <c r="E45" s="43">
        <v>1651</v>
      </c>
      <c r="F45" s="43"/>
      <c r="G45" s="43"/>
      <c r="H45" s="196">
        <v>1651</v>
      </c>
      <c r="I45" s="43">
        <v>1651</v>
      </c>
      <c r="J45" s="43"/>
      <c r="K45" s="43"/>
      <c r="L45" s="196">
        <v>1651</v>
      </c>
      <c r="M45" s="43">
        <v>1651</v>
      </c>
      <c r="N45" s="43"/>
      <c r="O45" s="43"/>
    </row>
    <row r="46" spans="1:15" s="12" customFormat="1" ht="16.5">
      <c r="A46" s="76"/>
      <c r="B46" s="56"/>
      <c r="C46" s="139" t="s">
        <v>363</v>
      </c>
      <c r="D46" s="196">
        <v>823</v>
      </c>
      <c r="E46" s="43">
        <v>823</v>
      </c>
      <c r="F46" s="43"/>
      <c r="G46" s="43"/>
      <c r="H46" s="196">
        <v>823</v>
      </c>
      <c r="I46" s="43">
        <v>823</v>
      </c>
      <c r="J46" s="43"/>
      <c r="K46" s="43"/>
      <c r="L46" s="196">
        <v>823</v>
      </c>
      <c r="M46" s="43">
        <v>823</v>
      </c>
      <c r="N46" s="43"/>
      <c r="O46" s="43"/>
    </row>
    <row r="47" spans="1:15" s="29" customFormat="1" ht="16.5">
      <c r="A47" s="77"/>
      <c r="B47" s="78"/>
      <c r="C47" s="141" t="s">
        <v>81</v>
      </c>
      <c r="D47" s="52">
        <f aca="true" t="shared" si="4" ref="D47:K47">SUM(D43:D46)</f>
        <v>3000</v>
      </c>
      <c r="E47" s="53">
        <f t="shared" si="4"/>
        <v>3000</v>
      </c>
      <c r="F47" s="53">
        <f t="shared" si="4"/>
        <v>0</v>
      </c>
      <c r="G47" s="53">
        <f t="shared" si="4"/>
        <v>0</v>
      </c>
      <c r="H47" s="52">
        <f t="shared" si="4"/>
        <v>3000</v>
      </c>
      <c r="I47" s="53">
        <f t="shared" si="4"/>
        <v>3000</v>
      </c>
      <c r="J47" s="53">
        <f t="shared" si="4"/>
        <v>0</v>
      </c>
      <c r="K47" s="53">
        <f t="shared" si="4"/>
        <v>0</v>
      </c>
      <c r="L47" s="52">
        <f>SUM(L43:L46)</f>
        <v>3000</v>
      </c>
      <c r="M47" s="53">
        <f>SUM(M43:M46)</f>
        <v>3000</v>
      </c>
      <c r="N47" s="53">
        <f>SUM(N43:N46)</f>
        <v>0</v>
      </c>
      <c r="O47" s="53">
        <f>SUM(O43:O46)</f>
        <v>0</v>
      </c>
    </row>
    <row r="48" spans="1:15" s="12" customFormat="1" ht="16.5">
      <c r="A48" s="76"/>
      <c r="B48" s="56"/>
      <c r="C48" s="140" t="s">
        <v>45</v>
      </c>
      <c r="D48" s="172">
        <f aca="true" t="shared" si="5" ref="D48:K48">SUM(D39:D41)+D47</f>
        <v>294372</v>
      </c>
      <c r="E48" s="79">
        <f t="shared" si="5"/>
        <v>294372</v>
      </c>
      <c r="F48" s="79">
        <f t="shared" si="5"/>
        <v>0</v>
      </c>
      <c r="G48" s="79">
        <f t="shared" si="5"/>
        <v>0</v>
      </c>
      <c r="H48" s="172">
        <f t="shared" si="5"/>
        <v>299786</v>
      </c>
      <c r="I48" s="79">
        <f t="shared" si="5"/>
        <v>299786</v>
      </c>
      <c r="J48" s="79">
        <f t="shared" si="5"/>
        <v>0</v>
      </c>
      <c r="K48" s="79">
        <f t="shared" si="5"/>
        <v>0</v>
      </c>
      <c r="L48" s="172">
        <f>SUM(L39:L41)+L47</f>
        <v>305139</v>
      </c>
      <c r="M48" s="79">
        <f>SUM(M39:M41)+M47</f>
        <v>305139</v>
      </c>
      <c r="N48" s="79">
        <f>SUM(N39:N41)+N47</f>
        <v>0</v>
      </c>
      <c r="O48" s="79">
        <f>SUM(O39:O41)+O47</f>
        <v>0</v>
      </c>
    </row>
    <row r="49" spans="1:15" s="12" customFormat="1" ht="16.5">
      <c r="A49" s="76"/>
      <c r="B49" s="56"/>
      <c r="C49" s="139"/>
      <c r="D49" s="37"/>
      <c r="E49" s="44"/>
      <c r="F49" s="44"/>
      <c r="G49" s="44"/>
      <c r="H49" s="37"/>
      <c r="I49" s="44"/>
      <c r="J49" s="44"/>
      <c r="K49" s="44"/>
      <c r="L49" s="37"/>
      <c r="M49" s="44"/>
      <c r="N49" s="44"/>
      <c r="O49" s="44"/>
    </row>
    <row r="50" spans="1:15" s="12" customFormat="1" ht="16.5">
      <c r="A50" s="55">
        <v>104</v>
      </c>
      <c r="B50" s="56"/>
      <c r="C50" s="140" t="s">
        <v>132</v>
      </c>
      <c r="D50" s="40"/>
      <c r="E50" s="47"/>
      <c r="F50" s="47"/>
      <c r="G50" s="47"/>
      <c r="H50" s="40"/>
      <c r="I50" s="47"/>
      <c r="J50" s="47"/>
      <c r="K50" s="47"/>
      <c r="L50" s="40"/>
      <c r="M50" s="47"/>
      <c r="N50" s="47"/>
      <c r="O50" s="47"/>
    </row>
    <row r="51" spans="1:15" s="12" customFormat="1" ht="16.5">
      <c r="A51" s="76"/>
      <c r="B51" s="56" t="s">
        <v>29</v>
      </c>
      <c r="C51" s="139" t="s">
        <v>54</v>
      </c>
      <c r="D51" s="196">
        <v>13176</v>
      </c>
      <c r="E51" s="43">
        <v>13176</v>
      </c>
      <c r="F51" s="43"/>
      <c r="G51" s="43"/>
      <c r="H51" s="196">
        <v>16094</v>
      </c>
      <c r="I51" s="43">
        <v>16094</v>
      </c>
      <c r="J51" s="43"/>
      <c r="K51" s="43"/>
      <c r="L51" s="196">
        <v>16923</v>
      </c>
      <c r="M51" s="43">
        <v>16923</v>
      </c>
      <c r="N51" s="43"/>
      <c r="O51" s="43"/>
    </row>
    <row r="52" spans="1:15" s="12" customFormat="1" ht="16.5">
      <c r="A52" s="76"/>
      <c r="B52" s="56" t="s">
        <v>37</v>
      </c>
      <c r="C52" s="139" t="s">
        <v>154</v>
      </c>
      <c r="D52" s="196">
        <v>3558</v>
      </c>
      <c r="E52" s="43">
        <v>3558</v>
      </c>
      <c r="F52" s="43"/>
      <c r="G52" s="43"/>
      <c r="H52" s="196">
        <v>4226</v>
      </c>
      <c r="I52" s="43">
        <v>4226</v>
      </c>
      <c r="J52" s="43"/>
      <c r="K52" s="43"/>
      <c r="L52" s="196">
        <v>4407</v>
      </c>
      <c r="M52" s="43">
        <v>4407</v>
      </c>
      <c r="N52" s="43"/>
      <c r="O52" s="43"/>
    </row>
    <row r="53" spans="1:15" s="12" customFormat="1" ht="16.5">
      <c r="A53" s="76"/>
      <c r="B53" s="56" t="s">
        <v>38</v>
      </c>
      <c r="C53" s="139" t="s">
        <v>86</v>
      </c>
      <c r="D53" s="196">
        <v>10000</v>
      </c>
      <c r="E53" s="43">
        <v>10000</v>
      </c>
      <c r="F53" s="43"/>
      <c r="G53" s="43"/>
      <c r="H53" s="196">
        <v>13303</v>
      </c>
      <c r="I53" s="43">
        <v>13303</v>
      </c>
      <c r="J53" s="43"/>
      <c r="K53" s="43"/>
      <c r="L53" s="196">
        <v>13342</v>
      </c>
      <c r="M53" s="43">
        <v>13342</v>
      </c>
      <c r="N53" s="43"/>
      <c r="O53" s="43"/>
    </row>
    <row r="54" spans="1:15" s="12" customFormat="1" ht="16.5">
      <c r="A54" s="76"/>
      <c r="B54" s="56" t="s">
        <v>46</v>
      </c>
      <c r="C54" s="139" t="s">
        <v>145</v>
      </c>
      <c r="D54" s="196"/>
      <c r="E54" s="43"/>
      <c r="F54" s="43"/>
      <c r="G54" s="43"/>
      <c r="H54" s="196"/>
      <c r="I54" s="43"/>
      <c r="J54" s="43"/>
      <c r="K54" s="43"/>
      <c r="L54" s="196"/>
      <c r="M54" s="43"/>
      <c r="N54" s="43"/>
      <c r="O54" s="43"/>
    </row>
    <row r="55" spans="1:15" s="12" customFormat="1" ht="16.5">
      <c r="A55" s="76"/>
      <c r="B55" s="56"/>
      <c r="C55" s="139" t="s">
        <v>139</v>
      </c>
      <c r="D55" s="196">
        <v>500</v>
      </c>
      <c r="E55" s="43">
        <v>500</v>
      </c>
      <c r="F55" s="43"/>
      <c r="G55" s="43"/>
      <c r="H55" s="196">
        <v>500</v>
      </c>
      <c r="I55" s="43">
        <v>500</v>
      </c>
      <c r="J55" s="43"/>
      <c r="K55" s="43"/>
      <c r="L55" s="196">
        <v>500</v>
      </c>
      <c r="M55" s="43">
        <v>500</v>
      </c>
      <c r="N55" s="43"/>
      <c r="O55" s="43"/>
    </row>
    <row r="56" spans="1:15" s="12" customFormat="1" ht="16.5">
      <c r="A56" s="76"/>
      <c r="B56" s="78"/>
      <c r="C56" s="141" t="s">
        <v>147</v>
      </c>
      <c r="D56" s="48">
        <f aca="true" t="shared" si="6" ref="D56:K56">SUM(D55)</f>
        <v>500</v>
      </c>
      <c r="E56" s="43">
        <f t="shared" si="6"/>
        <v>500</v>
      </c>
      <c r="F56" s="43">
        <f t="shared" si="6"/>
        <v>0</v>
      </c>
      <c r="G56" s="43">
        <f t="shared" si="6"/>
        <v>0</v>
      </c>
      <c r="H56" s="48">
        <f t="shared" si="6"/>
        <v>500</v>
      </c>
      <c r="I56" s="43">
        <f t="shared" si="6"/>
        <v>500</v>
      </c>
      <c r="J56" s="43">
        <f t="shared" si="6"/>
        <v>0</v>
      </c>
      <c r="K56" s="43">
        <f t="shared" si="6"/>
        <v>0</v>
      </c>
      <c r="L56" s="48">
        <f>SUM(L55)</f>
        <v>500</v>
      </c>
      <c r="M56" s="43">
        <f>SUM(M55)</f>
        <v>500</v>
      </c>
      <c r="N56" s="43">
        <f>SUM(N55)</f>
        <v>0</v>
      </c>
      <c r="O56" s="43">
        <f>SUM(O55)</f>
        <v>0</v>
      </c>
    </row>
    <row r="57" spans="1:15" s="12" customFormat="1" ht="16.5">
      <c r="A57" s="76"/>
      <c r="B57" s="56"/>
      <c r="C57" s="140" t="s">
        <v>137</v>
      </c>
      <c r="D57" s="172">
        <f aca="true" t="shared" si="7" ref="D57:K57">SUM(D51:D53)+D56</f>
        <v>27234</v>
      </c>
      <c r="E57" s="79">
        <f t="shared" si="7"/>
        <v>27234</v>
      </c>
      <c r="F57" s="79">
        <f t="shared" si="7"/>
        <v>0</v>
      </c>
      <c r="G57" s="79">
        <f t="shared" si="7"/>
        <v>0</v>
      </c>
      <c r="H57" s="172">
        <f t="shared" si="7"/>
        <v>34123</v>
      </c>
      <c r="I57" s="79">
        <f t="shared" si="7"/>
        <v>34123</v>
      </c>
      <c r="J57" s="79">
        <f t="shared" si="7"/>
        <v>0</v>
      </c>
      <c r="K57" s="79">
        <f t="shared" si="7"/>
        <v>0</v>
      </c>
      <c r="L57" s="172">
        <f>SUM(L51:L53)+L56</f>
        <v>35172</v>
      </c>
      <c r="M57" s="79">
        <f>SUM(M51:M53)+M56</f>
        <v>35172</v>
      </c>
      <c r="N57" s="79">
        <f>SUM(N51:N53)+N56</f>
        <v>0</v>
      </c>
      <c r="O57" s="79">
        <f>SUM(O51:O53)+O56</f>
        <v>0</v>
      </c>
    </row>
    <row r="58" spans="1:15" s="12" customFormat="1" ht="16.5">
      <c r="A58" s="76"/>
      <c r="B58" s="56"/>
      <c r="C58" s="140"/>
      <c r="D58" s="40"/>
      <c r="E58" s="47"/>
      <c r="F58" s="47"/>
      <c r="G58" s="47"/>
      <c r="H58" s="40"/>
      <c r="I58" s="47"/>
      <c r="J58" s="47"/>
      <c r="K58" s="47"/>
      <c r="L58" s="40"/>
      <c r="M58" s="47"/>
      <c r="N58" s="47"/>
      <c r="O58" s="47"/>
    </row>
    <row r="59" spans="1:15" s="12" customFormat="1" ht="16.5">
      <c r="A59" s="76"/>
      <c r="B59" s="56"/>
      <c r="C59" s="140" t="s">
        <v>134</v>
      </c>
      <c r="D59" s="172">
        <f aca="true" t="shared" si="8" ref="D59:K59">SUM(D23,D36,D48,D57)</f>
        <v>667181</v>
      </c>
      <c r="E59" s="79">
        <f t="shared" si="8"/>
        <v>667181</v>
      </c>
      <c r="F59" s="79">
        <f t="shared" si="8"/>
        <v>0</v>
      </c>
      <c r="G59" s="79">
        <f t="shared" si="8"/>
        <v>0</v>
      </c>
      <c r="H59" s="172">
        <f t="shared" si="8"/>
        <v>677738</v>
      </c>
      <c r="I59" s="79">
        <f t="shared" si="8"/>
        <v>677738</v>
      </c>
      <c r="J59" s="79">
        <f t="shared" si="8"/>
        <v>0</v>
      </c>
      <c r="K59" s="79">
        <f t="shared" si="8"/>
        <v>0</v>
      </c>
      <c r="L59" s="172">
        <f>SUM(L23,L36,L48,L57)</f>
        <v>686133</v>
      </c>
      <c r="M59" s="79">
        <f>SUM(M23,M36,M48,M57)</f>
        <v>686133</v>
      </c>
      <c r="N59" s="79">
        <f>SUM(N23,N36,N48,N57)</f>
        <v>0</v>
      </c>
      <c r="O59" s="79">
        <f>SUM(O23,O36,O48,O57)</f>
        <v>0</v>
      </c>
    </row>
    <row r="60" spans="1:15" s="12" customFormat="1" ht="16.5">
      <c r="A60" s="76"/>
      <c r="B60" s="56"/>
      <c r="C60" s="140"/>
      <c r="D60" s="40"/>
      <c r="E60" s="47"/>
      <c r="F60" s="47"/>
      <c r="G60" s="47"/>
      <c r="H60" s="40"/>
      <c r="I60" s="47"/>
      <c r="J60" s="47"/>
      <c r="K60" s="47"/>
      <c r="L60" s="40"/>
      <c r="M60" s="47"/>
      <c r="N60" s="47"/>
      <c r="O60" s="47"/>
    </row>
    <row r="61" spans="1:15" s="12" customFormat="1" ht="16.5">
      <c r="A61" s="55">
        <v>105</v>
      </c>
      <c r="B61" s="56"/>
      <c r="C61" s="140" t="s">
        <v>136</v>
      </c>
      <c r="D61" s="140"/>
      <c r="E61" s="47"/>
      <c r="F61" s="47"/>
      <c r="G61" s="47"/>
      <c r="H61" s="140"/>
      <c r="I61" s="47"/>
      <c r="J61" s="47"/>
      <c r="K61" s="47"/>
      <c r="L61" s="140"/>
      <c r="M61" s="47"/>
      <c r="N61" s="47"/>
      <c r="O61" s="47"/>
    </row>
    <row r="62" spans="1:15" s="12" customFormat="1" ht="16.5">
      <c r="A62" s="76"/>
      <c r="B62" s="56" t="s">
        <v>29</v>
      </c>
      <c r="C62" s="139" t="s">
        <v>54</v>
      </c>
      <c r="D62" s="196">
        <v>224300</v>
      </c>
      <c r="E62" s="43">
        <v>224300</v>
      </c>
      <c r="F62" s="43"/>
      <c r="G62" s="43"/>
      <c r="H62" s="196">
        <v>226732</v>
      </c>
      <c r="I62" s="43">
        <v>226732</v>
      </c>
      <c r="J62" s="43"/>
      <c r="K62" s="43"/>
      <c r="L62" s="196">
        <v>227222</v>
      </c>
      <c r="M62" s="43">
        <v>227222</v>
      </c>
      <c r="N62" s="43"/>
      <c r="O62" s="43"/>
    </row>
    <row r="63" spans="1:15" s="12" customFormat="1" ht="16.5">
      <c r="A63" s="76"/>
      <c r="B63" s="56" t="s">
        <v>37</v>
      </c>
      <c r="C63" s="139" t="s">
        <v>154</v>
      </c>
      <c r="D63" s="196">
        <v>60360</v>
      </c>
      <c r="E63" s="43">
        <v>60360</v>
      </c>
      <c r="F63" s="43"/>
      <c r="G63" s="43"/>
      <c r="H63" s="196">
        <v>61167</v>
      </c>
      <c r="I63" s="43">
        <v>61167</v>
      </c>
      <c r="J63" s="43"/>
      <c r="K63" s="43"/>
      <c r="L63" s="196">
        <v>61299</v>
      </c>
      <c r="M63" s="43">
        <v>61299</v>
      </c>
      <c r="N63" s="43"/>
      <c r="O63" s="43"/>
    </row>
    <row r="64" spans="1:15" s="12" customFormat="1" ht="16.5">
      <c r="A64" s="76"/>
      <c r="B64" s="56" t="s">
        <v>38</v>
      </c>
      <c r="C64" s="139" t="s">
        <v>86</v>
      </c>
      <c r="D64" s="196">
        <v>83000</v>
      </c>
      <c r="E64" s="43">
        <v>83000</v>
      </c>
      <c r="F64" s="43"/>
      <c r="G64" s="43"/>
      <c r="H64" s="196">
        <v>82550</v>
      </c>
      <c r="I64" s="43">
        <v>82550</v>
      </c>
      <c r="J64" s="43"/>
      <c r="K64" s="43"/>
      <c r="L64" s="196">
        <v>85536</v>
      </c>
      <c r="M64" s="43">
        <v>85536</v>
      </c>
      <c r="N64" s="43"/>
      <c r="O64" s="43"/>
    </row>
    <row r="65" spans="1:15" s="12" customFormat="1" ht="16.5">
      <c r="A65" s="76"/>
      <c r="B65" s="56" t="s">
        <v>46</v>
      </c>
      <c r="C65" s="139" t="s">
        <v>145</v>
      </c>
      <c r="D65" s="196"/>
      <c r="E65" s="43"/>
      <c r="F65" s="43"/>
      <c r="G65" s="43"/>
      <c r="H65" s="196"/>
      <c r="I65" s="43"/>
      <c r="J65" s="43"/>
      <c r="K65" s="43"/>
      <c r="L65" s="196"/>
      <c r="M65" s="43"/>
      <c r="N65" s="43"/>
      <c r="O65" s="43"/>
    </row>
    <row r="66" spans="1:15" s="12" customFormat="1" ht="16.5">
      <c r="A66" s="76"/>
      <c r="B66" s="56"/>
      <c r="C66" s="139" t="s">
        <v>158</v>
      </c>
      <c r="D66" s="196">
        <v>3000</v>
      </c>
      <c r="E66" s="43">
        <v>3000</v>
      </c>
      <c r="F66" s="43"/>
      <c r="G66" s="43"/>
      <c r="H66" s="196">
        <v>3000</v>
      </c>
      <c r="I66" s="43">
        <v>3000</v>
      </c>
      <c r="J66" s="43"/>
      <c r="K66" s="43"/>
      <c r="L66" s="196">
        <v>3000</v>
      </c>
      <c r="M66" s="43">
        <v>3000</v>
      </c>
      <c r="N66" s="43"/>
      <c r="O66" s="43"/>
    </row>
    <row r="67" spans="1:15" s="12" customFormat="1" ht="16.5">
      <c r="A67" s="76"/>
      <c r="B67" s="56"/>
      <c r="C67" s="139" t="s">
        <v>258</v>
      </c>
      <c r="D67" s="196">
        <v>600</v>
      </c>
      <c r="E67" s="43">
        <v>600</v>
      </c>
      <c r="F67" s="43"/>
      <c r="G67" s="43"/>
      <c r="H67" s="196">
        <v>280</v>
      </c>
      <c r="I67" s="43">
        <v>280</v>
      </c>
      <c r="J67" s="43"/>
      <c r="K67" s="43"/>
      <c r="L67" s="196">
        <v>280</v>
      </c>
      <c r="M67" s="43">
        <v>280</v>
      </c>
      <c r="N67" s="43"/>
      <c r="O67" s="43"/>
    </row>
    <row r="68" spans="1:15" s="12" customFormat="1" ht="16.5">
      <c r="A68" s="76"/>
      <c r="B68" s="56"/>
      <c r="C68" s="139" t="s">
        <v>259</v>
      </c>
      <c r="D68" s="196">
        <v>5000</v>
      </c>
      <c r="E68" s="43">
        <v>5000</v>
      </c>
      <c r="F68" s="43"/>
      <c r="G68" s="43"/>
      <c r="H68" s="196">
        <v>5000</v>
      </c>
      <c r="I68" s="43">
        <v>5000</v>
      </c>
      <c r="J68" s="43"/>
      <c r="K68" s="43"/>
      <c r="L68" s="196">
        <v>5000</v>
      </c>
      <c r="M68" s="43">
        <v>5000</v>
      </c>
      <c r="N68" s="43"/>
      <c r="O68" s="43"/>
    </row>
    <row r="69" spans="1:15" s="12" customFormat="1" ht="16.5">
      <c r="A69" s="76"/>
      <c r="B69" s="56"/>
      <c r="C69" s="139" t="s">
        <v>260</v>
      </c>
      <c r="D69" s="196">
        <v>1000</v>
      </c>
      <c r="E69" s="43">
        <v>1000</v>
      </c>
      <c r="F69" s="43"/>
      <c r="G69" s="43"/>
      <c r="H69" s="196">
        <v>1000</v>
      </c>
      <c r="I69" s="43">
        <v>1000</v>
      </c>
      <c r="J69" s="43"/>
      <c r="K69" s="43"/>
      <c r="L69" s="196">
        <v>1000</v>
      </c>
      <c r="M69" s="43">
        <v>1000</v>
      </c>
      <c r="N69" s="43"/>
      <c r="O69" s="43"/>
    </row>
    <row r="70" spans="1:15" s="12" customFormat="1" ht="16.5">
      <c r="A70" s="76"/>
      <c r="B70" s="56"/>
      <c r="C70" s="139" t="s">
        <v>471</v>
      </c>
      <c r="D70" s="196"/>
      <c r="E70" s="43"/>
      <c r="F70" s="43"/>
      <c r="G70" s="43"/>
      <c r="H70" s="196">
        <v>499</v>
      </c>
      <c r="I70" s="43">
        <v>499</v>
      </c>
      <c r="J70" s="43"/>
      <c r="K70" s="43"/>
      <c r="L70" s="196">
        <v>499</v>
      </c>
      <c r="M70" s="43">
        <v>499</v>
      </c>
      <c r="N70" s="43"/>
      <c r="O70" s="43"/>
    </row>
    <row r="71" spans="1:15" s="12" customFormat="1" ht="16.5">
      <c r="A71" s="77"/>
      <c r="B71" s="78"/>
      <c r="C71" s="141" t="s">
        <v>150</v>
      </c>
      <c r="D71" s="52">
        <f>SUM(D66:D69)</f>
        <v>9600</v>
      </c>
      <c r="E71" s="53">
        <f>SUM(E66:E69)</f>
        <v>9600</v>
      </c>
      <c r="F71" s="53">
        <f>SUM(F66:F69)</f>
        <v>0</v>
      </c>
      <c r="G71" s="53">
        <f>SUM(G66:G69)</f>
        <v>0</v>
      </c>
      <c r="H71" s="52">
        <f>SUM(H66:H70)</f>
        <v>9779</v>
      </c>
      <c r="I71" s="53">
        <f>SUM(I66:I70)</f>
        <v>9779</v>
      </c>
      <c r="J71" s="53">
        <f>SUM(J66:J69)</f>
        <v>0</v>
      </c>
      <c r="K71" s="53">
        <f>SUM(K66:K69)</f>
        <v>0</v>
      </c>
      <c r="L71" s="52">
        <f>SUM(L66:L70)</f>
        <v>9779</v>
      </c>
      <c r="M71" s="53">
        <f>SUM(M66:M70)</f>
        <v>9779</v>
      </c>
      <c r="N71" s="53">
        <f>SUM(N66:N69)</f>
        <v>0</v>
      </c>
      <c r="O71" s="53">
        <f>SUM(O66:O69)</f>
        <v>0</v>
      </c>
    </row>
    <row r="72" spans="1:15" s="12" customFormat="1" ht="16.5">
      <c r="A72" s="77"/>
      <c r="B72" s="56" t="s">
        <v>48</v>
      </c>
      <c r="C72" s="139" t="s">
        <v>47</v>
      </c>
      <c r="D72" s="198"/>
      <c r="E72" s="53"/>
      <c r="F72" s="53"/>
      <c r="G72" s="53"/>
      <c r="H72" s="198"/>
      <c r="I72" s="53"/>
      <c r="J72" s="53"/>
      <c r="K72" s="53"/>
      <c r="L72" s="198"/>
      <c r="M72" s="53"/>
      <c r="N72" s="53"/>
      <c r="O72" s="53"/>
    </row>
    <row r="73" spans="1:15" s="12" customFormat="1" ht="16.5">
      <c r="A73" s="76"/>
      <c r="B73" s="56"/>
      <c r="C73" s="139" t="s">
        <v>261</v>
      </c>
      <c r="D73" s="196">
        <v>3000</v>
      </c>
      <c r="E73" s="43">
        <v>3000</v>
      </c>
      <c r="F73" s="43"/>
      <c r="G73" s="43"/>
      <c r="H73" s="196">
        <v>3000</v>
      </c>
      <c r="I73" s="43">
        <v>3000</v>
      </c>
      <c r="J73" s="43"/>
      <c r="K73" s="43"/>
      <c r="L73" s="196">
        <v>3000</v>
      </c>
      <c r="M73" s="43">
        <v>3000</v>
      </c>
      <c r="N73" s="43"/>
      <c r="O73" s="43"/>
    </row>
    <row r="74" spans="1:15" s="12" customFormat="1" ht="16.5">
      <c r="A74" s="76"/>
      <c r="B74" s="56"/>
      <c r="C74" s="139" t="s">
        <v>262</v>
      </c>
      <c r="D74" s="196">
        <v>2500</v>
      </c>
      <c r="E74" s="43">
        <v>2500</v>
      </c>
      <c r="F74" s="43"/>
      <c r="G74" s="43"/>
      <c r="H74" s="196">
        <v>2500</v>
      </c>
      <c r="I74" s="43">
        <v>2500</v>
      </c>
      <c r="J74" s="43"/>
      <c r="K74" s="43"/>
      <c r="L74" s="196">
        <v>2500</v>
      </c>
      <c r="M74" s="43">
        <v>2500</v>
      </c>
      <c r="N74" s="43"/>
      <c r="O74" s="43"/>
    </row>
    <row r="75" spans="1:15" s="29" customFormat="1" ht="16.5">
      <c r="A75" s="77"/>
      <c r="B75" s="78"/>
      <c r="C75" s="141" t="s">
        <v>149</v>
      </c>
      <c r="D75" s="52">
        <f aca="true" t="shared" si="9" ref="D75:K75">SUM(D73:D74)</f>
        <v>5500</v>
      </c>
      <c r="E75" s="53">
        <f t="shared" si="9"/>
        <v>5500</v>
      </c>
      <c r="F75" s="53">
        <f t="shared" si="9"/>
        <v>0</v>
      </c>
      <c r="G75" s="53">
        <f t="shared" si="9"/>
        <v>0</v>
      </c>
      <c r="H75" s="52">
        <f t="shared" si="9"/>
        <v>5500</v>
      </c>
      <c r="I75" s="53">
        <f t="shared" si="9"/>
        <v>5500</v>
      </c>
      <c r="J75" s="53">
        <f t="shared" si="9"/>
        <v>0</v>
      </c>
      <c r="K75" s="53">
        <f t="shared" si="9"/>
        <v>0</v>
      </c>
      <c r="L75" s="52">
        <f>SUM(L73:L74)</f>
        <v>5500</v>
      </c>
      <c r="M75" s="53">
        <f>SUM(M73:M74)</f>
        <v>5500</v>
      </c>
      <c r="N75" s="53">
        <f>SUM(N73:N74)</f>
        <v>0</v>
      </c>
      <c r="O75" s="53">
        <f>SUM(O73:O74)</f>
        <v>0</v>
      </c>
    </row>
    <row r="76" spans="1:15" s="12" customFormat="1" ht="16.5">
      <c r="A76" s="76"/>
      <c r="B76" s="56"/>
      <c r="C76" s="140" t="s">
        <v>34</v>
      </c>
      <c r="D76" s="171">
        <f aca="true" t="shared" si="10" ref="D76:K76">D62+D63+D64+D71+D75</f>
        <v>382760</v>
      </c>
      <c r="E76" s="46">
        <f t="shared" si="10"/>
        <v>382760</v>
      </c>
      <c r="F76" s="46">
        <f t="shared" si="10"/>
        <v>0</v>
      </c>
      <c r="G76" s="46">
        <f t="shared" si="10"/>
        <v>0</v>
      </c>
      <c r="H76" s="171">
        <f t="shared" si="10"/>
        <v>385728</v>
      </c>
      <c r="I76" s="46">
        <f t="shared" si="10"/>
        <v>385728</v>
      </c>
      <c r="J76" s="46">
        <f t="shared" si="10"/>
        <v>0</v>
      </c>
      <c r="K76" s="46">
        <f t="shared" si="10"/>
        <v>0</v>
      </c>
      <c r="L76" s="171">
        <f>L62+L63+L64+L71+L75</f>
        <v>389336</v>
      </c>
      <c r="M76" s="46">
        <f>M62+M63+M64+M71+M75</f>
        <v>389336</v>
      </c>
      <c r="N76" s="46">
        <f>N62+N63+N64+N71+N75</f>
        <v>0</v>
      </c>
      <c r="O76" s="46">
        <f>O62+O63+O64+O71+O75</f>
        <v>0</v>
      </c>
    </row>
    <row r="77" spans="1:15" s="12" customFormat="1" ht="16.5">
      <c r="A77" s="76"/>
      <c r="B77" s="56"/>
      <c r="C77" s="187"/>
      <c r="D77" s="54"/>
      <c r="E77" s="147"/>
      <c r="F77" s="147"/>
      <c r="G77" s="147"/>
      <c r="H77" s="54"/>
      <c r="I77" s="147"/>
      <c r="J77" s="147"/>
      <c r="K77" s="147"/>
      <c r="L77" s="54"/>
      <c r="M77" s="147"/>
      <c r="N77" s="147"/>
      <c r="O77" s="147"/>
    </row>
    <row r="78" spans="1:15" s="12" customFormat="1" ht="16.5">
      <c r="A78" s="55">
        <v>106</v>
      </c>
      <c r="B78" s="56"/>
      <c r="C78" s="140" t="s">
        <v>98</v>
      </c>
      <c r="D78" s="40"/>
      <c r="E78" s="47"/>
      <c r="F78" s="47"/>
      <c r="G78" s="47"/>
      <c r="H78" s="40"/>
      <c r="I78" s="47"/>
      <c r="J78" s="47"/>
      <c r="K78" s="47"/>
      <c r="L78" s="40"/>
      <c r="M78" s="47"/>
      <c r="N78" s="47"/>
      <c r="O78" s="47"/>
    </row>
    <row r="79" spans="1:15" s="12" customFormat="1" ht="16.5">
      <c r="A79" s="76"/>
      <c r="B79" s="56" t="s">
        <v>29</v>
      </c>
      <c r="C79" s="139" t="s">
        <v>54</v>
      </c>
      <c r="D79" s="169"/>
      <c r="E79" s="58"/>
      <c r="F79" s="58"/>
      <c r="G79" s="58"/>
      <c r="H79" s="169"/>
      <c r="I79" s="58"/>
      <c r="J79" s="58"/>
      <c r="K79" s="58"/>
      <c r="L79" s="169"/>
      <c r="M79" s="58"/>
      <c r="N79" s="58"/>
      <c r="O79" s="58"/>
    </row>
    <row r="80" spans="1:15" s="12" customFormat="1" ht="16.5">
      <c r="A80" s="76"/>
      <c r="B80" s="56"/>
      <c r="C80" s="139" t="s">
        <v>227</v>
      </c>
      <c r="D80" s="48">
        <v>13468</v>
      </c>
      <c r="E80" s="43">
        <v>13468</v>
      </c>
      <c r="F80" s="43"/>
      <c r="G80" s="43"/>
      <c r="H80" s="48">
        <v>13468</v>
      </c>
      <c r="I80" s="43">
        <v>13468</v>
      </c>
      <c r="J80" s="43"/>
      <c r="K80" s="43"/>
      <c r="L80" s="48">
        <v>13468</v>
      </c>
      <c r="M80" s="43">
        <v>13468</v>
      </c>
      <c r="N80" s="43"/>
      <c r="O80" s="43"/>
    </row>
    <row r="81" spans="1:15" s="12" customFormat="1" ht="16.5">
      <c r="A81" s="76"/>
      <c r="B81" s="56"/>
      <c r="C81" s="139" t="s">
        <v>159</v>
      </c>
      <c r="D81" s="48">
        <v>10290</v>
      </c>
      <c r="E81" s="43"/>
      <c r="F81" s="43">
        <v>10290</v>
      </c>
      <c r="G81" s="43"/>
      <c r="H81" s="48">
        <v>16424</v>
      </c>
      <c r="I81" s="43"/>
      <c r="J81" s="43">
        <v>16424</v>
      </c>
      <c r="K81" s="43"/>
      <c r="L81" s="48">
        <v>16424</v>
      </c>
      <c r="M81" s="43"/>
      <c r="N81" s="43">
        <v>16424</v>
      </c>
      <c r="O81" s="43"/>
    </row>
    <row r="82" spans="1:15" s="12" customFormat="1" ht="16.5">
      <c r="A82" s="76"/>
      <c r="B82" s="56"/>
      <c r="C82" s="139" t="s">
        <v>228</v>
      </c>
      <c r="D82" s="48">
        <v>19386</v>
      </c>
      <c r="E82" s="43">
        <v>19386</v>
      </c>
      <c r="F82" s="43"/>
      <c r="G82" s="43"/>
      <c r="H82" s="48">
        <v>19386</v>
      </c>
      <c r="I82" s="43">
        <v>19386</v>
      </c>
      <c r="J82" s="43"/>
      <c r="K82" s="43"/>
      <c r="L82" s="48">
        <v>19386</v>
      </c>
      <c r="M82" s="43">
        <v>19386</v>
      </c>
      <c r="N82" s="43"/>
      <c r="O82" s="43"/>
    </row>
    <row r="83" spans="1:15" s="12" customFormat="1" ht="16.5">
      <c r="A83" s="76"/>
      <c r="B83" s="56"/>
      <c r="C83" s="139" t="s">
        <v>160</v>
      </c>
      <c r="D83" s="48">
        <v>7450</v>
      </c>
      <c r="E83" s="43">
        <v>7450</v>
      </c>
      <c r="F83" s="43"/>
      <c r="G83" s="43"/>
      <c r="H83" s="48">
        <v>7450</v>
      </c>
      <c r="I83" s="43">
        <v>7450</v>
      </c>
      <c r="J83" s="43"/>
      <c r="K83" s="43"/>
      <c r="L83" s="48">
        <v>7450</v>
      </c>
      <c r="M83" s="43">
        <v>7450</v>
      </c>
      <c r="N83" s="43"/>
      <c r="O83" s="43"/>
    </row>
    <row r="84" spans="1:15" s="12" customFormat="1" ht="16.5">
      <c r="A84" s="76"/>
      <c r="B84" s="56"/>
      <c r="C84" s="139" t="s">
        <v>472</v>
      </c>
      <c r="D84" s="48"/>
      <c r="E84" s="43"/>
      <c r="F84" s="43"/>
      <c r="G84" s="43"/>
      <c r="H84" s="48">
        <v>1272</v>
      </c>
      <c r="I84" s="43"/>
      <c r="J84" s="43">
        <v>1272</v>
      </c>
      <c r="K84" s="43"/>
      <c r="L84" s="48">
        <v>1272</v>
      </c>
      <c r="M84" s="43"/>
      <c r="N84" s="43">
        <v>1272</v>
      </c>
      <c r="O84" s="43"/>
    </row>
    <row r="85" spans="1:15" s="12" customFormat="1" ht="30">
      <c r="A85" s="76"/>
      <c r="B85" s="56"/>
      <c r="C85" s="102" t="s">
        <v>473</v>
      </c>
      <c r="D85" s="48"/>
      <c r="E85" s="43"/>
      <c r="F85" s="43"/>
      <c r="G85" s="43"/>
      <c r="H85" s="48">
        <v>3810</v>
      </c>
      <c r="I85" s="43">
        <v>3810</v>
      </c>
      <c r="J85" s="43"/>
      <c r="K85" s="43"/>
      <c r="L85" s="48">
        <v>3810</v>
      </c>
      <c r="M85" s="43">
        <v>3810</v>
      </c>
      <c r="N85" s="43"/>
      <c r="O85" s="43"/>
    </row>
    <row r="86" spans="1:15" s="12" customFormat="1" ht="16.5">
      <c r="A86" s="76"/>
      <c r="B86" s="56"/>
      <c r="C86" s="102" t="s">
        <v>474</v>
      </c>
      <c r="D86" s="48"/>
      <c r="E86" s="43"/>
      <c r="F86" s="43"/>
      <c r="G86" s="43"/>
      <c r="H86" s="196">
        <v>914</v>
      </c>
      <c r="I86" s="43"/>
      <c r="J86" s="43">
        <v>914</v>
      </c>
      <c r="K86" s="211"/>
      <c r="L86" s="196">
        <v>914</v>
      </c>
      <c r="M86" s="43"/>
      <c r="N86" s="43">
        <v>914</v>
      </c>
      <c r="O86" s="211"/>
    </row>
    <row r="87" spans="1:15" s="12" customFormat="1" ht="16.5">
      <c r="A87" s="76"/>
      <c r="B87" s="56"/>
      <c r="C87" s="102" t="s">
        <v>475</v>
      </c>
      <c r="D87" s="48"/>
      <c r="E87" s="43"/>
      <c r="F87" s="43"/>
      <c r="G87" s="43"/>
      <c r="H87" s="196">
        <v>840</v>
      </c>
      <c r="I87" s="43">
        <v>840</v>
      </c>
      <c r="J87" s="43"/>
      <c r="K87" s="246"/>
      <c r="L87" s="196">
        <v>840</v>
      </c>
      <c r="M87" s="43">
        <v>840</v>
      </c>
      <c r="N87" s="43"/>
      <c r="O87" s="246"/>
    </row>
    <row r="88" spans="1:15" s="12" customFormat="1" ht="16.5">
      <c r="A88" s="76"/>
      <c r="B88" s="56"/>
      <c r="C88" s="187" t="s">
        <v>112</v>
      </c>
      <c r="D88" s="169">
        <f>SUM(D80:D83)</f>
        <v>50594</v>
      </c>
      <c r="E88" s="58">
        <f>SUM(E80:E83)</f>
        <v>40304</v>
      </c>
      <c r="F88" s="58">
        <f>SUM(F80:F83)</f>
        <v>10290</v>
      </c>
      <c r="G88" s="58">
        <f>SUM(G80:G83)</f>
        <v>0</v>
      </c>
      <c r="H88" s="202">
        <f>SUM(H80:H87)</f>
        <v>63564</v>
      </c>
      <c r="I88" s="58">
        <f>SUM(I80:I87)</f>
        <v>44954</v>
      </c>
      <c r="J88" s="58">
        <f>SUM(J80:J86)</f>
        <v>18610</v>
      </c>
      <c r="K88" s="204">
        <f>SUM(K80:K86)</f>
        <v>0</v>
      </c>
      <c r="L88" s="202">
        <f>SUM(L80:L87)</f>
        <v>63564</v>
      </c>
      <c r="M88" s="58">
        <f>SUM(M80:M87)</f>
        <v>44954</v>
      </c>
      <c r="N88" s="58">
        <f>SUM(N80:N86)</f>
        <v>18610</v>
      </c>
      <c r="O88" s="204">
        <f>SUM(O80:O86)</f>
        <v>0</v>
      </c>
    </row>
    <row r="89" spans="1:15" s="12" customFormat="1" ht="16.5">
      <c r="A89" s="76"/>
      <c r="B89" s="56"/>
      <c r="C89" s="187"/>
      <c r="D89" s="169"/>
      <c r="E89" s="58"/>
      <c r="F89" s="58"/>
      <c r="G89" s="58"/>
      <c r="H89" s="169"/>
      <c r="I89" s="58"/>
      <c r="J89" s="58"/>
      <c r="K89" s="58"/>
      <c r="L89" s="169"/>
      <c r="M89" s="58"/>
      <c r="N89" s="58"/>
      <c r="O89" s="58"/>
    </row>
    <row r="90" spans="1:15" s="12" customFormat="1" ht="16.5">
      <c r="A90" s="76"/>
      <c r="B90" s="56" t="s">
        <v>37</v>
      </c>
      <c r="C90" s="139" t="s">
        <v>154</v>
      </c>
      <c r="D90" s="169"/>
      <c r="E90" s="58"/>
      <c r="F90" s="58"/>
      <c r="G90" s="58"/>
      <c r="H90" s="169"/>
      <c r="I90" s="58"/>
      <c r="J90" s="58"/>
      <c r="K90" s="58"/>
      <c r="L90" s="169"/>
      <c r="M90" s="58"/>
      <c r="N90" s="58"/>
      <c r="O90" s="58"/>
    </row>
    <row r="91" spans="1:15" s="12" customFormat="1" ht="16.5">
      <c r="A91" s="76"/>
      <c r="B91" s="56"/>
      <c r="C91" s="139" t="s">
        <v>227</v>
      </c>
      <c r="D91" s="48">
        <v>3688</v>
      </c>
      <c r="E91" s="43">
        <v>3688</v>
      </c>
      <c r="F91" s="43"/>
      <c r="G91" s="43"/>
      <c r="H91" s="48">
        <v>3688</v>
      </c>
      <c r="I91" s="43">
        <v>3688</v>
      </c>
      <c r="J91" s="43"/>
      <c r="K91" s="43"/>
      <c r="L91" s="48">
        <v>3688</v>
      </c>
      <c r="M91" s="43">
        <v>3688</v>
      </c>
      <c r="N91" s="43"/>
      <c r="O91" s="43"/>
    </row>
    <row r="92" spans="1:15" s="29" customFormat="1" ht="16.5">
      <c r="A92" s="77"/>
      <c r="B92" s="78"/>
      <c r="C92" s="139" t="s">
        <v>159</v>
      </c>
      <c r="D92" s="48">
        <v>2778</v>
      </c>
      <c r="E92" s="43"/>
      <c r="F92" s="43">
        <v>2778</v>
      </c>
      <c r="G92" s="43"/>
      <c r="H92" s="48">
        <v>4434</v>
      </c>
      <c r="I92" s="43"/>
      <c r="J92" s="43">
        <v>4434</v>
      </c>
      <c r="K92" s="43"/>
      <c r="L92" s="48">
        <v>4434</v>
      </c>
      <c r="M92" s="43"/>
      <c r="N92" s="43">
        <v>4434</v>
      </c>
      <c r="O92" s="43"/>
    </row>
    <row r="93" spans="1:15" s="12" customFormat="1" ht="16.5">
      <c r="A93" s="76"/>
      <c r="B93" s="56"/>
      <c r="C93" s="139" t="s">
        <v>228</v>
      </c>
      <c r="D93" s="48">
        <v>5234</v>
      </c>
      <c r="E93" s="43">
        <v>5234</v>
      </c>
      <c r="F93" s="43"/>
      <c r="G93" s="43"/>
      <c r="H93" s="48">
        <v>5234</v>
      </c>
      <c r="I93" s="43">
        <v>5234</v>
      </c>
      <c r="J93" s="43"/>
      <c r="K93" s="43"/>
      <c r="L93" s="48">
        <v>5234</v>
      </c>
      <c r="M93" s="43">
        <v>5234</v>
      </c>
      <c r="N93" s="43"/>
      <c r="O93" s="43"/>
    </row>
    <row r="94" spans="1:15" s="12" customFormat="1" ht="16.5">
      <c r="A94" s="76"/>
      <c r="B94" s="56"/>
      <c r="C94" s="139" t="s">
        <v>160</v>
      </c>
      <c r="D94" s="48">
        <v>2394</v>
      </c>
      <c r="E94" s="43">
        <v>2394</v>
      </c>
      <c r="F94" s="43"/>
      <c r="G94" s="43"/>
      <c r="H94" s="48">
        <v>2394</v>
      </c>
      <c r="I94" s="43">
        <v>2394</v>
      </c>
      <c r="J94" s="43"/>
      <c r="K94" s="43"/>
      <c r="L94" s="48">
        <v>2394</v>
      </c>
      <c r="M94" s="43">
        <v>2394</v>
      </c>
      <c r="N94" s="43"/>
      <c r="O94" s="43"/>
    </row>
    <row r="95" spans="1:15" s="12" customFormat="1" ht="16.5">
      <c r="A95" s="76"/>
      <c r="B95" s="56"/>
      <c r="C95" s="139" t="s">
        <v>472</v>
      </c>
      <c r="D95" s="48"/>
      <c r="E95" s="43"/>
      <c r="F95" s="43"/>
      <c r="G95" s="43"/>
      <c r="H95" s="48">
        <v>343</v>
      </c>
      <c r="I95" s="43"/>
      <c r="J95" s="43">
        <v>343</v>
      </c>
      <c r="K95" s="43"/>
      <c r="L95" s="48">
        <v>343</v>
      </c>
      <c r="M95" s="43"/>
      <c r="N95" s="43">
        <v>343</v>
      </c>
      <c r="O95" s="43"/>
    </row>
    <row r="96" spans="1:15" s="12" customFormat="1" ht="30">
      <c r="A96" s="76"/>
      <c r="B96" s="56"/>
      <c r="C96" s="102" t="s">
        <v>473</v>
      </c>
      <c r="D96" s="48"/>
      <c r="E96" s="43"/>
      <c r="F96" s="43"/>
      <c r="G96" s="43"/>
      <c r="H96" s="48">
        <v>1029</v>
      </c>
      <c r="I96" s="43">
        <v>1029</v>
      </c>
      <c r="J96" s="43"/>
      <c r="K96" s="43"/>
      <c r="L96" s="48">
        <v>1029</v>
      </c>
      <c r="M96" s="43">
        <v>1029</v>
      </c>
      <c r="N96" s="43"/>
      <c r="O96" s="43"/>
    </row>
    <row r="97" spans="1:15" s="12" customFormat="1" ht="16.5">
      <c r="A97" s="76"/>
      <c r="B97" s="56"/>
      <c r="C97" s="102" t="s">
        <v>474</v>
      </c>
      <c r="D97" s="48"/>
      <c r="E97" s="43"/>
      <c r="F97" s="43"/>
      <c r="G97" s="43"/>
      <c r="H97" s="196">
        <v>247</v>
      </c>
      <c r="I97" s="43"/>
      <c r="J97" s="43">
        <v>247</v>
      </c>
      <c r="K97" s="211"/>
      <c r="L97" s="196">
        <v>247</v>
      </c>
      <c r="M97" s="43"/>
      <c r="N97" s="43">
        <v>247</v>
      </c>
      <c r="O97" s="211"/>
    </row>
    <row r="98" spans="1:15" s="12" customFormat="1" ht="16.5">
      <c r="A98" s="76"/>
      <c r="B98" s="56"/>
      <c r="C98" s="102" t="s">
        <v>475</v>
      </c>
      <c r="D98" s="48"/>
      <c r="E98" s="43"/>
      <c r="F98" s="43"/>
      <c r="G98" s="43"/>
      <c r="H98" s="196">
        <v>227</v>
      </c>
      <c r="I98" s="43">
        <v>227</v>
      </c>
      <c r="J98" s="43"/>
      <c r="K98" s="246"/>
      <c r="L98" s="196">
        <v>227</v>
      </c>
      <c r="M98" s="43">
        <v>227</v>
      </c>
      <c r="N98" s="43"/>
      <c r="O98" s="246"/>
    </row>
    <row r="99" spans="1:15" s="12" customFormat="1" ht="16.5">
      <c r="A99" s="76"/>
      <c r="B99" s="56"/>
      <c r="C99" s="187" t="s">
        <v>113</v>
      </c>
      <c r="D99" s="169">
        <f>SUM(D91:D94)</f>
        <v>14094</v>
      </c>
      <c r="E99" s="58">
        <f>SUM(E91:E94)</f>
        <v>11316</v>
      </c>
      <c r="F99" s="58">
        <f>SUM(F91:F94)</f>
        <v>2778</v>
      </c>
      <c r="G99" s="58">
        <f>SUM(G91:G94)</f>
        <v>0</v>
      </c>
      <c r="H99" s="202">
        <f>SUM(H91:H98)</f>
        <v>17596</v>
      </c>
      <c r="I99" s="58">
        <f>SUM(I91:I98)</f>
        <v>12572</v>
      </c>
      <c r="J99" s="58">
        <f>SUM(J91:J97)</f>
        <v>5024</v>
      </c>
      <c r="K99" s="204">
        <f>SUM(K91:K97)</f>
        <v>0</v>
      </c>
      <c r="L99" s="202">
        <f>SUM(L91:L98)</f>
        <v>17596</v>
      </c>
      <c r="M99" s="58">
        <f>SUM(M91:M98)</f>
        <v>12572</v>
      </c>
      <c r="N99" s="58">
        <f>SUM(N91:N97)</f>
        <v>5024</v>
      </c>
      <c r="O99" s="204">
        <f>SUM(O91:O97)</f>
        <v>0</v>
      </c>
    </row>
    <row r="100" spans="1:15" s="12" customFormat="1" ht="16.5">
      <c r="A100" s="76"/>
      <c r="B100" s="56"/>
      <c r="C100" s="187"/>
      <c r="D100" s="54"/>
      <c r="E100" s="147"/>
      <c r="F100" s="147"/>
      <c r="G100" s="147"/>
      <c r="H100" s="54"/>
      <c r="I100" s="147"/>
      <c r="J100" s="147"/>
      <c r="K100" s="147"/>
      <c r="L100" s="54"/>
      <c r="M100" s="147"/>
      <c r="N100" s="147"/>
      <c r="O100" s="147"/>
    </row>
    <row r="101" spans="1:15" s="12" customFormat="1" ht="16.5">
      <c r="A101" s="76"/>
      <c r="B101" s="56" t="s">
        <v>38</v>
      </c>
      <c r="C101" s="139" t="s">
        <v>86</v>
      </c>
      <c r="D101" s="169"/>
      <c r="E101" s="58"/>
      <c r="F101" s="58"/>
      <c r="G101" s="58"/>
      <c r="H101" s="169"/>
      <c r="I101" s="58"/>
      <c r="J101" s="58"/>
      <c r="K101" s="58"/>
      <c r="L101" s="169"/>
      <c r="M101" s="58"/>
      <c r="N101" s="58"/>
      <c r="O101" s="58"/>
    </row>
    <row r="102" spans="1:15" s="12" customFormat="1" ht="16.5">
      <c r="A102" s="76"/>
      <c r="B102" s="44"/>
      <c r="C102" s="139" t="s">
        <v>103</v>
      </c>
      <c r="D102" s="48">
        <v>1500</v>
      </c>
      <c r="E102" s="43"/>
      <c r="F102" s="43">
        <v>1500</v>
      </c>
      <c r="G102" s="43"/>
      <c r="H102" s="48">
        <v>931</v>
      </c>
      <c r="I102" s="43"/>
      <c r="J102" s="43">
        <v>931</v>
      </c>
      <c r="K102" s="43"/>
      <c r="L102" s="48">
        <v>931</v>
      </c>
      <c r="M102" s="43"/>
      <c r="N102" s="43">
        <v>931</v>
      </c>
      <c r="O102" s="43"/>
    </row>
    <row r="103" spans="1:15" s="12" customFormat="1" ht="16.5">
      <c r="A103" s="76"/>
      <c r="B103" s="56"/>
      <c r="C103" s="139" t="s">
        <v>104</v>
      </c>
      <c r="D103" s="48">
        <v>2870</v>
      </c>
      <c r="E103" s="43">
        <v>2870</v>
      </c>
      <c r="F103" s="43"/>
      <c r="G103" s="43"/>
      <c r="H103" s="48">
        <v>2870</v>
      </c>
      <c r="I103" s="43">
        <v>2870</v>
      </c>
      <c r="J103" s="43"/>
      <c r="K103" s="43"/>
      <c r="L103" s="48">
        <v>2870</v>
      </c>
      <c r="M103" s="43">
        <v>2870</v>
      </c>
      <c r="N103" s="43"/>
      <c r="O103" s="43"/>
    </row>
    <row r="104" spans="1:15" s="12" customFormat="1" ht="16.5">
      <c r="A104" s="76"/>
      <c r="B104" s="56"/>
      <c r="C104" s="139" t="s">
        <v>105</v>
      </c>
      <c r="D104" s="48">
        <v>1133</v>
      </c>
      <c r="E104" s="43">
        <v>1133</v>
      </c>
      <c r="F104" s="43"/>
      <c r="G104" s="43"/>
      <c r="H104" s="48">
        <v>1133</v>
      </c>
      <c r="I104" s="43">
        <v>1133</v>
      </c>
      <c r="J104" s="43"/>
      <c r="K104" s="43"/>
      <c r="L104" s="48">
        <v>1133</v>
      </c>
      <c r="M104" s="43">
        <v>1133</v>
      </c>
      <c r="N104" s="43"/>
      <c r="O104" s="43"/>
    </row>
    <row r="105" spans="1:15" s="12" customFormat="1" ht="16.5">
      <c r="A105" s="76"/>
      <c r="B105" s="56"/>
      <c r="C105" s="139" t="s">
        <v>106</v>
      </c>
      <c r="D105" s="48">
        <v>2000</v>
      </c>
      <c r="E105" s="43">
        <v>2000</v>
      </c>
      <c r="F105" s="43"/>
      <c r="G105" s="43"/>
      <c r="H105" s="48">
        <v>2000</v>
      </c>
      <c r="I105" s="43">
        <v>2000</v>
      </c>
      <c r="J105" s="43"/>
      <c r="K105" s="43"/>
      <c r="L105" s="48">
        <v>2000</v>
      </c>
      <c r="M105" s="43">
        <v>2000</v>
      </c>
      <c r="N105" s="43"/>
      <c r="O105" s="43"/>
    </row>
    <row r="106" spans="1:15" s="12" customFormat="1" ht="16.5">
      <c r="A106" s="76"/>
      <c r="B106" s="56"/>
      <c r="C106" s="139" t="s">
        <v>107</v>
      </c>
      <c r="D106" s="48">
        <v>49900</v>
      </c>
      <c r="E106" s="43">
        <v>49900</v>
      </c>
      <c r="F106" s="43"/>
      <c r="G106" s="43"/>
      <c r="H106" s="48">
        <v>49900</v>
      </c>
      <c r="I106" s="43">
        <v>49900</v>
      </c>
      <c r="J106" s="43"/>
      <c r="K106" s="43"/>
      <c r="L106" s="48">
        <v>67000</v>
      </c>
      <c r="M106" s="43">
        <v>67000</v>
      </c>
      <c r="N106" s="43"/>
      <c r="O106" s="43"/>
    </row>
    <row r="107" spans="1:15" s="12" customFormat="1" ht="16.5">
      <c r="A107" s="76"/>
      <c r="B107" s="56"/>
      <c r="C107" s="139" t="s">
        <v>370</v>
      </c>
      <c r="D107" s="48">
        <v>19935</v>
      </c>
      <c r="E107" s="43">
        <v>19935</v>
      </c>
      <c r="F107" s="43"/>
      <c r="G107" s="43"/>
      <c r="H107" s="48">
        <v>19812</v>
      </c>
      <c r="I107" s="43">
        <v>19812</v>
      </c>
      <c r="J107" s="43"/>
      <c r="K107" s="43"/>
      <c r="L107" s="48">
        <v>19812</v>
      </c>
      <c r="M107" s="43">
        <v>19812</v>
      </c>
      <c r="N107" s="43"/>
      <c r="O107" s="43"/>
    </row>
    <row r="108" spans="1:15" s="12" customFormat="1" ht="30">
      <c r="A108" s="76"/>
      <c r="B108" s="56"/>
      <c r="C108" s="102" t="s">
        <v>371</v>
      </c>
      <c r="D108" s="48">
        <v>65</v>
      </c>
      <c r="E108" s="43">
        <v>65</v>
      </c>
      <c r="F108" s="43"/>
      <c r="G108" s="43"/>
      <c r="H108" s="48">
        <v>65</v>
      </c>
      <c r="I108" s="43">
        <v>65</v>
      </c>
      <c r="J108" s="43"/>
      <c r="K108" s="43"/>
      <c r="L108" s="48">
        <v>65</v>
      </c>
      <c r="M108" s="43">
        <v>65</v>
      </c>
      <c r="N108" s="43"/>
      <c r="O108" s="43"/>
    </row>
    <row r="109" spans="1:15" s="12" customFormat="1" ht="16.5">
      <c r="A109" s="76"/>
      <c r="B109" s="56"/>
      <c r="C109" s="139" t="s">
        <v>372</v>
      </c>
      <c r="D109" s="48">
        <v>5000</v>
      </c>
      <c r="E109" s="43">
        <v>5000</v>
      </c>
      <c r="F109" s="43"/>
      <c r="G109" s="43"/>
      <c r="H109" s="48">
        <v>5000</v>
      </c>
      <c r="I109" s="43">
        <v>5000</v>
      </c>
      <c r="J109" s="43"/>
      <c r="K109" s="43"/>
      <c r="L109" s="48">
        <v>5000</v>
      </c>
      <c r="M109" s="43">
        <v>5000</v>
      </c>
      <c r="N109" s="43"/>
      <c r="O109" s="43"/>
    </row>
    <row r="110" spans="1:15" s="12" customFormat="1" ht="16.5">
      <c r="A110" s="76"/>
      <c r="B110" s="56"/>
      <c r="C110" s="139" t="s">
        <v>373</v>
      </c>
      <c r="D110" s="48">
        <v>24000</v>
      </c>
      <c r="E110" s="43">
        <v>24000</v>
      </c>
      <c r="F110" s="43"/>
      <c r="G110" s="43"/>
      <c r="H110" s="48">
        <v>22500</v>
      </c>
      <c r="I110" s="43">
        <v>22500</v>
      </c>
      <c r="J110" s="43"/>
      <c r="K110" s="43"/>
      <c r="L110" s="48">
        <v>22500</v>
      </c>
      <c r="M110" s="43">
        <v>22500</v>
      </c>
      <c r="N110" s="43"/>
      <c r="O110" s="43"/>
    </row>
    <row r="111" spans="1:15" s="12" customFormat="1" ht="16.5">
      <c r="A111" s="76"/>
      <c r="B111" s="56"/>
      <c r="C111" s="139" t="s">
        <v>374</v>
      </c>
      <c r="D111" s="48">
        <v>5316</v>
      </c>
      <c r="E111" s="43">
        <v>5316</v>
      </c>
      <c r="F111" s="43"/>
      <c r="G111" s="43"/>
      <c r="H111" s="48">
        <v>5316</v>
      </c>
      <c r="I111" s="43">
        <v>5316</v>
      </c>
      <c r="J111" s="43"/>
      <c r="K111" s="43"/>
      <c r="L111" s="48">
        <v>5316</v>
      </c>
      <c r="M111" s="43">
        <v>5316</v>
      </c>
      <c r="N111" s="43"/>
      <c r="O111" s="43"/>
    </row>
    <row r="112" spans="1:15" s="12" customFormat="1" ht="16.5">
      <c r="A112" s="76"/>
      <c r="B112" s="56"/>
      <c r="C112" s="139" t="s">
        <v>375</v>
      </c>
      <c r="D112" s="48"/>
      <c r="E112" s="43"/>
      <c r="F112" s="43"/>
      <c r="G112" s="43"/>
      <c r="H112" s="48"/>
      <c r="I112" s="43"/>
      <c r="J112" s="43"/>
      <c r="K112" s="43"/>
      <c r="L112" s="48"/>
      <c r="M112" s="43"/>
      <c r="N112" s="43"/>
      <c r="O112" s="43"/>
    </row>
    <row r="113" spans="1:15" s="12" customFormat="1" ht="16.5">
      <c r="A113" s="76"/>
      <c r="B113" s="56"/>
      <c r="C113" s="139" t="s">
        <v>376</v>
      </c>
      <c r="D113" s="48">
        <v>50000</v>
      </c>
      <c r="E113" s="43">
        <v>50000</v>
      </c>
      <c r="F113" s="43"/>
      <c r="G113" s="43"/>
      <c r="H113" s="48">
        <v>50000</v>
      </c>
      <c r="I113" s="43">
        <v>50000</v>
      </c>
      <c r="J113" s="43"/>
      <c r="K113" s="43"/>
      <c r="L113" s="48">
        <v>50000</v>
      </c>
      <c r="M113" s="43">
        <v>50000</v>
      </c>
      <c r="N113" s="43"/>
      <c r="O113" s="43"/>
    </row>
    <row r="114" spans="1:15" s="12" customFormat="1" ht="16.5">
      <c r="A114" s="76"/>
      <c r="B114" s="56"/>
      <c r="C114" s="139" t="s">
        <v>377</v>
      </c>
      <c r="D114" s="48">
        <v>15000</v>
      </c>
      <c r="E114" s="43">
        <v>15000</v>
      </c>
      <c r="F114" s="43"/>
      <c r="G114" s="43"/>
      <c r="H114" s="48">
        <v>15000</v>
      </c>
      <c r="I114" s="43">
        <v>15000</v>
      </c>
      <c r="J114" s="43"/>
      <c r="K114" s="43"/>
      <c r="L114" s="48">
        <v>15000</v>
      </c>
      <c r="M114" s="43">
        <v>15000</v>
      </c>
      <c r="N114" s="43"/>
      <c r="O114" s="43"/>
    </row>
    <row r="115" spans="1:15" s="12" customFormat="1" ht="16.5">
      <c r="A115" s="76"/>
      <c r="B115" s="56"/>
      <c r="C115" s="139" t="s">
        <v>378</v>
      </c>
      <c r="D115" s="48">
        <v>50000</v>
      </c>
      <c r="E115" s="43">
        <v>50000</v>
      </c>
      <c r="F115" s="43"/>
      <c r="G115" s="43"/>
      <c r="H115" s="48">
        <v>50000</v>
      </c>
      <c r="I115" s="43">
        <v>50000</v>
      </c>
      <c r="J115" s="43"/>
      <c r="K115" s="43"/>
      <c r="L115" s="48">
        <v>50000</v>
      </c>
      <c r="M115" s="43">
        <v>50000</v>
      </c>
      <c r="N115" s="43"/>
      <c r="O115" s="43"/>
    </row>
    <row r="116" spans="1:15" s="12" customFormat="1" ht="16.5">
      <c r="A116" s="76"/>
      <c r="B116" s="56"/>
      <c r="C116" s="139" t="s">
        <v>379</v>
      </c>
      <c r="D116" s="48">
        <v>10000</v>
      </c>
      <c r="E116" s="43">
        <v>10000</v>
      </c>
      <c r="F116" s="43"/>
      <c r="G116" s="43"/>
      <c r="H116" s="48">
        <v>5500</v>
      </c>
      <c r="I116" s="43">
        <v>5500</v>
      </c>
      <c r="J116" s="43"/>
      <c r="K116" s="43"/>
      <c r="L116" s="48">
        <v>5500</v>
      </c>
      <c r="M116" s="43">
        <v>5500</v>
      </c>
      <c r="N116" s="43"/>
      <c r="O116" s="43"/>
    </row>
    <row r="117" spans="1:15" s="12" customFormat="1" ht="16.5">
      <c r="A117" s="76"/>
      <c r="B117" s="56"/>
      <c r="C117" s="139" t="s">
        <v>380</v>
      </c>
      <c r="D117" s="48">
        <v>200</v>
      </c>
      <c r="E117" s="43">
        <v>200</v>
      </c>
      <c r="F117" s="43"/>
      <c r="G117" s="43"/>
      <c r="H117" s="48">
        <v>200</v>
      </c>
      <c r="I117" s="43">
        <v>200</v>
      </c>
      <c r="J117" s="43"/>
      <c r="K117" s="43"/>
      <c r="L117" s="48">
        <v>200</v>
      </c>
      <c r="M117" s="43">
        <v>200</v>
      </c>
      <c r="N117" s="43"/>
      <c r="O117" s="43"/>
    </row>
    <row r="118" spans="1:15" s="12" customFormat="1" ht="16.5">
      <c r="A118" s="76"/>
      <c r="B118" s="56"/>
      <c r="C118" s="139" t="s">
        <v>381</v>
      </c>
      <c r="D118" s="48">
        <v>45000</v>
      </c>
      <c r="E118" s="43">
        <v>45000</v>
      </c>
      <c r="F118" s="43"/>
      <c r="G118" s="43"/>
      <c r="H118" s="48">
        <v>45000</v>
      </c>
      <c r="I118" s="43">
        <v>45000</v>
      </c>
      <c r="J118" s="43"/>
      <c r="K118" s="43"/>
      <c r="L118" s="48">
        <v>45000</v>
      </c>
      <c r="M118" s="43">
        <v>45000</v>
      </c>
      <c r="N118" s="43"/>
      <c r="O118" s="43"/>
    </row>
    <row r="119" spans="1:15" s="12" customFormat="1" ht="16.5">
      <c r="A119" s="76"/>
      <c r="B119" s="56"/>
      <c r="C119" s="139" t="s">
        <v>382</v>
      </c>
      <c r="D119" s="48">
        <v>1000</v>
      </c>
      <c r="E119" s="43">
        <v>1000</v>
      </c>
      <c r="F119" s="43"/>
      <c r="G119" s="43"/>
      <c r="H119" s="48">
        <v>500</v>
      </c>
      <c r="I119" s="43">
        <v>500</v>
      </c>
      <c r="J119" s="43"/>
      <c r="K119" s="43"/>
      <c r="L119" s="48">
        <v>500</v>
      </c>
      <c r="M119" s="43">
        <v>500</v>
      </c>
      <c r="N119" s="43"/>
      <c r="O119" s="43"/>
    </row>
    <row r="120" spans="1:15" s="12" customFormat="1" ht="16.5">
      <c r="A120" s="76"/>
      <c r="B120" s="56"/>
      <c r="C120" s="139" t="s">
        <v>383</v>
      </c>
      <c r="D120" s="48">
        <v>3500</v>
      </c>
      <c r="E120" s="43">
        <v>3500</v>
      </c>
      <c r="F120" s="43"/>
      <c r="G120" s="43"/>
      <c r="H120" s="48">
        <v>3556</v>
      </c>
      <c r="I120" s="43">
        <v>3556</v>
      </c>
      <c r="J120" s="43"/>
      <c r="K120" s="43"/>
      <c r="L120" s="48">
        <v>3556</v>
      </c>
      <c r="M120" s="43">
        <v>3556</v>
      </c>
      <c r="N120" s="43"/>
      <c r="O120" s="43"/>
    </row>
    <row r="121" spans="1:15" s="12" customFormat="1" ht="16.5">
      <c r="A121" s="76"/>
      <c r="B121" s="56"/>
      <c r="C121" s="139" t="s">
        <v>384</v>
      </c>
      <c r="D121" s="48"/>
      <c r="E121" s="43"/>
      <c r="F121" s="43"/>
      <c r="G121" s="43"/>
      <c r="H121" s="48"/>
      <c r="I121" s="43"/>
      <c r="J121" s="43"/>
      <c r="K121" s="43"/>
      <c r="L121" s="48"/>
      <c r="M121" s="43"/>
      <c r="N121" s="43"/>
      <c r="O121" s="43"/>
    </row>
    <row r="122" spans="1:15" s="12" customFormat="1" ht="16.5">
      <c r="A122" s="76"/>
      <c r="B122" s="56"/>
      <c r="C122" s="139" t="s">
        <v>385</v>
      </c>
      <c r="D122" s="48">
        <v>4000</v>
      </c>
      <c r="E122" s="43">
        <v>4000</v>
      </c>
      <c r="F122" s="43"/>
      <c r="G122" s="43"/>
      <c r="H122" s="48">
        <v>4000</v>
      </c>
      <c r="I122" s="43">
        <v>4000</v>
      </c>
      <c r="J122" s="43"/>
      <c r="K122" s="43"/>
      <c r="L122" s="48">
        <v>4000</v>
      </c>
      <c r="M122" s="43">
        <v>4000</v>
      </c>
      <c r="N122" s="43"/>
      <c r="O122" s="43"/>
    </row>
    <row r="123" spans="1:15" s="12" customFormat="1" ht="16.5">
      <c r="A123" s="76"/>
      <c r="B123" s="56"/>
      <c r="C123" s="139" t="s">
        <v>386</v>
      </c>
      <c r="D123" s="48">
        <v>8400</v>
      </c>
      <c r="E123" s="43">
        <v>8400</v>
      </c>
      <c r="F123" s="43"/>
      <c r="G123" s="43"/>
      <c r="H123" s="48">
        <v>6192</v>
      </c>
      <c r="I123" s="43">
        <v>6192</v>
      </c>
      <c r="J123" s="43"/>
      <c r="K123" s="43"/>
      <c r="L123" s="48">
        <v>5822</v>
      </c>
      <c r="M123" s="43">
        <v>5822</v>
      </c>
      <c r="N123" s="43"/>
      <c r="O123" s="43"/>
    </row>
    <row r="124" spans="1:15" s="12" customFormat="1" ht="16.5">
      <c r="A124" s="76"/>
      <c r="B124" s="56"/>
      <c r="C124" s="139" t="s">
        <v>387</v>
      </c>
      <c r="D124" s="48"/>
      <c r="E124" s="43"/>
      <c r="F124" s="43"/>
      <c r="G124" s="43"/>
      <c r="H124" s="48"/>
      <c r="I124" s="43"/>
      <c r="J124" s="43"/>
      <c r="K124" s="43"/>
      <c r="L124" s="48"/>
      <c r="M124" s="43"/>
      <c r="N124" s="43"/>
      <c r="O124" s="43"/>
    </row>
    <row r="125" spans="1:15" s="12" customFormat="1" ht="16.5">
      <c r="A125" s="76"/>
      <c r="B125" s="56"/>
      <c r="C125" s="139" t="s">
        <v>388</v>
      </c>
      <c r="D125" s="48">
        <v>4000</v>
      </c>
      <c r="E125" s="43">
        <v>4000</v>
      </c>
      <c r="F125" s="43"/>
      <c r="G125" s="43"/>
      <c r="H125" s="48">
        <v>7400</v>
      </c>
      <c r="I125" s="43">
        <v>7400</v>
      </c>
      <c r="J125" s="43"/>
      <c r="K125" s="43"/>
      <c r="L125" s="48">
        <v>7400</v>
      </c>
      <c r="M125" s="43">
        <v>7400</v>
      </c>
      <c r="N125" s="43"/>
      <c r="O125" s="43"/>
    </row>
    <row r="126" spans="1:15" s="12" customFormat="1" ht="18.75" customHeight="1">
      <c r="A126" s="76"/>
      <c r="B126" s="56"/>
      <c r="C126" s="139" t="s">
        <v>389</v>
      </c>
      <c r="D126" s="48">
        <v>3044</v>
      </c>
      <c r="E126" s="43">
        <v>3044</v>
      </c>
      <c r="F126" s="43"/>
      <c r="G126" s="43"/>
      <c r="H126" s="48">
        <v>3044</v>
      </c>
      <c r="I126" s="43">
        <v>3044</v>
      </c>
      <c r="J126" s="43"/>
      <c r="K126" s="43"/>
      <c r="L126" s="48">
        <v>3044</v>
      </c>
      <c r="M126" s="43">
        <v>3044</v>
      </c>
      <c r="N126" s="43"/>
      <c r="O126" s="43"/>
    </row>
    <row r="127" spans="1:15" s="12" customFormat="1" ht="16.5">
      <c r="A127" s="76"/>
      <c r="B127" s="56"/>
      <c r="C127" s="102" t="s">
        <v>390</v>
      </c>
      <c r="D127" s="174">
        <v>250</v>
      </c>
      <c r="E127" s="84">
        <v>250</v>
      </c>
      <c r="F127" s="84"/>
      <c r="G127" s="84"/>
      <c r="H127" s="174">
        <v>250</v>
      </c>
      <c r="I127" s="84">
        <v>250</v>
      </c>
      <c r="J127" s="84"/>
      <c r="K127" s="84"/>
      <c r="L127" s="174">
        <v>250</v>
      </c>
      <c r="M127" s="84">
        <v>250</v>
      </c>
      <c r="N127" s="84"/>
      <c r="O127" s="84"/>
    </row>
    <row r="128" spans="1:15" s="12" customFormat="1" ht="16.5">
      <c r="A128" s="76"/>
      <c r="B128" s="56"/>
      <c r="C128" s="102" t="s">
        <v>391</v>
      </c>
      <c r="D128" s="174">
        <v>6000</v>
      </c>
      <c r="E128" s="84"/>
      <c r="F128" s="84">
        <v>6000</v>
      </c>
      <c r="G128" s="84"/>
      <c r="H128" s="174">
        <v>6000</v>
      </c>
      <c r="I128" s="84"/>
      <c r="J128" s="84">
        <v>6000</v>
      </c>
      <c r="K128" s="84"/>
      <c r="L128" s="174">
        <v>15000</v>
      </c>
      <c r="M128" s="84"/>
      <c r="N128" s="84">
        <v>15000</v>
      </c>
      <c r="O128" s="84"/>
    </row>
    <row r="129" spans="1:15" s="12" customFormat="1" ht="16.5">
      <c r="A129" s="76"/>
      <c r="B129" s="56"/>
      <c r="C129" s="102" t="s">
        <v>392</v>
      </c>
      <c r="D129" s="174">
        <v>14500</v>
      </c>
      <c r="E129" s="84"/>
      <c r="F129" s="84">
        <v>14500</v>
      </c>
      <c r="G129" s="84"/>
      <c r="H129" s="174">
        <v>14500</v>
      </c>
      <c r="I129" s="84"/>
      <c r="J129" s="84">
        <v>14500</v>
      </c>
      <c r="K129" s="84"/>
      <c r="L129" s="174">
        <v>16228</v>
      </c>
      <c r="M129" s="84"/>
      <c r="N129" s="84">
        <v>16228</v>
      </c>
      <c r="O129" s="84"/>
    </row>
    <row r="130" spans="1:15" s="12" customFormat="1" ht="16.5">
      <c r="A130" s="76"/>
      <c r="B130" s="56"/>
      <c r="C130" s="102" t="s">
        <v>393</v>
      </c>
      <c r="D130" s="174">
        <v>500</v>
      </c>
      <c r="E130" s="84"/>
      <c r="F130" s="84">
        <v>500</v>
      </c>
      <c r="G130" s="84"/>
      <c r="H130" s="174">
        <v>500</v>
      </c>
      <c r="I130" s="84"/>
      <c r="J130" s="84">
        <v>500</v>
      </c>
      <c r="K130" s="84"/>
      <c r="L130" s="174">
        <v>500</v>
      </c>
      <c r="M130" s="84"/>
      <c r="N130" s="84">
        <v>500</v>
      </c>
      <c r="O130" s="84"/>
    </row>
    <row r="131" spans="1:15" s="12" customFormat="1" ht="16.5">
      <c r="A131" s="76"/>
      <c r="B131" s="56"/>
      <c r="C131" s="102" t="s">
        <v>394</v>
      </c>
      <c r="D131" s="174">
        <v>29000</v>
      </c>
      <c r="E131" s="84"/>
      <c r="F131" s="84">
        <v>29000</v>
      </c>
      <c r="G131" s="84"/>
      <c r="H131" s="174">
        <v>23000</v>
      </c>
      <c r="I131" s="84"/>
      <c r="J131" s="84">
        <v>23000</v>
      </c>
      <c r="K131" s="84"/>
      <c r="L131" s="174">
        <v>23000</v>
      </c>
      <c r="M131" s="84"/>
      <c r="N131" s="84">
        <v>23000</v>
      </c>
      <c r="O131" s="84"/>
    </row>
    <row r="132" spans="1:15" s="12" customFormat="1" ht="16.5">
      <c r="A132" s="76"/>
      <c r="B132" s="56"/>
      <c r="C132" s="102" t="s">
        <v>395</v>
      </c>
      <c r="D132" s="174">
        <v>1650</v>
      </c>
      <c r="E132" s="84"/>
      <c r="F132" s="84">
        <v>1650</v>
      </c>
      <c r="G132" s="84"/>
      <c r="H132" s="174">
        <v>1650</v>
      </c>
      <c r="I132" s="84"/>
      <c r="J132" s="84">
        <v>1650</v>
      </c>
      <c r="K132" s="84"/>
      <c r="L132" s="174">
        <v>1650</v>
      </c>
      <c r="M132" s="84"/>
      <c r="N132" s="84">
        <v>1650</v>
      </c>
      <c r="O132" s="84"/>
    </row>
    <row r="133" spans="1:15" s="12" customFormat="1" ht="16.5">
      <c r="A133" s="76"/>
      <c r="B133" s="56"/>
      <c r="C133" s="102" t="s">
        <v>396</v>
      </c>
      <c r="D133" s="174">
        <v>15000</v>
      </c>
      <c r="E133" s="84">
        <v>15000</v>
      </c>
      <c r="F133" s="84"/>
      <c r="G133" s="84"/>
      <c r="H133" s="174">
        <v>15000</v>
      </c>
      <c r="I133" s="84">
        <v>15000</v>
      </c>
      <c r="J133" s="84"/>
      <c r="K133" s="84"/>
      <c r="L133" s="174">
        <v>21000</v>
      </c>
      <c r="M133" s="84">
        <v>21000</v>
      </c>
      <c r="N133" s="84"/>
      <c r="O133" s="84"/>
    </row>
    <row r="134" spans="1:15" s="12" customFormat="1" ht="16.5">
      <c r="A134" s="76"/>
      <c r="B134" s="56"/>
      <c r="C134" s="102" t="s">
        <v>397</v>
      </c>
      <c r="D134" s="174">
        <v>50000</v>
      </c>
      <c r="E134" s="84"/>
      <c r="F134" s="84">
        <v>50000</v>
      </c>
      <c r="G134" s="84"/>
      <c r="H134" s="174">
        <v>50000</v>
      </c>
      <c r="I134" s="84"/>
      <c r="J134" s="84">
        <v>50000</v>
      </c>
      <c r="K134" s="84"/>
      <c r="L134" s="174">
        <v>50000</v>
      </c>
      <c r="M134" s="84"/>
      <c r="N134" s="84">
        <v>50000</v>
      </c>
      <c r="O134" s="84"/>
    </row>
    <row r="135" spans="1:15" s="12" customFormat="1" ht="16.5">
      <c r="A135" s="76"/>
      <c r="B135" s="56"/>
      <c r="C135" s="102" t="s">
        <v>398</v>
      </c>
      <c r="D135" s="174">
        <v>19800</v>
      </c>
      <c r="E135" s="84"/>
      <c r="F135" s="84">
        <v>19800</v>
      </c>
      <c r="G135" s="84"/>
      <c r="H135" s="174">
        <v>19800</v>
      </c>
      <c r="I135" s="84"/>
      <c r="J135" s="84">
        <v>19800</v>
      </c>
      <c r="K135" s="84"/>
      <c r="L135" s="174">
        <v>19800</v>
      </c>
      <c r="M135" s="84"/>
      <c r="N135" s="84">
        <v>19800</v>
      </c>
      <c r="O135" s="84"/>
    </row>
    <row r="136" spans="1:15" s="12" customFormat="1" ht="16.5">
      <c r="A136" s="76"/>
      <c r="B136" s="56"/>
      <c r="C136" s="139" t="s">
        <v>399</v>
      </c>
      <c r="D136" s="48">
        <v>116368</v>
      </c>
      <c r="E136" s="43">
        <v>116368</v>
      </c>
      <c r="F136" s="43"/>
      <c r="G136" s="43"/>
      <c r="H136" s="48">
        <v>0</v>
      </c>
      <c r="I136" s="43">
        <v>0</v>
      </c>
      <c r="J136" s="43"/>
      <c r="K136" s="43"/>
      <c r="L136" s="48">
        <v>0</v>
      </c>
      <c r="M136" s="43">
        <v>0</v>
      </c>
      <c r="N136" s="43"/>
      <c r="O136" s="43"/>
    </row>
    <row r="137" spans="1:15" s="12" customFormat="1" ht="16.5">
      <c r="A137" s="76"/>
      <c r="B137" s="56"/>
      <c r="C137" s="102" t="s">
        <v>400</v>
      </c>
      <c r="D137" s="174">
        <v>2000</v>
      </c>
      <c r="E137" s="84"/>
      <c r="F137" s="84">
        <v>2000</v>
      </c>
      <c r="G137" s="84"/>
      <c r="H137" s="174">
        <v>2000</v>
      </c>
      <c r="I137" s="84"/>
      <c r="J137" s="84">
        <v>2000</v>
      </c>
      <c r="K137" s="84"/>
      <c r="L137" s="174">
        <v>2000</v>
      </c>
      <c r="M137" s="84"/>
      <c r="N137" s="84">
        <v>2000</v>
      </c>
      <c r="O137" s="84"/>
    </row>
    <row r="138" spans="1:15" s="12" customFormat="1" ht="16.5">
      <c r="A138" s="76"/>
      <c r="B138" s="56"/>
      <c r="C138" s="102" t="s">
        <v>401</v>
      </c>
      <c r="D138" s="174">
        <v>4572</v>
      </c>
      <c r="E138" s="84">
        <v>4572</v>
      </c>
      <c r="F138" s="84"/>
      <c r="G138" s="84"/>
      <c r="H138" s="174">
        <v>5334</v>
      </c>
      <c r="I138" s="84">
        <v>5334</v>
      </c>
      <c r="J138" s="84"/>
      <c r="K138" s="84"/>
      <c r="L138" s="174">
        <v>5334</v>
      </c>
      <c r="M138" s="84">
        <v>5334</v>
      </c>
      <c r="N138" s="84"/>
      <c r="O138" s="84"/>
    </row>
    <row r="139" spans="1:15" s="12" customFormat="1" ht="16.5">
      <c r="A139" s="76"/>
      <c r="B139" s="56"/>
      <c r="C139" s="102" t="s">
        <v>402</v>
      </c>
      <c r="D139" s="174">
        <v>2959</v>
      </c>
      <c r="E139" s="84"/>
      <c r="F139" s="84">
        <v>2959</v>
      </c>
      <c r="G139" s="84"/>
      <c r="H139" s="174">
        <v>2959</v>
      </c>
      <c r="I139" s="84"/>
      <c r="J139" s="84">
        <v>2959</v>
      </c>
      <c r="K139" s="84"/>
      <c r="L139" s="174">
        <v>2959</v>
      </c>
      <c r="M139" s="84"/>
      <c r="N139" s="84">
        <v>2959</v>
      </c>
      <c r="O139" s="84"/>
    </row>
    <row r="140" spans="1:15" s="12" customFormat="1" ht="16.5">
      <c r="A140" s="76"/>
      <c r="B140" s="56"/>
      <c r="C140" s="139" t="s">
        <v>403</v>
      </c>
      <c r="D140" s="48">
        <v>2000</v>
      </c>
      <c r="E140" s="43">
        <v>2000</v>
      </c>
      <c r="F140" s="43"/>
      <c r="G140" s="43"/>
      <c r="H140" s="48">
        <v>2000</v>
      </c>
      <c r="I140" s="43">
        <v>2000</v>
      </c>
      <c r="J140" s="43"/>
      <c r="K140" s="43"/>
      <c r="L140" s="48">
        <v>2000</v>
      </c>
      <c r="M140" s="43">
        <v>2000</v>
      </c>
      <c r="N140" s="43"/>
      <c r="O140" s="43"/>
    </row>
    <row r="141" spans="1:15" s="12" customFormat="1" ht="30">
      <c r="A141" s="76"/>
      <c r="B141" s="56"/>
      <c r="C141" s="102" t="s">
        <v>404</v>
      </c>
      <c r="D141" s="48">
        <v>2000</v>
      </c>
      <c r="E141" s="43">
        <v>2000</v>
      </c>
      <c r="F141" s="43"/>
      <c r="G141" s="43"/>
      <c r="H141" s="48">
        <v>2000</v>
      </c>
      <c r="I141" s="43">
        <v>2000</v>
      </c>
      <c r="J141" s="43"/>
      <c r="K141" s="43"/>
      <c r="L141" s="48">
        <v>2000</v>
      </c>
      <c r="M141" s="43">
        <v>2000</v>
      </c>
      <c r="N141" s="43"/>
      <c r="O141" s="43"/>
    </row>
    <row r="142" spans="1:15" s="12" customFormat="1" ht="30">
      <c r="A142" s="76"/>
      <c r="B142" s="56"/>
      <c r="C142" s="102" t="s">
        <v>405</v>
      </c>
      <c r="D142" s="174">
        <v>500</v>
      </c>
      <c r="E142" s="84">
        <v>500</v>
      </c>
      <c r="F142" s="84"/>
      <c r="G142" s="84"/>
      <c r="H142" s="174">
        <v>500</v>
      </c>
      <c r="I142" s="84">
        <v>500</v>
      </c>
      <c r="J142" s="84"/>
      <c r="K142" s="84"/>
      <c r="L142" s="174">
        <v>500</v>
      </c>
      <c r="M142" s="84">
        <v>500</v>
      </c>
      <c r="N142" s="84"/>
      <c r="O142" s="84"/>
    </row>
    <row r="143" spans="1:15" s="12" customFormat="1" ht="16.5">
      <c r="A143" s="76"/>
      <c r="B143" s="56"/>
      <c r="C143" s="102" t="s">
        <v>406</v>
      </c>
      <c r="D143" s="197">
        <v>5000</v>
      </c>
      <c r="E143" s="84">
        <v>5000</v>
      </c>
      <c r="F143" s="84"/>
      <c r="G143" s="84"/>
      <c r="H143" s="197">
        <v>5000</v>
      </c>
      <c r="I143" s="84">
        <v>5000</v>
      </c>
      <c r="J143" s="84"/>
      <c r="K143" s="84"/>
      <c r="L143" s="197">
        <v>5000</v>
      </c>
      <c r="M143" s="84">
        <v>5000</v>
      </c>
      <c r="N143" s="84"/>
      <c r="O143" s="84"/>
    </row>
    <row r="144" spans="1:15" s="12" customFormat="1" ht="16.5">
      <c r="A144" s="76"/>
      <c r="B144" s="56"/>
      <c r="C144" s="102" t="s">
        <v>407</v>
      </c>
      <c r="D144" s="197">
        <v>500</v>
      </c>
      <c r="E144" s="84"/>
      <c r="F144" s="84">
        <v>500</v>
      </c>
      <c r="G144" s="84"/>
      <c r="H144" s="197">
        <v>500</v>
      </c>
      <c r="I144" s="84"/>
      <c r="J144" s="84">
        <v>500</v>
      </c>
      <c r="K144" s="84"/>
      <c r="L144" s="197">
        <v>500</v>
      </c>
      <c r="M144" s="84"/>
      <c r="N144" s="84">
        <v>500</v>
      </c>
      <c r="O144" s="84"/>
    </row>
    <row r="145" spans="1:15" s="12" customFormat="1" ht="16.5">
      <c r="A145" s="76"/>
      <c r="B145" s="56"/>
      <c r="C145" s="102" t="s">
        <v>408</v>
      </c>
      <c r="D145" s="197">
        <v>12138</v>
      </c>
      <c r="E145" s="84">
        <v>12138</v>
      </c>
      <c r="F145" s="84"/>
      <c r="G145" s="84"/>
      <c r="H145" s="197">
        <v>12138</v>
      </c>
      <c r="I145" s="84">
        <v>12138</v>
      </c>
      <c r="J145" s="84"/>
      <c r="K145" s="84"/>
      <c r="L145" s="197">
        <v>12138</v>
      </c>
      <c r="M145" s="84">
        <v>12138</v>
      </c>
      <c r="N145" s="84"/>
      <c r="O145" s="84"/>
    </row>
    <row r="146" spans="1:15" s="12" customFormat="1" ht="16.5">
      <c r="A146" s="76"/>
      <c r="B146" s="56"/>
      <c r="C146" s="102" t="s">
        <v>409</v>
      </c>
      <c r="D146" s="197">
        <v>1714</v>
      </c>
      <c r="E146" s="84">
        <v>1714</v>
      </c>
      <c r="F146" s="84"/>
      <c r="G146" s="84"/>
      <c r="H146" s="197">
        <v>1714</v>
      </c>
      <c r="I146" s="84">
        <v>1714</v>
      </c>
      <c r="J146" s="84"/>
      <c r="K146" s="84"/>
      <c r="L146" s="197">
        <v>1714</v>
      </c>
      <c r="M146" s="84">
        <v>1714</v>
      </c>
      <c r="N146" s="84"/>
      <c r="O146" s="84"/>
    </row>
    <row r="147" spans="1:15" s="12" customFormat="1" ht="16.5">
      <c r="A147" s="76"/>
      <c r="B147" s="56"/>
      <c r="C147" s="102" t="s">
        <v>410</v>
      </c>
      <c r="D147" s="197">
        <v>700</v>
      </c>
      <c r="E147" s="84">
        <v>700</v>
      </c>
      <c r="F147" s="84"/>
      <c r="G147" s="84"/>
      <c r="H147" s="197">
        <v>700</v>
      </c>
      <c r="I147" s="84">
        <v>700</v>
      </c>
      <c r="J147" s="84"/>
      <c r="K147" s="84"/>
      <c r="L147" s="197">
        <v>700</v>
      </c>
      <c r="M147" s="84">
        <v>700</v>
      </c>
      <c r="N147" s="84"/>
      <c r="O147" s="84"/>
    </row>
    <row r="148" spans="1:15" s="12" customFormat="1" ht="16.5">
      <c r="A148" s="76"/>
      <c r="B148" s="56"/>
      <c r="C148" s="102" t="s">
        <v>411</v>
      </c>
      <c r="D148" s="197">
        <v>9603</v>
      </c>
      <c r="E148" s="84">
        <v>9603</v>
      </c>
      <c r="F148" s="84"/>
      <c r="G148" s="84"/>
      <c r="H148" s="197">
        <v>9603</v>
      </c>
      <c r="I148" s="84">
        <v>9603</v>
      </c>
      <c r="J148" s="84"/>
      <c r="K148" s="84"/>
      <c r="L148" s="197">
        <v>9603</v>
      </c>
      <c r="M148" s="84">
        <v>9603</v>
      </c>
      <c r="N148" s="84"/>
      <c r="O148" s="84"/>
    </row>
    <row r="149" spans="1:15" s="12" customFormat="1" ht="16.5">
      <c r="A149" s="76"/>
      <c r="B149" s="56"/>
      <c r="C149" s="102" t="s">
        <v>412</v>
      </c>
      <c r="D149" s="197">
        <v>889</v>
      </c>
      <c r="E149" s="84"/>
      <c r="F149" s="84">
        <v>889</v>
      </c>
      <c r="G149" s="84"/>
      <c r="H149" s="197">
        <v>889</v>
      </c>
      <c r="I149" s="84"/>
      <c r="J149" s="84">
        <v>889</v>
      </c>
      <c r="K149" s="84"/>
      <c r="L149" s="197">
        <v>889</v>
      </c>
      <c r="M149" s="84"/>
      <c r="N149" s="84">
        <v>889</v>
      </c>
      <c r="O149" s="84"/>
    </row>
    <row r="150" spans="1:15" s="12" customFormat="1" ht="16.5">
      <c r="A150" s="76"/>
      <c r="B150" s="56"/>
      <c r="C150" s="102" t="s">
        <v>413</v>
      </c>
      <c r="D150" s="197">
        <v>1035</v>
      </c>
      <c r="E150" s="84">
        <v>1035</v>
      </c>
      <c r="F150" s="84"/>
      <c r="G150" s="84"/>
      <c r="H150" s="197">
        <v>1035</v>
      </c>
      <c r="I150" s="84">
        <v>1035</v>
      </c>
      <c r="J150" s="84"/>
      <c r="K150" s="84"/>
      <c r="L150" s="197">
        <v>1035</v>
      </c>
      <c r="M150" s="84">
        <v>1035</v>
      </c>
      <c r="N150" s="84"/>
      <c r="O150" s="84"/>
    </row>
    <row r="151" spans="1:15" s="12" customFormat="1" ht="16.5">
      <c r="A151" s="76"/>
      <c r="B151" s="56"/>
      <c r="C151" s="102" t="s">
        <v>414</v>
      </c>
      <c r="D151" s="197">
        <v>7112</v>
      </c>
      <c r="E151" s="84">
        <v>7112</v>
      </c>
      <c r="F151" s="84"/>
      <c r="G151" s="84"/>
      <c r="H151" s="197">
        <v>7112</v>
      </c>
      <c r="I151" s="84">
        <v>7112</v>
      </c>
      <c r="J151" s="84"/>
      <c r="K151" s="84"/>
      <c r="L151" s="197">
        <v>7112</v>
      </c>
      <c r="M151" s="84">
        <v>7112</v>
      </c>
      <c r="N151" s="84"/>
      <c r="O151" s="84"/>
    </row>
    <row r="152" spans="1:15" s="12" customFormat="1" ht="16.5">
      <c r="A152" s="76"/>
      <c r="B152" s="56"/>
      <c r="C152" s="102" t="s">
        <v>415</v>
      </c>
      <c r="D152" s="197">
        <v>2000</v>
      </c>
      <c r="E152" s="84"/>
      <c r="F152" s="84">
        <v>2000</v>
      </c>
      <c r="G152" s="84"/>
      <c r="H152" s="197">
        <v>2000</v>
      </c>
      <c r="I152" s="84"/>
      <c r="J152" s="84">
        <v>2000</v>
      </c>
      <c r="K152" s="84"/>
      <c r="L152" s="197">
        <v>2000</v>
      </c>
      <c r="M152" s="84"/>
      <c r="N152" s="84">
        <v>2000</v>
      </c>
      <c r="O152" s="84"/>
    </row>
    <row r="153" spans="1:15" s="12" customFormat="1" ht="16.5">
      <c r="A153" s="76"/>
      <c r="B153" s="56"/>
      <c r="C153" s="102" t="s">
        <v>416</v>
      </c>
      <c r="D153" s="197">
        <v>810</v>
      </c>
      <c r="E153" s="84">
        <v>810</v>
      </c>
      <c r="F153" s="84"/>
      <c r="G153" s="84"/>
      <c r="H153" s="197">
        <v>810</v>
      </c>
      <c r="I153" s="84">
        <v>810</v>
      </c>
      <c r="J153" s="84"/>
      <c r="K153" s="84"/>
      <c r="L153" s="197">
        <v>810</v>
      </c>
      <c r="M153" s="84">
        <v>810</v>
      </c>
      <c r="N153" s="84"/>
      <c r="O153" s="84"/>
    </row>
    <row r="154" spans="1:15" s="12" customFormat="1" ht="16.5">
      <c r="A154" s="76"/>
      <c r="B154" s="56"/>
      <c r="C154" s="102" t="s">
        <v>417</v>
      </c>
      <c r="D154" s="197">
        <v>3000</v>
      </c>
      <c r="E154" s="84">
        <v>3000</v>
      </c>
      <c r="F154" s="84"/>
      <c r="G154" s="84"/>
      <c r="H154" s="197">
        <v>3000</v>
      </c>
      <c r="I154" s="84">
        <v>3000</v>
      </c>
      <c r="J154" s="84"/>
      <c r="K154" s="84"/>
      <c r="L154" s="197">
        <v>3000</v>
      </c>
      <c r="M154" s="84">
        <v>3000</v>
      </c>
      <c r="N154" s="84"/>
      <c r="O154" s="84"/>
    </row>
    <row r="155" spans="1:15" s="12" customFormat="1" ht="16.5">
      <c r="A155" s="76"/>
      <c r="B155" s="56"/>
      <c r="C155" s="102" t="s">
        <v>418</v>
      </c>
      <c r="D155" s="197">
        <v>3000</v>
      </c>
      <c r="E155" s="84">
        <v>3000</v>
      </c>
      <c r="F155" s="84"/>
      <c r="G155" s="84"/>
      <c r="H155" s="197">
        <v>2921</v>
      </c>
      <c r="I155" s="84">
        <v>2921</v>
      </c>
      <c r="J155" s="84"/>
      <c r="K155" s="84"/>
      <c r="L155" s="197">
        <v>2921</v>
      </c>
      <c r="M155" s="84">
        <v>2921</v>
      </c>
      <c r="N155" s="84"/>
      <c r="O155" s="84"/>
    </row>
    <row r="156" spans="1:15" s="12" customFormat="1" ht="16.5">
      <c r="A156" s="76"/>
      <c r="B156" s="56"/>
      <c r="C156" s="102" t="s">
        <v>434</v>
      </c>
      <c r="D156" s="197"/>
      <c r="E156" s="84"/>
      <c r="F156" s="84"/>
      <c r="G156" s="208"/>
      <c r="H156" s="197">
        <v>8471</v>
      </c>
      <c r="I156" s="84">
        <v>8471</v>
      </c>
      <c r="J156" s="84"/>
      <c r="K156" s="208"/>
      <c r="L156" s="197">
        <v>8471</v>
      </c>
      <c r="M156" s="84">
        <v>8471</v>
      </c>
      <c r="N156" s="84"/>
      <c r="O156" s="208"/>
    </row>
    <row r="157" spans="1:15" s="12" customFormat="1" ht="30">
      <c r="A157" s="76"/>
      <c r="B157" s="56"/>
      <c r="C157" s="102" t="s">
        <v>435</v>
      </c>
      <c r="D157" s="197"/>
      <c r="E157" s="84"/>
      <c r="F157" s="84"/>
      <c r="G157" s="208"/>
      <c r="H157" s="197">
        <v>250</v>
      </c>
      <c r="I157" s="84">
        <v>250</v>
      </c>
      <c r="J157" s="84"/>
      <c r="K157" s="208"/>
      <c r="L157" s="197">
        <v>250</v>
      </c>
      <c r="M157" s="84">
        <v>250</v>
      </c>
      <c r="N157" s="84"/>
      <c r="O157" s="208"/>
    </row>
    <row r="158" spans="1:15" s="12" customFormat="1" ht="16.5">
      <c r="A158" s="76"/>
      <c r="B158" s="56"/>
      <c r="C158" s="102" t="s">
        <v>436</v>
      </c>
      <c r="D158" s="197"/>
      <c r="E158" s="84"/>
      <c r="F158" s="84"/>
      <c r="G158" s="208"/>
      <c r="H158" s="197">
        <v>500</v>
      </c>
      <c r="I158" s="84">
        <v>500</v>
      </c>
      <c r="J158" s="84"/>
      <c r="K158" s="208"/>
      <c r="L158" s="197">
        <v>500</v>
      </c>
      <c r="M158" s="84">
        <v>500</v>
      </c>
      <c r="N158" s="84"/>
      <c r="O158" s="208"/>
    </row>
    <row r="159" spans="1:15" s="12" customFormat="1" ht="16.5">
      <c r="A159" s="76"/>
      <c r="B159" s="56"/>
      <c r="C159" s="102" t="s">
        <v>437</v>
      </c>
      <c r="D159" s="197"/>
      <c r="E159" s="84"/>
      <c r="F159" s="84"/>
      <c r="G159" s="208"/>
      <c r="H159" s="197">
        <v>858</v>
      </c>
      <c r="I159" s="84">
        <v>858</v>
      </c>
      <c r="J159" s="84"/>
      <c r="K159" s="208"/>
      <c r="L159" s="197">
        <v>858</v>
      </c>
      <c r="M159" s="84">
        <v>858</v>
      </c>
      <c r="N159" s="84"/>
      <c r="O159" s="208"/>
    </row>
    <row r="160" spans="1:15" s="12" customFormat="1" ht="16.5">
      <c r="A160" s="76"/>
      <c r="B160" s="56"/>
      <c r="C160" s="102" t="s">
        <v>438</v>
      </c>
      <c r="D160" s="197"/>
      <c r="E160" s="84"/>
      <c r="F160" s="84"/>
      <c r="G160" s="208"/>
      <c r="H160" s="197">
        <v>300</v>
      </c>
      <c r="I160" s="84">
        <v>300</v>
      </c>
      <c r="J160" s="84"/>
      <c r="K160" s="208"/>
      <c r="L160" s="197">
        <v>300</v>
      </c>
      <c r="M160" s="84">
        <v>300</v>
      </c>
      <c r="N160" s="84"/>
      <c r="O160" s="208"/>
    </row>
    <row r="161" spans="1:15" s="12" customFormat="1" ht="16.5">
      <c r="A161" s="76"/>
      <c r="B161" s="56"/>
      <c r="C161" s="102" t="s">
        <v>439</v>
      </c>
      <c r="D161" s="197"/>
      <c r="E161" s="84"/>
      <c r="F161" s="84"/>
      <c r="G161" s="208"/>
      <c r="H161" s="197">
        <v>2994</v>
      </c>
      <c r="I161" s="84">
        <v>2994</v>
      </c>
      <c r="J161" s="84"/>
      <c r="K161" s="208"/>
      <c r="L161" s="197">
        <v>2994</v>
      </c>
      <c r="M161" s="84">
        <v>2994</v>
      </c>
      <c r="N161" s="84"/>
      <c r="O161" s="208"/>
    </row>
    <row r="162" spans="1:15" s="12" customFormat="1" ht="16.5">
      <c r="A162" s="76"/>
      <c r="B162" s="56"/>
      <c r="C162" s="102" t="s">
        <v>440</v>
      </c>
      <c r="D162" s="197"/>
      <c r="E162" s="84"/>
      <c r="F162" s="84"/>
      <c r="G162" s="208"/>
      <c r="H162" s="197">
        <v>350</v>
      </c>
      <c r="I162" s="84">
        <v>350</v>
      </c>
      <c r="J162" s="84"/>
      <c r="K162" s="208"/>
      <c r="L162" s="197">
        <v>350</v>
      </c>
      <c r="M162" s="84">
        <v>350</v>
      </c>
      <c r="N162" s="84"/>
      <c r="O162" s="208"/>
    </row>
    <row r="163" spans="1:15" s="12" customFormat="1" ht="16.5">
      <c r="A163" s="76"/>
      <c r="B163" s="56"/>
      <c r="C163" s="102" t="s">
        <v>476</v>
      </c>
      <c r="D163" s="197"/>
      <c r="E163" s="84"/>
      <c r="F163" s="84"/>
      <c r="G163" s="208"/>
      <c r="H163" s="197">
        <v>1000</v>
      </c>
      <c r="I163" s="84">
        <v>1000</v>
      </c>
      <c r="J163" s="84"/>
      <c r="K163" s="208"/>
      <c r="L163" s="197">
        <v>1000</v>
      </c>
      <c r="M163" s="84">
        <v>1000</v>
      </c>
      <c r="N163" s="84"/>
      <c r="O163" s="208"/>
    </row>
    <row r="164" spans="1:15" s="12" customFormat="1" ht="16.5">
      <c r="A164" s="76"/>
      <c r="B164" s="56"/>
      <c r="C164" s="102" t="s">
        <v>477</v>
      </c>
      <c r="D164" s="197"/>
      <c r="E164" s="84"/>
      <c r="F164" s="84"/>
      <c r="G164" s="208"/>
      <c r="H164" s="197">
        <v>3500</v>
      </c>
      <c r="I164" s="84">
        <v>3500</v>
      </c>
      <c r="J164" s="84"/>
      <c r="K164" s="208"/>
      <c r="L164" s="197">
        <v>3500</v>
      </c>
      <c r="M164" s="84">
        <v>3500</v>
      </c>
      <c r="N164" s="84"/>
      <c r="O164" s="208"/>
    </row>
    <row r="165" spans="1:15" s="12" customFormat="1" ht="16.5">
      <c r="A165" s="76"/>
      <c r="B165" s="56"/>
      <c r="C165" s="102" t="s">
        <v>478</v>
      </c>
      <c r="D165" s="197"/>
      <c r="E165" s="84"/>
      <c r="F165" s="84"/>
      <c r="G165" s="208"/>
      <c r="H165" s="197">
        <v>6730</v>
      </c>
      <c r="I165" s="84">
        <v>6730</v>
      </c>
      <c r="J165" s="84"/>
      <c r="K165" s="208"/>
      <c r="L165" s="197">
        <v>6730</v>
      </c>
      <c r="M165" s="84">
        <v>6730</v>
      </c>
      <c r="N165" s="84"/>
      <c r="O165" s="208"/>
    </row>
    <row r="166" spans="1:15" s="12" customFormat="1" ht="30">
      <c r="A166" s="76"/>
      <c r="B166" s="56"/>
      <c r="C166" s="102" t="s">
        <v>479</v>
      </c>
      <c r="D166" s="197"/>
      <c r="E166" s="84"/>
      <c r="F166" s="84"/>
      <c r="G166" s="208"/>
      <c r="H166" s="197">
        <v>6416</v>
      </c>
      <c r="I166" s="84">
        <v>6416</v>
      </c>
      <c r="J166" s="84"/>
      <c r="K166" s="208"/>
      <c r="L166" s="197">
        <v>6416</v>
      </c>
      <c r="M166" s="84">
        <v>6416</v>
      </c>
      <c r="N166" s="84"/>
      <c r="O166" s="208"/>
    </row>
    <row r="167" spans="1:15" s="12" customFormat="1" ht="30">
      <c r="A167" s="76"/>
      <c r="B167" s="56"/>
      <c r="C167" s="102" t="s">
        <v>480</v>
      </c>
      <c r="D167" s="197"/>
      <c r="E167" s="84"/>
      <c r="F167" s="84"/>
      <c r="G167" s="208"/>
      <c r="H167" s="197">
        <v>6613</v>
      </c>
      <c r="I167" s="84">
        <v>6613</v>
      </c>
      <c r="J167" s="84"/>
      <c r="K167" s="208"/>
      <c r="L167" s="197">
        <v>6613</v>
      </c>
      <c r="M167" s="84">
        <v>6613</v>
      </c>
      <c r="N167" s="84"/>
      <c r="O167" s="208"/>
    </row>
    <row r="168" spans="1:15" s="12" customFormat="1" ht="30">
      <c r="A168" s="76"/>
      <c r="B168" s="56"/>
      <c r="C168" s="102" t="s">
        <v>481</v>
      </c>
      <c r="D168" s="197"/>
      <c r="E168" s="84"/>
      <c r="F168" s="84"/>
      <c r="G168" s="208"/>
      <c r="H168" s="197">
        <v>17161</v>
      </c>
      <c r="I168" s="84">
        <v>17161</v>
      </c>
      <c r="J168" s="84"/>
      <c r="K168" s="208"/>
      <c r="L168" s="197">
        <v>17161</v>
      </c>
      <c r="M168" s="84">
        <v>17161</v>
      </c>
      <c r="N168" s="84"/>
      <c r="O168" s="208"/>
    </row>
    <row r="169" spans="1:15" s="12" customFormat="1" ht="16.5">
      <c r="A169" s="76"/>
      <c r="B169" s="56"/>
      <c r="C169" s="102" t="s">
        <v>482</v>
      </c>
      <c r="D169" s="197"/>
      <c r="E169" s="84"/>
      <c r="F169" s="84"/>
      <c r="G169" s="208"/>
      <c r="H169" s="197">
        <v>6000</v>
      </c>
      <c r="I169" s="84"/>
      <c r="J169" s="84">
        <v>6000</v>
      </c>
      <c r="K169" s="208"/>
      <c r="L169" s="197">
        <v>6000</v>
      </c>
      <c r="M169" s="84"/>
      <c r="N169" s="84">
        <v>6000</v>
      </c>
      <c r="O169" s="208"/>
    </row>
    <row r="170" spans="1:15" s="12" customFormat="1" ht="16.5">
      <c r="A170" s="76"/>
      <c r="B170" s="56"/>
      <c r="C170" s="102" t="s">
        <v>483</v>
      </c>
      <c r="D170" s="197"/>
      <c r="E170" s="84"/>
      <c r="F170" s="84"/>
      <c r="G170" s="208"/>
      <c r="H170" s="197">
        <v>4033</v>
      </c>
      <c r="I170" s="84">
        <v>4033</v>
      </c>
      <c r="J170" s="84"/>
      <c r="K170" s="208"/>
      <c r="L170" s="197">
        <v>4033</v>
      </c>
      <c r="M170" s="84">
        <v>4033</v>
      </c>
      <c r="N170" s="84"/>
      <c r="O170" s="208"/>
    </row>
    <row r="171" spans="1:15" s="12" customFormat="1" ht="16.5">
      <c r="A171" s="76"/>
      <c r="B171" s="56"/>
      <c r="C171" s="102" t="s">
        <v>484</v>
      </c>
      <c r="D171" s="197"/>
      <c r="E171" s="84"/>
      <c r="F171" s="84"/>
      <c r="G171" s="208"/>
      <c r="H171" s="197">
        <v>1000</v>
      </c>
      <c r="I171" s="84">
        <v>1000</v>
      </c>
      <c r="J171" s="84"/>
      <c r="K171" s="208"/>
      <c r="L171" s="197">
        <v>1000</v>
      </c>
      <c r="M171" s="84">
        <v>1000</v>
      </c>
      <c r="N171" s="84"/>
      <c r="O171" s="208"/>
    </row>
    <row r="172" spans="1:15" s="12" customFormat="1" ht="30">
      <c r="A172" s="76"/>
      <c r="B172" s="56"/>
      <c r="C172" s="102" t="s">
        <v>485</v>
      </c>
      <c r="D172" s="197"/>
      <c r="E172" s="84"/>
      <c r="F172" s="84"/>
      <c r="G172" s="208"/>
      <c r="H172" s="197">
        <v>1000</v>
      </c>
      <c r="I172" s="84">
        <v>1000</v>
      </c>
      <c r="J172" s="84"/>
      <c r="K172" s="208"/>
      <c r="L172" s="197">
        <v>1000</v>
      </c>
      <c r="M172" s="84">
        <v>1000</v>
      </c>
      <c r="N172" s="84"/>
      <c r="O172" s="208"/>
    </row>
    <row r="173" spans="1:15" s="12" customFormat="1" ht="16.5">
      <c r="A173" s="76"/>
      <c r="B173" s="56"/>
      <c r="C173" s="102" t="s">
        <v>486</v>
      </c>
      <c r="D173" s="197"/>
      <c r="E173" s="84"/>
      <c r="F173" s="84"/>
      <c r="G173" s="208"/>
      <c r="H173" s="197">
        <v>623</v>
      </c>
      <c r="I173" s="84">
        <v>623</v>
      </c>
      <c r="J173" s="84"/>
      <c r="K173" s="208"/>
      <c r="L173" s="197">
        <v>623</v>
      </c>
      <c r="M173" s="84">
        <v>623</v>
      </c>
      <c r="N173" s="84"/>
      <c r="O173" s="208"/>
    </row>
    <row r="174" spans="1:15" s="12" customFormat="1" ht="30">
      <c r="A174" s="76"/>
      <c r="B174" s="56"/>
      <c r="C174" s="102" t="s">
        <v>506</v>
      </c>
      <c r="D174" s="197"/>
      <c r="E174" s="84"/>
      <c r="F174" s="84"/>
      <c r="G174" s="208"/>
      <c r="H174" s="197"/>
      <c r="I174" s="84"/>
      <c r="J174" s="84"/>
      <c r="K174" s="208"/>
      <c r="L174" s="197">
        <v>1126</v>
      </c>
      <c r="M174" s="84">
        <v>1126</v>
      </c>
      <c r="N174" s="84"/>
      <c r="O174" s="208"/>
    </row>
    <row r="175" spans="1:15" s="12" customFormat="1" ht="16.5">
      <c r="A175" s="76"/>
      <c r="B175" s="56"/>
      <c r="C175" s="102" t="s">
        <v>513</v>
      </c>
      <c r="D175" s="197"/>
      <c r="E175" s="84"/>
      <c r="F175" s="84"/>
      <c r="G175" s="208"/>
      <c r="H175" s="197"/>
      <c r="I175" s="84"/>
      <c r="J175" s="84"/>
      <c r="K175" s="208"/>
      <c r="L175" s="197">
        <v>10000</v>
      </c>
      <c r="M175" s="84">
        <v>10000</v>
      </c>
      <c r="N175" s="84"/>
      <c r="O175" s="208"/>
    </row>
    <row r="176" spans="1:15" s="12" customFormat="1" ht="16.5">
      <c r="A176" s="76"/>
      <c r="B176" s="56"/>
      <c r="C176" s="187" t="s">
        <v>114</v>
      </c>
      <c r="D176" s="202">
        <f>SUM(D102:D155)</f>
        <v>620463</v>
      </c>
      <c r="E176" s="58">
        <f>SUM(E102:E155)</f>
        <v>489165</v>
      </c>
      <c r="F176" s="58">
        <f>SUM(F102:F155)</f>
        <v>131298</v>
      </c>
      <c r="G176" s="204">
        <f>SUM(G102:G155)</f>
        <v>0</v>
      </c>
      <c r="H176" s="202">
        <f>SUM(H102:H173)</f>
        <v>560633</v>
      </c>
      <c r="I176" s="58">
        <f>SUM(I102:I173)</f>
        <v>429904</v>
      </c>
      <c r="J176" s="58">
        <f>SUM(J102:J173)</f>
        <v>130729</v>
      </c>
      <c r="K176" s="204">
        <f>SUM(K102:K173)</f>
        <v>0</v>
      </c>
      <c r="L176" s="202">
        <f>SUM(L102:L175)</f>
        <v>605217</v>
      </c>
      <c r="M176" s="58">
        <f>SUM(M102:M175)</f>
        <v>463760</v>
      </c>
      <c r="N176" s="58">
        <f>SUM(N102:N173)</f>
        <v>141457</v>
      </c>
      <c r="O176" s="204">
        <f>SUM(O102:O173)</f>
        <v>0</v>
      </c>
    </row>
    <row r="177" spans="1:15" s="12" customFormat="1" ht="16.5">
      <c r="A177" s="76"/>
      <c r="B177" s="56"/>
      <c r="C177" s="187"/>
      <c r="D177" s="203"/>
      <c r="E177" s="175"/>
      <c r="F177" s="175"/>
      <c r="G177" s="175"/>
      <c r="H177" s="203"/>
      <c r="I177" s="175"/>
      <c r="J177" s="175"/>
      <c r="K177" s="175"/>
      <c r="L177" s="203"/>
      <c r="M177" s="175"/>
      <c r="N177" s="175"/>
      <c r="O177" s="175"/>
    </row>
    <row r="178" spans="1:15" s="12" customFormat="1" ht="16.5">
      <c r="A178" s="76"/>
      <c r="B178" s="56" t="s">
        <v>31</v>
      </c>
      <c r="C178" s="139" t="s">
        <v>143</v>
      </c>
      <c r="D178" s="170"/>
      <c r="E178" s="175"/>
      <c r="F178" s="175"/>
      <c r="G178" s="175"/>
      <c r="H178" s="170"/>
      <c r="I178" s="175"/>
      <c r="J178" s="175"/>
      <c r="K178" s="175"/>
      <c r="L178" s="170"/>
      <c r="M178" s="175"/>
      <c r="N178" s="175"/>
      <c r="O178" s="175"/>
    </row>
    <row r="179" spans="1:15" s="67" customFormat="1" ht="16.5">
      <c r="A179" s="81"/>
      <c r="B179" s="78"/>
      <c r="C179" s="139" t="s">
        <v>263</v>
      </c>
      <c r="D179" s="48"/>
      <c r="E179" s="43"/>
      <c r="F179" s="43"/>
      <c r="G179" s="43"/>
      <c r="H179" s="48"/>
      <c r="I179" s="43"/>
      <c r="J179" s="43"/>
      <c r="K179" s="43"/>
      <c r="L179" s="48"/>
      <c r="M179" s="43"/>
      <c r="N179" s="43"/>
      <c r="O179" s="43"/>
    </row>
    <row r="180" spans="1:15" s="67" customFormat="1" ht="16.5">
      <c r="A180" s="81"/>
      <c r="B180" s="56"/>
      <c r="C180" s="139" t="s">
        <v>264</v>
      </c>
      <c r="D180" s="48">
        <v>1938</v>
      </c>
      <c r="E180" s="43"/>
      <c r="F180" s="43"/>
      <c r="G180" s="43">
        <v>1938</v>
      </c>
      <c r="H180" s="48">
        <v>1938</v>
      </c>
      <c r="I180" s="43"/>
      <c r="J180" s="43"/>
      <c r="K180" s="43">
        <v>1938</v>
      </c>
      <c r="L180" s="48">
        <v>1938</v>
      </c>
      <c r="M180" s="43"/>
      <c r="N180" s="43"/>
      <c r="O180" s="43">
        <v>1938</v>
      </c>
    </row>
    <row r="181" spans="1:15" s="67" customFormat="1" ht="16.5">
      <c r="A181" s="81"/>
      <c r="B181" s="56"/>
      <c r="C181" s="139" t="s">
        <v>265</v>
      </c>
      <c r="D181" s="48">
        <v>1582</v>
      </c>
      <c r="E181" s="43"/>
      <c r="F181" s="43"/>
      <c r="G181" s="43">
        <v>1582</v>
      </c>
      <c r="H181" s="48">
        <v>1582</v>
      </c>
      <c r="I181" s="43"/>
      <c r="J181" s="43"/>
      <c r="K181" s="43">
        <v>1582</v>
      </c>
      <c r="L181" s="48">
        <v>1582</v>
      </c>
      <c r="M181" s="43"/>
      <c r="N181" s="43"/>
      <c r="O181" s="43">
        <v>1582</v>
      </c>
    </row>
    <row r="182" spans="1:15" s="67" customFormat="1" ht="16.5">
      <c r="A182" s="81"/>
      <c r="B182" s="56"/>
      <c r="C182" s="191" t="s">
        <v>266</v>
      </c>
      <c r="D182" s="48">
        <v>21642</v>
      </c>
      <c r="E182" s="43"/>
      <c r="F182" s="43"/>
      <c r="G182" s="43">
        <v>21642</v>
      </c>
      <c r="H182" s="48">
        <v>21642</v>
      </c>
      <c r="I182" s="43"/>
      <c r="J182" s="43"/>
      <c r="K182" s="43">
        <v>21642</v>
      </c>
      <c r="L182" s="48">
        <v>21642</v>
      </c>
      <c r="M182" s="43"/>
      <c r="N182" s="43"/>
      <c r="O182" s="43">
        <v>21642</v>
      </c>
    </row>
    <row r="183" spans="1:15" s="67" customFormat="1" ht="16.5">
      <c r="A183" s="81"/>
      <c r="B183" s="56"/>
      <c r="C183" s="139" t="s">
        <v>267</v>
      </c>
      <c r="D183" s="48">
        <v>16551</v>
      </c>
      <c r="E183" s="43"/>
      <c r="F183" s="43"/>
      <c r="G183" s="43">
        <v>16551</v>
      </c>
      <c r="H183" s="48">
        <v>16551</v>
      </c>
      <c r="I183" s="43"/>
      <c r="J183" s="43"/>
      <c r="K183" s="43">
        <v>16551</v>
      </c>
      <c r="L183" s="48">
        <v>16551</v>
      </c>
      <c r="M183" s="43"/>
      <c r="N183" s="43"/>
      <c r="O183" s="43">
        <v>16551</v>
      </c>
    </row>
    <row r="184" spans="1:15" s="181" customFormat="1" ht="16.5">
      <c r="A184" s="81"/>
      <c r="B184" s="56"/>
      <c r="C184" s="139" t="s">
        <v>268</v>
      </c>
      <c r="D184" s="48">
        <v>906</v>
      </c>
      <c r="E184" s="43"/>
      <c r="F184" s="43"/>
      <c r="G184" s="43">
        <v>906</v>
      </c>
      <c r="H184" s="48">
        <v>906</v>
      </c>
      <c r="I184" s="43"/>
      <c r="J184" s="43"/>
      <c r="K184" s="43">
        <v>906</v>
      </c>
      <c r="L184" s="48">
        <v>906</v>
      </c>
      <c r="M184" s="43"/>
      <c r="N184" s="43"/>
      <c r="O184" s="43">
        <v>906</v>
      </c>
    </row>
    <row r="185" spans="1:15" s="181" customFormat="1" ht="16.5">
      <c r="A185" s="81"/>
      <c r="B185" s="56"/>
      <c r="C185" s="102" t="s">
        <v>269</v>
      </c>
      <c r="D185" s="48">
        <v>35000</v>
      </c>
      <c r="E185" s="43"/>
      <c r="F185" s="43"/>
      <c r="G185" s="43">
        <v>35000</v>
      </c>
      <c r="H185" s="48">
        <v>44200</v>
      </c>
      <c r="I185" s="43"/>
      <c r="J185" s="43"/>
      <c r="K185" s="43">
        <v>44200</v>
      </c>
      <c r="L185" s="48">
        <v>50107</v>
      </c>
      <c r="M185" s="43"/>
      <c r="N185" s="43"/>
      <c r="O185" s="43">
        <v>50107</v>
      </c>
    </row>
    <row r="186" spans="1:15" s="181" customFormat="1" ht="16.5">
      <c r="A186" s="81"/>
      <c r="B186" s="56"/>
      <c r="C186" s="102" t="s">
        <v>441</v>
      </c>
      <c r="D186" s="48"/>
      <c r="E186" s="43"/>
      <c r="F186" s="43"/>
      <c r="G186" s="43"/>
      <c r="H186" s="48">
        <v>3359</v>
      </c>
      <c r="I186" s="43"/>
      <c r="J186" s="43"/>
      <c r="K186" s="43">
        <v>3359</v>
      </c>
      <c r="L186" s="48">
        <v>3359</v>
      </c>
      <c r="M186" s="43"/>
      <c r="N186" s="43"/>
      <c r="O186" s="43">
        <v>3359</v>
      </c>
    </row>
    <row r="187" spans="1:15" s="12" customFormat="1" ht="16.5">
      <c r="A187" s="76"/>
      <c r="B187" s="80"/>
      <c r="C187" s="187" t="s">
        <v>115</v>
      </c>
      <c r="D187" s="169">
        <f>SUM(D179:D185)</f>
        <v>77619</v>
      </c>
      <c r="E187" s="58">
        <f>SUM(E179:E185)</f>
        <v>0</v>
      </c>
      <c r="F187" s="58">
        <f>SUM(F179:F185)</f>
        <v>0</v>
      </c>
      <c r="G187" s="58">
        <f>SUM(G179:G185)</f>
        <v>77619</v>
      </c>
      <c r="H187" s="169">
        <f aca="true" t="shared" si="11" ref="H187:O187">SUM(H179:H186)</f>
        <v>90178</v>
      </c>
      <c r="I187" s="58">
        <f t="shared" si="11"/>
        <v>0</v>
      </c>
      <c r="J187" s="58">
        <f t="shared" si="11"/>
        <v>0</v>
      </c>
      <c r="K187" s="58">
        <f t="shared" si="11"/>
        <v>90178</v>
      </c>
      <c r="L187" s="169">
        <f t="shared" si="11"/>
        <v>96085</v>
      </c>
      <c r="M187" s="58">
        <f t="shared" si="11"/>
        <v>0</v>
      </c>
      <c r="N187" s="58">
        <f t="shared" si="11"/>
        <v>0</v>
      </c>
      <c r="O187" s="58">
        <f t="shared" si="11"/>
        <v>96085</v>
      </c>
    </row>
    <row r="188" spans="1:15" s="12" customFormat="1" ht="16.5">
      <c r="A188" s="76"/>
      <c r="B188" s="56"/>
      <c r="C188" s="187"/>
      <c r="D188" s="170"/>
      <c r="E188" s="175"/>
      <c r="F188" s="175"/>
      <c r="G188" s="175"/>
      <c r="H188" s="170"/>
      <c r="I188" s="175"/>
      <c r="J188" s="175"/>
      <c r="K188" s="175"/>
      <c r="L188" s="170"/>
      <c r="M188" s="175"/>
      <c r="N188" s="175"/>
      <c r="O188" s="175"/>
    </row>
    <row r="189" spans="1:15" s="12" customFormat="1" ht="16.5">
      <c r="A189" s="76"/>
      <c r="B189" s="56" t="s">
        <v>40</v>
      </c>
      <c r="C189" s="139" t="s">
        <v>144</v>
      </c>
      <c r="D189" s="170"/>
      <c r="E189" s="175"/>
      <c r="F189" s="175"/>
      <c r="G189" s="175"/>
      <c r="H189" s="170"/>
      <c r="I189" s="175"/>
      <c r="J189" s="175"/>
      <c r="K189" s="175"/>
      <c r="L189" s="170"/>
      <c r="M189" s="175"/>
      <c r="N189" s="175"/>
      <c r="O189" s="175"/>
    </row>
    <row r="190" spans="1:15" s="12" customFormat="1" ht="16.5">
      <c r="A190" s="76"/>
      <c r="B190" s="56"/>
      <c r="C190" s="139" t="s">
        <v>152</v>
      </c>
      <c r="D190" s="170"/>
      <c r="E190" s="175"/>
      <c r="F190" s="175"/>
      <c r="G190" s="175"/>
      <c r="H190" s="170"/>
      <c r="I190" s="175"/>
      <c r="J190" s="175"/>
      <c r="K190" s="175"/>
      <c r="L190" s="170"/>
      <c r="M190" s="175"/>
      <c r="N190" s="175"/>
      <c r="O190" s="175"/>
    </row>
    <row r="191" spans="1:15" s="12" customFormat="1" ht="16.5" customHeight="1">
      <c r="A191" s="76"/>
      <c r="B191" s="56"/>
      <c r="C191" s="139" t="s">
        <v>108</v>
      </c>
      <c r="D191" s="48">
        <v>300</v>
      </c>
      <c r="E191" s="43">
        <v>300</v>
      </c>
      <c r="F191" s="43"/>
      <c r="G191" s="43"/>
      <c r="H191" s="48">
        <v>300</v>
      </c>
      <c r="I191" s="43">
        <v>300</v>
      </c>
      <c r="J191" s="43"/>
      <c r="K191" s="43"/>
      <c r="L191" s="48">
        <v>300</v>
      </c>
      <c r="M191" s="43">
        <v>300</v>
      </c>
      <c r="N191" s="43"/>
      <c r="O191" s="43"/>
    </row>
    <row r="192" spans="1:15" s="12" customFormat="1" ht="16.5" customHeight="1">
      <c r="A192" s="76"/>
      <c r="B192" s="56"/>
      <c r="C192" s="139" t="s">
        <v>174</v>
      </c>
      <c r="D192" s="48">
        <v>1200</v>
      </c>
      <c r="E192" s="43"/>
      <c r="F192" s="43">
        <v>1200</v>
      </c>
      <c r="G192" s="43"/>
      <c r="H192" s="48">
        <v>1200</v>
      </c>
      <c r="I192" s="43"/>
      <c r="J192" s="43">
        <v>1200</v>
      </c>
      <c r="K192" s="43"/>
      <c r="L192" s="48">
        <v>1200</v>
      </c>
      <c r="M192" s="43"/>
      <c r="N192" s="43">
        <v>1200</v>
      </c>
      <c r="O192" s="43"/>
    </row>
    <row r="193" spans="1:15" s="12" customFormat="1" ht="16.5" customHeight="1">
      <c r="A193" s="76"/>
      <c r="B193" s="56"/>
      <c r="C193" s="139" t="s">
        <v>175</v>
      </c>
      <c r="D193" s="48">
        <v>1000</v>
      </c>
      <c r="E193" s="43"/>
      <c r="F193" s="43">
        <v>1000</v>
      </c>
      <c r="G193" s="43"/>
      <c r="H193" s="48">
        <v>1463</v>
      </c>
      <c r="I193" s="43"/>
      <c r="J193" s="43">
        <v>1463</v>
      </c>
      <c r="K193" s="43"/>
      <c r="L193" s="48">
        <v>1463</v>
      </c>
      <c r="M193" s="43"/>
      <c r="N193" s="43">
        <v>1463</v>
      </c>
      <c r="O193" s="43"/>
    </row>
    <row r="194" spans="1:15" s="12" customFormat="1" ht="30">
      <c r="A194" s="76"/>
      <c r="B194" s="56"/>
      <c r="C194" s="102" t="s">
        <v>366</v>
      </c>
      <c r="D194" s="174">
        <f>64191+140529+21548+15102</f>
        <v>241370</v>
      </c>
      <c r="E194" s="84">
        <v>112020</v>
      </c>
      <c r="F194" s="84">
        <v>129350</v>
      </c>
      <c r="G194" s="84"/>
      <c r="H194" s="174">
        <v>252750</v>
      </c>
      <c r="I194" s="84">
        <v>132880</v>
      </c>
      <c r="J194" s="84">
        <v>119870</v>
      </c>
      <c r="K194" s="84"/>
      <c r="L194" s="174">
        <v>258340</v>
      </c>
      <c r="M194" s="84">
        <v>138470</v>
      </c>
      <c r="N194" s="84">
        <v>119870</v>
      </c>
      <c r="O194" s="84"/>
    </row>
    <row r="195" spans="1:15" s="12" customFormat="1" ht="30">
      <c r="A195" s="76"/>
      <c r="B195" s="56"/>
      <c r="C195" s="102" t="s">
        <v>365</v>
      </c>
      <c r="D195" s="174">
        <v>116758</v>
      </c>
      <c r="E195" s="84">
        <v>66797</v>
      </c>
      <c r="F195" s="84">
        <v>49961</v>
      </c>
      <c r="G195" s="84"/>
      <c r="H195" s="174">
        <v>128983</v>
      </c>
      <c r="I195" s="84">
        <v>77877</v>
      </c>
      <c r="J195" s="84">
        <v>51106</v>
      </c>
      <c r="K195" s="84"/>
      <c r="L195" s="174">
        <v>130852</v>
      </c>
      <c r="M195" s="84">
        <v>79746</v>
      </c>
      <c r="N195" s="84">
        <v>51106</v>
      </c>
      <c r="O195" s="84"/>
    </row>
    <row r="196" spans="1:15" s="12" customFormat="1" ht="16.5">
      <c r="A196" s="76"/>
      <c r="B196" s="56"/>
      <c r="C196" s="102" t="s">
        <v>176</v>
      </c>
      <c r="D196" s="174">
        <v>6840</v>
      </c>
      <c r="E196" s="84">
        <v>6840</v>
      </c>
      <c r="F196" s="84"/>
      <c r="G196" s="84"/>
      <c r="H196" s="174">
        <v>6840</v>
      </c>
      <c r="I196" s="84">
        <v>6840</v>
      </c>
      <c r="J196" s="84"/>
      <c r="K196" s="84"/>
      <c r="L196" s="174">
        <v>6840</v>
      </c>
      <c r="M196" s="84">
        <v>6840</v>
      </c>
      <c r="N196" s="84"/>
      <c r="O196" s="84"/>
    </row>
    <row r="197" spans="1:15" s="12" customFormat="1" ht="16.5">
      <c r="A197" s="76"/>
      <c r="B197" s="56"/>
      <c r="C197" s="102" t="s">
        <v>209</v>
      </c>
      <c r="D197" s="174">
        <v>5913</v>
      </c>
      <c r="E197" s="84"/>
      <c r="F197" s="84">
        <v>5913</v>
      </c>
      <c r="G197" s="84"/>
      <c r="H197" s="174">
        <v>3497</v>
      </c>
      <c r="I197" s="84"/>
      <c r="J197" s="84">
        <v>3497</v>
      </c>
      <c r="K197" s="84"/>
      <c r="L197" s="174">
        <v>3497</v>
      </c>
      <c r="M197" s="84"/>
      <c r="N197" s="84">
        <v>3497</v>
      </c>
      <c r="O197" s="84"/>
    </row>
    <row r="198" spans="1:15" s="12" customFormat="1" ht="16.5">
      <c r="A198" s="76"/>
      <c r="B198" s="56"/>
      <c r="C198" s="102" t="s">
        <v>487</v>
      </c>
      <c r="D198" s="174"/>
      <c r="E198" s="84"/>
      <c r="F198" s="84"/>
      <c r="G198" s="84"/>
      <c r="H198" s="174">
        <v>174552</v>
      </c>
      <c r="I198" s="84">
        <v>174552</v>
      </c>
      <c r="J198" s="84"/>
      <c r="K198" s="84"/>
      <c r="L198" s="174">
        <v>174552</v>
      </c>
      <c r="M198" s="84">
        <v>174552</v>
      </c>
      <c r="N198" s="84"/>
      <c r="O198" s="84"/>
    </row>
    <row r="199" spans="1:15" s="12" customFormat="1" ht="30">
      <c r="A199" s="76"/>
      <c r="B199" s="56"/>
      <c r="C199" s="102" t="s">
        <v>488</v>
      </c>
      <c r="D199" s="174"/>
      <c r="E199" s="84"/>
      <c r="F199" s="84"/>
      <c r="G199" s="84"/>
      <c r="H199" s="174">
        <v>625</v>
      </c>
      <c r="I199" s="84">
        <v>625</v>
      </c>
      <c r="J199" s="84"/>
      <c r="K199" s="84"/>
      <c r="L199" s="174">
        <v>625</v>
      </c>
      <c r="M199" s="84">
        <v>625</v>
      </c>
      <c r="N199" s="84"/>
      <c r="O199" s="84"/>
    </row>
    <row r="200" spans="1:15" s="12" customFormat="1" ht="16.5">
      <c r="A200" s="76"/>
      <c r="B200" s="56"/>
      <c r="C200" s="141" t="s">
        <v>81</v>
      </c>
      <c r="D200" s="52">
        <f>SUM(D191:D197)</f>
        <v>373381</v>
      </c>
      <c r="E200" s="53">
        <f>SUM(E191:E197)</f>
        <v>185957</v>
      </c>
      <c r="F200" s="53">
        <f>SUM(F191:F197)</f>
        <v>187424</v>
      </c>
      <c r="G200" s="53">
        <f>SUM(G191:G197)</f>
        <v>0</v>
      </c>
      <c r="H200" s="198">
        <f aca="true" t="shared" si="12" ref="H200:O200">SUM(H191:H199)</f>
        <v>570210</v>
      </c>
      <c r="I200" s="53">
        <f t="shared" si="12"/>
        <v>393074</v>
      </c>
      <c r="J200" s="53">
        <f t="shared" si="12"/>
        <v>177136</v>
      </c>
      <c r="K200" s="199">
        <f t="shared" si="12"/>
        <v>0</v>
      </c>
      <c r="L200" s="198">
        <f t="shared" si="12"/>
        <v>577669</v>
      </c>
      <c r="M200" s="53">
        <f t="shared" si="12"/>
        <v>400533</v>
      </c>
      <c r="N200" s="53">
        <f t="shared" si="12"/>
        <v>177136</v>
      </c>
      <c r="O200" s="199">
        <f t="shared" si="12"/>
        <v>0</v>
      </c>
    </row>
    <row r="201" spans="1:15" s="12" customFormat="1" ht="16.5">
      <c r="A201" s="76"/>
      <c r="B201" s="56"/>
      <c r="C201" s="141"/>
      <c r="D201" s="170"/>
      <c r="E201" s="175"/>
      <c r="F201" s="175"/>
      <c r="G201" s="175"/>
      <c r="H201" s="170"/>
      <c r="I201" s="175"/>
      <c r="J201" s="175"/>
      <c r="K201" s="175"/>
      <c r="L201" s="170"/>
      <c r="M201" s="175"/>
      <c r="N201" s="175"/>
      <c r="O201" s="175"/>
    </row>
    <row r="202" spans="1:15" s="12" customFormat="1" ht="16.5">
      <c r="A202" s="76"/>
      <c r="B202" s="56"/>
      <c r="C202" s="139" t="s">
        <v>153</v>
      </c>
      <c r="D202" s="170"/>
      <c r="E202" s="175"/>
      <c r="F202" s="175"/>
      <c r="G202" s="175"/>
      <c r="H202" s="170"/>
      <c r="I202" s="175"/>
      <c r="J202" s="175"/>
      <c r="K202" s="175"/>
      <c r="L202" s="170"/>
      <c r="M202" s="175"/>
      <c r="N202" s="175"/>
      <c r="O202" s="175"/>
    </row>
    <row r="203" spans="1:15" s="12" customFormat="1" ht="16.5">
      <c r="A203" s="76"/>
      <c r="B203" s="56"/>
      <c r="C203" s="139" t="s">
        <v>109</v>
      </c>
      <c r="D203" s="48">
        <v>42000</v>
      </c>
      <c r="E203" s="43">
        <v>42000</v>
      </c>
      <c r="F203" s="43"/>
      <c r="G203" s="43"/>
      <c r="H203" s="48">
        <v>37000</v>
      </c>
      <c r="I203" s="43">
        <v>37000</v>
      </c>
      <c r="J203" s="43"/>
      <c r="K203" s="43"/>
      <c r="L203" s="48">
        <v>37000</v>
      </c>
      <c r="M203" s="43">
        <v>37000</v>
      </c>
      <c r="N203" s="43"/>
      <c r="O203" s="43"/>
    </row>
    <row r="204" spans="1:15" s="12" customFormat="1" ht="16.5">
      <c r="A204" s="76"/>
      <c r="B204" s="56"/>
      <c r="C204" s="139" t="s">
        <v>270</v>
      </c>
      <c r="D204" s="48">
        <v>2744</v>
      </c>
      <c r="E204" s="43">
        <v>2744</v>
      </c>
      <c r="F204" s="43"/>
      <c r="G204" s="43"/>
      <c r="H204" s="48">
        <v>2744</v>
      </c>
      <c r="I204" s="43">
        <v>2744</v>
      </c>
      <c r="J204" s="43"/>
      <c r="K204" s="43"/>
      <c r="L204" s="48">
        <v>2744</v>
      </c>
      <c r="M204" s="43">
        <v>2744</v>
      </c>
      <c r="N204" s="43"/>
      <c r="O204" s="43"/>
    </row>
    <row r="205" spans="1:15" s="12" customFormat="1" ht="16.5">
      <c r="A205" s="76"/>
      <c r="B205" s="56"/>
      <c r="C205" s="139" t="s">
        <v>271</v>
      </c>
      <c r="D205" s="170"/>
      <c r="E205" s="175"/>
      <c r="F205" s="175"/>
      <c r="G205" s="175"/>
      <c r="H205" s="170"/>
      <c r="I205" s="175"/>
      <c r="J205" s="175"/>
      <c r="K205" s="175"/>
      <c r="L205" s="170"/>
      <c r="M205" s="175"/>
      <c r="N205" s="175"/>
      <c r="O205" s="175"/>
    </row>
    <row r="206" spans="1:15" s="12" customFormat="1" ht="16.5">
      <c r="A206" s="76"/>
      <c r="B206" s="56"/>
      <c r="C206" s="139" t="s">
        <v>272</v>
      </c>
      <c r="D206" s="48">
        <v>25000</v>
      </c>
      <c r="E206" s="43">
        <v>25000</v>
      </c>
      <c r="F206" s="43"/>
      <c r="G206" s="43"/>
      <c r="H206" s="48">
        <v>25000</v>
      </c>
      <c r="I206" s="43">
        <v>25000</v>
      </c>
      <c r="J206" s="43"/>
      <c r="K206" s="43"/>
      <c r="L206" s="48">
        <v>25000</v>
      </c>
      <c r="M206" s="43">
        <v>25000</v>
      </c>
      <c r="N206" s="43"/>
      <c r="O206" s="43"/>
    </row>
    <row r="207" spans="1:15" s="12" customFormat="1" ht="30">
      <c r="A207" s="76"/>
      <c r="B207" s="56"/>
      <c r="C207" s="102" t="s">
        <v>273</v>
      </c>
      <c r="D207" s="48">
        <v>1704</v>
      </c>
      <c r="E207" s="43">
        <v>1704</v>
      </c>
      <c r="F207" s="43"/>
      <c r="G207" s="43"/>
      <c r="H207" s="48">
        <v>1704</v>
      </c>
      <c r="I207" s="43">
        <v>1704</v>
      </c>
      <c r="J207" s="43"/>
      <c r="K207" s="43"/>
      <c r="L207" s="48">
        <v>1704</v>
      </c>
      <c r="M207" s="43">
        <v>1704</v>
      </c>
      <c r="N207" s="43"/>
      <c r="O207" s="43"/>
    </row>
    <row r="208" spans="1:15" s="12" customFormat="1" ht="16.5">
      <c r="A208" s="76"/>
      <c r="B208" s="56"/>
      <c r="C208" s="139" t="s">
        <v>274</v>
      </c>
      <c r="D208" s="48">
        <v>3500</v>
      </c>
      <c r="E208" s="43"/>
      <c r="F208" s="43">
        <v>3500</v>
      </c>
      <c r="G208" s="43"/>
      <c r="H208" s="48">
        <v>3500</v>
      </c>
      <c r="I208" s="43"/>
      <c r="J208" s="43">
        <v>3500</v>
      </c>
      <c r="K208" s="43"/>
      <c r="L208" s="48">
        <v>3500</v>
      </c>
      <c r="M208" s="43"/>
      <c r="N208" s="43">
        <v>3500</v>
      </c>
      <c r="O208" s="43"/>
    </row>
    <row r="209" spans="1:15" s="12" customFormat="1" ht="16.5">
      <c r="A209" s="76"/>
      <c r="B209" s="56"/>
      <c r="C209" s="139" t="s">
        <v>275</v>
      </c>
      <c r="D209" s="48">
        <v>318</v>
      </c>
      <c r="E209" s="43">
        <v>318</v>
      </c>
      <c r="F209" s="43"/>
      <c r="G209" s="43"/>
      <c r="H209" s="48">
        <v>318</v>
      </c>
      <c r="I209" s="43">
        <v>318</v>
      </c>
      <c r="J209" s="43"/>
      <c r="K209" s="43"/>
      <c r="L209" s="48">
        <v>318</v>
      </c>
      <c r="M209" s="43">
        <v>318</v>
      </c>
      <c r="N209" s="43"/>
      <c r="O209" s="43"/>
    </row>
    <row r="210" spans="1:15" s="12" customFormat="1" ht="16.5">
      <c r="A210" s="76"/>
      <c r="B210" s="56"/>
      <c r="C210" s="139" t="s">
        <v>276</v>
      </c>
      <c r="D210" s="48">
        <v>10876</v>
      </c>
      <c r="E210" s="43">
        <v>10876</v>
      </c>
      <c r="F210" s="43"/>
      <c r="G210" s="43"/>
      <c r="H210" s="48">
        <v>10876</v>
      </c>
      <c r="I210" s="43">
        <v>10876</v>
      </c>
      <c r="J210" s="43"/>
      <c r="K210" s="43"/>
      <c r="L210" s="48">
        <v>10876</v>
      </c>
      <c r="M210" s="43">
        <v>10876</v>
      </c>
      <c r="N210" s="43"/>
      <c r="O210" s="43"/>
    </row>
    <row r="211" spans="1:15" s="12" customFormat="1" ht="16.5">
      <c r="A211" s="76"/>
      <c r="B211" s="56"/>
      <c r="C211" s="139" t="s">
        <v>277</v>
      </c>
      <c r="D211" s="48">
        <v>700</v>
      </c>
      <c r="E211" s="43"/>
      <c r="F211" s="43">
        <v>700</v>
      </c>
      <c r="G211" s="43"/>
      <c r="H211" s="48">
        <v>700</v>
      </c>
      <c r="I211" s="43"/>
      <c r="J211" s="43">
        <v>700</v>
      </c>
      <c r="K211" s="43"/>
      <c r="L211" s="48">
        <v>700</v>
      </c>
      <c r="M211" s="43"/>
      <c r="N211" s="43">
        <v>700</v>
      </c>
      <c r="O211" s="43"/>
    </row>
    <row r="212" spans="1:15" s="12" customFormat="1" ht="16.5">
      <c r="A212" s="76"/>
      <c r="B212" s="56"/>
      <c r="C212" s="102" t="s">
        <v>278</v>
      </c>
      <c r="D212" s="174">
        <v>3000</v>
      </c>
      <c r="E212" s="84"/>
      <c r="F212" s="84">
        <v>3000</v>
      </c>
      <c r="G212" s="84"/>
      <c r="H212" s="174">
        <v>3000</v>
      </c>
      <c r="I212" s="84"/>
      <c r="J212" s="84">
        <v>3000</v>
      </c>
      <c r="K212" s="84"/>
      <c r="L212" s="174">
        <v>3000</v>
      </c>
      <c r="M212" s="84"/>
      <c r="N212" s="84">
        <v>3000</v>
      </c>
      <c r="O212" s="84"/>
    </row>
    <row r="213" spans="1:15" s="29" customFormat="1" ht="16.5">
      <c r="A213" s="77"/>
      <c r="B213" s="56"/>
      <c r="C213" s="102" t="s">
        <v>279</v>
      </c>
      <c r="D213" s="174">
        <v>1000</v>
      </c>
      <c r="E213" s="84"/>
      <c r="F213" s="84">
        <v>1000</v>
      </c>
      <c r="G213" s="84"/>
      <c r="H213" s="174">
        <v>1000</v>
      </c>
      <c r="I213" s="84"/>
      <c r="J213" s="84">
        <v>1000</v>
      </c>
      <c r="K213" s="84"/>
      <c r="L213" s="174">
        <v>1000</v>
      </c>
      <c r="M213" s="84"/>
      <c r="N213" s="84">
        <v>1000</v>
      </c>
      <c r="O213" s="84"/>
    </row>
    <row r="214" spans="1:15" s="12" customFormat="1" ht="16.5">
      <c r="A214" s="76"/>
      <c r="B214" s="56"/>
      <c r="C214" s="102" t="s">
        <v>280</v>
      </c>
      <c r="D214" s="174">
        <v>1000</v>
      </c>
      <c r="E214" s="84"/>
      <c r="F214" s="84">
        <v>1000</v>
      </c>
      <c r="G214" s="84"/>
      <c r="H214" s="174">
        <v>4000</v>
      </c>
      <c r="I214" s="84"/>
      <c r="J214" s="84">
        <v>4000</v>
      </c>
      <c r="K214" s="84"/>
      <c r="L214" s="174">
        <v>4000</v>
      </c>
      <c r="M214" s="84"/>
      <c r="N214" s="84">
        <v>4000</v>
      </c>
      <c r="O214" s="84"/>
    </row>
    <row r="215" spans="1:15" s="12" customFormat="1" ht="16.5">
      <c r="A215" s="76"/>
      <c r="B215" s="56"/>
      <c r="C215" s="102" t="s">
        <v>281</v>
      </c>
      <c r="D215" s="174">
        <v>1000</v>
      </c>
      <c r="E215" s="84"/>
      <c r="F215" s="84">
        <v>1000</v>
      </c>
      <c r="G215" s="84"/>
      <c r="H215" s="174">
        <v>1000</v>
      </c>
      <c r="I215" s="84"/>
      <c r="J215" s="84">
        <v>1000</v>
      </c>
      <c r="K215" s="84"/>
      <c r="L215" s="174">
        <v>1000</v>
      </c>
      <c r="M215" s="84"/>
      <c r="N215" s="84">
        <v>1000</v>
      </c>
      <c r="O215" s="84"/>
    </row>
    <row r="216" spans="1:15" s="12" customFormat="1" ht="16.5">
      <c r="A216" s="76"/>
      <c r="B216" s="56"/>
      <c r="C216" s="102" t="s">
        <v>282</v>
      </c>
      <c r="D216" s="174">
        <v>100</v>
      </c>
      <c r="E216" s="84"/>
      <c r="F216" s="84">
        <v>100</v>
      </c>
      <c r="G216" s="84"/>
      <c r="H216" s="174">
        <v>100</v>
      </c>
      <c r="I216" s="84"/>
      <c r="J216" s="84">
        <v>100</v>
      </c>
      <c r="K216" s="84"/>
      <c r="L216" s="174">
        <v>100</v>
      </c>
      <c r="M216" s="84"/>
      <c r="N216" s="84">
        <v>100</v>
      </c>
      <c r="O216" s="84"/>
    </row>
    <row r="217" spans="1:15" s="12" customFormat="1" ht="16.5">
      <c r="A217" s="76"/>
      <c r="B217" s="56"/>
      <c r="C217" s="102" t="s">
        <v>442</v>
      </c>
      <c r="D217" s="174"/>
      <c r="E217" s="84"/>
      <c r="F217" s="84"/>
      <c r="G217" s="84"/>
      <c r="H217" s="174">
        <v>4140</v>
      </c>
      <c r="I217" s="84">
        <v>4140</v>
      </c>
      <c r="J217" s="84"/>
      <c r="K217" s="84"/>
      <c r="L217" s="174">
        <v>4140</v>
      </c>
      <c r="M217" s="84">
        <v>4140</v>
      </c>
      <c r="N217" s="84"/>
      <c r="O217" s="84"/>
    </row>
    <row r="218" spans="1:15" s="12" customFormat="1" ht="16.5">
      <c r="A218" s="76"/>
      <c r="B218" s="56"/>
      <c r="C218" s="102" t="s">
        <v>443</v>
      </c>
      <c r="D218" s="174"/>
      <c r="E218" s="84"/>
      <c r="F218" s="84"/>
      <c r="G218" s="84"/>
      <c r="H218" s="174">
        <v>4000</v>
      </c>
      <c r="I218" s="84">
        <v>4000</v>
      </c>
      <c r="J218" s="84"/>
      <c r="K218" s="84"/>
      <c r="L218" s="174">
        <v>4000</v>
      </c>
      <c r="M218" s="84">
        <v>4000</v>
      </c>
      <c r="N218" s="84"/>
      <c r="O218" s="84"/>
    </row>
    <row r="219" spans="1:15" s="12" customFormat="1" ht="30">
      <c r="A219" s="76"/>
      <c r="B219" s="56"/>
      <c r="C219" s="161" t="s">
        <v>489</v>
      </c>
      <c r="D219" s="48"/>
      <c r="E219" s="43"/>
      <c r="F219" s="43"/>
      <c r="G219" s="43"/>
      <c r="H219" s="196">
        <v>2300</v>
      </c>
      <c r="I219" s="43">
        <v>2300</v>
      </c>
      <c r="J219" s="43"/>
      <c r="K219" s="211"/>
      <c r="L219" s="196">
        <v>2300</v>
      </c>
      <c r="M219" s="43">
        <v>2300</v>
      </c>
      <c r="N219" s="43"/>
      <c r="O219" s="211"/>
    </row>
    <row r="220" spans="1:15" s="12" customFormat="1" ht="30">
      <c r="A220" s="76"/>
      <c r="B220" s="56"/>
      <c r="C220" s="192" t="s">
        <v>490</v>
      </c>
      <c r="D220" s="174"/>
      <c r="E220" s="84"/>
      <c r="F220" s="84"/>
      <c r="G220" s="84"/>
      <c r="H220" s="197">
        <v>307</v>
      </c>
      <c r="I220" s="84"/>
      <c r="J220" s="84">
        <v>307</v>
      </c>
      <c r="K220" s="209"/>
      <c r="L220" s="197">
        <v>307</v>
      </c>
      <c r="M220" s="84"/>
      <c r="N220" s="84">
        <v>307</v>
      </c>
      <c r="O220" s="209"/>
    </row>
    <row r="221" spans="1:15" s="12" customFormat="1" ht="16.5">
      <c r="A221" s="76"/>
      <c r="B221" s="56"/>
      <c r="C221" s="192" t="s">
        <v>491</v>
      </c>
      <c r="D221" s="174"/>
      <c r="E221" s="84"/>
      <c r="F221" s="84"/>
      <c r="G221" s="84"/>
      <c r="H221" s="197">
        <v>2783</v>
      </c>
      <c r="I221" s="84">
        <v>2783</v>
      </c>
      <c r="J221" s="84"/>
      <c r="K221" s="209"/>
      <c r="L221" s="197">
        <v>2783</v>
      </c>
      <c r="M221" s="84">
        <v>2783</v>
      </c>
      <c r="N221" s="84"/>
      <c r="O221" s="209"/>
    </row>
    <row r="222" spans="1:15" s="12" customFormat="1" ht="16.5">
      <c r="A222" s="76"/>
      <c r="B222" s="56"/>
      <c r="C222" s="141" t="s">
        <v>81</v>
      </c>
      <c r="D222" s="52">
        <f>SUM(D203:D216)</f>
        <v>92942</v>
      </c>
      <c r="E222" s="53">
        <f>SUM(E203:E216)</f>
        <v>82642</v>
      </c>
      <c r="F222" s="53">
        <f>SUM(F203:F216)</f>
        <v>10300</v>
      </c>
      <c r="G222" s="53">
        <f>SUM(G203:G216)</f>
        <v>0</v>
      </c>
      <c r="H222" s="198">
        <f aca="true" t="shared" si="13" ref="H222:O222">SUM(H203:H221)</f>
        <v>104472</v>
      </c>
      <c r="I222" s="53">
        <f t="shared" si="13"/>
        <v>90865</v>
      </c>
      <c r="J222" s="53">
        <f t="shared" si="13"/>
        <v>13607</v>
      </c>
      <c r="K222" s="247">
        <f t="shared" si="13"/>
        <v>0</v>
      </c>
      <c r="L222" s="198">
        <f t="shared" si="13"/>
        <v>104472</v>
      </c>
      <c r="M222" s="53">
        <f t="shared" si="13"/>
        <v>90865</v>
      </c>
      <c r="N222" s="53">
        <f t="shared" si="13"/>
        <v>13607</v>
      </c>
      <c r="O222" s="247">
        <f t="shared" si="13"/>
        <v>0</v>
      </c>
    </row>
    <row r="223" spans="1:15" s="12" customFormat="1" ht="16.5">
      <c r="A223" s="76"/>
      <c r="B223" s="56"/>
      <c r="C223" s="187"/>
      <c r="D223" s="170"/>
      <c r="E223" s="175"/>
      <c r="F223" s="175"/>
      <c r="G223" s="175"/>
      <c r="H223" s="170"/>
      <c r="I223" s="175"/>
      <c r="J223" s="175"/>
      <c r="K223" s="175"/>
      <c r="L223" s="170"/>
      <c r="M223" s="175"/>
      <c r="N223" s="175"/>
      <c r="O223" s="175"/>
    </row>
    <row r="224" spans="1:15" s="12" customFormat="1" ht="16.5">
      <c r="A224" s="37"/>
      <c r="B224" s="80"/>
      <c r="C224" s="139" t="s">
        <v>208</v>
      </c>
      <c r="D224" s="170"/>
      <c r="E224" s="175"/>
      <c r="F224" s="175"/>
      <c r="G224" s="175"/>
      <c r="H224" s="170"/>
      <c r="I224" s="175"/>
      <c r="J224" s="175"/>
      <c r="K224" s="175"/>
      <c r="L224" s="170"/>
      <c r="M224" s="175"/>
      <c r="N224" s="175"/>
      <c r="O224" s="175"/>
    </row>
    <row r="225" spans="1:15" s="12" customFormat="1" ht="30">
      <c r="A225" s="37"/>
      <c r="B225" s="80"/>
      <c r="C225" s="102" t="s">
        <v>283</v>
      </c>
      <c r="D225" s="174">
        <v>58184</v>
      </c>
      <c r="E225" s="84">
        <v>58184</v>
      </c>
      <c r="F225" s="84"/>
      <c r="G225" s="84"/>
      <c r="H225" s="174">
        <v>0</v>
      </c>
      <c r="I225" s="84">
        <v>0</v>
      </c>
      <c r="J225" s="84"/>
      <c r="K225" s="84"/>
      <c r="L225" s="174">
        <v>0</v>
      </c>
      <c r="M225" s="84">
        <v>0</v>
      </c>
      <c r="N225" s="84"/>
      <c r="O225" s="84"/>
    </row>
    <row r="226" spans="1:15" s="12" customFormat="1" ht="30">
      <c r="A226" s="37"/>
      <c r="B226" s="80"/>
      <c r="C226" s="102" t="s">
        <v>284</v>
      </c>
      <c r="D226" s="174">
        <v>1000</v>
      </c>
      <c r="E226" s="84">
        <v>1000</v>
      </c>
      <c r="F226" s="84"/>
      <c r="G226" s="84"/>
      <c r="H226" s="174">
        <v>1000</v>
      </c>
      <c r="I226" s="84">
        <v>1000</v>
      </c>
      <c r="J226" s="84"/>
      <c r="K226" s="84"/>
      <c r="L226" s="174">
        <v>1000</v>
      </c>
      <c r="M226" s="84">
        <v>1000</v>
      </c>
      <c r="N226" s="84"/>
      <c r="O226" s="84"/>
    </row>
    <row r="227" spans="1:15" s="12" customFormat="1" ht="16.5">
      <c r="A227" s="37"/>
      <c r="B227" s="56"/>
      <c r="C227" s="141" t="s">
        <v>81</v>
      </c>
      <c r="D227" s="169">
        <f aca="true" t="shared" si="14" ref="D227:K227">SUM(D225:D226)</f>
        <v>59184</v>
      </c>
      <c r="E227" s="58">
        <f t="shared" si="14"/>
        <v>59184</v>
      </c>
      <c r="F227" s="58">
        <f t="shared" si="14"/>
        <v>0</v>
      </c>
      <c r="G227" s="58">
        <f t="shared" si="14"/>
        <v>0</v>
      </c>
      <c r="H227" s="169">
        <f t="shared" si="14"/>
        <v>1000</v>
      </c>
      <c r="I227" s="58">
        <f t="shared" si="14"/>
        <v>1000</v>
      </c>
      <c r="J227" s="58">
        <f t="shared" si="14"/>
        <v>0</v>
      </c>
      <c r="K227" s="58">
        <f t="shared" si="14"/>
        <v>0</v>
      </c>
      <c r="L227" s="169">
        <f>SUM(L225:L226)</f>
        <v>1000</v>
      </c>
      <c r="M227" s="58">
        <f>SUM(M225:M226)</f>
        <v>1000</v>
      </c>
      <c r="N227" s="58">
        <f>SUM(N225:N226)</f>
        <v>0</v>
      </c>
      <c r="O227" s="58">
        <f>SUM(O225:O226)</f>
        <v>0</v>
      </c>
    </row>
    <row r="228" spans="1:15" s="12" customFormat="1" ht="16.5">
      <c r="A228" s="37"/>
      <c r="B228" s="56"/>
      <c r="C228" s="187"/>
      <c r="D228" s="170"/>
      <c r="E228" s="175"/>
      <c r="F228" s="175"/>
      <c r="G228" s="175"/>
      <c r="H228" s="170"/>
      <c r="I228" s="175"/>
      <c r="J228" s="175"/>
      <c r="K228" s="175"/>
      <c r="L228" s="170"/>
      <c r="M228" s="175"/>
      <c r="N228" s="175"/>
      <c r="O228" s="175"/>
    </row>
    <row r="229" spans="1:15" s="12" customFormat="1" ht="16.5">
      <c r="A229" s="37"/>
      <c r="B229" s="80"/>
      <c r="C229" s="139" t="s">
        <v>177</v>
      </c>
      <c r="D229" s="48">
        <v>5000</v>
      </c>
      <c r="E229" s="43">
        <v>5000</v>
      </c>
      <c r="F229" s="43"/>
      <c r="G229" s="43"/>
      <c r="H229" s="48">
        <v>2011</v>
      </c>
      <c r="I229" s="43">
        <v>2011</v>
      </c>
      <c r="J229" s="43"/>
      <c r="K229" s="43"/>
      <c r="L229" s="48">
        <v>2011</v>
      </c>
      <c r="M229" s="43">
        <v>2011</v>
      </c>
      <c r="N229" s="43"/>
      <c r="O229" s="43"/>
    </row>
    <row r="230" spans="1:15" s="12" customFormat="1" ht="16.5">
      <c r="A230" s="37"/>
      <c r="B230" s="56"/>
      <c r="C230" s="139"/>
      <c r="D230" s="170"/>
      <c r="E230" s="175"/>
      <c r="F230" s="175"/>
      <c r="G230" s="175"/>
      <c r="H230" s="170"/>
      <c r="I230" s="175"/>
      <c r="J230" s="175"/>
      <c r="K230" s="175"/>
      <c r="L230" s="170"/>
      <c r="M230" s="175"/>
      <c r="N230" s="175"/>
      <c r="O230" s="175"/>
    </row>
    <row r="231" spans="1:15" s="12" customFormat="1" ht="16.5">
      <c r="A231" s="37"/>
      <c r="B231" s="56"/>
      <c r="C231" s="187" t="s">
        <v>156</v>
      </c>
      <c r="D231" s="169">
        <f aca="true" t="shared" si="15" ref="D231:K231">D200+D222+D227+D229</f>
        <v>530507</v>
      </c>
      <c r="E231" s="58">
        <f t="shared" si="15"/>
        <v>332783</v>
      </c>
      <c r="F231" s="58">
        <f t="shared" si="15"/>
        <v>197724</v>
      </c>
      <c r="G231" s="58">
        <f t="shared" si="15"/>
        <v>0</v>
      </c>
      <c r="H231" s="169">
        <f t="shared" si="15"/>
        <v>677693</v>
      </c>
      <c r="I231" s="58">
        <f t="shared" si="15"/>
        <v>486950</v>
      </c>
      <c r="J231" s="58">
        <f t="shared" si="15"/>
        <v>190743</v>
      </c>
      <c r="K231" s="58">
        <f t="shared" si="15"/>
        <v>0</v>
      </c>
      <c r="L231" s="169">
        <f>L200+L222+L227+L229</f>
        <v>685152</v>
      </c>
      <c r="M231" s="58">
        <f>M200+M222+M227+M229</f>
        <v>494409</v>
      </c>
      <c r="N231" s="58">
        <f>N200+N222+N227+N229</f>
        <v>190743</v>
      </c>
      <c r="O231" s="58">
        <f>O200+O222+O227+O229</f>
        <v>0</v>
      </c>
    </row>
    <row r="232" spans="1:15" s="12" customFormat="1" ht="16.5">
      <c r="A232" s="76"/>
      <c r="B232" s="56"/>
      <c r="C232" s="187"/>
      <c r="D232" s="170"/>
      <c r="E232" s="175"/>
      <c r="F232" s="175"/>
      <c r="G232" s="175"/>
      <c r="H232" s="170"/>
      <c r="I232" s="175"/>
      <c r="J232" s="175"/>
      <c r="K232" s="175"/>
      <c r="L232" s="170"/>
      <c r="M232" s="175"/>
      <c r="N232" s="175"/>
      <c r="O232" s="175"/>
    </row>
    <row r="233" spans="1:15" s="12" customFormat="1" ht="16.5">
      <c r="A233" s="76"/>
      <c r="B233" s="56" t="s">
        <v>46</v>
      </c>
      <c r="C233" s="139" t="s">
        <v>145</v>
      </c>
      <c r="D233" s="170"/>
      <c r="E233" s="175"/>
      <c r="F233" s="175"/>
      <c r="G233" s="175"/>
      <c r="H233" s="170"/>
      <c r="I233" s="175"/>
      <c r="J233" s="175"/>
      <c r="K233" s="175"/>
      <c r="L233" s="170"/>
      <c r="M233" s="175"/>
      <c r="N233" s="175"/>
      <c r="O233" s="175"/>
    </row>
    <row r="234" spans="1:15" s="12" customFormat="1" ht="16.5">
      <c r="A234" s="76"/>
      <c r="B234" s="56"/>
      <c r="C234" s="139" t="s">
        <v>151</v>
      </c>
      <c r="D234" s="48">
        <v>64000</v>
      </c>
      <c r="E234" s="43"/>
      <c r="F234" s="43">
        <v>64000</v>
      </c>
      <c r="G234" s="43"/>
      <c r="H234" s="48">
        <v>64000</v>
      </c>
      <c r="I234" s="43"/>
      <c r="J234" s="43">
        <v>64000</v>
      </c>
      <c r="K234" s="43"/>
      <c r="L234" s="48">
        <v>64000</v>
      </c>
      <c r="M234" s="43"/>
      <c r="N234" s="43">
        <v>64000</v>
      </c>
      <c r="O234" s="43"/>
    </row>
    <row r="235" spans="1:15" s="12" customFormat="1" ht="16.5">
      <c r="A235" s="76"/>
      <c r="B235" s="56"/>
      <c r="C235" s="139" t="s">
        <v>190</v>
      </c>
      <c r="D235" s="48">
        <v>7960</v>
      </c>
      <c r="E235" s="43"/>
      <c r="F235" s="43">
        <v>7960</v>
      </c>
      <c r="G235" s="43"/>
      <c r="H235" s="48">
        <v>7960</v>
      </c>
      <c r="I235" s="43"/>
      <c r="J235" s="43">
        <v>7960</v>
      </c>
      <c r="K235" s="43"/>
      <c r="L235" s="48">
        <v>7960</v>
      </c>
      <c r="M235" s="43"/>
      <c r="N235" s="43">
        <v>7960</v>
      </c>
      <c r="O235" s="43"/>
    </row>
    <row r="236" spans="1:15" s="12" customFormat="1" ht="16.5">
      <c r="A236" s="76"/>
      <c r="B236" s="56"/>
      <c r="C236" s="139" t="s">
        <v>285</v>
      </c>
      <c r="D236" s="48">
        <v>4000</v>
      </c>
      <c r="E236" s="43">
        <v>4000</v>
      </c>
      <c r="F236" s="43"/>
      <c r="G236" s="43"/>
      <c r="H236" s="48">
        <v>4000</v>
      </c>
      <c r="I236" s="43">
        <v>4000</v>
      </c>
      <c r="J236" s="43"/>
      <c r="K236" s="43"/>
      <c r="L236" s="48">
        <v>4000</v>
      </c>
      <c r="M236" s="43">
        <v>4000</v>
      </c>
      <c r="N236" s="43"/>
      <c r="O236" s="43"/>
    </row>
    <row r="237" spans="1:15" s="12" customFormat="1" ht="30">
      <c r="A237" s="76"/>
      <c r="B237" s="56"/>
      <c r="C237" s="102" t="s">
        <v>286</v>
      </c>
      <c r="D237" s="48">
        <v>2212</v>
      </c>
      <c r="E237" s="43">
        <v>2212</v>
      </c>
      <c r="F237" s="43"/>
      <c r="G237" s="43"/>
      <c r="H237" s="48">
        <v>2212</v>
      </c>
      <c r="I237" s="43">
        <v>2212</v>
      </c>
      <c r="J237" s="43"/>
      <c r="K237" s="43"/>
      <c r="L237" s="48">
        <v>2212</v>
      </c>
      <c r="M237" s="43">
        <v>2212</v>
      </c>
      <c r="N237" s="43"/>
      <c r="O237" s="43"/>
    </row>
    <row r="238" spans="1:15" s="12" customFormat="1" ht="16.5">
      <c r="A238" s="76"/>
      <c r="B238" s="56"/>
      <c r="C238" s="139" t="s">
        <v>287</v>
      </c>
      <c r="D238" s="196">
        <v>804</v>
      </c>
      <c r="E238" s="43">
        <v>804</v>
      </c>
      <c r="F238" s="43"/>
      <c r="G238" s="43"/>
      <c r="H238" s="196">
        <v>804</v>
      </c>
      <c r="I238" s="43">
        <v>804</v>
      </c>
      <c r="J238" s="43"/>
      <c r="K238" s="43"/>
      <c r="L238" s="196">
        <v>804</v>
      </c>
      <c r="M238" s="43">
        <v>804</v>
      </c>
      <c r="N238" s="43"/>
      <c r="O238" s="43"/>
    </row>
    <row r="239" spans="1:15" s="12" customFormat="1" ht="16.5">
      <c r="A239" s="76"/>
      <c r="B239" s="56"/>
      <c r="C239" s="139" t="s">
        <v>288</v>
      </c>
      <c r="D239" s="196">
        <v>5000</v>
      </c>
      <c r="E239" s="43">
        <v>5000</v>
      </c>
      <c r="F239" s="43"/>
      <c r="G239" s="43"/>
      <c r="H239" s="196">
        <v>5000</v>
      </c>
      <c r="I239" s="43">
        <v>5000</v>
      </c>
      <c r="J239" s="43"/>
      <c r="K239" s="43"/>
      <c r="L239" s="196">
        <v>5000</v>
      </c>
      <c r="M239" s="43">
        <v>5000</v>
      </c>
      <c r="N239" s="43"/>
      <c r="O239" s="43"/>
    </row>
    <row r="240" spans="1:15" s="12" customFormat="1" ht="16.5">
      <c r="A240" s="76"/>
      <c r="B240" s="56"/>
      <c r="C240" s="139" t="s">
        <v>289</v>
      </c>
      <c r="D240" s="196">
        <v>1886</v>
      </c>
      <c r="E240" s="43">
        <v>1886</v>
      </c>
      <c r="F240" s="43"/>
      <c r="G240" s="43"/>
      <c r="H240" s="196">
        <v>1886</v>
      </c>
      <c r="I240" s="43">
        <v>1886</v>
      </c>
      <c r="J240" s="43"/>
      <c r="K240" s="43"/>
      <c r="L240" s="196">
        <v>1886</v>
      </c>
      <c r="M240" s="43">
        <v>1886</v>
      </c>
      <c r="N240" s="43"/>
      <c r="O240" s="43"/>
    </row>
    <row r="241" spans="1:15" s="12" customFormat="1" ht="16.5">
      <c r="A241" s="76"/>
      <c r="B241" s="56"/>
      <c r="C241" s="102" t="s">
        <v>290</v>
      </c>
      <c r="D241" s="197">
        <v>2000</v>
      </c>
      <c r="E241" s="84">
        <v>2000</v>
      </c>
      <c r="F241" s="84"/>
      <c r="G241" s="84"/>
      <c r="H241" s="197">
        <v>2000</v>
      </c>
      <c r="I241" s="84">
        <v>2000</v>
      </c>
      <c r="J241" s="84"/>
      <c r="K241" s="84"/>
      <c r="L241" s="197">
        <v>2000</v>
      </c>
      <c r="M241" s="84">
        <v>2000</v>
      </c>
      <c r="N241" s="84"/>
      <c r="O241" s="84"/>
    </row>
    <row r="242" spans="1:15" s="12" customFormat="1" ht="16.5">
      <c r="A242" s="76"/>
      <c r="B242" s="56"/>
      <c r="C242" s="102" t="s">
        <v>291</v>
      </c>
      <c r="D242" s="196">
        <v>5000</v>
      </c>
      <c r="E242" s="43">
        <v>5000</v>
      </c>
      <c r="F242" s="43"/>
      <c r="G242" s="43"/>
      <c r="H242" s="196">
        <v>5000</v>
      </c>
      <c r="I242" s="43">
        <v>5000</v>
      </c>
      <c r="J242" s="43"/>
      <c r="K242" s="43"/>
      <c r="L242" s="196">
        <v>5000</v>
      </c>
      <c r="M242" s="43">
        <v>5000</v>
      </c>
      <c r="N242" s="43"/>
      <c r="O242" s="43"/>
    </row>
    <row r="243" spans="1:15" s="12" customFormat="1" ht="16.5">
      <c r="A243" s="76"/>
      <c r="B243" s="56"/>
      <c r="C243" s="102" t="s">
        <v>444</v>
      </c>
      <c r="D243" s="196"/>
      <c r="E243" s="43"/>
      <c r="F243" s="43"/>
      <c r="G243" s="43"/>
      <c r="H243" s="196">
        <v>550</v>
      </c>
      <c r="I243" s="43">
        <v>550</v>
      </c>
      <c r="J243" s="43"/>
      <c r="K243" s="43"/>
      <c r="L243" s="196">
        <v>550</v>
      </c>
      <c r="M243" s="43">
        <v>550</v>
      </c>
      <c r="N243" s="43"/>
      <c r="O243" s="43"/>
    </row>
    <row r="244" spans="1:15" s="12" customFormat="1" ht="16.5">
      <c r="A244" s="76"/>
      <c r="B244" s="56"/>
      <c r="C244" s="102" t="s">
        <v>292</v>
      </c>
      <c r="D244" s="196">
        <v>409</v>
      </c>
      <c r="E244" s="43">
        <v>409</v>
      </c>
      <c r="F244" s="43"/>
      <c r="G244" s="43"/>
      <c r="H244" s="196">
        <v>409</v>
      </c>
      <c r="I244" s="43">
        <v>409</v>
      </c>
      <c r="J244" s="43"/>
      <c r="K244" s="43"/>
      <c r="L244" s="196">
        <v>409</v>
      </c>
      <c r="M244" s="43">
        <v>409</v>
      </c>
      <c r="N244" s="43"/>
      <c r="O244" s="43"/>
    </row>
    <row r="245" spans="1:15" s="12" customFormat="1" ht="16.5">
      <c r="A245" s="76"/>
      <c r="B245" s="56"/>
      <c r="C245" s="102" t="s">
        <v>293</v>
      </c>
      <c r="D245" s="196">
        <v>356</v>
      </c>
      <c r="E245" s="43">
        <v>356</v>
      </c>
      <c r="F245" s="43"/>
      <c r="G245" s="43"/>
      <c r="H245" s="196">
        <v>356</v>
      </c>
      <c r="I245" s="43">
        <v>356</v>
      </c>
      <c r="J245" s="43"/>
      <c r="K245" s="43"/>
      <c r="L245" s="196">
        <v>356</v>
      </c>
      <c r="M245" s="43">
        <v>356</v>
      </c>
      <c r="N245" s="43"/>
      <c r="O245" s="43"/>
    </row>
    <row r="246" spans="1:15" s="12" customFormat="1" ht="16.5">
      <c r="A246" s="76"/>
      <c r="B246" s="56"/>
      <c r="C246" s="102" t="s">
        <v>294</v>
      </c>
      <c r="D246" s="196">
        <v>3000</v>
      </c>
      <c r="E246" s="43">
        <v>3000</v>
      </c>
      <c r="F246" s="43"/>
      <c r="G246" s="43"/>
      <c r="H246" s="196">
        <v>3000</v>
      </c>
      <c r="I246" s="43">
        <v>3000</v>
      </c>
      <c r="J246" s="43"/>
      <c r="K246" s="43"/>
      <c r="L246" s="196">
        <v>3000</v>
      </c>
      <c r="M246" s="43">
        <v>3000</v>
      </c>
      <c r="N246" s="43"/>
      <c r="O246" s="43"/>
    </row>
    <row r="247" spans="1:15" s="12" customFormat="1" ht="16.5">
      <c r="A247" s="76"/>
      <c r="B247" s="56"/>
      <c r="C247" s="102" t="s">
        <v>295</v>
      </c>
      <c r="D247" s="196">
        <v>3000</v>
      </c>
      <c r="E247" s="43">
        <v>3000</v>
      </c>
      <c r="F247" s="43"/>
      <c r="G247" s="43"/>
      <c r="H247" s="196">
        <v>3000</v>
      </c>
      <c r="I247" s="43">
        <v>3000</v>
      </c>
      <c r="J247" s="43"/>
      <c r="K247" s="43"/>
      <c r="L247" s="196">
        <v>3000</v>
      </c>
      <c r="M247" s="43">
        <v>3000</v>
      </c>
      <c r="N247" s="43"/>
      <c r="O247" s="43"/>
    </row>
    <row r="248" spans="1:15" s="12" customFormat="1" ht="16.5">
      <c r="A248" s="76"/>
      <c r="B248" s="56"/>
      <c r="C248" s="102" t="s">
        <v>296</v>
      </c>
      <c r="D248" s="196">
        <v>2000</v>
      </c>
      <c r="E248" s="43">
        <v>2000</v>
      </c>
      <c r="F248" s="43"/>
      <c r="G248" s="43"/>
      <c r="H248" s="196">
        <v>2000</v>
      </c>
      <c r="I248" s="43">
        <v>2000</v>
      </c>
      <c r="J248" s="43"/>
      <c r="K248" s="43"/>
      <c r="L248" s="196">
        <v>2000</v>
      </c>
      <c r="M248" s="43">
        <v>2000</v>
      </c>
      <c r="N248" s="43"/>
      <c r="O248" s="43"/>
    </row>
    <row r="249" spans="1:15" s="12" customFormat="1" ht="16.5">
      <c r="A249" s="76"/>
      <c r="B249" s="56"/>
      <c r="C249" s="102" t="s">
        <v>297</v>
      </c>
      <c r="D249" s="196">
        <v>1000</v>
      </c>
      <c r="E249" s="43">
        <v>1000</v>
      </c>
      <c r="F249" s="43"/>
      <c r="G249" s="43"/>
      <c r="H249" s="196">
        <v>1000</v>
      </c>
      <c r="I249" s="43">
        <v>1000</v>
      </c>
      <c r="J249" s="43"/>
      <c r="K249" s="43"/>
      <c r="L249" s="196">
        <v>1000</v>
      </c>
      <c r="M249" s="43">
        <v>1000</v>
      </c>
      <c r="N249" s="43"/>
      <c r="O249" s="43"/>
    </row>
    <row r="250" spans="1:15" s="12" customFormat="1" ht="16.5">
      <c r="A250" s="76"/>
      <c r="B250" s="56"/>
      <c r="C250" s="102" t="s">
        <v>298</v>
      </c>
      <c r="D250" s="196">
        <v>10000</v>
      </c>
      <c r="E250" s="43">
        <v>10000</v>
      </c>
      <c r="F250" s="43"/>
      <c r="G250" s="43"/>
      <c r="H250" s="196">
        <v>5000</v>
      </c>
      <c r="I250" s="43">
        <v>5000</v>
      </c>
      <c r="J250" s="43"/>
      <c r="K250" s="43"/>
      <c r="L250" s="196">
        <v>3730</v>
      </c>
      <c r="M250" s="43">
        <v>3730</v>
      </c>
      <c r="N250" s="43"/>
      <c r="O250" s="43"/>
    </row>
    <row r="251" spans="1:15" s="12" customFormat="1" ht="30">
      <c r="A251" s="76"/>
      <c r="B251" s="56"/>
      <c r="C251" s="102" t="s">
        <v>299</v>
      </c>
      <c r="D251" s="196">
        <v>1000</v>
      </c>
      <c r="E251" s="43">
        <v>1000</v>
      </c>
      <c r="F251" s="43"/>
      <c r="G251" s="43"/>
      <c r="H251" s="196">
        <v>1000</v>
      </c>
      <c r="I251" s="43">
        <v>1000</v>
      </c>
      <c r="J251" s="43"/>
      <c r="K251" s="43"/>
      <c r="L251" s="196">
        <v>1000</v>
      </c>
      <c r="M251" s="43">
        <v>1000</v>
      </c>
      <c r="N251" s="43"/>
      <c r="O251" s="43"/>
    </row>
    <row r="252" spans="1:15" s="12" customFormat="1" ht="16.5">
      <c r="A252" s="76"/>
      <c r="B252" s="56"/>
      <c r="C252" s="102" t="s">
        <v>300</v>
      </c>
      <c r="D252" s="196">
        <v>6500</v>
      </c>
      <c r="E252" s="43">
        <v>6500</v>
      </c>
      <c r="F252" s="43"/>
      <c r="G252" s="43"/>
      <c r="H252" s="196">
        <v>6500</v>
      </c>
      <c r="I252" s="43">
        <v>6500</v>
      </c>
      <c r="J252" s="43"/>
      <c r="K252" s="43"/>
      <c r="L252" s="196">
        <v>6500</v>
      </c>
      <c r="M252" s="43">
        <v>6500</v>
      </c>
      <c r="N252" s="43"/>
      <c r="O252" s="43"/>
    </row>
    <row r="253" spans="1:15" s="12" customFormat="1" ht="16.5">
      <c r="A253" s="76"/>
      <c r="B253" s="56"/>
      <c r="C253" s="102" t="s">
        <v>301</v>
      </c>
      <c r="D253" s="196">
        <v>3000</v>
      </c>
      <c r="E253" s="43">
        <v>3000</v>
      </c>
      <c r="F253" s="43"/>
      <c r="G253" s="43"/>
      <c r="H253" s="196">
        <v>0</v>
      </c>
      <c r="I253" s="43">
        <v>0</v>
      </c>
      <c r="J253" s="43"/>
      <c r="K253" s="43"/>
      <c r="L253" s="196">
        <v>0</v>
      </c>
      <c r="M253" s="43">
        <v>0</v>
      </c>
      <c r="N253" s="43"/>
      <c r="O253" s="43"/>
    </row>
    <row r="254" spans="1:15" s="12" customFormat="1" ht="16.5">
      <c r="A254" s="76"/>
      <c r="B254" s="56"/>
      <c r="C254" s="102" t="s">
        <v>302</v>
      </c>
      <c r="D254" s="196">
        <v>1500</v>
      </c>
      <c r="E254" s="43">
        <v>1500</v>
      </c>
      <c r="F254" s="43"/>
      <c r="G254" s="43"/>
      <c r="H254" s="196">
        <v>1500</v>
      </c>
      <c r="I254" s="43">
        <v>1500</v>
      </c>
      <c r="J254" s="43"/>
      <c r="K254" s="43"/>
      <c r="L254" s="196">
        <v>1500</v>
      </c>
      <c r="M254" s="43">
        <v>1500</v>
      </c>
      <c r="N254" s="43"/>
      <c r="O254" s="43"/>
    </row>
    <row r="255" spans="1:15" s="12" customFormat="1" ht="16.5">
      <c r="A255" s="76"/>
      <c r="B255" s="56"/>
      <c r="C255" s="102" t="s">
        <v>303</v>
      </c>
      <c r="D255" s="196">
        <v>2500</v>
      </c>
      <c r="E255" s="43">
        <v>2500</v>
      </c>
      <c r="F255" s="43"/>
      <c r="G255" s="43"/>
      <c r="H255" s="196">
        <v>2500</v>
      </c>
      <c r="I255" s="43">
        <v>2500</v>
      </c>
      <c r="J255" s="43"/>
      <c r="K255" s="43"/>
      <c r="L255" s="196">
        <v>2500</v>
      </c>
      <c r="M255" s="43">
        <v>2500</v>
      </c>
      <c r="N255" s="43"/>
      <c r="O255" s="43"/>
    </row>
    <row r="256" spans="1:15" s="12" customFormat="1" ht="30">
      <c r="A256" s="76"/>
      <c r="B256" s="56"/>
      <c r="C256" s="102" t="s">
        <v>304</v>
      </c>
      <c r="D256" s="48">
        <v>500</v>
      </c>
      <c r="E256" s="43">
        <v>500</v>
      </c>
      <c r="F256" s="43"/>
      <c r="G256" s="43"/>
      <c r="H256" s="48">
        <v>500</v>
      </c>
      <c r="I256" s="43">
        <v>500</v>
      </c>
      <c r="J256" s="43"/>
      <c r="K256" s="43"/>
      <c r="L256" s="48">
        <v>500</v>
      </c>
      <c r="M256" s="43">
        <v>500</v>
      </c>
      <c r="N256" s="43"/>
      <c r="O256" s="43"/>
    </row>
    <row r="257" spans="1:15" s="12" customFormat="1" ht="16.5">
      <c r="A257" s="76"/>
      <c r="B257" s="56"/>
      <c r="C257" s="102" t="s">
        <v>305</v>
      </c>
      <c r="D257" s="48">
        <v>5000</v>
      </c>
      <c r="E257" s="43">
        <v>5000</v>
      </c>
      <c r="F257" s="43"/>
      <c r="G257" s="43"/>
      <c r="H257" s="48">
        <v>2000</v>
      </c>
      <c r="I257" s="43">
        <v>2000</v>
      </c>
      <c r="J257" s="43"/>
      <c r="K257" s="43"/>
      <c r="L257" s="48">
        <v>2000</v>
      </c>
      <c r="M257" s="43">
        <v>2000</v>
      </c>
      <c r="N257" s="43"/>
      <c r="O257" s="43"/>
    </row>
    <row r="258" spans="1:15" s="12" customFormat="1" ht="16.5">
      <c r="A258" s="76"/>
      <c r="B258" s="56"/>
      <c r="C258" s="102" t="s">
        <v>306</v>
      </c>
      <c r="D258" s="48">
        <v>2223</v>
      </c>
      <c r="E258" s="43">
        <v>2223</v>
      </c>
      <c r="F258" s="43"/>
      <c r="G258" s="43"/>
      <c r="H258" s="48">
        <v>2223</v>
      </c>
      <c r="I258" s="43">
        <v>2223</v>
      </c>
      <c r="J258" s="43"/>
      <c r="K258" s="43"/>
      <c r="L258" s="48">
        <v>2223</v>
      </c>
      <c r="M258" s="43">
        <v>2223</v>
      </c>
      <c r="N258" s="43"/>
      <c r="O258" s="43"/>
    </row>
    <row r="259" spans="1:15" s="12" customFormat="1" ht="16.5">
      <c r="A259" s="76"/>
      <c r="B259" s="56"/>
      <c r="C259" s="102" t="s">
        <v>307</v>
      </c>
      <c r="D259" s="48">
        <v>500</v>
      </c>
      <c r="E259" s="43">
        <v>500</v>
      </c>
      <c r="F259" s="43"/>
      <c r="G259" s="43"/>
      <c r="H259" s="48">
        <v>500</v>
      </c>
      <c r="I259" s="43">
        <v>500</v>
      </c>
      <c r="J259" s="43"/>
      <c r="K259" s="43"/>
      <c r="L259" s="48">
        <v>500</v>
      </c>
      <c r="M259" s="43">
        <v>500</v>
      </c>
      <c r="N259" s="43"/>
      <c r="O259" s="43"/>
    </row>
    <row r="260" spans="1:15" s="12" customFormat="1" ht="16.5">
      <c r="A260" s="76"/>
      <c r="B260" s="56"/>
      <c r="C260" s="102" t="s">
        <v>364</v>
      </c>
      <c r="D260" s="48">
        <v>2000</v>
      </c>
      <c r="E260" s="43">
        <v>2000</v>
      </c>
      <c r="F260" s="43"/>
      <c r="G260" s="43"/>
      <c r="H260" s="48">
        <v>4500</v>
      </c>
      <c r="I260" s="43">
        <v>4500</v>
      </c>
      <c r="J260" s="43"/>
      <c r="K260" s="43"/>
      <c r="L260" s="48">
        <v>4500</v>
      </c>
      <c r="M260" s="43">
        <v>4500</v>
      </c>
      <c r="N260" s="43"/>
      <c r="O260" s="43"/>
    </row>
    <row r="261" spans="1:15" s="12" customFormat="1" ht="16.5">
      <c r="A261" s="76"/>
      <c r="B261" s="56"/>
      <c r="C261" s="102" t="s">
        <v>308</v>
      </c>
      <c r="D261" s="174">
        <v>826</v>
      </c>
      <c r="E261" s="84">
        <v>826</v>
      </c>
      <c r="F261" s="84"/>
      <c r="G261" s="84"/>
      <c r="H261" s="174">
        <v>826</v>
      </c>
      <c r="I261" s="84">
        <v>826</v>
      </c>
      <c r="J261" s="84"/>
      <c r="K261" s="84"/>
      <c r="L261" s="174">
        <v>826</v>
      </c>
      <c r="M261" s="84">
        <v>826</v>
      </c>
      <c r="N261" s="84"/>
      <c r="O261" s="84"/>
    </row>
    <row r="262" spans="1:15" s="12" customFormat="1" ht="16.5">
      <c r="A262" s="76"/>
      <c r="B262" s="56"/>
      <c r="C262" s="102" t="s">
        <v>309</v>
      </c>
      <c r="D262" s="174">
        <v>5000</v>
      </c>
      <c r="E262" s="84">
        <v>5000</v>
      </c>
      <c r="F262" s="84"/>
      <c r="G262" s="84"/>
      <c r="H262" s="174">
        <v>5000</v>
      </c>
      <c r="I262" s="84">
        <v>5000</v>
      </c>
      <c r="J262" s="84"/>
      <c r="K262" s="84"/>
      <c r="L262" s="174">
        <v>5000</v>
      </c>
      <c r="M262" s="84">
        <v>5000</v>
      </c>
      <c r="N262" s="84"/>
      <c r="O262" s="84"/>
    </row>
    <row r="263" spans="1:15" s="12" customFormat="1" ht="16.5">
      <c r="A263" s="76"/>
      <c r="B263" s="56"/>
      <c r="C263" s="102" t="s">
        <v>445</v>
      </c>
      <c r="D263" s="174"/>
      <c r="E263" s="84"/>
      <c r="F263" s="84"/>
      <c r="G263" s="84"/>
      <c r="H263" s="174">
        <v>1512</v>
      </c>
      <c r="I263" s="84"/>
      <c r="J263" s="84">
        <v>1512</v>
      </c>
      <c r="K263" s="84"/>
      <c r="L263" s="174">
        <v>1512</v>
      </c>
      <c r="M263" s="84"/>
      <c r="N263" s="84">
        <v>1512</v>
      </c>
      <c r="O263" s="84"/>
    </row>
    <row r="264" spans="1:15" s="12" customFormat="1" ht="16.5">
      <c r="A264" s="76"/>
      <c r="B264" s="56"/>
      <c r="C264" s="102" t="s">
        <v>446</v>
      </c>
      <c r="D264" s="174"/>
      <c r="E264" s="84"/>
      <c r="F264" s="84"/>
      <c r="G264" s="84"/>
      <c r="H264" s="174">
        <v>844</v>
      </c>
      <c r="I264" s="84">
        <v>844</v>
      </c>
      <c r="J264" s="84"/>
      <c r="K264" s="84"/>
      <c r="L264" s="174">
        <v>844</v>
      </c>
      <c r="M264" s="84">
        <v>844</v>
      </c>
      <c r="N264" s="84"/>
      <c r="O264" s="84"/>
    </row>
    <row r="265" spans="1:15" s="12" customFormat="1" ht="16.5">
      <c r="A265" s="76"/>
      <c r="B265" s="56"/>
      <c r="C265" s="102" t="s">
        <v>447</v>
      </c>
      <c r="D265" s="174"/>
      <c r="E265" s="84"/>
      <c r="F265" s="84"/>
      <c r="G265" s="84"/>
      <c r="H265" s="174">
        <v>60</v>
      </c>
      <c r="I265" s="84">
        <v>60</v>
      </c>
      <c r="J265" s="84"/>
      <c r="K265" s="84"/>
      <c r="L265" s="174">
        <v>60</v>
      </c>
      <c r="M265" s="84">
        <v>60</v>
      </c>
      <c r="N265" s="84"/>
      <c r="O265" s="84"/>
    </row>
    <row r="266" spans="1:15" s="12" customFormat="1" ht="16.5">
      <c r="A266" s="76"/>
      <c r="B266" s="56"/>
      <c r="C266" s="102" t="s">
        <v>448</v>
      </c>
      <c r="D266" s="174"/>
      <c r="E266" s="84"/>
      <c r="F266" s="84"/>
      <c r="G266" s="84"/>
      <c r="H266" s="197">
        <v>1600</v>
      </c>
      <c r="I266" s="84">
        <v>1600</v>
      </c>
      <c r="J266" s="84"/>
      <c r="K266" s="209"/>
      <c r="L266" s="197">
        <v>1600</v>
      </c>
      <c r="M266" s="84">
        <v>1600</v>
      </c>
      <c r="N266" s="84"/>
      <c r="O266" s="209"/>
    </row>
    <row r="267" spans="1:15" s="12" customFormat="1" ht="16.5">
      <c r="A267" s="76"/>
      <c r="B267" s="56"/>
      <c r="C267" s="102" t="s">
        <v>492</v>
      </c>
      <c r="D267" s="174"/>
      <c r="E267" s="84"/>
      <c r="F267" s="84"/>
      <c r="G267" s="84"/>
      <c r="H267" s="197">
        <v>1061</v>
      </c>
      <c r="I267" s="84">
        <v>1061</v>
      </c>
      <c r="J267" s="84"/>
      <c r="K267" s="209"/>
      <c r="L267" s="197">
        <v>1061</v>
      </c>
      <c r="M267" s="84">
        <v>1061</v>
      </c>
      <c r="N267" s="84"/>
      <c r="O267" s="209"/>
    </row>
    <row r="268" spans="1:15" s="12" customFormat="1" ht="30">
      <c r="A268" s="76"/>
      <c r="B268" s="56"/>
      <c r="C268" s="102" t="s">
        <v>493</v>
      </c>
      <c r="D268" s="174"/>
      <c r="E268" s="84"/>
      <c r="F268" s="84"/>
      <c r="G268" s="84"/>
      <c r="H268" s="197">
        <v>2120</v>
      </c>
      <c r="I268" s="84">
        <v>2120</v>
      </c>
      <c r="J268" s="84"/>
      <c r="K268" s="209"/>
      <c r="L268" s="197">
        <v>2120</v>
      </c>
      <c r="M268" s="84">
        <v>2120</v>
      </c>
      <c r="N268" s="84"/>
      <c r="O268" s="209"/>
    </row>
    <row r="269" spans="1:15" s="12" customFormat="1" ht="30">
      <c r="A269" s="76"/>
      <c r="B269" s="56"/>
      <c r="C269" s="102" t="s">
        <v>494</v>
      </c>
      <c r="D269" s="174"/>
      <c r="E269" s="84"/>
      <c r="F269" s="84"/>
      <c r="G269" s="84"/>
      <c r="H269" s="197">
        <v>3735</v>
      </c>
      <c r="I269" s="84">
        <v>3735</v>
      </c>
      <c r="J269" s="84"/>
      <c r="K269" s="209"/>
      <c r="L269" s="197">
        <v>3735</v>
      </c>
      <c r="M269" s="84">
        <v>3735</v>
      </c>
      <c r="N269" s="84"/>
      <c r="O269" s="209"/>
    </row>
    <row r="270" spans="1:15" s="12" customFormat="1" ht="16.5">
      <c r="A270" s="76"/>
      <c r="B270" s="56"/>
      <c r="C270" s="102" t="s">
        <v>495</v>
      </c>
      <c r="D270" s="174"/>
      <c r="E270" s="84"/>
      <c r="F270" s="84"/>
      <c r="G270" s="84"/>
      <c r="H270" s="197">
        <v>500</v>
      </c>
      <c r="I270" s="84">
        <v>500</v>
      </c>
      <c r="J270" s="84"/>
      <c r="K270" s="209"/>
      <c r="L270" s="197">
        <v>500</v>
      </c>
      <c r="M270" s="84">
        <v>500</v>
      </c>
      <c r="N270" s="84"/>
      <c r="O270" s="209"/>
    </row>
    <row r="271" spans="1:15" s="12" customFormat="1" ht="16.5">
      <c r="A271" s="76"/>
      <c r="B271" s="56"/>
      <c r="C271" s="102" t="s">
        <v>501</v>
      </c>
      <c r="D271" s="174"/>
      <c r="E271" s="84"/>
      <c r="F271" s="84"/>
      <c r="G271" s="84"/>
      <c r="H271" s="197"/>
      <c r="I271" s="84"/>
      <c r="J271" s="84"/>
      <c r="K271" s="208"/>
      <c r="L271" s="197">
        <v>1270</v>
      </c>
      <c r="M271" s="84">
        <v>1270</v>
      </c>
      <c r="N271" s="84"/>
      <c r="O271" s="208"/>
    </row>
    <row r="272" spans="1:15" s="12" customFormat="1" ht="16.5">
      <c r="A272" s="76"/>
      <c r="B272" s="56"/>
      <c r="C272" s="102" t="s">
        <v>507</v>
      </c>
      <c r="D272" s="174"/>
      <c r="E272" s="84"/>
      <c r="F272" s="84"/>
      <c r="G272" s="84"/>
      <c r="H272" s="197"/>
      <c r="I272" s="84"/>
      <c r="J272" s="84"/>
      <c r="K272" s="208"/>
      <c r="L272" s="197">
        <v>2000</v>
      </c>
      <c r="M272" s="84">
        <v>2000</v>
      </c>
      <c r="N272" s="84"/>
      <c r="O272" s="208"/>
    </row>
    <row r="273" spans="1:15" s="12" customFormat="1" ht="16.5">
      <c r="A273" s="76"/>
      <c r="B273" s="56"/>
      <c r="C273" s="102" t="s">
        <v>508</v>
      </c>
      <c r="D273" s="174"/>
      <c r="E273" s="84"/>
      <c r="F273" s="84"/>
      <c r="G273" s="84"/>
      <c r="H273" s="197"/>
      <c r="I273" s="84"/>
      <c r="J273" s="84"/>
      <c r="K273" s="208"/>
      <c r="L273" s="197">
        <v>200</v>
      </c>
      <c r="M273" s="84">
        <v>200</v>
      </c>
      <c r="N273" s="84"/>
      <c r="O273" s="208"/>
    </row>
    <row r="274" spans="1:15" s="12" customFormat="1" ht="16.5">
      <c r="A274" s="76"/>
      <c r="B274" s="56"/>
      <c r="C274" s="102" t="s">
        <v>510</v>
      </c>
      <c r="D274" s="174"/>
      <c r="E274" s="84"/>
      <c r="F274" s="84"/>
      <c r="G274" s="84"/>
      <c r="H274" s="197"/>
      <c r="I274" s="84"/>
      <c r="J274" s="84"/>
      <c r="K274" s="208"/>
      <c r="L274" s="197">
        <v>508</v>
      </c>
      <c r="M274" s="84">
        <v>508</v>
      </c>
      <c r="N274" s="84"/>
      <c r="O274" s="208"/>
    </row>
    <row r="275" spans="1:15" s="12" customFormat="1" ht="16.5">
      <c r="A275" s="76"/>
      <c r="B275" s="56"/>
      <c r="C275" s="187" t="s">
        <v>116</v>
      </c>
      <c r="D275" s="169">
        <f>SUM(D234:D262)</f>
        <v>143176</v>
      </c>
      <c r="E275" s="58">
        <f>SUM(E234:E262)</f>
        <v>71216</v>
      </c>
      <c r="F275" s="58">
        <f>SUM(F234:F262)</f>
        <v>71960</v>
      </c>
      <c r="G275" s="58">
        <f>SUM(G234:G262)</f>
        <v>0</v>
      </c>
      <c r="H275" s="202">
        <f>SUM(H234:H271)</f>
        <v>146658</v>
      </c>
      <c r="I275" s="58">
        <f>SUM(I234:I271)</f>
        <v>73186</v>
      </c>
      <c r="J275" s="58">
        <f>SUM(J234:J270)</f>
        <v>73472</v>
      </c>
      <c r="K275" s="204">
        <f>SUM(K234:K270)</f>
        <v>0</v>
      </c>
      <c r="L275" s="202">
        <f>SUM(L234:L274)</f>
        <v>149366</v>
      </c>
      <c r="M275" s="58">
        <f>SUM(M234:M274)</f>
        <v>75894</v>
      </c>
      <c r="N275" s="58">
        <f>SUM(N234:N270)</f>
        <v>73472</v>
      </c>
      <c r="O275" s="204">
        <f>SUM(O234:O270)</f>
        <v>0</v>
      </c>
    </row>
    <row r="276" spans="1:15" s="12" customFormat="1" ht="16.5">
      <c r="A276" s="76"/>
      <c r="B276" s="56"/>
      <c r="C276" s="187"/>
      <c r="D276" s="170"/>
      <c r="E276" s="175"/>
      <c r="F276" s="175"/>
      <c r="G276" s="175"/>
      <c r="H276" s="170"/>
      <c r="I276" s="175"/>
      <c r="J276" s="175"/>
      <c r="K276" s="175"/>
      <c r="L276" s="170"/>
      <c r="M276" s="175"/>
      <c r="N276" s="175"/>
      <c r="O276" s="175"/>
    </row>
    <row r="277" spans="1:15" s="12" customFormat="1" ht="16.5">
      <c r="A277" s="76"/>
      <c r="B277" s="56" t="s">
        <v>48</v>
      </c>
      <c r="C277" s="139" t="s">
        <v>47</v>
      </c>
      <c r="D277" s="170"/>
      <c r="E277" s="175"/>
      <c r="F277" s="175"/>
      <c r="G277" s="175"/>
      <c r="H277" s="170"/>
      <c r="I277" s="175"/>
      <c r="J277" s="175"/>
      <c r="K277" s="175"/>
      <c r="L277" s="170"/>
      <c r="M277" s="175"/>
      <c r="N277" s="175"/>
      <c r="O277" s="175"/>
    </row>
    <row r="278" spans="1:15" s="12" customFormat="1" ht="16.5">
      <c r="A278" s="76"/>
      <c r="B278" s="56"/>
      <c r="C278" s="102" t="s">
        <v>162</v>
      </c>
      <c r="D278" s="197">
        <v>9157</v>
      </c>
      <c r="E278" s="84">
        <v>9157</v>
      </c>
      <c r="F278" s="84"/>
      <c r="G278" s="84"/>
      <c r="H278" s="197">
        <v>9157</v>
      </c>
      <c r="I278" s="84">
        <v>9157</v>
      </c>
      <c r="J278" s="84"/>
      <c r="K278" s="84"/>
      <c r="L278" s="197">
        <v>9157</v>
      </c>
      <c r="M278" s="84">
        <v>9157</v>
      </c>
      <c r="N278" s="84"/>
      <c r="O278" s="84"/>
    </row>
    <row r="279" spans="1:15" s="12" customFormat="1" ht="45">
      <c r="A279" s="76"/>
      <c r="B279" s="56"/>
      <c r="C279" s="102" t="s">
        <v>310</v>
      </c>
      <c r="D279" s="197">
        <v>1400</v>
      </c>
      <c r="E279" s="84">
        <v>1400</v>
      </c>
      <c r="F279" s="84"/>
      <c r="G279" s="84"/>
      <c r="H279" s="197">
        <v>1400</v>
      </c>
      <c r="I279" s="84">
        <v>1400</v>
      </c>
      <c r="J279" s="84"/>
      <c r="K279" s="84"/>
      <c r="L279" s="197">
        <v>1400</v>
      </c>
      <c r="M279" s="84">
        <v>1400</v>
      </c>
      <c r="N279" s="84"/>
      <c r="O279" s="84"/>
    </row>
    <row r="280" spans="1:15" s="12" customFormat="1" ht="16.5">
      <c r="A280" s="76"/>
      <c r="B280" s="56"/>
      <c r="C280" s="102" t="s">
        <v>311</v>
      </c>
      <c r="D280" s="197">
        <v>8058</v>
      </c>
      <c r="E280" s="84">
        <v>8058</v>
      </c>
      <c r="F280" s="84"/>
      <c r="G280" s="84"/>
      <c r="H280" s="197">
        <v>8058</v>
      </c>
      <c r="I280" s="84">
        <v>8058</v>
      </c>
      <c r="J280" s="84"/>
      <c r="K280" s="84"/>
      <c r="L280" s="197">
        <v>8058</v>
      </c>
      <c r="M280" s="84">
        <v>8058</v>
      </c>
      <c r="N280" s="84"/>
      <c r="O280" s="84"/>
    </row>
    <row r="281" spans="1:15" s="12" customFormat="1" ht="16.5">
      <c r="A281" s="76"/>
      <c r="B281" s="56"/>
      <c r="C281" s="102" t="s">
        <v>211</v>
      </c>
      <c r="D281" s="197">
        <v>6500</v>
      </c>
      <c r="E281" s="84">
        <v>6500</v>
      </c>
      <c r="F281" s="84"/>
      <c r="G281" s="84"/>
      <c r="H281" s="197">
        <v>6500</v>
      </c>
      <c r="I281" s="84">
        <v>6500</v>
      </c>
      <c r="J281" s="84"/>
      <c r="K281" s="84"/>
      <c r="L281" s="197">
        <v>6500</v>
      </c>
      <c r="M281" s="84">
        <v>6500</v>
      </c>
      <c r="N281" s="84"/>
      <c r="O281" s="84"/>
    </row>
    <row r="282" spans="1:15" s="12" customFormat="1" ht="16.5">
      <c r="A282" s="76"/>
      <c r="B282" s="56"/>
      <c r="C282" s="102" t="s">
        <v>312</v>
      </c>
      <c r="D282" s="197">
        <v>6003</v>
      </c>
      <c r="E282" s="84">
        <v>6003</v>
      </c>
      <c r="F282" s="84"/>
      <c r="G282" s="84"/>
      <c r="H282" s="197">
        <v>6003</v>
      </c>
      <c r="I282" s="84">
        <v>6003</v>
      </c>
      <c r="J282" s="84"/>
      <c r="K282" s="84"/>
      <c r="L282" s="197">
        <v>6003</v>
      </c>
      <c r="M282" s="84">
        <v>6003</v>
      </c>
      <c r="N282" s="84"/>
      <c r="O282" s="84"/>
    </row>
    <row r="283" spans="1:15" s="12" customFormat="1" ht="16.5">
      <c r="A283" s="76"/>
      <c r="B283" s="56"/>
      <c r="C283" s="102" t="s">
        <v>313</v>
      </c>
      <c r="D283" s="197">
        <v>920</v>
      </c>
      <c r="E283" s="84">
        <v>920</v>
      </c>
      <c r="F283" s="84"/>
      <c r="G283" s="84"/>
      <c r="H283" s="197">
        <v>920</v>
      </c>
      <c r="I283" s="84">
        <v>920</v>
      </c>
      <c r="J283" s="84"/>
      <c r="K283" s="84"/>
      <c r="L283" s="197">
        <v>920</v>
      </c>
      <c r="M283" s="84">
        <v>920</v>
      </c>
      <c r="N283" s="84"/>
      <c r="O283" s="84"/>
    </row>
    <row r="284" spans="1:15" s="12" customFormat="1" ht="16.5">
      <c r="A284" s="76"/>
      <c r="B284" s="56"/>
      <c r="C284" s="102" t="s">
        <v>314</v>
      </c>
      <c r="D284" s="197">
        <v>7240</v>
      </c>
      <c r="E284" s="84">
        <v>7240</v>
      </c>
      <c r="F284" s="84"/>
      <c r="G284" s="84"/>
      <c r="H284" s="197">
        <v>7240</v>
      </c>
      <c r="I284" s="84">
        <v>7240</v>
      </c>
      <c r="J284" s="84"/>
      <c r="K284" s="84"/>
      <c r="L284" s="197">
        <v>7240</v>
      </c>
      <c r="M284" s="84">
        <v>7240</v>
      </c>
      <c r="N284" s="84"/>
      <c r="O284" s="84"/>
    </row>
    <row r="285" spans="1:15" s="12" customFormat="1" ht="16.5">
      <c r="A285" s="76"/>
      <c r="B285" s="56"/>
      <c r="C285" s="102" t="s">
        <v>315</v>
      </c>
      <c r="D285" s="197">
        <v>1332</v>
      </c>
      <c r="E285" s="84">
        <v>1332</v>
      </c>
      <c r="F285" s="84"/>
      <c r="G285" s="84"/>
      <c r="H285" s="197">
        <v>1332</v>
      </c>
      <c r="I285" s="84">
        <v>1332</v>
      </c>
      <c r="J285" s="84"/>
      <c r="K285" s="84"/>
      <c r="L285" s="197">
        <v>1332</v>
      </c>
      <c r="M285" s="84">
        <v>1332</v>
      </c>
      <c r="N285" s="84"/>
      <c r="O285" s="84"/>
    </row>
    <row r="286" spans="1:15" s="12" customFormat="1" ht="16.5">
      <c r="A286" s="76"/>
      <c r="B286" s="56"/>
      <c r="C286" s="102" t="s">
        <v>318</v>
      </c>
      <c r="D286" s="197">
        <v>7045</v>
      </c>
      <c r="E286" s="84">
        <v>7045</v>
      </c>
      <c r="F286" s="84"/>
      <c r="G286" s="84"/>
      <c r="H286" s="197">
        <v>7045</v>
      </c>
      <c r="I286" s="84">
        <v>7045</v>
      </c>
      <c r="J286" s="84"/>
      <c r="K286" s="84"/>
      <c r="L286" s="197">
        <v>7045</v>
      </c>
      <c r="M286" s="84">
        <v>7045</v>
      </c>
      <c r="N286" s="84"/>
      <c r="O286" s="84"/>
    </row>
    <row r="287" spans="1:15" s="12" customFormat="1" ht="16.5">
      <c r="A287" s="76"/>
      <c r="B287" s="56"/>
      <c r="C287" s="102" t="s">
        <v>322</v>
      </c>
      <c r="D287" s="197">
        <v>2079</v>
      </c>
      <c r="E287" s="84">
        <v>2079</v>
      </c>
      <c r="F287" s="84"/>
      <c r="G287" s="84"/>
      <c r="H287" s="197">
        <v>2079</v>
      </c>
      <c r="I287" s="84">
        <v>2079</v>
      </c>
      <c r="J287" s="84"/>
      <c r="K287" s="84"/>
      <c r="L287" s="197">
        <v>2079</v>
      </c>
      <c r="M287" s="84">
        <v>2079</v>
      </c>
      <c r="N287" s="84"/>
      <c r="O287" s="84"/>
    </row>
    <row r="288" spans="1:15" s="12" customFormat="1" ht="16.5">
      <c r="A288" s="76"/>
      <c r="B288" s="56"/>
      <c r="C288" s="102" t="s">
        <v>419</v>
      </c>
      <c r="D288" s="196">
        <v>1012</v>
      </c>
      <c r="E288" s="43">
        <v>1012</v>
      </c>
      <c r="F288" s="43"/>
      <c r="G288" s="43"/>
      <c r="H288" s="196">
        <v>1012</v>
      </c>
      <c r="I288" s="43">
        <v>1012</v>
      </c>
      <c r="J288" s="43"/>
      <c r="K288" s="43"/>
      <c r="L288" s="196">
        <v>1012</v>
      </c>
      <c r="M288" s="43">
        <v>1012</v>
      </c>
      <c r="N288" s="43"/>
      <c r="O288" s="43"/>
    </row>
    <row r="289" spans="1:15" s="12" customFormat="1" ht="16.5">
      <c r="A289" s="76"/>
      <c r="B289" s="56"/>
      <c r="C289" s="102" t="s">
        <v>420</v>
      </c>
      <c r="D289" s="196">
        <v>1443</v>
      </c>
      <c r="E289" s="43">
        <v>1443</v>
      </c>
      <c r="F289" s="43"/>
      <c r="G289" s="43"/>
      <c r="H289" s="196">
        <v>1443</v>
      </c>
      <c r="I289" s="43">
        <v>1443</v>
      </c>
      <c r="J289" s="43"/>
      <c r="K289" s="43"/>
      <c r="L289" s="196">
        <v>1443</v>
      </c>
      <c r="M289" s="43">
        <v>1443</v>
      </c>
      <c r="N289" s="43"/>
      <c r="O289" s="43"/>
    </row>
    <row r="290" spans="1:15" s="12" customFormat="1" ht="16.5">
      <c r="A290" s="76"/>
      <c r="B290" s="56"/>
      <c r="C290" s="102" t="s">
        <v>161</v>
      </c>
      <c r="D290" s="197">
        <v>9500</v>
      </c>
      <c r="E290" s="84">
        <v>9500</v>
      </c>
      <c r="F290" s="84"/>
      <c r="G290" s="84"/>
      <c r="H290" s="197">
        <v>9500</v>
      </c>
      <c r="I290" s="84">
        <v>9500</v>
      </c>
      <c r="J290" s="84"/>
      <c r="K290" s="84"/>
      <c r="L290" s="197">
        <v>9500</v>
      </c>
      <c r="M290" s="84">
        <v>9500</v>
      </c>
      <c r="N290" s="84"/>
      <c r="O290" s="84"/>
    </row>
    <row r="291" spans="1:15" s="12" customFormat="1" ht="16.5">
      <c r="A291" s="76"/>
      <c r="B291" s="56"/>
      <c r="C291" s="102" t="s">
        <v>316</v>
      </c>
      <c r="D291" s="197">
        <v>500</v>
      </c>
      <c r="E291" s="84">
        <v>500</v>
      </c>
      <c r="F291" s="84"/>
      <c r="G291" s="84"/>
      <c r="H291" s="197">
        <v>500</v>
      </c>
      <c r="I291" s="84">
        <v>500</v>
      </c>
      <c r="J291" s="84"/>
      <c r="K291" s="84"/>
      <c r="L291" s="197">
        <v>500</v>
      </c>
      <c r="M291" s="84">
        <v>500</v>
      </c>
      <c r="N291" s="84"/>
      <c r="O291" s="84"/>
    </row>
    <row r="292" spans="1:15" s="12" customFormat="1" ht="16.5">
      <c r="A292" s="76"/>
      <c r="B292" s="56"/>
      <c r="C292" s="102" t="s">
        <v>317</v>
      </c>
      <c r="D292" s="197">
        <v>698</v>
      </c>
      <c r="E292" s="84">
        <v>698</v>
      </c>
      <c r="F292" s="84"/>
      <c r="G292" s="84"/>
      <c r="H292" s="197">
        <v>698</v>
      </c>
      <c r="I292" s="84">
        <v>698</v>
      </c>
      <c r="J292" s="84"/>
      <c r="K292" s="84"/>
      <c r="L292" s="197">
        <v>698</v>
      </c>
      <c r="M292" s="84">
        <v>698</v>
      </c>
      <c r="N292" s="84"/>
      <c r="O292" s="84"/>
    </row>
    <row r="293" spans="1:15" s="12" customFormat="1" ht="16.5">
      <c r="A293" s="76"/>
      <c r="B293" s="56"/>
      <c r="C293" s="192" t="s">
        <v>2</v>
      </c>
      <c r="D293" s="197">
        <v>1524</v>
      </c>
      <c r="E293" s="84">
        <v>1524</v>
      </c>
      <c r="F293" s="84"/>
      <c r="G293" s="84"/>
      <c r="H293" s="197">
        <v>1524</v>
      </c>
      <c r="I293" s="84">
        <v>1524</v>
      </c>
      <c r="J293" s="84"/>
      <c r="K293" s="84"/>
      <c r="L293" s="197">
        <v>1524</v>
      </c>
      <c r="M293" s="84">
        <v>1524</v>
      </c>
      <c r="N293" s="84"/>
      <c r="O293" s="84"/>
    </row>
    <row r="294" spans="1:15" s="12" customFormat="1" ht="16.5">
      <c r="A294" s="76"/>
      <c r="B294" s="56"/>
      <c r="C294" s="102" t="s">
        <v>3</v>
      </c>
      <c r="D294" s="197">
        <v>4037</v>
      </c>
      <c r="E294" s="84">
        <v>4037</v>
      </c>
      <c r="F294" s="84"/>
      <c r="G294" s="84"/>
      <c r="H294" s="197">
        <v>4037</v>
      </c>
      <c r="I294" s="84">
        <v>4037</v>
      </c>
      <c r="J294" s="84"/>
      <c r="K294" s="84"/>
      <c r="L294" s="197">
        <v>4037</v>
      </c>
      <c r="M294" s="84">
        <v>4037</v>
      </c>
      <c r="N294" s="84"/>
      <c r="O294" s="84"/>
    </row>
    <row r="295" spans="1:15" s="12" customFormat="1" ht="16.5">
      <c r="A295" s="76"/>
      <c r="B295" s="56"/>
      <c r="C295" s="102" t="s">
        <v>4</v>
      </c>
      <c r="D295" s="197">
        <v>911</v>
      </c>
      <c r="E295" s="84">
        <v>911</v>
      </c>
      <c r="F295" s="84"/>
      <c r="G295" s="84"/>
      <c r="H295" s="197">
        <v>911</v>
      </c>
      <c r="I295" s="84">
        <v>911</v>
      </c>
      <c r="J295" s="84"/>
      <c r="K295" s="84"/>
      <c r="L295" s="197">
        <v>911</v>
      </c>
      <c r="M295" s="84">
        <v>911</v>
      </c>
      <c r="N295" s="84"/>
      <c r="O295" s="84"/>
    </row>
    <row r="296" spans="1:15" s="12" customFormat="1" ht="30">
      <c r="A296" s="76"/>
      <c r="B296" s="56"/>
      <c r="C296" s="102" t="s">
        <v>319</v>
      </c>
      <c r="D296" s="197">
        <v>10338</v>
      </c>
      <c r="E296" s="84">
        <v>10338</v>
      </c>
      <c r="F296" s="84"/>
      <c r="G296" s="84"/>
      <c r="H296" s="197">
        <v>10338</v>
      </c>
      <c r="I296" s="84">
        <v>10338</v>
      </c>
      <c r="J296" s="84"/>
      <c r="K296" s="84"/>
      <c r="L296" s="197">
        <v>10338</v>
      </c>
      <c r="M296" s="84">
        <v>10338</v>
      </c>
      <c r="N296" s="84"/>
      <c r="O296" s="84"/>
    </row>
    <row r="297" spans="1:15" s="12" customFormat="1" ht="16.5">
      <c r="A297" s="76"/>
      <c r="B297" s="56"/>
      <c r="C297" s="102" t="s">
        <v>320</v>
      </c>
      <c r="D297" s="197">
        <v>724</v>
      </c>
      <c r="E297" s="84">
        <v>724</v>
      </c>
      <c r="F297" s="84"/>
      <c r="G297" s="84"/>
      <c r="H297" s="197">
        <v>724</v>
      </c>
      <c r="I297" s="84">
        <v>724</v>
      </c>
      <c r="J297" s="84"/>
      <c r="K297" s="84"/>
      <c r="L297" s="197">
        <v>724</v>
      </c>
      <c r="M297" s="84">
        <v>724</v>
      </c>
      <c r="N297" s="84"/>
      <c r="O297" s="84"/>
    </row>
    <row r="298" spans="1:15" s="12" customFormat="1" ht="16.5">
      <c r="A298" s="76"/>
      <c r="B298" s="56"/>
      <c r="C298" s="102" t="s">
        <v>321</v>
      </c>
      <c r="D298" s="197">
        <v>858</v>
      </c>
      <c r="E298" s="84">
        <v>858</v>
      </c>
      <c r="F298" s="84"/>
      <c r="G298" s="84"/>
      <c r="H298" s="197">
        <v>858</v>
      </c>
      <c r="I298" s="84">
        <v>858</v>
      </c>
      <c r="J298" s="84"/>
      <c r="K298" s="84"/>
      <c r="L298" s="197">
        <v>858</v>
      </c>
      <c r="M298" s="84">
        <v>858</v>
      </c>
      <c r="N298" s="84"/>
      <c r="O298" s="84"/>
    </row>
    <row r="299" spans="1:15" s="12" customFormat="1" ht="16.5">
      <c r="A299" s="76"/>
      <c r="B299" s="56"/>
      <c r="C299" s="102" t="s">
        <v>323</v>
      </c>
      <c r="D299" s="197">
        <v>2210</v>
      </c>
      <c r="E299" s="84">
        <v>2210</v>
      </c>
      <c r="F299" s="84"/>
      <c r="G299" s="84"/>
      <c r="H299" s="197">
        <v>2210</v>
      </c>
      <c r="I299" s="84">
        <v>2210</v>
      </c>
      <c r="J299" s="84"/>
      <c r="K299" s="84"/>
      <c r="L299" s="197">
        <v>2210</v>
      </c>
      <c r="M299" s="84">
        <v>2210</v>
      </c>
      <c r="N299" s="84"/>
      <c r="O299" s="84"/>
    </row>
    <row r="300" spans="1:15" s="12" customFormat="1" ht="16.5">
      <c r="A300" s="76"/>
      <c r="B300" s="56"/>
      <c r="C300" s="102" t="s">
        <v>324</v>
      </c>
      <c r="D300" s="197">
        <v>1000</v>
      </c>
      <c r="E300" s="84">
        <v>1000</v>
      </c>
      <c r="F300" s="84"/>
      <c r="G300" s="84"/>
      <c r="H300" s="197">
        <v>1000</v>
      </c>
      <c r="I300" s="84">
        <v>1000</v>
      </c>
      <c r="J300" s="84"/>
      <c r="K300" s="84"/>
      <c r="L300" s="197">
        <v>1000</v>
      </c>
      <c r="M300" s="84">
        <v>1000</v>
      </c>
      <c r="N300" s="84"/>
      <c r="O300" s="84"/>
    </row>
    <row r="301" spans="1:15" s="12" customFormat="1" ht="30">
      <c r="A301" s="76"/>
      <c r="B301" s="56"/>
      <c r="C301" s="102" t="s">
        <v>325</v>
      </c>
      <c r="D301" s="196">
        <v>4750</v>
      </c>
      <c r="E301" s="43">
        <v>4750</v>
      </c>
      <c r="F301" s="43"/>
      <c r="G301" s="43"/>
      <c r="H301" s="196">
        <v>4750</v>
      </c>
      <c r="I301" s="43">
        <v>4750</v>
      </c>
      <c r="J301" s="43"/>
      <c r="K301" s="43"/>
      <c r="L301" s="196">
        <v>4750</v>
      </c>
      <c r="M301" s="43">
        <v>4750</v>
      </c>
      <c r="N301" s="43"/>
      <c r="O301" s="43"/>
    </row>
    <row r="302" spans="1:15" s="12" customFormat="1" ht="16.5">
      <c r="A302" s="76"/>
      <c r="B302" s="56"/>
      <c r="C302" s="102" t="s">
        <v>326</v>
      </c>
      <c r="D302" s="196">
        <v>250</v>
      </c>
      <c r="E302" s="43">
        <v>250</v>
      </c>
      <c r="F302" s="43"/>
      <c r="G302" s="43"/>
      <c r="H302" s="196">
        <v>250</v>
      </c>
      <c r="I302" s="43">
        <v>250</v>
      </c>
      <c r="J302" s="43"/>
      <c r="K302" s="43"/>
      <c r="L302" s="196">
        <v>250</v>
      </c>
      <c r="M302" s="43">
        <v>250</v>
      </c>
      <c r="N302" s="43"/>
      <c r="O302" s="43"/>
    </row>
    <row r="303" spans="1:15" s="12" customFormat="1" ht="16.5">
      <c r="A303" s="76"/>
      <c r="B303" s="56"/>
      <c r="C303" s="102" t="s">
        <v>327</v>
      </c>
      <c r="D303" s="196">
        <v>1000</v>
      </c>
      <c r="E303" s="43">
        <v>1000</v>
      </c>
      <c r="F303" s="43"/>
      <c r="G303" s="43"/>
      <c r="H303" s="196">
        <v>1000</v>
      </c>
      <c r="I303" s="43">
        <v>1000</v>
      </c>
      <c r="J303" s="43"/>
      <c r="K303" s="43"/>
      <c r="L303" s="196">
        <v>1000</v>
      </c>
      <c r="M303" s="43">
        <v>1000</v>
      </c>
      <c r="N303" s="43"/>
      <c r="O303" s="43"/>
    </row>
    <row r="304" spans="1:15" s="12" customFormat="1" ht="16.5">
      <c r="A304" s="76"/>
      <c r="B304" s="56"/>
      <c r="C304" s="102" t="s">
        <v>328</v>
      </c>
      <c r="D304" s="197">
        <v>2000</v>
      </c>
      <c r="E304" s="84">
        <v>2000</v>
      </c>
      <c r="F304" s="84"/>
      <c r="G304" s="84"/>
      <c r="H304" s="197">
        <v>2000</v>
      </c>
      <c r="I304" s="84">
        <v>2000</v>
      </c>
      <c r="J304" s="84"/>
      <c r="K304" s="84"/>
      <c r="L304" s="197">
        <v>2000</v>
      </c>
      <c r="M304" s="84">
        <v>2000</v>
      </c>
      <c r="N304" s="84"/>
      <c r="O304" s="84"/>
    </row>
    <row r="305" spans="1:15" s="12" customFormat="1" ht="30">
      <c r="A305" s="76"/>
      <c r="B305" s="56"/>
      <c r="C305" s="102" t="s">
        <v>329</v>
      </c>
      <c r="D305" s="197">
        <v>6000</v>
      </c>
      <c r="E305" s="84">
        <v>6000</v>
      </c>
      <c r="F305" s="84"/>
      <c r="G305" s="84"/>
      <c r="H305" s="197">
        <v>6000</v>
      </c>
      <c r="I305" s="84">
        <v>6000</v>
      </c>
      <c r="J305" s="84"/>
      <c r="K305" s="84"/>
      <c r="L305" s="197">
        <v>6000</v>
      </c>
      <c r="M305" s="84">
        <v>6000</v>
      </c>
      <c r="N305" s="84"/>
      <c r="O305" s="84"/>
    </row>
    <row r="306" spans="1:15" s="12" customFormat="1" ht="16.5">
      <c r="A306" s="76"/>
      <c r="B306" s="56"/>
      <c r="C306" s="102" t="s">
        <v>330</v>
      </c>
      <c r="D306" s="197">
        <v>1000</v>
      </c>
      <c r="E306" s="84">
        <v>1000</v>
      </c>
      <c r="F306" s="84"/>
      <c r="G306" s="84"/>
      <c r="H306" s="197">
        <v>1000</v>
      </c>
      <c r="I306" s="84">
        <v>1000</v>
      </c>
      <c r="J306" s="84"/>
      <c r="K306" s="84"/>
      <c r="L306" s="197">
        <v>1000</v>
      </c>
      <c r="M306" s="84">
        <v>1000</v>
      </c>
      <c r="N306" s="84"/>
      <c r="O306" s="84"/>
    </row>
    <row r="307" spans="1:15" s="12" customFormat="1" ht="16.5">
      <c r="A307" s="76"/>
      <c r="B307" s="56"/>
      <c r="C307" s="193" t="s">
        <v>332</v>
      </c>
      <c r="D307" s="197">
        <v>2200</v>
      </c>
      <c r="E307" s="84">
        <v>2200</v>
      </c>
      <c r="F307" s="84"/>
      <c r="G307" s="84"/>
      <c r="H307" s="197">
        <v>2200</v>
      </c>
      <c r="I307" s="84">
        <v>2200</v>
      </c>
      <c r="J307" s="84"/>
      <c r="K307" s="84"/>
      <c r="L307" s="197">
        <v>2200</v>
      </c>
      <c r="M307" s="84">
        <v>2200</v>
      </c>
      <c r="N307" s="84"/>
      <c r="O307" s="84"/>
    </row>
    <row r="308" spans="1:15" s="12" customFormat="1" ht="16.5">
      <c r="A308" s="76"/>
      <c r="B308" s="56"/>
      <c r="C308" s="193" t="s">
        <v>333</v>
      </c>
      <c r="D308" s="197">
        <v>6900</v>
      </c>
      <c r="E308" s="84">
        <v>6900</v>
      </c>
      <c r="F308" s="84"/>
      <c r="G308" s="84"/>
      <c r="H308" s="197">
        <v>6900</v>
      </c>
      <c r="I308" s="84">
        <v>6900</v>
      </c>
      <c r="J308" s="84"/>
      <c r="K308" s="84"/>
      <c r="L308" s="197">
        <v>6900</v>
      </c>
      <c r="M308" s="84">
        <v>6900</v>
      </c>
      <c r="N308" s="84"/>
      <c r="O308" s="84"/>
    </row>
    <row r="309" spans="1:15" s="12" customFormat="1" ht="16.5">
      <c r="A309" s="76"/>
      <c r="B309" s="56"/>
      <c r="C309" s="193" t="s">
        <v>334</v>
      </c>
      <c r="D309" s="197">
        <v>6600</v>
      </c>
      <c r="E309" s="84">
        <v>6600</v>
      </c>
      <c r="F309" s="84"/>
      <c r="G309" s="84"/>
      <c r="H309" s="197">
        <v>2140</v>
      </c>
      <c r="I309" s="84">
        <v>2140</v>
      </c>
      <c r="J309" s="84"/>
      <c r="K309" s="84"/>
      <c r="L309" s="197">
        <v>2140</v>
      </c>
      <c r="M309" s="84">
        <v>2140</v>
      </c>
      <c r="N309" s="84"/>
      <c r="O309" s="84"/>
    </row>
    <row r="310" spans="1:15" s="12" customFormat="1" ht="16.5">
      <c r="A310" s="76"/>
      <c r="B310" s="56"/>
      <c r="C310" s="193" t="s">
        <v>335</v>
      </c>
      <c r="D310" s="197">
        <v>500</v>
      </c>
      <c r="E310" s="84">
        <v>500</v>
      </c>
      <c r="F310" s="84"/>
      <c r="G310" s="84"/>
      <c r="H310" s="197">
        <v>500</v>
      </c>
      <c r="I310" s="84">
        <v>500</v>
      </c>
      <c r="J310" s="84"/>
      <c r="K310" s="84"/>
      <c r="L310" s="197">
        <v>500</v>
      </c>
      <c r="M310" s="84">
        <v>500</v>
      </c>
      <c r="N310" s="84"/>
      <c r="O310" s="84"/>
    </row>
    <row r="311" spans="1:15" s="12" customFormat="1" ht="16.5">
      <c r="A311" s="76"/>
      <c r="B311" s="56"/>
      <c r="C311" s="102" t="s">
        <v>331</v>
      </c>
      <c r="D311" s="197">
        <v>85000</v>
      </c>
      <c r="E311" s="84">
        <v>85000</v>
      </c>
      <c r="F311" s="84"/>
      <c r="G311" s="84"/>
      <c r="H311" s="197">
        <v>85000</v>
      </c>
      <c r="I311" s="84">
        <v>85000</v>
      </c>
      <c r="J311" s="84"/>
      <c r="K311" s="84"/>
      <c r="L311" s="197">
        <v>85000</v>
      </c>
      <c r="M311" s="84">
        <v>85000</v>
      </c>
      <c r="N311" s="84"/>
      <c r="O311" s="84"/>
    </row>
    <row r="312" spans="1:15" s="12" customFormat="1" ht="16.5">
      <c r="A312" s="76"/>
      <c r="B312" s="56"/>
      <c r="C312" s="102" t="s">
        <v>336</v>
      </c>
      <c r="D312" s="196">
        <v>8210</v>
      </c>
      <c r="E312" s="43">
        <v>8210</v>
      </c>
      <c r="F312" s="43"/>
      <c r="G312" s="43"/>
      <c r="H312" s="196">
        <v>8210</v>
      </c>
      <c r="I312" s="43">
        <v>8210</v>
      </c>
      <c r="J312" s="43"/>
      <c r="K312" s="43"/>
      <c r="L312" s="196">
        <v>8210</v>
      </c>
      <c r="M312" s="43">
        <v>8210</v>
      </c>
      <c r="N312" s="43"/>
      <c r="O312" s="43"/>
    </row>
    <row r="313" spans="1:15" s="12" customFormat="1" ht="16.5">
      <c r="A313" s="76"/>
      <c r="B313" s="56"/>
      <c r="C313" s="102" t="s">
        <v>337</v>
      </c>
      <c r="D313" s="196">
        <v>5500</v>
      </c>
      <c r="E313" s="43">
        <v>5500</v>
      </c>
      <c r="F313" s="43"/>
      <c r="G313" s="43"/>
      <c r="H313" s="196">
        <v>5500</v>
      </c>
      <c r="I313" s="43">
        <v>5500</v>
      </c>
      <c r="J313" s="43"/>
      <c r="K313" s="43"/>
      <c r="L313" s="196">
        <v>5500</v>
      </c>
      <c r="M313" s="43">
        <v>5500</v>
      </c>
      <c r="N313" s="43"/>
      <c r="O313" s="43"/>
    </row>
    <row r="314" spans="1:15" s="12" customFormat="1" ht="16.5">
      <c r="A314" s="76"/>
      <c r="B314" s="56"/>
      <c r="C314" s="102" t="s">
        <v>338</v>
      </c>
      <c r="D314" s="196">
        <v>2500</v>
      </c>
      <c r="E314" s="43">
        <v>2500</v>
      </c>
      <c r="F314" s="43"/>
      <c r="G314" s="43"/>
      <c r="H314" s="196">
        <v>2500</v>
      </c>
      <c r="I314" s="43">
        <v>2500</v>
      </c>
      <c r="J314" s="43"/>
      <c r="K314" s="43"/>
      <c r="L314" s="196">
        <v>2500</v>
      </c>
      <c r="M314" s="43">
        <v>2500</v>
      </c>
      <c r="N314" s="43"/>
      <c r="O314" s="43"/>
    </row>
    <row r="315" spans="1:15" s="12" customFormat="1" ht="16.5">
      <c r="A315" s="76"/>
      <c r="B315" s="56"/>
      <c r="C315" s="102" t="s">
        <v>339</v>
      </c>
      <c r="D315" s="196">
        <v>500</v>
      </c>
      <c r="E315" s="43">
        <v>500</v>
      </c>
      <c r="F315" s="43"/>
      <c r="G315" s="43"/>
      <c r="H315" s="196">
        <v>500</v>
      </c>
      <c r="I315" s="43">
        <v>500</v>
      </c>
      <c r="J315" s="43"/>
      <c r="K315" s="43"/>
      <c r="L315" s="196">
        <v>500</v>
      </c>
      <c r="M315" s="43">
        <v>500</v>
      </c>
      <c r="N315" s="43"/>
      <c r="O315" s="43"/>
    </row>
    <row r="316" spans="1:15" s="12" customFormat="1" ht="16.5">
      <c r="A316" s="76"/>
      <c r="B316" s="56"/>
      <c r="C316" s="102" t="s">
        <v>340</v>
      </c>
      <c r="D316" s="196">
        <v>13000</v>
      </c>
      <c r="E316" s="43">
        <v>13000</v>
      </c>
      <c r="F316" s="43"/>
      <c r="G316" s="43"/>
      <c r="H316" s="196">
        <v>13000</v>
      </c>
      <c r="I316" s="43">
        <v>13000</v>
      </c>
      <c r="J316" s="43"/>
      <c r="K316" s="43"/>
      <c r="L316" s="196">
        <v>13000</v>
      </c>
      <c r="M316" s="43">
        <v>13000</v>
      </c>
      <c r="N316" s="43"/>
      <c r="O316" s="43"/>
    </row>
    <row r="317" spans="1:15" s="12" customFormat="1" ht="16.5">
      <c r="A317" s="76"/>
      <c r="B317" s="56"/>
      <c r="C317" s="102" t="s">
        <v>341</v>
      </c>
      <c r="D317" s="196">
        <v>36000</v>
      </c>
      <c r="E317" s="43">
        <v>36000</v>
      </c>
      <c r="F317" s="43"/>
      <c r="G317" s="43"/>
      <c r="H317" s="196">
        <v>36000</v>
      </c>
      <c r="I317" s="43">
        <v>36000</v>
      </c>
      <c r="J317" s="43"/>
      <c r="K317" s="43"/>
      <c r="L317" s="196">
        <v>36000</v>
      </c>
      <c r="M317" s="43">
        <v>36000</v>
      </c>
      <c r="N317" s="43"/>
      <c r="O317" s="43"/>
    </row>
    <row r="318" spans="1:15" s="12" customFormat="1" ht="16.5">
      <c r="A318" s="76"/>
      <c r="B318" s="56"/>
      <c r="C318" s="102" t="s">
        <v>342</v>
      </c>
      <c r="D318" s="196">
        <v>3000</v>
      </c>
      <c r="E318" s="43">
        <v>3000</v>
      </c>
      <c r="F318" s="43"/>
      <c r="G318" s="43"/>
      <c r="H318" s="196">
        <v>3000</v>
      </c>
      <c r="I318" s="43">
        <v>3000</v>
      </c>
      <c r="J318" s="43"/>
      <c r="K318" s="43"/>
      <c r="L318" s="196">
        <v>3000</v>
      </c>
      <c r="M318" s="43">
        <v>3000</v>
      </c>
      <c r="N318" s="43"/>
      <c r="O318" s="43"/>
    </row>
    <row r="319" spans="1:15" s="12" customFormat="1" ht="16.5">
      <c r="A319" s="76"/>
      <c r="B319" s="56"/>
      <c r="C319" s="102" t="s">
        <v>343</v>
      </c>
      <c r="D319" s="48">
        <v>4000</v>
      </c>
      <c r="E319" s="43">
        <v>4000</v>
      </c>
      <c r="F319" s="43"/>
      <c r="G319" s="43"/>
      <c r="H319" s="48">
        <v>4000</v>
      </c>
      <c r="I319" s="43">
        <v>4000</v>
      </c>
      <c r="J319" s="43"/>
      <c r="K319" s="43"/>
      <c r="L319" s="48">
        <v>4000</v>
      </c>
      <c r="M319" s="43">
        <v>4000</v>
      </c>
      <c r="N319" s="43"/>
      <c r="O319" s="43"/>
    </row>
    <row r="320" spans="1:15" s="12" customFormat="1" ht="30">
      <c r="A320" s="76"/>
      <c r="B320" s="56"/>
      <c r="C320" s="102" t="s">
        <v>344</v>
      </c>
      <c r="D320" s="48">
        <v>3000</v>
      </c>
      <c r="E320" s="43">
        <v>3000</v>
      </c>
      <c r="F320" s="43"/>
      <c r="G320" s="43"/>
      <c r="H320" s="48">
        <v>3000</v>
      </c>
      <c r="I320" s="43">
        <v>3000</v>
      </c>
      <c r="J320" s="43"/>
      <c r="K320" s="43"/>
      <c r="L320" s="48">
        <v>3000</v>
      </c>
      <c r="M320" s="43">
        <v>3000</v>
      </c>
      <c r="N320" s="43"/>
      <c r="O320" s="43"/>
    </row>
    <row r="321" spans="1:15" s="12" customFormat="1" ht="16.5">
      <c r="A321" s="76"/>
      <c r="B321" s="56"/>
      <c r="C321" s="102" t="s">
        <v>345</v>
      </c>
      <c r="D321" s="196">
        <v>377</v>
      </c>
      <c r="E321" s="43">
        <v>377</v>
      </c>
      <c r="F321" s="43"/>
      <c r="G321" s="43"/>
      <c r="H321" s="196">
        <v>377</v>
      </c>
      <c r="I321" s="43">
        <v>377</v>
      </c>
      <c r="J321" s="43"/>
      <c r="K321" s="43"/>
      <c r="L321" s="196">
        <v>377</v>
      </c>
      <c r="M321" s="43">
        <v>377</v>
      </c>
      <c r="N321" s="43"/>
      <c r="O321" s="43"/>
    </row>
    <row r="322" spans="1:15" s="12" customFormat="1" ht="16.5">
      <c r="A322" s="76"/>
      <c r="B322" s="56"/>
      <c r="C322" s="102" t="s">
        <v>346</v>
      </c>
      <c r="D322" s="196">
        <v>1700</v>
      </c>
      <c r="E322" s="43">
        <v>1700</v>
      </c>
      <c r="F322" s="43"/>
      <c r="G322" s="43"/>
      <c r="H322" s="196">
        <v>1700</v>
      </c>
      <c r="I322" s="43">
        <v>1700</v>
      </c>
      <c r="J322" s="43"/>
      <c r="K322" s="43"/>
      <c r="L322" s="196">
        <v>1700</v>
      </c>
      <c r="M322" s="43">
        <v>1700</v>
      </c>
      <c r="N322" s="43"/>
      <c r="O322" s="43"/>
    </row>
    <row r="323" spans="1:15" s="12" customFormat="1" ht="16.5">
      <c r="A323" s="76"/>
      <c r="B323" s="56"/>
      <c r="C323" s="102" t="s">
        <v>347</v>
      </c>
      <c r="D323" s="196">
        <v>323</v>
      </c>
      <c r="E323" s="43">
        <v>323</v>
      </c>
      <c r="F323" s="43"/>
      <c r="G323" s="43"/>
      <c r="H323" s="196">
        <v>323</v>
      </c>
      <c r="I323" s="43">
        <v>323</v>
      </c>
      <c r="J323" s="43"/>
      <c r="K323" s="43"/>
      <c r="L323" s="196">
        <v>323</v>
      </c>
      <c r="M323" s="43">
        <v>323</v>
      </c>
      <c r="N323" s="43"/>
      <c r="O323" s="43"/>
    </row>
    <row r="324" spans="1:15" s="12" customFormat="1" ht="16.5">
      <c r="A324" s="76"/>
      <c r="B324" s="56"/>
      <c r="C324" s="102" t="s">
        <v>348</v>
      </c>
      <c r="D324" s="196">
        <v>689</v>
      </c>
      <c r="E324" s="43">
        <v>689</v>
      </c>
      <c r="F324" s="43"/>
      <c r="G324" s="43"/>
      <c r="H324" s="196">
        <v>689</v>
      </c>
      <c r="I324" s="43">
        <v>689</v>
      </c>
      <c r="J324" s="43"/>
      <c r="K324" s="43"/>
      <c r="L324" s="196">
        <v>689</v>
      </c>
      <c r="M324" s="43">
        <v>689</v>
      </c>
      <c r="N324" s="43"/>
      <c r="O324" s="43"/>
    </row>
    <row r="325" spans="1:15" s="12" customFormat="1" ht="16.5">
      <c r="A325" s="76"/>
      <c r="B325" s="56"/>
      <c r="C325" s="102" t="s">
        <v>349</v>
      </c>
      <c r="D325" s="196">
        <v>1250</v>
      </c>
      <c r="E325" s="43">
        <v>1250</v>
      </c>
      <c r="F325" s="43"/>
      <c r="G325" s="43"/>
      <c r="H325" s="196">
        <v>1250</v>
      </c>
      <c r="I325" s="43">
        <v>1250</v>
      </c>
      <c r="J325" s="43"/>
      <c r="K325" s="43"/>
      <c r="L325" s="196">
        <v>1250</v>
      </c>
      <c r="M325" s="43">
        <v>1250</v>
      </c>
      <c r="N325" s="43"/>
      <c r="O325" s="43"/>
    </row>
    <row r="326" spans="1:15" s="12" customFormat="1" ht="16.5">
      <c r="A326" s="76"/>
      <c r="B326" s="56"/>
      <c r="C326" s="102" t="s">
        <v>350</v>
      </c>
      <c r="D326" s="196">
        <v>1729</v>
      </c>
      <c r="E326" s="43">
        <v>1729</v>
      </c>
      <c r="F326" s="43"/>
      <c r="G326" s="43"/>
      <c r="H326" s="196">
        <v>1729</v>
      </c>
      <c r="I326" s="43">
        <v>1729</v>
      </c>
      <c r="J326" s="43"/>
      <c r="K326" s="43"/>
      <c r="L326" s="196">
        <v>1729</v>
      </c>
      <c r="M326" s="43">
        <v>1729</v>
      </c>
      <c r="N326" s="43"/>
      <c r="O326" s="43"/>
    </row>
    <row r="327" spans="1:15" s="12" customFormat="1" ht="16.5">
      <c r="A327" s="76"/>
      <c r="B327" s="56"/>
      <c r="C327" s="102" t="s">
        <v>449</v>
      </c>
      <c r="D327" s="196"/>
      <c r="E327" s="43"/>
      <c r="F327" s="43"/>
      <c r="G327" s="43"/>
      <c r="H327" s="196">
        <v>25122</v>
      </c>
      <c r="I327" s="43">
        <v>25122</v>
      </c>
      <c r="J327" s="43"/>
      <c r="K327" s="43"/>
      <c r="L327" s="196">
        <v>25122</v>
      </c>
      <c r="M327" s="43">
        <v>25122</v>
      </c>
      <c r="N327" s="43"/>
      <c r="O327" s="43"/>
    </row>
    <row r="328" spans="1:15" s="12" customFormat="1" ht="16.5">
      <c r="A328" s="76"/>
      <c r="B328" s="56"/>
      <c r="C328" s="102" t="s">
        <v>450</v>
      </c>
      <c r="D328" s="196"/>
      <c r="E328" s="43"/>
      <c r="F328" s="43"/>
      <c r="G328" s="43"/>
      <c r="H328" s="196">
        <v>2600</v>
      </c>
      <c r="I328" s="43">
        <v>2600</v>
      </c>
      <c r="J328" s="43"/>
      <c r="K328" s="43"/>
      <c r="L328" s="196">
        <v>2600</v>
      </c>
      <c r="M328" s="43">
        <v>2600</v>
      </c>
      <c r="N328" s="43"/>
      <c r="O328" s="43"/>
    </row>
    <row r="329" spans="1:15" s="12" customFormat="1" ht="16.5">
      <c r="A329" s="76"/>
      <c r="B329" s="56"/>
      <c r="C329" s="102" t="s">
        <v>451</v>
      </c>
      <c r="D329" s="196"/>
      <c r="E329" s="43"/>
      <c r="F329" s="43"/>
      <c r="G329" s="43"/>
      <c r="H329" s="196">
        <v>550</v>
      </c>
      <c r="I329" s="43">
        <v>550</v>
      </c>
      <c r="J329" s="43"/>
      <c r="K329" s="211"/>
      <c r="L329" s="196">
        <v>550</v>
      </c>
      <c r="M329" s="43">
        <v>550</v>
      </c>
      <c r="N329" s="43"/>
      <c r="O329" s="211"/>
    </row>
    <row r="330" spans="1:15" s="12" customFormat="1" ht="30">
      <c r="A330" s="76"/>
      <c r="B330" s="56"/>
      <c r="C330" s="102" t="s">
        <v>493</v>
      </c>
      <c r="D330" s="196"/>
      <c r="E330" s="43"/>
      <c r="F330" s="43"/>
      <c r="G330" s="43"/>
      <c r="H330" s="196">
        <v>43964</v>
      </c>
      <c r="I330" s="43">
        <v>43964</v>
      </c>
      <c r="J330" s="43"/>
      <c r="K330" s="211"/>
      <c r="L330" s="196">
        <v>43964</v>
      </c>
      <c r="M330" s="43">
        <v>43964</v>
      </c>
      <c r="N330" s="43"/>
      <c r="O330" s="211"/>
    </row>
    <row r="331" spans="1:15" s="12" customFormat="1" ht="30">
      <c r="A331" s="76"/>
      <c r="B331" s="56"/>
      <c r="C331" s="102" t="s">
        <v>494</v>
      </c>
      <c r="D331" s="196"/>
      <c r="E331" s="43"/>
      <c r="F331" s="43"/>
      <c r="G331" s="43"/>
      <c r="H331" s="196">
        <v>43152</v>
      </c>
      <c r="I331" s="43">
        <v>43152</v>
      </c>
      <c r="J331" s="43"/>
      <c r="K331" s="211"/>
      <c r="L331" s="196">
        <v>43152</v>
      </c>
      <c r="M331" s="43">
        <v>43152</v>
      </c>
      <c r="N331" s="43"/>
      <c r="O331" s="211"/>
    </row>
    <row r="332" spans="1:15" s="12" customFormat="1" ht="16.5">
      <c r="A332" s="76"/>
      <c r="B332" s="56"/>
      <c r="C332" s="102" t="s">
        <v>509</v>
      </c>
      <c r="D332" s="196"/>
      <c r="E332" s="43"/>
      <c r="F332" s="43"/>
      <c r="G332" s="43"/>
      <c r="H332" s="196"/>
      <c r="I332" s="43"/>
      <c r="J332" s="43"/>
      <c r="K332" s="211"/>
      <c r="L332" s="196">
        <v>826</v>
      </c>
      <c r="M332" s="43">
        <v>826</v>
      </c>
      <c r="N332" s="43"/>
      <c r="O332" s="211"/>
    </row>
    <row r="333" spans="1:15" s="12" customFormat="1" ht="16.5">
      <c r="A333" s="76"/>
      <c r="B333" s="56"/>
      <c r="C333" s="187" t="s">
        <v>117</v>
      </c>
      <c r="D333" s="169">
        <f>SUM(D278:D326)</f>
        <v>282467</v>
      </c>
      <c r="E333" s="58">
        <f>SUM(E278:E326)</f>
        <v>282467</v>
      </c>
      <c r="F333" s="58">
        <f>SUM(F278:F326)</f>
        <v>0</v>
      </c>
      <c r="G333" s="58">
        <f>SUM(G278:G326)</f>
        <v>0</v>
      </c>
      <c r="H333" s="202">
        <f>SUM(H278:H331)</f>
        <v>393395</v>
      </c>
      <c r="I333" s="58">
        <f>SUM(I278:I331)</f>
        <v>393395</v>
      </c>
      <c r="J333" s="58">
        <f>SUM(J278:J328)</f>
        <v>0</v>
      </c>
      <c r="K333" s="210">
        <f>SUM(K278:K328)</f>
        <v>0</v>
      </c>
      <c r="L333" s="202">
        <f>SUM(L278:L332)</f>
        <v>394221</v>
      </c>
      <c r="M333" s="58">
        <f>SUM(M278:M332)</f>
        <v>394221</v>
      </c>
      <c r="N333" s="58">
        <f>SUM(N278:N328)</f>
        <v>0</v>
      </c>
      <c r="O333" s="210">
        <f>SUM(O278:O328)</f>
        <v>0</v>
      </c>
    </row>
    <row r="334" spans="1:15" s="12" customFormat="1" ht="16.5">
      <c r="A334" s="76"/>
      <c r="B334" s="56"/>
      <c r="C334" s="187"/>
      <c r="D334" s="170"/>
      <c r="E334" s="175"/>
      <c r="F334" s="175"/>
      <c r="G334" s="175"/>
      <c r="H334" s="170"/>
      <c r="I334" s="175"/>
      <c r="J334" s="175"/>
      <c r="K334" s="175"/>
      <c r="L334" s="170"/>
      <c r="M334" s="175"/>
      <c r="N334" s="175"/>
      <c r="O334" s="175"/>
    </row>
    <row r="335" spans="1:15" s="12" customFormat="1" ht="16.5">
      <c r="A335" s="76"/>
      <c r="B335" s="80"/>
      <c r="C335" s="187"/>
      <c r="D335" s="170"/>
      <c r="E335" s="175"/>
      <c r="F335" s="175"/>
      <c r="G335" s="175"/>
      <c r="H335" s="170"/>
      <c r="I335" s="175"/>
      <c r="J335" s="175"/>
      <c r="K335" s="175"/>
      <c r="L335" s="170"/>
      <c r="M335" s="175"/>
      <c r="N335" s="175"/>
      <c r="O335" s="175"/>
    </row>
    <row r="336" spans="1:15" s="12" customFormat="1" ht="16.5">
      <c r="A336" s="76"/>
      <c r="B336" s="56" t="s">
        <v>89</v>
      </c>
      <c r="C336" s="139" t="s">
        <v>146</v>
      </c>
      <c r="D336" s="170"/>
      <c r="E336" s="175"/>
      <c r="F336" s="175"/>
      <c r="G336" s="175"/>
      <c r="H336" s="170"/>
      <c r="I336" s="175"/>
      <c r="J336" s="175"/>
      <c r="K336" s="175"/>
      <c r="L336" s="170"/>
      <c r="M336" s="175"/>
      <c r="N336" s="175"/>
      <c r="O336" s="175"/>
    </row>
    <row r="337" spans="1:15" s="12" customFormat="1" ht="16.5">
      <c r="A337" s="76"/>
      <c r="B337" s="56"/>
      <c r="C337" s="139" t="s">
        <v>49</v>
      </c>
      <c r="D337" s="170"/>
      <c r="E337" s="175"/>
      <c r="F337" s="175"/>
      <c r="G337" s="175"/>
      <c r="H337" s="170"/>
      <c r="I337" s="175"/>
      <c r="J337" s="175"/>
      <c r="K337" s="175"/>
      <c r="L337" s="170"/>
      <c r="M337" s="175"/>
      <c r="N337" s="175"/>
      <c r="O337" s="175"/>
    </row>
    <row r="338" spans="1:15" s="12" customFormat="1" ht="30">
      <c r="A338" s="37"/>
      <c r="B338" s="56"/>
      <c r="C338" s="248" t="s">
        <v>351</v>
      </c>
      <c r="D338" s="48">
        <v>2000</v>
      </c>
      <c r="E338" s="43"/>
      <c r="F338" s="43">
        <v>2000</v>
      </c>
      <c r="G338" s="43"/>
      <c r="H338" s="48">
        <v>2000</v>
      </c>
      <c r="I338" s="43"/>
      <c r="J338" s="43">
        <v>2000</v>
      </c>
      <c r="K338" s="43"/>
      <c r="L338" s="48">
        <v>2000</v>
      </c>
      <c r="M338" s="43"/>
      <c r="N338" s="43">
        <v>2000</v>
      </c>
      <c r="O338" s="43"/>
    </row>
    <row r="339" spans="1:15" s="12" customFormat="1" ht="30">
      <c r="A339" s="37"/>
      <c r="B339" s="56"/>
      <c r="C339" s="248" t="s">
        <v>496</v>
      </c>
      <c r="D339" s="48"/>
      <c r="E339" s="43"/>
      <c r="F339" s="43"/>
      <c r="G339" s="43"/>
      <c r="H339" s="48">
        <v>2555</v>
      </c>
      <c r="I339" s="43">
        <v>2555</v>
      </c>
      <c r="J339" s="43"/>
      <c r="K339" s="43"/>
      <c r="L339" s="48">
        <v>104625</v>
      </c>
      <c r="M339" s="43">
        <v>104625</v>
      </c>
      <c r="N339" s="43"/>
      <c r="O339" s="43"/>
    </row>
    <row r="340" spans="1:15" s="12" customFormat="1" ht="16.5">
      <c r="A340" s="37"/>
      <c r="B340" s="56"/>
      <c r="C340" s="141" t="s">
        <v>81</v>
      </c>
      <c r="D340" s="52">
        <f>SUM(D338:D338)</f>
        <v>2000</v>
      </c>
      <c r="E340" s="53">
        <f>SUM(E338:E338)</f>
        <v>0</v>
      </c>
      <c r="F340" s="53">
        <f>SUM(F338:F338)</f>
        <v>2000</v>
      </c>
      <c r="G340" s="53">
        <f>SUM(G338:G338)</f>
        <v>0</v>
      </c>
      <c r="H340" s="198">
        <f aca="true" t="shared" si="16" ref="H340:O340">SUM(H338:H339)</f>
        <v>4555</v>
      </c>
      <c r="I340" s="53">
        <f t="shared" si="16"/>
        <v>2555</v>
      </c>
      <c r="J340" s="53">
        <f t="shared" si="16"/>
        <v>2000</v>
      </c>
      <c r="K340" s="247">
        <f t="shared" si="16"/>
        <v>0</v>
      </c>
      <c r="L340" s="198">
        <f t="shared" si="16"/>
        <v>106625</v>
      </c>
      <c r="M340" s="53">
        <f t="shared" si="16"/>
        <v>104625</v>
      </c>
      <c r="N340" s="53">
        <f t="shared" si="16"/>
        <v>2000</v>
      </c>
      <c r="O340" s="247">
        <f t="shared" si="16"/>
        <v>0</v>
      </c>
    </row>
    <row r="341" spans="1:15" s="12" customFormat="1" ht="16.5">
      <c r="A341" s="37"/>
      <c r="B341" s="56"/>
      <c r="C341" s="141"/>
      <c r="D341" s="52"/>
      <c r="E341" s="53"/>
      <c r="F341" s="53"/>
      <c r="G341" s="53"/>
      <c r="H341" s="52"/>
      <c r="I341" s="53"/>
      <c r="J341" s="53"/>
      <c r="K341" s="53"/>
      <c r="L341" s="52"/>
      <c r="M341" s="53"/>
      <c r="N341" s="53"/>
      <c r="O341" s="53"/>
    </row>
    <row r="342" spans="1:15" s="12" customFormat="1" ht="16.5">
      <c r="A342" s="82"/>
      <c r="B342" s="83"/>
      <c r="C342" s="139" t="s">
        <v>77</v>
      </c>
      <c r="D342" s="48"/>
      <c r="E342" s="43"/>
      <c r="F342" s="43"/>
      <c r="G342" s="43"/>
      <c r="H342" s="48"/>
      <c r="I342" s="43"/>
      <c r="J342" s="43"/>
      <c r="K342" s="43"/>
      <c r="L342" s="48"/>
      <c r="M342" s="43"/>
      <c r="N342" s="43"/>
      <c r="O342" s="43"/>
    </row>
    <row r="343" spans="1:15" s="12" customFormat="1" ht="16.5">
      <c r="A343" s="37"/>
      <c r="B343" s="83"/>
      <c r="C343" s="139" t="s">
        <v>369</v>
      </c>
      <c r="D343" s="48">
        <v>1100</v>
      </c>
      <c r="E343" s="43"/>
      <c r="F343" s="43">
        <v>1100</v>
      </c>
      <c r="G343" s="43"/>
      <c r="H343" s="48">
        <v>1100</v>
      </c>
      <c r="I343" s="43"/>
      <c r="J343" s="43">
        <v>1100</v>
      </c>
      <c r="K343" s="43"/>
      <c r="L343" s="48">
        <v>1100</v>
      </c>
      <c r="M343" s="43"/>
      <c r="N343" s="43">
        <v>1100</v>
      </c>
      <c r="O343" s="43"/>
    </row>
    <row r="344" spans="1:15" s="12" customFormat="1" ht="16.5">
      <c r="A344" s="37"/>
      <c r="B344" s="83"/>
      <c r="C344" s="139" t="s">
        <v>452</v>
      </c>
      <c r="D344" s="48"/>
      <c r="E344" s="43"/>
      <c r="F344" s="43"/>
      <c r="G344" s="43"/>
      <c r="H344" s="48">
        <v>65</v>
      </c>
      <c r="I344" s="43">
        <v>65</v>
      </c>
      <c r="J344" s="43"/>
      <c r="K344" s="43"/>
      <c r="L344" s="48">
        <v>65</v>
      </c>
      <c r="M344" s="43">
        <v>65</v>
      </c>
      <c r="N344" s="43"/>
      <c r="O344" s="43"/>
    </row>
    <row r="345" spans="1:15" s="12" customFormat="1" ht="16.5">
      <c r="A345" s="37"/>
      <c r="B345" s="83"/>
      <c r="C345" s="139" t="s">
        <v>453</v>
      </c>
      <c r="D345" s="48"/>
      <c r="E345" s="43"/>
      <c r="F345" s="43"/>
      <c r="G345" s="43"/>
      <c r="H345" s="48">
        <v>1780</v>
      </c>
      <c r="I345" s="43">
        <v>1780</v>
      </c>
      <c r="J345" s="43"/>
      <c r="K345" s="43"/>
      <c r="L345" s="48">
        <v>1780</v>
      </c>
      <c r="M345" s="43">
        <v>1780</v>
      </c>
      <c r="N345" s="43"/>
      <c r="O345" s="43"/>
    </row>
    <row r="346" spans="1:15" s="12" customFormat="1" ht="16.5">
      <c r="A346" s="37"/>
      <c r="B346" s="83"/>
      <c r="C346" s="141" t="s">
        <v>81</v>
      </c>
      <c r="D346" s="52">
        <f>SUM(D343:D343)</f>
        <v>1100</v>
      </c>
      <c r="E346" s="53">
        <f>SUM(E343:E343)</f>
        <v>0</v>
      </c>
      <c r="F346" s="53">
        <f>SUM(F343:F343)</f>
        <v>1100</v>
      </c>
      <c r="G346" s="53">
        <f>SUM(G343:G343)</f>
        <v>0</v>
      </c>
      <c r="H346" s="198">
        <f aca="true" t="shared" si="17" ref="H346:O346">SUM(H343:H345)</f>
        <v>2945</v>
      </c>
      <c r="I346" s="53">
        <f t="shared" si="17"/>
        <v>1845</v>
      </c>
      <c r="J346" s="53">
        <f t="shared" si="17"/>
        <v>1100</v>
      </c>
      <c r="K346" s="199">
        <f t="shared" si="17"/>
        <v>0</v>
      </c>
      <c r="L346" s="198">
        <f t="shared" si="17"/>
        <v>2945</v>
      </c>
      <c r="M346" s="53">
        <f t="shared" si="17"/>
        <v>1845</v>
      </c>
      <c r="N346" s="53">
        <f t="shared" si="17"/>
        <v>1100</v>
      </c>
      <c r="O346" s="199">
        <f t="shared" si="17"/>
        <v>0</v>
      </c>
    </row>
    <row r="347" spans="1:15" s="12" customFormat="1" ht="16.5">
      <c r="A347" s="37"/>
      <c r="B347" s="83"/>
      <c r="C347" s="141"/>
      <c r="D347" s="52"/>
      <c r="E347" s="53"/>
      <c r="F347" s="53"/>
      <c r="G347" s="53"/>
      <c r="H347" s="52"/>
      <c r="I347" s="53"/>
      <c r="J347" s="53"/>
      <c r="K347" s="53"/>
      <c r="L347" s="52"/>
      <c r="M347" s="53"/>
      <c r="N347" s="53"/>
      <c r="O347" s="53"/>
    </row>
    <row r="348" spans="1:15" s="12" customFormat="1" ht="16.5">
      <c r="A348" s="37"/>
      <c r="B348" s="83"/>
      <c r="C348" s="139" t="s">
        <v>207</v>
      </c>
      <c r="D348" s="52"/>
      <c r="E348" s="53"/>
      <c r="F348" s="53"/>
      <c r="G348" s="53"/>
      <c r="H348" s="52"/>
      <c r="I348" s="53"/>
      <c r="J348" s="53"/>
      <c r="K348" s="53"/>
      <c r="L348" s="52"/>
      <c r="M348" s="53"/>
      <c r="N348" s="53"/>
      <c r="O348" s="53"/>
    </row>
    <row r="349" spans="1:15" s="12" customFormat="1" ht="16.5">
      <c r="A349" s="37"/>
      <c r="B349" s="83"/>
      <c r="C349" s="102" t="s">
        <v>352</v>
      </c>
      <c r="D349" s="174">
        <v>174428</v>
      </c>
      <c r="E349" s="84">
        <v>174428</v>
      </c>
      <c r="F349" s="84"/>
      <c r="G349" s="84"/>
      <c r="H349" s="174">
        <v>167698</v>
      </c>
      <c r="I349" s="84">
        <v>167698</v>
      </c>
      <c r="J349" s="84"/>
      <c r="K349" s="84"/>
      <c r="L349" s="174">
        <v>167253</v>
      </c>
      <c r="M349" s="84">
        <v>167253</v>
      </c>
      <c r="N349" s="84"/>
      <c r="O349" s="84"/>
    </row>
    <row r="350" spans="1:15" s="12" customFormat="1" ht="16.5">
      <c r="A350" s="37"/>
      <c r="B350" s="83"/>
      <c r="C350" s="102" t="s">
        <v>353</v>
      </c>
      <c r="D350" s="174">
        <v>37000</v>
      </c>
      <c r="E350" s="84">
        <v>37000</v>
      </c>
      <c r="F350" s="84"/>
      <c r="G350" s="84"/>
      <c r="H350" s="174">
        <v>34006</v>
      </c>
      <c r="I350" s="84">
        <v>34006</v>
      </c>
      <c r="J350" s="84"/>
      <c r="K350" s="84"/>
      <c r="L350" s="174">
        <v>34006</v>
      </c>
      <c r="M350" s="84">
        <v>34006</v>
      </c>
      <c r="N350" s="84"/>
      <c r="O350" s="84"/>
    </row>
    <row r="351" spans="1:15" s="12" customFormat="1" ht="16.5">
      <c r="A351" s="37"/>
      <c r="B351" s="83"/>
      <c r="C351" s="102" t="s">
        <v>354</v>
      </c>
      <c r="D351" s="174">
        <v>1509</v>
      </c>
      <c r="E351" s="84"/>
      <c r="F351" s="84">
        <v>1509</v>
      </c>
      <c r="G351" s="84"/>
      <c r="H351" s="174">
        <v>1509</v>
      </c>
      <c r="I351" s="84"/>
      <c r="J351" s="84">
        <v>1509</v>
      </c>
      <c r="K351" s="84"/>
      <c r="L351" s="174">
        <v>1509</v>
      </c>
      <c r="M351" s="84"/>
      <c r="N351" s="84">
        <v>1509</v>
      </c>
      <c r="O351" s="84"/>
    </row>
    <row r="352" spans="1:15" s="12" customFormat="1" ht="16.5">
      <c r="A352" s="37"/>
      <c r="B352" s="83"/>
      <c r="C352" s="141" t="s">
        <v>81</v>
      </c>
      <c r="D352" s="52">
        <f aca="true" t="shared" si="18" ref="D352:K352">SUM(D349:D351)</f>
        <v>212937</v>
      </c>
      <c r="E352" s="53">
        <f t="shared" si="18"/>
        <v>211428</v>
      </c>
      <c r="F352" s="53">
        <f t="shared" si="18"/>
        <v>1509</v>
      </c>
      <c r="G352" s="53">
        <f t="shared" si="18"/>
        <v>0</v>
      </c>
      <c r="H352" s="52">
        <f t="shared" si="18"/>
        <v>203213</v>
      </c>
      <c r="I352" s="53">
        <f t="shared" si="18"/>
        <v>201704</v>
      </c>
      <c r="J352" s="53">
        <f t="shared" si="18"/>
        <v>1509</v>
      </c>
      <c r="K352" s="53">
        <f t="shared" si="18"/>
        <v>0</v>
      </c>
      <c r="L352" s="52">
        <f>SUM(L349:L351)</f>
        <v>202768</v>
      </c>
      <c r="M352" s="53">
        <f>SUM(M349:M351)</f>
        <v>201259</v>
      </c>
      <c r="N352" s="53">
        <f>SUM(N349:N351)</f>
        <v>1509</v>
      </c>
      <c r="O352" s="53">
        <f>SUM(O349:O351)</f>
        <v>0</v>
      </c>
    </row>
    <row r="353" spans="1:15" s="12" customFormat="1" ht="16.5">
      <c r="A353" s="37"/>
      <c r="B353" s="83"/>
      <c r="C353" s="141"/>
      <c r="D353" s="52"/>
      <c r="E353" s="53"/>
      <c r="F353" s="53"/>
      <c r="G353" s="53"/>
      <c r="H353" s="52"/>
      <c r="I353" s="53"/>
      <c r="J353" s="53"/>
      <c r="K353" s="53"/>
      <c r="L353" s="52"/>
      <c r="M353" s="53"/>
      <c r="N353" s="53"/>
      <c r="O353" s="53"/>
    </row>
    <row r="354" spans="1:15" s="12" customFormat="1" ht="16.5">
      <c r="A354" s="37"/>
      <c r="B354" s="83"/>
      <c r="C354" s="187" t="s">
        <v>118</v>
      </c>
      <c r="D354" s="169">
        <f aca="true" t="shared" si="19" ref="D354:K354">D340+D346+D352</f>
        <v>216037</v>
      </c>
      <c r="E354" s="58">
        <f t="shared" si="19"/>
        <v>211428</v>
      </c>
      <c r="F354" s="58">
        <f t="shared" si="19"/>
        <v>4609</v>
      </c>
      <c r="G354" s="58">
        <f t="shared" si="19"/>
        <v>0</v>
      </c>
      <c r="H354" s="169">
        <f t="shared" si="19"/>
        <v>210713</v>
      </c>
      <c r="I354" s="58">
        <f t="shared" si="19"/>
        <v>206104</v>
      </c>
      <c r="J354" s="58">
        <f t="shared" si="19"/>
        <v>4609</v>
      </c>
      <c r="K354" s="58">
        <f t="shared" si="19"/>
        <v>0</v>
      </c>
      <c r="L354" s="169">
        <f>L340+L346+L352</f>
        <v>312338</v>
      </c>
      <c r="M354" s="58">
        <f>M340+M346+M352</f>
        <v>307729</v>
      </c>
      <c r="N354" s="58">
        <f>N340+N346+N352</f>
        <v>4609</v>
      </c>
      <c r="O354" s="58">
        <f>O340+O346+O352</f>
        <v>0</v>
      </c>
    </row>
    <row r="355" spans="1:15" s="12" customFormat="1" ht="16.5">
      <c r="A355" s="37"/>
      <c r="B355" s="56"/>
      <c r="C355" s="187"/>
      <c r="D355" s="54"/>
      <c r="E355" s="147"/>
      <c r="F355" s="147"/>
      <c r="G355" s="147"/>
      <c r="H355" s="54"/>
      <c r="I355" s="147"/>
      <c r="J355" s="147"/>
      <c r="K355" s="147"/>
      <c r="L355" s="54"/>
      <c r="M355" s="147"/>
      <c r="N355" s="147"/>
      <c r="O355" s="147"/>
    </row>
    <row r="356" spans="1:15" s="12" customFormat="1" ht="16.5">
      <c r="A356" s="37"/>
      <c r="B356" s="56"/>
      <c r="C356" s="140" t="s">
        <v>35</v>
      </c>
      <c r="D356" s="171">
        <f aca="true" t="shared" si="20" ref="D356:O356">D88+D99+D176+D187+D231+D275+D333+D354</f>
        <v>1934957</v>
      </c>
      <c r="E356" s="46">
        <f t="shared" si="20"/>
        <v>1438679</v>
      </c>
      <c r="F356" s="46">
        <f t="shared" si="20"/>
        <v>418659</v>
      </c>
      <c r="G356" s="46">
        <f t="shared" si="20"/>
        <v>77619</v>
      </c>
      <c r="H356" s="171">
        <f t="shared" si="20"/>
        <v>2160430</v>
      </c>
      <c r="I356" s="46">
        <f t="shared" si="20"/>
        <v>1647065</v>
      </c>
      <c r="J356" s="46">
        <f t="shared" si="20"/>
        <v>423187</v>
      </c>
      <c r="K356" s="46">
        <f t="shared" si="20"/>
        <v>90178</v>
      </c>
      <c r="L356" s="171">
        <f t="shared" si="20"/>
        <v>2323539</v>
      </c>
      <c r="M356" s="46">
        <f t="shared" si="20"/>
        <v>1793539</v>
      </c>
      <c r="N356" s="46">
        <f t="shared" si="20"/>
        <v>433915</v>
      </c>
      <c r="O356" s="46">
        <f t="shared" si="20"/>
        <v>96085</v>
      </c>
    </row>
    <row r="357" spans="1:15" s="12" customFormat="1" ht="16.5">
      <c r="A357" s="37"/>
      <c r="B357" s="85"/>
      <c r="C357" s="194"/>
      <c r="D357" s="170"/>
      <c r="E357" s="175"/>
      <c r="F357" s="175"/>
      <c r="G357" s="175"/>
      <c r="H357" s="170"/>
      <c r="I357" s="175"/>
      <c r="J357" s="175"/>
      <c r="K357" s="175"/>
      <c r="L357" s="170"/>
      <c r="M357" s="175"/>
      <c r="N357" s="175"/>
      <c r="O357" s="175"/>
    </row>
    <row r="358" spans="1:15" s="12" customFormat="1" ht="16.5">
      <c r="A358" s="37"/>
      <c r="B358" s="80"/>
      <c r="C358" s="140" t="s">
        <v>97</v>
      </c>
      <c r="D358" s="170"/>
      <c r="E358" s="175"/>
      <c r="F358" s="175"/>
      <c r="G358" s="175"/>
      <c r="H358" s="170"/>
      <c r="I358" s="175"/>
      <c r="J358" s="175"/>
      <c r="K358" s="175"/>
      <c r="L358" s="170"/>
      <c r="M358" s="175"/>
      <c r="N358" s="175"/>
      <c r="O358" s="175"/>
    </row>
    <row r="359" spans="1:15" s="12" customFormat="1" ht="16.5">
      <c r="A359" s="37"/>
      <c r="B359" s="56"/>
      <c r="C359" s="139" t="s">
        <v>78</v>
      </c>
      <c r="D359" s="48">
        <v>8000</v>
      </c>
      <c r="E359" s="43">
        <v>8000</v>
      </c>
      <c r="F359" s="43"/>
      <c r="G359" s="43"/>
      <c r="H359" s="48">
        <v>8000</v>
      </c>
      <c r="I359" s="43">
        <v>8000</v>
      </c>
      <c r="J359" s="43"/>
      <c r="K359" s="43"/>
      <c r="L359" s="48">
        <v>8000</v>
      </c>
      <c r="M359" s="43">
        <v>8000</v>
      </c>
      <c r="N359" s="43"/>
      <c r="O359" s="43"/>
    </row>
    <row r="360" spans="1:15" s="12" customFormat="1" ht="16.5">
      <c r="A360" s="37"/>
      <c r="B360" s="56"/>
      <c r="C360" s="139" t="s">
        <v>129</v>
      </c>
      <c r="D360" s="48"/>
      <c r="E360" s="43"/>
      <c r="F360" s="43"/>
      <c r="G360" s="43"/>
      <c r="H360" s="48"/>
      <c r="I360" s="43"/>
      <c r="J360" s="43"/>
      <c r="K360" s="43"/>
      <c r="L360" s="48"/>
      <c r="M360" s="43"/>
      <c r="N360" s="43"/>
      <c r="O360" s="43"/>
    </row>
    <row r="361" spans="1:15" s="12" customFormat="1" ht="16.5">
      <c r="A361" s="37"/>
      <c r="B361" s="56"/>
      <c r="C361" s="139" t="s">
        <v>20</v>
      </c>
      <c r="D361" s="48"/>
      <c r="E361" s="43"/>
      <c r="F361" s="43"/>
      <c r="G361" s="43"/>
      <c r="H361" s="48"/>
      <c r="I361" s="43"/>
      <c r="J361" s="43"/>
      <c r="K361" s="43"/>
      <c r="L361" s="48"/>
      <c r="M361" s="43"/>
      <c r="N361" s="43"/>
      <c r="O361" s="43"/>
    </row>
    <row r="362" spans="1:15" s="12" customFormat="1" ht="16.5">
      <c r="A362" s="37"/>
      <c r="B362" s="56"/>
      <c r="C362" s="139" t="s">
        <v>16</v>
      </c>
      <c r="D362" s="48"/>
      <c r="E362" s="43"/>
      <c r="F362" s="43"/>
      <c r="G362" s="43"/>
      <c r="H362" s="48"/>
      <c r="I362" s="43"/>
      <c r="J362" s="43"/>
      <c r="K362" s="43"/>
      <c r="L362" s="48"/>
      <c r="M362" s="43"/>
      <c r="N362" s="43"/>
      <c r="O362" s="43"/>
    </row>
    <row r="363" spans="1:15" s="12" customFormat="1" ht="16.5">
      <c r="A363" s="37"/>
      <c r="B363" s="56"/>
      <c r="C363" s="187" t="s">
        <v>81</v>
      </c>
      <c r="D363" s="172">
        <f aca="true" t="shared" si="21" ref="D363:K363">SUM(D359:D362)</f>
        <v>8000</v>
      </c>
      <c r="E363" s="79">
        <f t="shared" si="21"/>
        <v>8000</v>
      </c>
      <c r="F363" s="79">
        <f t="shared" si="21"/>
        <v>0</v>
      </c>
      <c r="G363" s="79">
        <f t="shared" si="21"/>
        <v>0</v>
      </c>
      <c r="H363" s="172">
        <f t="shared" si="21"/>
        <v>8000</v>
      </c>
      <c r="I363" s="79">
        <f t="shared" si="21"/>
        <v>8000</v>
      </c>
      <c r="J363" s="79">
        <f t="shared" si="21"/>
        <v>0</v>
      </c>
      <c r="K363" s="79">
        <f t="shared" si="21"/>
        <v>0</v>
      </c>
      <c r="L363" s="172">
        <f>SUM(L359:L362)</f>
        <v>8000</v>
      </c>
      <c r="M363" s="79">
        <f>SUM(M359:M362)</f>
        <v>8000</v>
      </c>
      <c r="N363" s="79">
        <f>SUM(N359:N362)</f>
        <v>0</v>
      </c>
      <c r="O363" s="79">
        <f>SUM(O359:O362)</f>
        <v>0</v>
      </c>
    </row>
    <row r="364" spans="1:15" s="12" customFormat="1" ht="16.5">
      <c r="A364" s="37"/>
      <c r="B364" s="56"/>
      <c r="C364" s="187"/>
      <c r="D364" s="54"/>
      <c r="E364" s="147"/>
      <c r="F364" s="147"/>
      <c r="G364" s="147"/>
      <c r="H364" s="54"/>
      <c r="I364" s="147"/>
      <c r="J364" s="147"/>
      <c r="K364" s="147"/>
      <c r="L364" s="54"/>
      <c r="M364" s="147"/>
      <c r="N364" s="147"/>
      <c r="O364" s="147"/>
    </row>
    <row r="365" spans="1:15" s="12" customFormat="1" ht="16.5">
      <c r="A365" s="37"/>
      <c r="B365" s="45"/>
      <c r="C365" s="139"/>
      <c r="D365" s="37"/>
      <c r="E365" s="44"/>
      <c r="F365" s="44"/>
      <c r="G365" s="44"/>
      <c r="H365" s="37"/>
      <c r="I365" s="44"/>
      <c r="J365" s="44"/>
      <c r="K365" s="44"/>
      <c r="L365" s="37"/>
      <c r="M365" s="44"/>
      <c r="N365" s="44"/>
      <c r="O365" s="44"/>
    </row>
    <row r="366" spans="1:15" s="12" customFormat="1" ht="17.25" thickBot="1">
      <c r="A366" s="63"/>
      <c r="B366" s="86"/>
      <c r="C366" s="195" t="s">
        <v>41</v>
      </c>
      <c r="D366" s="176">
        <f aca="true" t="shared" si="22" ref="D366:O366">SUM(D59,D76,D363,D356)</f>
        <v>2992898</v>
      </c>
      <c r="E366" s="65">
        <f t="shared" si="22"/>
        <v>2496620</v>
      </c>
      <c r="F366" s="65">
        <f t="shared" si="22"/>
        <v>418659</v>
      </c>
      <c r="G366" s="65">
        <f t="shared" si="22"/>
        <v>77619</v>
      </c>
      <c r="H366" s="176">
        <f t="shared" si="22"/>
        <v>3231896</v>
      </c>
      <c r="I366" s="65">
        <f t="shared" si="22"/>
        <v>2718531</v>
      </c>
      <c r="J366" s="65">
        <f t="shared" si="22"/>
        <v>423187</v>
      </c>
      <c r="K366" s="65">
        <f t="shared" si="22"/>
        <v>90178</v>
      </c>
      <c r="L366" s="176">
        <f t="shared" si="22"/>
        <v>3407008</v>
      </c>
      <c r="M366" s="65">
        <f t="shared" si="22"/>
        <v>2877008</v>
      </c>
      <c r="N366" s="65">
        <f t="shared" si="22"/>
        <v>433915</v>
      </c>
      <c r="O366" s="65">
        <f t="shared" si="22"/>
        <v>96085</v>
      </c>
    </row>
    <row r="367" spans="1:4" s="12" customFormat="1" ht="16.5">
      <c r="A367" s="87"/>
      <c r="B367" s="88"/>
      <c r="C367" s="44"/>
      <c r="D367" s="162"/>
    </row>
    <row r="368" spans="1:4" s="12" customFormat="1" ht="16.5">
      <c r="A368" s="89"/>
      <c r="B368" s="44"/>
      <c r="C368" s="44"/>
      <c r="D368" s="162"/>
    </row>
    <row r="369" spans="1:4" s="12" customFormat="1" ht="16.5">
      <c r="A369" s="89"/>
      <c r="B369" s="44"/>
      <c r="C369" s="44"/>
      <c r="D369" s="162"/>
    </row>
  </sheetData>
  <sheetProtection/>
  <mergeCells count="3">
    <mergeCell ref="D5:G5"/>
    <mergeCell ref="H5:K5"/>
    <mergeCell ref="L5:O5"/>
  </mergeCells>
  <printOptions horizontalCentered="1"/>
  <pageMargins left="0.1968503937007874" right="0.1968503937007874" top="0.7086614173228347" bottom="0.5118110236220472" header="0.5118110236220472" footer="0.5118110236220472"/>
  <pageSetup horizontalDpi="600" verticalDpi="600" orientation="portrait" paperSize="9" scale="50" r:id="rId1"/>
  <headerFooter alignWithMargins="0">
    <oddHeader>&amp;C&amp;P. oldal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"/>
  <sheetViews>
    <sheetView view="pageBreakPreview" zoomScale="80" zoomScaleSheetLayoutView="80" zoomScalePageLayoutView="0" workbookViewId="0" topLeftCell="A1">
      <selection activeCell="Y1" sqref="Y1:Y2"/>
    </sheetView>
  </sheetViews>
  <sheetFormatPr defaultColWidth="9.140625" defaultRowHeight="12.75"/>
  <cols>
    <col min="1" max="1" width="16.57421875" style="13" customWidth="1"/>
    <col min="2" max="2" width="9.28125" style="1" bestFit="1" customWidth="1"/>
    <col min="3" max="4" width="9.28125" style="1" customWidth="1"/>
    <col min="5" max="5" width="9.28125" style="1" bestFit="1" customWidth="1"/>
    <col min="6" max="7" width="9.28125" style="1" customWidth="1"/>
    <col min="8" max="10" width="8.28125" style="1" customWidth="1"/>
    <col min="11" max="11" width="9.28125" style="1" bestFit="1" customWidth="1"/>
    <col min="12" max="13" width="9.28125" style="1" customWidth="1"/>
    <col min="14" max="14" width="9.28125" style="1" bestFit="1" customWidth="1"/>
    <col min="15" max="15" width="7.8515625" style="1" bestFit="1" customWidth="1"/>
    <col min="16" max="16" width="10.140625" style="1" bestFit="1" customWidth="1"/>
    <col min="17" max="17" width="9.28125" style="1" bestFit="1" customWidth="1"/>
    <col min="18" max="19" width="11.57421875" style="1" customWidth="1"/>
    <col min="20" max="20" width="10.140625" style="1" bestFit="1" customWidth="1"/>
    <col min="21" max="22" width="10.140625" style="1" customWidth="1"/>
    <col min="23" max="23" width="9.28125" style="1" bestFit="1" customWidth="1"/>
    <col min="24" max="24" width="9.28125" style="1" customWidth="1"/>
    <col min="25" max="16384" width="9.140625" style="1" customWidth="1"/>
  </cols>
  <sheetData>
    <row r="1" spans="1:25" ht="16.5">
      <c r="A1" s="1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57"/>
      <c r="R1" s="157"/>
      <c r="S1" s="157"/>
      <c r="T1" s="157"/>
      <c r="U1" s="157"/>
      <c r="V1" s="157"/>
      <c r="Y1" s="157" t="s">
        <v>523</v>
      </c>
    </row>
    <row r="2" spans="1:25" ht="16.5">
      <c r="A2" s="1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57"/>
      <c r="R2" s="157"/>
      <c r="S2" s="157"/>
      <c r="T2" s="157"/>
      <c r="U2" s="157"/>
      <c r="V2" s="157"/>
      <c r="W2" s="157"/>
      <c r="X2" s="157"/>
      <c r="Y2" s="205" t="s">
        <v>524</v>
      </c>
    </row>
    <row r="3" spans="1:24" ht="16.5">
      <c r="A3" s="289" t="s">
        <v>130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50"/>
    </row>
    <row r="4" spans="1:24" s="2" customFormat="1" ht="19.5" customHeight="1">
      <c r="A4" s="289" t="s">
        <v>193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50"/>
    </row>
    <row r="5" spans="2:25" s="2" customFormat="1" ht="19.5">
      <c r="B5" s="6"/>
      <c r="C5" s="212"/>
      <c r="D5" s="212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Y5" s="7" t="s">
        <v>82</v>
      </c>
    </row>
    <row r="6" spans="1:25" s="18" customFormat="1" ht="38.25" customHeight="1">
      <c r="A6" s="17"/>
      <c r="B6" s="290" t="s">
        <v>79</v>
      </c>
      <c r="C6" s="291"/>
      <c r="D6" s="292"/>
      <c r="E6" s="290" t="s">
        <v>96</v>
      </c>
      <c r="F6" s="291"/>
      <c r="G6" s="292"/>
      <c r="H6" s="290" t="s">
        <v>23</v>
      </c>
      <c r="I6" s="291"/>
      <c r="J6" s="292"/>
      <c r="K6" s="290" t="s">
        <v>143</v>
      </c>
      <c r="L6" s="291"/>
      <c r="M6" s="292"/>
      <c r="N6" s="290" t="s">
        <v>144</v>
      </c>
      <c r="O6" s="291"/>
      <c r="P6" s="292"/>
      <c r="Q6" s="290" t="s">
        <v>145</v>
      </c>
      <c r="R6" s="291"/>
      <c r="S6" s="292"/>
      <c r="T6" s="290" t="s">
        <v>47</v>
      </c>
      <c r="U6" s="291"/>
      <c r="V6" s="292"/>
      <c r="W6" s="293" t="s">
        <v>80</v>
      </c>
      <c r="X6" s="294"/>
      <c r="Y6" s="295"/>
    </row>
    <row r="7" spans="1:25" s="18" customFormat="1" ht="33.75" customHeight="1">
      <c r="A7" s="17"/>
      <c r="B7" s="19" t="s">
        <v>127</v>
      </c>
      <c r="C7" s="19" t="s">
        <v>455</v>
      </c>
      <c r="D7" s="19" t="s">
        <v>516</v>
      </c>
      <c r="E7" s="19" t="s">
        <v>127</v>
      </c>
      <c r="F7" s="19" t="s">
        <v>455</v>
      </c>
      <c r="G7" s="19" t="s">
        <v>516</v>
      </c>
      <c r="H7" s="19" t="s">
        <v>127</v>
      </c>
      <c r="I7" s="19" t="s">
        <v>455</v>
      </c>
      <c r="J7" s="19" t="s">
        <v>516</v>
      </c>
      <c r="K7" s="19" t="s">
        <v>127</v>
      </c>
      <c r="L7" s="19" t="s">
        <v>455</v>
      </c>
      <c r="M7" s="19" t="s">
        <v>516</v>
      </c>
      <c r="N7" s="19" t="s">
        <v>127</v>
      </c>
      <c r="O7" s="19" t="s">
        <v>455</v>
      </c>
      <c r="P7" s="19" t="s">
        <v>516</v>
      </c>
      <c r="Q7" s="19" t="s">
        <v>127</v>
      </c>
      <c r="R7" s="19" t="s">
        <v>455</v>
      </c>
      <c r="S7" s="19" t="s">
        <v>516</v>
      </c>
      <c r="T7" s="19" t="s">
        <v>127</v>
      </c>
      <c r="U7" s="19" t="s">
        <v>455</v>
      </c>
      <c r="V7" s="19" t="s">
        <v>516</v>
      </c>
      <c r="W7" s="19" t="s">
        <v>127</v>
      </c>
      <c r="X7" s="19" t="s">
        <v>455</v>
      </c>
      <c r="Y7" s="19" t="s">
        <v>516</v>
      </c>
    </row>
    <row r="8" spans="1:25" ht="37.5" customHeight="1">
      <c r="A8" s="101" t="s">
        <v>140</v>
      </c>
      <c r="B8" s="5">
        <v>55000</v>
      </c>
      <c r="C8" s="5">
        <v>55089</v>
      </c>
      <c r="D8" s="5">
        <v>55390</v>
      </c>
      <c r="E8" s="5">
        <v>14500</v>
      </c>
      <c r="F8" s="5">
        <v>14506</v>
      </c>
      <c r="G8" s="5">
        <v>14590</v>
      </c>
      <c r="H8" s="5">
        <v>5500</v>
      </c>
      <c r="I8" s="5">
        <v>5804</v>
      </c>
      <c r="J8" s="5">
        <v>5804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200</v>
      </c>
      <c r="R8" s="5">
        <v>810</v>
      </c>
      <c r="S8" s="5">
        <v>810</v>
      </c>
      <c r="T8" s="5">
        <v>4062</v>
      </c>
      <c r="U8" s="5">
        <v>4062</v>
      </c>
      <c r="V8" s="5">
        <v>4062</v>
      </c>
      <c r="W8" s="4">
        <f>SUM(B8,E8,H8,K8,N8,Q8,T8)</f>
        <v>79262</v>
      </c>
      <c r="X8" s="4">
        <f aca="true" t="shared" si="0" ref="X8:Y10">SUM(C8,F8,I8,L8,O8,R8,U8)</f>
        <v>80271</v>
      </c>
      <c r="Y8" s="4">
        <f t="shared" si="0"/>
        <v>80656</v>
      </c>
    </row>
    <row r="9" spans="1:25" ht="35.25" customHeight="1">
      <c r="A9" s="101" t="s">
        <v>141</v>
      </c>
      <c r="B9" s="5">
        <v>20775</v>
      </c>
      <c r="C9" s="5">
        <v>16038</v>
      </c>
      <c r="D9" s="5">
        <v>16049</v>
      </c>
      <c r="E9" s="5">
        <v>5489</v>
      </c>
      <c r="F9" s="5">
        <v>4235</v>
      </c>
      <c r="G9" s="5">
        <v>4238</v>
      </c>
      <c r="H9" s="5">
        <v>447</v>
      </c>
      <c r="I9" s="5">
        <v>200</v>
      </c>
      <c r="J9" s="5">
        <v>200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4</v>
      </c>
      <c r="S9" s="5">
        <v>4</v>
      </c>
      <c r="T9" s="5">
        <v>0</v>
      </c>
      <c r="U9" s="5">
        <v>0</v>
      </c>
      <c r="V9" s="5">
        <v>0</v>
      </c>
      <c r="W9" s="4">
        <f>SUM(B9,E9,H9,K9,N9,Q9,T9)</f>
        <v>26711</v>
      </c>
      <c r="X9" s="4">
        <f t="shared" si="0"/>
        <v>20477</v>
      </c>
      <c r="Y9" s="4">
        <f t="shared" si="0"/>
        <v>20491</v>
      </c>
    </row>
    <row r="10" spans="1:25" ht="39">
      <c r="A10" s="101" t="s">
        <v>142</v>
      </c>
      <c r="B10" s="5">
        <v>10066</v>
      </c>
      <c r="C10" s="5">
        <v>8302</v>
      </c>
      <c r="D10" s="5">
        <v>8308</v>
      </c>
      <c r="E10" s="5">
        <v>2718</v>
      </c>
      <c r="F10" s="5">
        <v>2241</v>
      </c>
      <c r="G10" s="5">
        <v>2243</v>
      </c>
      <c r="H10" s="5">
        <v>493</v>
      </c>
      <c r="I10" s="5">
        <v>213</v>
      </c>
      <c r="J10" s="5">
        <v>213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20</v>
      </c>
      <c r="R10" s="5">
        <v>20</v>
      </c>
      <c r="S10" s="5">
        <v>20</v>
      </c>
      <c r="T10" s="5">
        <v>0</v>
      </c>
      <c r="U10" s="5">
        <v>0</v>
      </c>
      <c r="V10" s="5">
        <v>0</v>
      </c>
      <c r="W10" s="4">
        <f>SUM(B10,E10,H10,K10,N10,Q10,T10)</f>
        <v>13297</v>
      </c>
      <c r="X10" s="4">
        <f t="shared" si="0"/>
        <v>10776</v>
      </c>
      <c r="Y10" s="4">
        <f t="shared" si="0"/>
        <v>10784</v>
      </c>
    </row>
    <row r="11" spans="1:25" ht="24" customHeight="1">
      <c r="A11" s="23" t="s">
        <v>81</v>
      </c>
      <c r="B11" s="4">
        <f aca="true" t="shared" si="1" ref="B11:Y11">SUM(B8:B10)</f>
        <v>85841</v>
      </c>
      <c r="C11" s="4">
        <f>SUM(C8:C10)</f>
        <v>79429</v>
      </c>
      <c r="D11" s="4">
        <f t="shared" si="1"/>
        <v>79747</v>
      </c>
      <c r="E11" s="4">
        <f t="shared" si="1"/>
        <v>22707</v>
      </c>
      <c r="F11" s="4">
        <f>SUM(F8:F10)</f>
        <v>20982</v>
      </c>
      <c r="G11" s="4">
        <f t="shared" si="1"/>
        <v>21071</v>
      </c>
      <c r="H11" s="4">
        <f t="shared" si="1"/>
        <v>6440</v>
      </c>
      <c r="I11" s="4">
        <f>SUM(I8:I10)</f>
        <v>6217</v>
      </c>
      <c r="J11" s="4">
        <f t="shared" si="1"/>
        <v>6217</v>
      </c>
      <c r="K11" s="4">
        <f t="shared" si="1"/>
        <v>0</v>
      </c>
      <c r="L11" s="4">
        <f>SUM(L8:L10)</f>
        <v>0</v>
      </c>
      <c r="M11" s="4">
        <f t="shared" si="1"/>
        <v>0</v>
      </c>
      <c r="N11" s="4">
        <f t="shared" si="1"/>
        <v>0</v>
      </c>
      <c r="O11" s="4">
        <f>SUM(O8:O10)</f>
        <v>0</v>
      </c>
      <c r="P11" s="4">
        <f t="shared" si="1"/>
        <v>0</v>
      </c>
      <c r="Q11" s="4">
        <f t="shared" si="1"/>
        <v>220</v>
      </c>
      <c r="R11" s="4">
        <f>SUM(R8:R10)</f>
        <v>834</v>
      </c>
      <c r="S11" s="4">
        <f t="shared" si="1"/>
        <v>834</v>
      </c>
      <c r="T11" s="4">
        <f t="shared" si="1"/>
        <v>4062</v>
      </c>
      <c r="U11" s="4">
        <f>SUM(U8:U10)</f>
        <v>4062</v>
      </c>
      <c r="V11" s="4">
        <f t="shared" si="1"/>
        <v>4062</v>
      </c>
      <c r="W11" s="4">
        <f t="shared" si="1"/>
        <v>119270</v>
      </c>
      <c r="X11" s="4">
        <f>SUM(X8:X10)</f>
        <v>111524</v>
      </c>
      <c r="Y11" s="4">
        <f t="shared" si="1"/>
        <v>111931</v>
      </c>
    </row>
  </sheetData>
  <sheetProtection/>
  <mergeCells count="10">
    <mergeCell ref="A3:W3"/>
    <mergeCell ref="A4:W4"/>
    <mergeCell ref="B6:D6"/>
    <mergeCell ref="E6:G6"/>
    <mergeCell ref="H6:J6"/>
    <mergeCell ref="K6:M6"/>
    <mergeCell ref="N6:P6"/>
    <mergeCell ref="Q6:S6"/>
    <mergeCell ref="T6:V6"/>
    <mergeCell ref="W6:Y6"/>
  </mergeCells>
  <printOptions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3"/>
  <sheetViews>
    <sheetView view="pageBreakPreview" zoomScaleSheetLayoutView="100" zoomScalePageLayoutView="0" workbookViewId="0" topLeftCell="A1">
      <selection activeCell="Y1" sqref="Y1:Y2"/>
    </sheetView>
  </sheetViews>
  <sheetFormatPr defaultColWidth="9.140625" defaultRowHeight="12.75"/>
  <cols>
    <col min="1" max="1" width="15.28125" style="13" customWidth="1"/>
    <col min="2" max="4" width="8.140625" style="1" customWidth="1"/>
    <col min="5" max="7" width="8.00390625" style="1" customWidth="1"/>
    <col min="8" max="10" width="8.28125" style="1" customWidth="1"/>
    <col min="11" max="11" width="8.28125" style="1" bestFit="1" customWidth="1"/>
    <col min="12" max="12" width="8.28125" style="1" customWidth="1"/>
    <col min="13" max="13" width="7.8515625" style="1" bestFit="1" customWidth="1"/>
    <col min="14" max="14" width="8.28125" style="1" bestFit="1" customWidth="1"/>
    <col min="15" max="16" width="8.28125" style="1" customWidth="1"/>
    <col min="17" max="17" width="8.28125" style="1" bestFit="1" customWidth="1"/>
    <col min="18" max="18" width="8.28125" style="1" customWidth="1"/>
    <col min="19" max="19" width="7.8515625" style="1" bestFit="1" customWidth="1"/>
    <col min="20" max="20" width="8.28125" style="20" bestFit="1" customWidth="1"/>
    <col min="21" max="21" width="8.28125" style="20" customWidth="1"/>
    <col min="22" max="22" width="7.8515625" style="20" bestFit="1" customWidth="1"/>
    <col min="23" max="23" width="8.28125" style="1" bestFit="1" customWidth="1"/>
    <col min="24" max="24" width="8.28125" style="1" customWidth="1"/>
    <col min="25" max="16384" width="9.140625" style="1" customWidth="1"/>
  </cols>
  <sheetData>
    <row r="1" spans="17:25" ht="16.5">
      <c r="Q1" s="163"/>
      <c r="R1" s="163"/>
      <c r="S1" s="163"/>
      <c r="T1" s="163"/>
      <c r="U1" s="163"/>
      <c r="V1" s="163"/>
      <c r="Y1" s="157" t="s">
        <v>525</v>
      </c>
    </row>
    <row r="2" spans="1:25" ht="16.5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Y2" s="205" t="s">
        <v>526</v>
      </c>
    </row>
    <row r="3" spans="1:22" ht="16.5">
      <c r="A3" s="296"/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8"/>
      <c r="U3" s="206"/>
      <c r="V3" s="206"/>
    </row>
    <row r="4" spans="1:22" ht="16.5">
      <c r="A4" s="289" t="s">
        <v>136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98"/>
      <c r="U4" s="206"/>
      <c r="V4" s="206"/>
    </row>
    <row r="5" spans="1:22" s="2" customFormat="1" ht="19.5">
      <c r="A5" s="289" t="s">
        <v>193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98"/>
      <c r="U5" s="206"/>
      <c r="V5" s="206"/>
    </row>
    <row r="6" spans="2:25" s="2" customFormat="1" ht="19.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7"/>
      <c r="U6" s="7"/>
      <c r="V6" s="7"/>
      <c r="W6" s="7"/>
      <c r="X6" s="7"/>
      <c r="Y6" s="7" t="s">
        <v>82</v>
      </c>
    </row>
    <row r="7" spans="1:25" s="18" customFormat="1" ht="38.25" customHeight="1">
      <c r="A7" s="17"/>
      <c r="B7" s="290" t="s">
        <v>79</v>
      </c>
      <c r="C7" s="291"/>
      <c r="D7" s="292"/>
      <c r="E7" s="290" t="s">
        <v>96</v>
      </c>
      <c r="F7" s="291"/>
      <c r="G7" s="292"/>
      <c r="H7" s="290" t="s">
        <v>23</v>
      </c>
      <c r="I7" s="291"/>
      <c r="J7" s="292"/>
      <c r="K7" s="290" t="s">
        <v>143</v>
      </c>
      <c r="L7" s="291"/>
      <c r="M7" s="292"/>
      <c r="N7" s="290" t="s">
        <v>144</v>
      </c>
      <c r="O7" s="291"/>
      <c r="P7" s="292"/>
      <c r="Q7" s="290" t="s">
        <v>145</v>
      </c>
      <c r="R7" s="291"/>
      <c r="S7" s="292"/>
      <c r="T7" s="290" t="s">
        <v>47</v>
      </c>
      <c r="U7" s="291"/>
      <c r="V7" s="292"/>
      <c r="W7" s="293" t="s">
        <v>80</v>
      </c>
      <c r="X7" s="294"/>
      <c r="Y7" s="295"/>
    </row>
    <row r="8" spans="1:25" s="18" customFormat="1" ht="33.75" customHeight="1">
      <c r="A8" s="17"/>
      <c r="B8" s="19" t="s">
        <v>127</v>
      </c>
      <c r="C8" s="19" t="s">
        <v>455</v>
      </c>
      <c r="D8" s="19" t="s">
        <v>516</v>
      </c>
      <c r="E8" s="19" t="s">
        <v>127</v>
      </c>
      <c r="F8" s="19" t="s">
        <v>455</v>
      </c>
      <c r="G8" s="19" t="s">
        <v>516</v>
      </c>
      <c r="H8" s="19" t="s">
        <v>127</v>
      </c>
      <c r="I8" s="19" t="s">
        <v>455</v>
      </c>
      <c r="J8" s="19" t="s">
        <v>516</v>
      </c>
      <c r="K8" s="19" t="s">
        <v>127</v>
      </c>
      <c r="L8" s="19" t="s">
        <v>455</v>
      </c>
      <c r="M8" s="19" t="s">
        <v>516</v>
      </c>
      <c r="N8" s="19" t="s">
        <v>127</v>
      </c>
      <c r="O8" s="19" t="s">
        <v>455</v>
      </c>
      <c r="P8" s="19" t="s">
        <v>516</v>
      </c>
      <c r="Q8" s="19" t="s">
        <v>127</v>
      </c>
      <c r="R8" s="19" t="s">
        <v>455</v>
      </c>
      <c r="S8" s="19" t="s">
        <v>516</v>
      </c>
      <c r="T8" s="19" t="s">
        <v>127</v>
      </c>
      <c r="U8" s="19" t="s">
        <v>455</v>
      </c>
      <c r="V8" s="19" t="s">
        <v>516</v>
      </c>
      <c r="W8" s="19" t="s">
        <v>127</v>
      </c>
      <c r="X8" s="19" t="s">
        <v>455</v>
      </c>
      <c r="Y8" s="19" t="s">
        <v>516</v>
      </c>
    </row>
    <row r="9" spans="1:25" ht="23.25" customHeight="1">
      <c r="A9" s="24" t="s">
        <v>121</v>
      </c>
      <c r="B9" s="4">
        <v>203000</v>
      </c>
      <c r="C9" s="4">
        <v>204219</v>
      </c>
      <c r="D9" s="4">
        <v>204633</v>
      </c>
      <c r="E9" s="4">
        <v>54810</v>
      </c>
      <c r="F9" s="4">
        <v>55140</v>
      </c>
      <c r="G9" s="4">
        <v>55252</v>
      </c>
      <c r="H9" s="4">
        <v>78650</v>
      </c>
      <c r="I9" s="4">
        <v>78650</v>
      </c>
      <c r="J9" s="4">
        <v>81636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9000</v>
      </c>
      <c r="R9" s="4">
        <v>9499</v>
      </c>
      <c r="S9" s="4">
        <v>9499</v>
      </c>
      <c r="T9" s="21">
        <v>5500</v>
      </c>
      <c r="U9" s="21">
        <v>5500</v>
      </c>
      <c r="V9" s="21">
        <v>5500</v>
      </c>
      <c r="W9" s="21">
        <f>B9+E9+H9+K9+N9+Q9+T9</f>
        <v>350960</v>
      </c>
      <c r="X9" s="21">
        <f aca="true" t="shared" si="0" ref="X9:Y11">C9+F9+I9+L9+O9+R9+U9</f>
        <v>353008</v>
      </c>
      <c r="Y9" s="21">
        <f t="shared" si="0"/>
        <v>356520</v>
      </c>
    </row>
    <row r="10" spans="1:25" s="25" customFormat="1" ht="51.75">
      <c r="A10" s="22" t="s">
        <v>497</v>
      </c>
      <c r="B10" s="5">
        <v>21300</v>
      </c>
      <c r="C10" s="5">
        <v>22063</v>
      </c>
      <c r="D10" s="5">
        <v>22139</v>
      </c>
      <c r="E10" s="5">
        <v>5550</v>
      </c>
      <c r="F10" s="5">
        <v>5907</v>
      </c>
      <c r="G10" s="5">
        <v>5927</v>
      </c>
      <c r="H10" s="5">
        <v>4350</v>
      </c>
      <c r="I10" s="5">
        <v>3820</v>
      </c>
      <c r="J10" s="5">
        <v>3820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600</v>
      </c>
      <c r="R10" s="5">
        <v>280</v>
      </c>
      <c r="S10" s="5">
        <v>280</v>
      </c>
      <c r="T10" s="249">
        <v>0</v>
      </c>
      <c r="U10" s="249">
        <v>0</v>
      </c>
      <c r="V10" s="249">
        <v>0</v>
      </c>
      <c r="W10" s="249">
        <f>B10+E10+H10+K10+N10+Q10+T10</f>
        <v>31800</v>
      </c>
      <c r="X10" s="249">
        <f t="shared" si="0"/>
        <v>32070</v>
      </c>
      <c r="Y10" s="249">
        <f t="shared" si="0"/>
        <v>32166</v>
      </c>
    </row>
    <row r="11" spans="1:25" s="25" customFormat="1" ht="51.75">
      <c r="A11" s="22" t="s">
        <v>498</v>
      </c>
      <c r="B11" s="5">
        <v>0</v>
      </c>
      <c r="C11" s="5">
        <v>450</v>
      </c>
      <c r="D11" s="5">
        <v>450</v>
      </c>
      <c r="E11" s="5">
        <v>0</v>
      </c>
      <c r="F11" s="5">
        <v>120</v>
      </c>
      <c r="G11" s="5">
        <v>120</v>
      </c>
      <c r="H11" s="5">
        <v>0</v>
      </c>
      <c r="I11" s="5">
        <v>80</v>
      </c>
      <c r="J11" s="5">
        <v>80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249">
        <v>0</v>
      </c>
      <c r="U11" s="249">
        <v>0</v>
      </c>
      <c r="V11" s="249">
        <v>0</v>
      </c>
      <c r="W11" s="249">
        <f>B11+E11+H11+K11+N11+Q11+T11</f>
        <v>0</v>
      </c>
      <c r="X11" s="249">
        <f t="shared" si="0"/>
        <v>650</v>
      </c>
      <c r="Y11" s="249">
        <f t="shared" si="0"/>
        <v>650</v>
      </c>
    </row>
    <row r="12" spans="1:25" ht="39">
      <c r="A12" s="23" t="s">
        <v>499</v>
      </c>
      <c r="B12" s="4">
        <f>SUM(B10:B11)</f>
        <v>21300</v>
      </c>
      <c r="C12" s="4">
        <f>SUM(C10:C11)</f>
        <v>22513</v>
      </c>
      <c r="D12" s="4">
        <f aca="true" t="shared" si="1" ref="D12:Y12">SUM(D10:D11)</f>
        <v>22589</v>
      </c>
      <c r="E12" s="4">
        <f t="shared" si="1"/>
        <v>5550</v>
      </c>
      <c r="F12" s="4">
        <f>SUM(F10:F11)</f>
        <v>6027</v>
      </c>
      <c r="G12" s="4">
        <f t="shared" si="1"/>
        <v>6047</v>
      </c>
      <c r="H12" s="4">
        <f t="shared" si="1"/>
        <v>4350</v>
      </c>
      <c r="I12" s="4">
        <f>SUM(I10:I11)</f>
        <v>3900</v>
      </c>
      <c r="J12" s="4">
        <f t="shared" si="1"/>
        <v>3900</v>
      </c>
      <c r="K12" s="4">
        <f t="shared" si="1"/>
        <v>0</v>
      </c>
      <c r="L12" s="4">
        <f>SUM(L10:L11)</f>
        <v>0</v>
      </c>
      <c r="M12" s="4">
        <f t="shared" si="1"/>
        <v>0</v>
      </c>
      <c r="N12" s="4">
        <f t="shared" si="1"/>
        <v>0</v>
      </c>
      <c r="O12" s="4">
        <f>SUM(O10:O11)</f>
        <v>0</v>
      </c>
      <c r="P12" s="4">
        <f t="shared" si="1"/>
        <v>0</v>
      </c>
      <c r="Q12" s="4">
        <f t="shared" si="1"/>
        <v>600</v>
      </c>
      <c r="R12" s="4">
        <f>SUM(R10:R11)</f>
        <v>280</v>
      </c>
      <c r="S12" s="4">
        <f t="shared" si="1"/>
        <v>280</v>
      </c>
      <c r="T12" s="4">
        <f t="shared" si="1"/>
        <v>0</v>
      </c>
      <c r="U12" s="4">
        <f>SUM(U10:U11)</f>
        <v>0</v>
      </c>
      <c r="V12" s="4">
        <f t="shared" si="1"/>
        <v>0</v>
      </c>
      <c r="W12" s="4">
        <f t="shared" si="1"/>
        <v>31800</v>
      </c>
      <c r="X12" s="4">
        <f>SUM(X10:X11)</f>
        <v>32720</v>
      </c>
      <c r="Y12" s="4">
        <f t="shared" si="1"/>
        <v>32816</v>
      </c>
    </row>
    <row r="13" spans="1:25" s="25" customFormat="1" ht="24.75" customHeight="1">
      <c r="A13" s="22" t="s">
        <v>81</v>
      </c>
      <c r="B13" s="5">
        <f>B9+B12</f>
        <v>224300</v>
      </c>
      <c r="C13" s="5">
        <f>C9+C12</f>
        <v>226732</v>
      </c>
      <c r="D13" s="5">
        <f aca="true" t="shared" si="2" ref="D13:Y13">D9+D12</f>
        <v>227222</v>
      </c>
      <c r="E13" s="5">
        <f t="shared" si="2"/>
        <v>60360</v>
      </c>
      <c r="F13" s="5">
        <f>F9+F12</f>
        <v>61167</v>
      </c>
      <c r="G13" s="5">
        <f t="shared" si="2"/>
        <v>61299</v>
      </c>
      <c r="H13" s="5">
        <f t="shared" si="2"/>
        <v>83000</v>
      </c>
      <c r="I13" s="5">
        <f>I9+I12</f>
        <v>82550</v>
      </c>
      <c r="J13" s="5">
        <f t="shared" si="2"/>
        <v>85536</v>
      </c>
      <c r="K13" s="5">
        <f t="shared" si="2"/>
        <v>0</v>
      </c>
      <c r="L13" s="5">
        <f>L9+L12</f>
        <v>0</v>
      </c>
      <c r="M13" s="5">
        <f t="shared" si="2"/>
        <v>0</v>
      </c>
      <c r="N13" s="5">
        <f t="shared" si="2"/>
        <v>0</v>
      </c>
      <c r="O13" s="5">
        <f>O9+O12</f>
        <v>0</v>
      </c>
      <c r="P13" s="5">
        <f t="shared" si="2"/>
        <v>0</v>
      </c>
      <c r="Q13" s="5">
        <f t="shared" si="2"/>
        <v>9600</v>
      </c>
      <c r="R13" s="5">
        <f>R9+R12</f>
        <v>9779</v>
      </c>
      <c r="S13" s="5">
        <f t="shared" si="2"/>
        <v>9779</v>
      </c>
      <c r="T13" s="5">
        <f t="shared" si="2"/>
        <v>5500</v>
      </c>
      <c r="U13" s="5">
        <f>U9+U12</f>
        <v>5500</v>
      </c>
      <c r="V13" s="5">
        <f t="shared" si="2"/>
        <v>5500</v>
      </c>
      <c r="W13" s="5">
        <f t="shared" si="2"/>
        <v>382760</v>
      </c>
      <c r="X13" s="5">
        <f>X9+X12</f>
        <v>385728</v>
      </c>
      <c r="Y13" s="5">
        <f t="shared" si="2"/>
        <v>389336</v>
      </c>
    </row>
  </sheetData>
  <sheetProtection/>
  <mergeCells count="11">
    <mergeCell ref="A3:T3"/>
    <mergeCell ref="A4:T4"/>
    <mergeCell ref="A5:T5"/>
    <mergeCell ref="B7:D7"/>
    <mergeCell ref="E7:G7"/>
    <mergeCell ref="H7:J7"/>
    <mergeCell ref="K7:M7"/>
    <mergeCell ref="N7:P7"/>
    <mergeCell ref="Q7:S7"/>
    <mergeCell ref="T7:V7"/>
    <mergeCell ref="W7:Y7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view="pageBreakPreview" zoomScaleNormal="12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0.00390625" style="165" customWidth="1"/>
    <col min="2" max="2" width="12.00390625" style="166" bestFit="1" customWidth="1"/>
    <col min="3" max="3" width="10.421875" style="3" customWidth="1"/>
    <col min="4" max="6" width="11.00390625" style="3" customWidth="1"/>
    <col min="7" max="7" width="4.7109375" style="3" customWidth="1"/>
    <col min="8" max="8" width="32.421875" style="26" customWidth="1"/>
    <col min="9" max="9" width="12.00390625" style="3" bestFit="1" customWidth="1"/>
    <col min="10" max="10" width="13.57421875" style="3" bestFit="1" customWidth="1"/>
    <col min="11" max="12" width="11.00390625" style="3" customWidth="1"/>
  </cols>
  <sheetData>
    <row r="1" ht="15.75">
      <c r="M1" s="155" t="s">
        <v>529</v>
      </c>
    </row>
    <row r="2" spans="1:13" ht="15.75">
      <c r="A2" s="177"/>
      <c r="B2" s="178"/>
      <c r="C2" s="106"/>
      <c r="D2" s="106"/>
      <c r="E2" s="106"/>
      <c r="F2" s="106"/>
      <c r="G2" s="106"/>
      <c r="M2" s="168" t="s">
        <v>528</v>
      </c>
    </row>
    <row r="3" spans="1:12" ht="12.75">
      <c r="A3" s="299" t="s">
        <v>50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251"/>
    </row>
    <row r="4" spans="1:12" ht="12.75">
      <c r="A4" s="301" t="s">
        <v>229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252"/>
    </row>
    <row r="5" spans="1:12" ht="10.5" customHeight="1">
      <c r="A5" s="107"/>
      <c r="B5" s="108"/>
      <c r="C5" s="108"/>
      <c r="D5" s="108"/>
      <c r="E5" s="108"/>
      <c r="F5" s="108"/>
      <c r="G5" s="108"/>
      <c r="H5" s="107"/>
      <c r="I5" s="108"/>
      <c r="J5" s="106"/>
      <c r="K5" s="106"/>
      <c r="L5" s="106"/>
    </row>
    <row r="6" spans="1:12" ht="12.75">
      <c r="A6" s="110" t="s">
        <v>51</v>
      </c>
      <c r="B6" s="111"/>
      <c r="C6" s="111"/>
      <c r="D6" s="111"/>
      <c r="E6" s="111"/>
      <c r="F6" s="111"/>
      <c r="G6" s="108"/>
      <c r="H6" s="110" t="s">
        <v>52</v>
      </c>
      <c r="I6" s="111"/>
      <c r="J6" s="106"/>
      <c r="K6" s="106"/>
      <c r="L6" s="106"/>
    </row>
    <row r="7" spans="1:13" ht="24">
      <c r="A7" s="112"/>
      <c r="B7" s="182" t="s">
        <v>230</v>
      </c>
      <c r="C7" s="113" t="s">
        <v>231</v>
      </c>
      <c r="D7" s="113" t="s">
        <v>232</v>
      </c>
      <c r="E7" s="182" t="s">
        <v>456</v>
      </c>
      <c r="F7" s="182" t="s">
        <v>527</v>
      </c>
      <c r="G7" s="114"/>
      <c r="H7" s="112"/>
      <c r="I7" s="182" t="s">
        <v>230</v>
      </c>
      <c r="J7" s="113" t="s">
        <v>231</v>
      </c>
      <c r="K7" s="113" t="s">
        <v>232</v>
      </c>
      <c r="L7" s="182" t="s">
        <v>456</v>
      </c>
      <c r="M7" s="182" t="s">
        <v>527</v>
      </c>
    </row>
    <row r="8" spans="1:13" ht="12.75">
      <c r="A8" s="110"/>
      <c r="B8" s="115" t="s">
        <v>82</v>
      </c>
      <c r="C8" s="115" t="s">
        <v>82</v>
      </c>
      <c r="D8" s="115" t="s">
        <v>82</v>
      </c>
      <c r="E8" s="115" t="s">
        <v>82</v>
      </c>
      <c r="F8" s="115" t="s">
        <v>82</v>
      </c>
      <c r="G8" s="116"/>
      <c r="H8" s="117"/>
      <c r="I8" s="115" t="s">
        <v>82</v>
      </c>
      <c r="J8" s="118" t="s">
        <v>82</v>
      </c>
      <c r="K8" s="118" t="s">
        <v>82</v>
      </c>
      <c r="L8" s="115" t="s">
        <v>82</v>
      </c>
      <c r="M8" s="115" t="s">
        <v>82</v>
      </c>
    </row>
    <row r="9" spans="1:13" ht="12.75">
      <c r="A9" s="107" t="s">
        <v>53</v>
      </c>
      <c r="B9" s="119">
        <v>158934</v>
      </c>
      <c r="C9" s="119">
        <v>114209</v>
      </c>
      <c r="D9" s="119">
        <v>145100</v>
      </c>
      <c r="E9" s="119">
        <v>151393</v>
      </c>
      <c r="F9" s="119">
        <f>'bevétel 1.sz. (4)'!L15+'bevétel 1.sz. (4)'!L27+'bevétel 1.sz. (4)'!L35+'bevétel 1.sz. (4)'!L43+'bevétel 1.sz. (4)'!L59+'bevétel 1.sz. (4)'!L83</f>
        <v>151393</v>
      </c>
      <c r="G9" s="119"/>
      <c r="H9" s="120" t="s">
        <v>54</v>
      </c>
      <c r="I9" s="130">
        <v>553743</v>
      </c>
      <c r="J9" s="109">
        <v>661748</v>
      </c>
      <c r="K9" s="109">
        <v>651993</v>
      </c>
      <c r="L9" s="109">
        <v>672462</v>
      </c>
      <c r="M9" s="109">
        <f>'kiadás 2.sz.  (4)'!L10+'kiadás 2.sz.  (4)'!L26+'kiadás 2.sz.  (4)'!L39+'kiadás 2.sz.  (4)'!L51+'kiadás 2.sz.  (4)'!L62+'kiadás 2.sz.  (4)'!L88</f>
        <v>670995</v>
      </c>
    </row>
    <row r="10" spans="1:13" ht="12.75">
      <c r="A10" s="107" t="s">
        <v>181</v>
      </c>
      <c r="B10" s="119">
        <v>736607</v>
      </c>
      <c r="C10" s="119">
        <v>679743</v>
      </c>
      <c r="D10" s="119">
        <v>676700</v>
      </c>
      <c r="E10" s="119">
        <v>676700</v>
      </c>
      <c r="F10" s="119">
        <f>'bevétel 1.sz. (4)'!L101</f>
        <v>676700</v>
      </c>
      <c r="G10" s="119"/>
      <c r="H10" s="120" t="s">
        <v>359</v>
      </c>
      <c r="I10" s="130">
        <v>137820</v>
      </c>
      <c r="J10" s="109">
        <v>167229</v>
      </c>
      <c r="K10" s="109">
        <v>171719</v>
      </c>
      <c r="L10" s="109">
        <v>177097</v>
      </c>
      <c r="M10" s="109">
        <f>'kiadás 2.sz.  (4)'!L11+'kiadás 2.sz.  (4)'!L27+'kiadás 2.sz.  (4)'!L40+'kiadás 2.sz.  (4)'!L52+'kiadás 2.sz.  (4)'!L63+'kiadás 2.sz.  (4)'!L99</f>
        <v>178265</v>
      </c>
    </row>
    <row r="11" spans="1:13" ht="12.75">
      <c r="A11" s="107" t="s">
        <v>56</v>
      </c>
      <c r="B11" s="119">
        <v>1256895</v>
      </c>
      <c r="C11" s="119">
        <v>1455005</v>
      </c>
      <c r="D11" s="119">
        <v>1155763</v>
      </c>
      <c r="E11" s="119">
        <v>1206365</v>
      </c>
      <c r="F11" s="119">
        <f>'bevétel 1.sz. (4)'!L139-126690</f>
        <v>1237330</v>
      </c>
      <c r="G11" s="119"/>
      <c r="H11" s="120" t="s">
        <v>55</v>
      </c>
      <c r="I11" s="130">
        <v>995713</v>
      </c>
      <c r="J11" s="109">
        <v>1090050</v>
      </c>
      <c r="K11" s="109">
        <v>878903</v>
      </c>
      <c r="L11" s="109">
        <v>819030</v>
      </c>
      <c r="M11" s="109">
        <f>'kiadás 2.sz.  (4)'!L12+'kiadás 2.sz.  (4)'!L28+'kiadás 2.sz.  (4)'!L41+'kiadás 2.sz.  (4)'!L53+'kiadás 2.sz.  (4)'!L64+'kiadás 2.sz.  (4)'!L176-7400</f>
        <v>875916</v>
      </c>
    </row>
    <row r="12" spans="1:13" ht="12.75">
      <c r="A12" s="107" t="s">
        <v>119</v>
      </c>
      <c r="B12" s="119">
        <v>123416</v>
      </c>
      <c r="C12" s="119">
        <v>196611</v>
      </c>
      <c r="D12" s="119">
        <v>135623</v>
      </c>
      <c r="E12" s="119">
        <v>183450</v>
      </c>
      <c r="F12" s="119">
        <f>'bevétel 1.sz. (4)'!L20+'bevétel 1.sz. (4)'!L31+'bevétel 1.sz. (4)'!L39+'bevétel 1.sz. (4)'!L50+'bevétel 1.sz. (4)'!L68+'bevétel 1.sz. (4)'!L179</f>
        <v>186413</v>
      </c>
      <c r="G12" s="119"/>
      <c r="H12" s="120" t="s">
        <v>21</v>
      </c>
      <c r="I12" s="130">
        <v>513041</v>
      </c>
      <c r="J12" s="109">
        <v>457062</v>
      </c>
      <c r="K12" s="109">
        <v>466323</v>
      </c>
      <c r="L12" s="109">
        <v>674682</v>
      </c>
      <c r="M12" s="109">
        <f>'kiadás 2.sz.  (4)'!L200+'kiadás 2.sz.  (4)'!L222</f>
        <v>682141</v>
      </c>
    </row>
    <row r="13" spans="1:13" ht="24">
      <c r="A13" s="107" t="s">
        <v>356</v>
      </c>
      <c r="B13" s="119">
        <v>86449</v>
      </c>
      <c r="C13" s="119">
        <v>5930</v>
      </c>
      <c r="D13" s="119">
        <v>0</v>
      </c>
      <c r="E13" s="119">
        <v>510</v>
      </c>
      <c r="F13" s="119">
        <f>'bevétel 1.sz. (4)'!L196</f>
        <v>2438</v>
      </c>
      <c r="G13" s="119"/>
      <c r="H13" s="120" t="s">
        <v>143</v>
      </c>
      <c r="I13" s="130">
        <v>196598</v>
      </c>
      <c r="J13" s="109">
        <v>165395</v>
      </c>
      <c r="K13" s="109">
        <v>77619</v>
      </c>
      <c r="L13" s="109">
        <v>90178</v>
      </c>
      <c r="M13" s="109">
        <f>'kiadás 2.sz.  (4)'!L187</f>
        <v>96085</v>
      </c>
    </row>
    <row r="14" spans="1:13" ht="12.75">
      <c r="A14" s="107" t="s">
        <v>58</v>
      </c>
      <c r="B14" s="119">
        <v>0</v>
      </c>
      <c r="C14" s="119">
        <v>0</v>
      </c>
      <c r="D14" s="119">
        <v>0</v>
      </c>
      <c r="E14" s="119">
        <v>0</v>
      </c>
      <c r="F14" s="119">
        <v>0</v>
      </c>
      <c r="G14" s="119"/>
      <c r="H14" s="120" t="s">
        <v>57</v>
      </c>
      <c r="I14" s="130">
        <v>231637</v>
      </c>
      <c r="J14" s="109">
        <v>115436</v>
      </c>
      <c r="K14" s="109">
        <v>0</v>
      </c>
      <c r="L14" s="109">
        <v>0</v>
      </c>
      <c r="M14" s="109">
        <v>0</v>
      </c>
    </row>
    <row r="15" spans="1:13" ht="12.75">
      <c r="A15" s="107" t="s">
        <v>358</v>
      </c>
      <c r="B15" s="119">
        <v>0</v>
      </c>
      <c r="C15" s="119">
        <v>140653</v>
      </c>
      <c r="D15" s="119">
        <v>0</v>
      </c>
      <c r="E15" s="119">
        <v>0</v>
      </c>
      <c r="F15" s="119">
        <v>0</v>
      </c>
      <c r="G15" s="119"/>
      <c r="H15" s="120" t="s">
        <v>59</v>
      </c>
      <c r="I15" s="130">
        <v>12868</v>
      </c>
      <c r="J15" s="109">
        <v>8000</v>
      </c>
      <c r="K15" s="109">
        <v>4000</v>
      </c>
      <c r="L15" s="109">
        <v>7400</v>
      </c>
      <c r="M15" s="109">
        <f>'kiadás 2.sz.  (4)'!L125</f>
        <v>7400</v>
      </c>
    </row>
    <row r="16" spans="1:13" ht="12.75">
      <c r="A16" s="121" t="s">
        <v>61</v>
      </c>
      <c r="B16" s="119">
        <v>104624</v>
      </c>
      <c r="C16" s="119">
        <v>46259</v>
      </c>
      <c r="D16" s="119">
        <v>13054</v>
      </c>
      <c r="E16" s="119">
        <v>14946</v>
      </c>
      <c r="F16" s="119">
        <f>'bevétel 1.sz. (4)'!L234</f>
        <v>18688</v>
      </c>
      <c r="G16" s="119"/>
      <c r="H16" s="120" t="s">
        <v>60</v>
      </c>
      <c r="I16" s="130">
        <v>0</v>
      </c>
      <c r="J16" s="109">
        <v>0</v>
      </c>
      <c r="K16" s="109">
        <v>0</v>
      </c>
      <c r="L16" s="109">
        <v>0</v>
      </c>
      <c r="M16" s="109">
        <v>0</v>
      </c>
    </row>
    <row r="17" spans="1:13" ht="12.75">
      <c r="A17" s="107" t="s">
        <v>63</v>
      </c>
      <c r="B17" s="119">
        <v>254419</v>
      </c>
      <c r="C17" s="119">
        <v>0</v>
      </c>
      <c r="D17" s="119">
        <v>0</v>
      </c>
      <c r="E17" s="119">
        <v>0</v>
      </c>
      <c r="F17" s="119">
        <v>0</v>
      </c>
      <c r="G17" s="119"/>
      <c r="H17" s="120" t="s">
        <v>62</v>
      </c>
      <c r="I17" s="119">
        <v>0</v>
      </c>
      <c r="J17" s="109">
        <v>2000</v>
      </c>
      <c r="K17" s="109">
        <v>64184</v>
      </c>
      <c r="L17" s="109">
        <v>3011</v>
      </c>
      <c r="M17" s="109">
        <v>3011</v>
      </c>
    </row>
    <row r="18" spans="1:12" ht="12.75">
      <c r="A18" s="177"/>
      <c r="B18" s="179"/>
      <c r="C18" s="123"/>
      <c r="D18" s="106"/>
      <c r="E18" s="123"/>
      <c r="F18" s="123"/>
      <c r="G18" s="119"/>
      <c r="H18" s="122"/>
      <c r="I18" s="123"/>
      <c r="J18" s="106"/>
      <c r="K18" s="106"/>
      <c r="L18"/>
    </row>
    <row r="19" spans="1:12" ht="12.75">
      <c r="A19" s="177"/>
      <c r="B19" s="179"/>
      <c r="C19" s="123"/>
      <c r="D19" s="119"/>
      <c r="E19" s="119"/>
      <c r="F19" s="119"/>
      <c r="G19" s="119"/>
      <c r="H19" s="124"/>
      <c r="I19" s="123"/>
      <c r="J19" s="109"/>
      <c r="K19" s="109"/>
      <c r="L19"/>
    </row>
    <row r="20" spans="1:13" s="164" customFormat="1" ht="12.75">
      <c r="A20" s="110" t="s">
        <v>64</v>
      </c>
      <c r="B20" s="125">
        <f>SUM(B9:B19)</f>
        <v>2721344</v>
      </c>
      <c r="C20" s="125">
        <f>SUM(C9:C19)</f>
        <v>2638410</v>
      </c>
      <c r="D20" s="125">
        <f>SUM(D9:D19)</f>
        <v>2126240</v>
      </c>
      <c r="E20" s="125">
        <f>SUM(E9:E19)</f>
        <v>2233364</v>
      </c>
      <c r="F20" s="125">
        <f>SUM(F9:F19)</f>
        <v>2272962</v>
      </c>
      <c r="G20" s="138"/>
      <c r="H20" s="126" t="s">
        <v>65</v>
      </c>
      <c r="I20" s="125">
        <f>SUM(I9:I19)</f>
        <v>2641420</v>
      </c>
      <c r="J20" s="127">
        <f>SUM(J9:J19)</f>
        <v>2666920</v>
      </c>
      <c r="K20" s="127">
        <f>SUM(K9:K19)</f>
        <v>2314741</v>
      </c>
      <c r="L20" s="213">
        <f>SUM(L9:L19)</f>
        <v>2443860</v>
      </c>
      <c r="M20" s="213">
        <f>SUM(M9:M19)</f>
        <v>2513813</v>
      </c>
    </row>
    <row r="21" spans="1:12" ht="12.75">
      <c r="A21" s="177"/>
      <c r="B21" s="179"/>
      <c r="C21" s="123"/>
      <c r="D21" s="125"/>
      <c r="E21" s="125"/>
      <c r="F21" s="125"/>
      <c r="G21" s="125"/>
      <c r="H21" s="120"/>
      <c r="I21" s="129"/>
      <c r="J21" s="109"/>
      <c r="K21" s="109"/>
      <c r="L21"/>
    </row>
    <row r="22" spans="1:13" ht="12.75">
      <c r="A22" s="120" t="s">
        <v>210</v>
      </c>
      <c r="B22" s="119">
        <v>107832</v>
      </c>
      <c r="C22" s="119">
        <v>188445</v>
      </c>
      <c r="D22" s="130">
        <v>331426</v>
      </c>
      <c r="E22" s="130">
        <v>330680</v>
      </c>
      <c r="F22" s="130">
        <f>'bevétel 1.sz. (4)'!L152+'bevétel 1.sz. (4)'!L63</f>
        <v>309160</v>
      </c>
      <c r="G22" s="123"/>
      <c r="H22" s="120" t="s">
        <v>145</v>
      </c>
      <c r="I22" s="130">
        <v>29995</v>
      </c>
      <c r="J22" s="109">
        <v>198746</v>
      </c>
      <c r="K22" s="109">
        <v>157091</v>
      </c>
      <c r="L22" s="109">
        <v>161366</v>
      </c>
      <c r="M22" s="109">
        <f>'kiadás 2.sz.  (4)'!L18+'kiadás 2.sz.  (4)'!L31+'kiadás 2.sz.  (4)'!L47+'kiadás 2.sz.  (4)'!L56+'kiadás 2.sz.  (4)'!L71+'kiadás 2.sz.  (4)'!L275</f>
        <v>164074</v>
      </c>
    </row>
    <row r="23" spans="1:13" ht="12.75">
      <c r="A23" s="120" t="s">
        <v>66</v>
      </c>
      <c r="B23" s="119">
        <v>174087</v>
      </c>
      <c r="C23" s="119">
        <v>619611</v>
      </c>
      <c r="D23" s="119">
        <v>0</v>
      </c>
      <c r="E23" s="119">
        <v>22620</v>
      </c>
      <c r="F23" s="119">
        <v>126690</v>
      </c>
      <c r="G23" s="119"/>
      <c r="H23" s="120" t="s">
        <v>84</v>
      </c>
      <c r="I23" s="130">
        <v>75052</v>
      </c>
      <c r="J23" s="109">
        <v>272590</v>
      </c>
      <c r="K23" s="109">
        <v>297029</v>
      </c>
      <c r="L23" s="109">
        <v>407957</v>
      </c>
      <c r="M23" s="109">
        <f>'kiadás 2.sz.  (4)'!L22+'kiadás 2.sz.  (4)'!L35+'kiadás 2.sz.  (4)'!L75+'kiadás 2.sz.  (4)'!L333</f>
        <v>408783</v>
      </c>
    </row>
    <row r="24" spans="1:13" ht="12.75">
      <c r="A24" s="120" t="s">
        <v>68</v>
      </c>
      <c r="B24" s="119">
        <v>7077</v>
      </c>
      <c r="C24" s="119">
        <v>5342</v>
      </c>
      <c r="D24" s="119">
        <v>8316</v>
      </c>
      <c r="E24" s="119">
        <v>8316</v>
      </c>
      <c r="F24" s="119">
        <f>'bevétel 1.sz. (4)'!L203</f>
        <v>8697</v>
      </c>
      <c r="G24" s="119"/>
      <c r="H24" s="131" t="s">
        <v>67</v>
      </c>
      <c r="I24" s="130">
        <v>24101</v>
      </c>
      <c r="J24" s="109">
        <v>360263</v>
      </c>
      <c r="K24" s="109">
        <v>3100</v>
      </c>
      <c r="L24" s="109">
        <v>7500</v>
      </c>
      <c r="M24" s="109">
        <f>'kiadás 2.sz.  (4)'!L340+'kiadás 2.sz.  (4)'!L346</f>
        <v>109570</v>
      </c>
    </row>
    <row r="25" spans="1:13" ht="12.75">
      <c r="A25" s="120" t="s">
        <v>120</v>
      </c>
      <c r="B25" s="132">
        <v>64907</v>
      </c>
      <c r="C25" s="132">
        <v>149559</v>
      </c>
      <c r="D25" s="132">
        <v>208165</v>
      </c>
      <c r="E25" s="132">
        <v>314165</v>
      </c>
      <c r="F25" s="132">
        <f>'bevétel 1.sz. (4)'!L189</f>
        <v>314165</v>
      </c>
      <c r="G25" s="132"/>
      <c r="H25" s="120" t="s">
        <v>22</v>
      </c>
      <c r="I25" s="130">
        <v>232582</v>
      </c>
      <c r="J25" s="109">
        <v>270956</v>
      </c>
      <c r="K25" s="109">
        <v>8000</v>
      </c>
      <c r="L25" s="109">
        <v>8000</v>
      </c>
      <c r="M25" s="109">
        <v>8000</v>
      </c>
    </row>
    <row r="26" spans="1:13" ht="12.75">
      <c r="A26" s="133" t="s">
        <v>357</v>
      </c>
      <c r="B26" s="119">
        <v>2389</v>
      </c>
      <c r="C26" s="119">
        <v>58043</v>
      </c>
      <c r="D26" s="119">
        <v>79382</v>
      </c>
      <c r="E26" s="119">
        <v>83382</v>
      </c>
      <c r="F26" s="119">
        <f>'bevétel 1.sz. (4)'!L216</f>
        <v>83382</v>
      </c>
      <c r="G26" s="119"/>
      <c r="H26" s="120" t="s">
        <v>69</v>
      </c>
      <c r="I26" s="130">
        <v>15186</v>
      </c>
      <c r="J26" s="109">
        <v>3548</v>
      </c>
      <c r="K26" s="109">
        <v>0</v>
      </c>
      <c r="L26" s="109">
        <v>0</v>
      </c>
      <c r="M26" s="109">
        <v>0</v>
      </c>
    </row>
    <row r="27" spans="1:13" ht="12.75">
      <c r="A27" s="120" t="s">
        <v>70</v>
      </c>
      <c r="B27" s="119">
        <v>255838</v>
      </c>
      <c r="C27" s="119">
        <v>267244</v>
      </c>
      <c r="D27" s="119">
        <v>239369</v>
      </c>
      <c r="E27" s="119">
        <v>239369</v>
      </c>
      <c r="F27" s="119">
        <f>'bevétel 1.sz. (4)'!L245</f>
        <v>291952</v>
      </c>
      <c r="G27" s="119"/>
      <c r="H27" s="120" t="s">
        <v>85</v>
      </c>
      <c r="I27" s="130">
        <v>0</v>
      </c>
      <c r="J27" s="109">
        <v>161631</v>
      </c>
      <c r="K27" s="109">
        <v>212937</v>
      </c>
      <c r="L27" s="109">
        <v>203213</v>
      </c>
      <c r="M27" s="109">
        <v>202768</v>
      </c>
    </row>
    <row r="28" spans="1:12" ht="12.75">
      <c r="A28" s="120" t="s">
        <v>72</v>
      </c>
      <c r="B28" s="134">
        <v>0</v>
      </c>
      <c r="C28" s="134">
        <v>8000</v>
      </c>
      <c r="D28" s="119">
        <v>0</v>
      </c>
      <c r="E28" s="119">
        <v>0</v>
      </c>
      <c r="F28" s="119"/>
      <c r="G28" s="119"/>
      <c r="H28" s="120" t="s">
        <v>71</v>
      </c>
      <c r="I28" s="130">
        <v>200</v>
      </c>
      <c r="J28" s="109">
        <v>0</v>
      </c>
      <c r="K28" s="109">
        <v>0</v>
      </c>
      <c r="L28"/>
    </row>
    <row r="29" spans="1:12" ht="12.75">
      <c r="A29" s="121"/>
      <c r="B29" s="134"/>
      <c r="C29" s="134"/>
      <c r="D29" s="119"/>
      <c r="E29" s="119"/>
      <c r="F29" s="119"/>
      <c r="G29" s="119"/>
      <c r="H29" s="124"/>
      <c r="I29" s="123"/>
      <c r="J29" s="109"/>
      <c r="K29" s="109"/>
      <c r="L29"/>
    </row>
    <row r="30" spans="1:13" ht="12.75">
      <c r="A30" s="110" t="s">
        <v>73</v>
      </c>
      <c r="B30" s="125">
        <f>SUM(B22:B29)</f>
        <v>612130</v>
      </c>
      <c r="C30" s="125">
        <f>SUM(C22:C29)</f>
        <v>1296244</v>
      </c>
      <c r="D30" s="125">
        <f>SUM(D22:D29)</f>
        <v>866658</v>
      </c>
      <c r="E30" s="125">
        <f>SUM(E22:E29)</f>
        <v>998532</v>
      </c>
      <c r="F30" s="125">
        <f>SUM(F22:F29)</f>
        <v>1134046</v>
      </c>
      <c r="G30" s="135"/>
      <c r="H30" s="110" t="s">
        <v>74</v>
      </c>
      <c r="I30" s="125">
        <f>SUM(I22:I29)</f>
        <v>377116</v>
      </c>
      <c r="J30" s="127">
        <f>SUM(J22:J29)</f>
        <v>1267734</v>
      </c>
      <c r="K30" s="127">
        <f>SUM(K22:K29)</f>
        <v>678157</v>
      </c>
      <c r="L30" s="213">
        <f>SUM(L22:L29)</f>
        <v>788036</v>
      </c>
      <c r="M30" s="213">
        <f>SUM(M22:M29)</f>
        <v>893195</v>
      </c>
    </row>
    <row r="31" spans="1:12" ht="12.75">
      <c r="A31" s="110"/>
      <c r="B31" s="125"/>
      <c r="C31" s="125"/>
      <c r="D31" s="135"/>
      <c r="E31" s="125"/>
      <c r="F31" s="125"/>
      <c r="G31" s="135"/>
      <c r="H31" s="110"/>
      <c r="I31" s="125"/>
      <c r="J31" s="127"/>
      <c r="K31" s="127"/>
      <c r="L31"/>
    </row>
    <row r="32" spans="1:12" ht="12.75">
      <c r="A32" s="120" t="s">
        <v>179</v>
      </c>
      <c r="B32" s="125">
        <v>-11184</v>
      </c>
      <c r="C32" s="125"/>
      <c r="D32" s="135"/>
      <c r="E32" s="125"/>
      <c r="F32" s="125"/>
      <c r="G32" s="135"/>
      <c r="H32" s="120" t="s">
        <v>180</v>
      </c>
      <c r="I32" s="125">
        <v>-14154</v>
      </c>
      <c r="J32" s="127"/>
      <c r="K32" s="127"/>
      <c r="L32"/>
    </row>
    <row r="33" spans="1:12" ht="12.75">
      <c r="A33" s="110"/>
      <c r="B33" s="125"/>
      <c r="C33" s="125"/>
      <c r="D33" s="135"/>
      <c r="E33" s="125"/>
      <c r="F33" s="125"/>
      <c r="G33" s="135"/>
      <c r="H33" s="110"/>
      <c r="I33" s="125"/>
      <c r="J33" s="109"/>
      <c r="K33" s="109"/>
      <c r="L33"/>
    </row>
    <row r="34" spans="1:13" ht="12.75">
      <c r="A34" s="136" t="s">
        <v>75</v>
      </c>
      <c r="B34" s="137">
        <f>SUM(B30,B20)+B32</f>
        <v>3322290</v>
      </c>
      <c r="C34" s="137">
        <f>SUM(C30,C20)+C32</f>
        <v>3934654</v>
      </c>
      <c r="D34" s="137">
        <f>SUM(D30,D20)+D32</f>
        <v>2992898</v>
      </c>
      <c r="E34" s="137">
        <f>SUM(E30,E20)+E32</f>
        <v>3231896</v>
      </c>
      <c r="F34" s="137">
        <f>SUM(F30,F20)+F32</f>
        <v>3407008</v>
      </c>
      <c r="G34" s="128"/>
      <c r="H34" s="136" t="s">
        <v>76</v>
      </c>
      <c r="I34" s="137">
        <f>SUM(I30,I20)+I32</f>
        <v>3004382</v>
      </c>
      <c r="J34" s="128">
        <f>SUM(J30,J20)</f>
        <v>3934654</v>
      </c>
      <c r="K34" s="128">
        <f>SUM(K30,K20)</f>
        <v>2992898</v>
      </c>
      <c r="L34" s="137">
        <f>SUM(L30,L20)</f>
        <v>3231896</v>
      </c>
      <c r="M34" s="137">
        <f>SUM(M30,M20)</f>
        <v>3407008</v>
      </c>
    </row>
    <row r="35" spans="3:12" ht="15.75">
      <c r="C35" s="154"/>
      <c r="D35" s="154"/>
      <c r="E35" s="154"/>
      <c r="F35" s="154"/>
      <c r="I35" s="154"/>
      <c r="J35" s="14"/>
      <c r="K35" s="14"/>
      <c r="L35" s="14"/>
    </row>
    <row r="36" spans="2:12" ht="15.75">
      <c r="B36" s="167"/>
      <c r="C36" s="14"/>
      <c r="D36" s="14"/>
      <c r="E36" s="14"/>
      <c r="F36" s="14"/>
      <c r="G36" s="14"/>
      <c r="J36" s="14"/>
      <c r="K36" s="14"/>
      <c r="L36" s="14"/>
    </row>
    <row r="37" ht="15.75">
      <c r="I37" s="14"/>
    </row>
    <row r="38" spans="2:9" ht="15.75">
      <c r="B38" s="167"/>
      <c r="C38" s="14"/>
      <c r="D38" s="14"/>
      <c r="E38" s="14"/>
      <c r="F38" s="14"/>
      <c r="G38" s="14"/>
      <c r="I38" s="14"/>
    </row>
  </sheetData>
  <sheetProtection/>
  <mergeCells count="2">
    <mergeCell ref="A3:K3"/>
    <mergeCell ref="A4:K4"/>
  </mergeCells>
  <printOptions/>
  <pageMargins left="0.15748031496062992" right="0.15748031496062992" top="0.7086614173228347" bottom="0.5905511811023623" header="0.5118110236220472" footer="0.511811023622047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Babati</cp:lastModifiedBy>
  <cp:lastPrinted>2015-12-07T14:52:31Z</cp:lastPrinted>
  <dcterms:created xsi:type="dcterms:W3CDTF">2009-01-15T09:14:34Z</dcterms:created>
  <dcterms:modified xsi:type="dcterms:W3CDTF">2015-12-09T12:12:06Z</dcterms:modified>
  <cp:category/>
  <cp:version/>
  <cp:contentType/>
  <cp:contentStatus/>
</cp:coreProperties>
</file>