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codeName="ThisWorkbook" defaultThemeVersion="124226"/>
  <mc:AlternateContent xmlns:mc="http://schemas.openxmlformats.org/markup-compatibility/2006">
    <mc:Choice Requires="x15">
      <x15ac:absPath xmlns:x15ac="http://schemas.microsoft.com/office/spreadsheetml/2010/11/ac" url="T:\Onkormanyzati-iroda\Új struktúra\Testületi gép 2021.02.08\Testület\2022. évi előterjesztések\2022.05.31. rendes\Ülés után\Rendeletek\13-2022\"/>
    </mc:Choice>
  </mc:AlternateContent>
  <xr:revisionPtr revIDLastSave="0" documentId="13_ncr:1_{9FBC08D2-25C6-48C6-B5D3-953A61810533}" xr6:coauthVersionLast="47" xr6:coauthVersionMax="47" xr10:uidLastSave="{00000000-0000-0000-0000-000000000000}"/>
  <bookViews>
    <workbookView xWindow="-108" yWindow="-108" windowWidth="23256" windowHeight="12576" tabRatio="889" firstSheet="16" activeTab="22" xr2:uid="{00000000-000D-0000-FFFF-FFFF00000000}"/>
  </bookViews>
  <sheets>
    <sheet name="1. m. bevételek (z)" sheetId="267" r:id="rId1"/>
    <sheet name="2. m. kiadások (z)" sheetId="268" r:id="rId2"/>
    <sheet name="3. KÖH részletező (z)" sheetId="292" r:id="rId3"/>
    <sheet name="4. maradványkimutatás (z)" sheetId="283" r:id="rId4"/>
    <sheet name="5. mell. felújítások (z)" sheetId="284" r:id="rId5"/>
    <sheet name="6. mell. beruházások (z)" sheetId="285" r:id="rId6"/>
    <sheet name="7. mell. vagyon2021" sheetId="293" r:id="rId7"/>
    <sheet name="8. mell. létszám (z)" sheetId="290" r:id="rId8"/>
    <sheet name="9. melléklet (z)" sheetId="291" r:id="rId9"/>
    <sheet name="10. mell. beruh_hitel (z)" sheetId="280" r:id="rId10"/>
    <sheet name="11. mell. röv.lej. hitel (z)" sheetId="281" r:id="rId11"/>
    <sheet name="12. mell. kezességvállalás (z)" sheetId="282" r:id="rId12"/>
    <sheet name="13. mell. ált.műk. (z)" sheetId="278" r:id="rId13"/>
    <sheet name="14. mell. kieg. tám. (z)" sheetId="279" r:id="rId14"/>
    <sheet name="15. költségvetési kiadások (z)" sheetId="272" r:id="rId15"/>
    <sheet name="16. költségvetési bevételek (z)" sheetId="273" r:id="rId16"/>
    <sheet name="17. finanszírozási kiadások (z)" sheetId="274" r:id="rId17"/>
    <sheet name="18. finanszírozási bevételek (z" sheetId="275" r:id="rId18"/>
    <sheet name="19. konsz. mérleg (z)" sheetId="276" r:id="rId19"/>
    <sheet name="20. konsz. eredménykimutatás (z" sheetId="277" r:id="rId20"/>
    <sheet name="21. mérleg" sheetId="270" r:id="rId21"/>
    <sheet name="22. melléklet EU-s" sheetId="286" r:id="rId22"/>
    <sheet name="23. pénzeszk.vált." sheetId="294" r:id="rId23"/>
  </sheets>
  <definedNames>
    <definedName name="_xlnm.Print_Titles" localSheetId="0">'1. m. bevételek (z)'!$7:$9</definedName>
    <definedName name="_xlnm.Print_Titles" localSheetId="12">'13. mell. ált.műk. (z)'!$5:$7</definedName>
    <definedName name="_xlnm.Print_Titles" localSheetId="1">'2. m. kiadások (z)'!$7:$9</definedName>
    <definedName name="_xlnm.Print_Titles" localSheetId="2">'3. KÖH részletező (z)'!$6:$6</definedName>
    <definedName name="_xlnm.Print_Area" localSheetId="0">'1. m. bevételek (z)'!$A$1:$O$237</definedName>
    <definedName name="_xlnm.Print_Area" localSheetId="13">'14. mell. kieg. tám. (z)'!$A$1:$H$26</definedName>
    <definedName name="_xlnm.Print_Area" localSheetId="1">'2. m. kiadások (z)'!$A$1:$O$368</definedName>
    <definedName name="_xlnm.Print_Area" localSheetId="20">'21. mérleg'!$A$1:$M$32</definedName>
    <definedName name="_xlnm.Print_Area" localSheetId="21">'22. melléklet EU-s'!$A$1:$G$235</definedName>
    <definedName name="_xlnm.Print_Area" localSheetId="2">'3. KÖH részletező (z)'!$A$1:$AB$12</definedName>
    <definedName name="_xlnm.Print_Area" localSheetId="7">'8. mell. létszám (z)'!$A$1:$E$16</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121" i="293" l="1"/>
  <c r="C121" i="293"/>
  <c r="D120" i="293"/>
  <c r="C120" i="293"/>
  <c r="E120" i="293" s="1"/>
  <c r="D119" i="293"/>
  <c r="E119" i="293" s="1"/>
  <c r="C119" i="293"/>
  <c r="D118" i="293"/>
  <c r="C118" i="293"/>
  <c r="D117" i="293"/>
  <c r="C117" i="293"/>
  <c r="D116" i="293"/>
  <c r="C116" i="293"/>
  <c r="D115" i="293"/>
  <c r="C115" i="293"/>
  <c r="D114" i="293"/>
  <c r="C114" i="293"/>
  <c r="E111" i="293"/>
  <c r="D111" i="293"/>
  <c r="C111" i="293"/>
  <c r="D110" i="293"/>
  <c r="C110" i="293"/>
  <c r="D109" i="293"/>
  <c r="C109" i="293"/>
  <c r="D108" i="293"/>
  <c r="E108" i="293" s="1"/>
  <c r="C108" i="293"/>
  <c r="D107" i="293"/>
  <c r="C107" i="293"/>
  <c r="D106" i="293"/>
  <c r="C106" i="293"/>
  <c r="D105" i="293"/>
  <c r="C105" i="293"/>
  <c r="E104" i="293"/>
  <c r="D104" i="293"/>
  <c r="C104" i="293"/>
  <c r="D103" i="293"/>
  <c r="C103" i="293"/>
  <c r="D102" i="293"/>
  <c r="C102" i="293"/>
  <c r="D101" i="293"/>
  <c r="C101" i="293"/>
  <c r="D100" i="293"/>
  <c r="C100" i="293"/>
  <c r="D99" i="293"/>
  <c r="C99" i="293"/>
  <c r="D98" i="293"/>
  <c r="C98" i="293"/>
  <c r="D95" i="293"/>
  <c r="C95" i="293"/>
  <c r="D94" i="293"/>
  <c r="C94" i="293"/>
  <c r="D93" i="293"/>
  <c r="C93" i="293"/>
  <c r="D92" i="293"/>
  <c r="E92" i="293" s="1"/>
  <c r="C92" i="293"/>
  <c r="D91" i="293"/>
  <c r="E91" i="293" s="1"/>
  <c r="C91" i="293"/>
  <c r="D90" i="293"/>
  <c r="C90" i="293"/>
  <c r="D89" i="293"/>
  <c r="C89" i="293"/>
  <c r="D88" i="293"/>
  <c r="C88" i="293"/>
  <c r="D87" i="293"/>
  <c r="C87" i="293"/>
  <c r="D86" i="293"/>
  <c r="C86" i="293"/>
  <c r="D85" i="293"/>
  <c r="C85" i="293"/>
  <c r="D84" i="293"/>
  <c r="C84" i="293"/>
  <c r="D83" i="293"/>
  <c r="C83" i="293"/>
  <c r="D82" i="293"/>
  <c r="C82" i="293"/>
  <c r="D81" i="293"/>
  <c r="C81" i="293"/>
  <c r="D80" i="293"/>
  <c r="C80" i="293"/>
  <c r="D79" i="293"/>
  <c r="C79" i="293"/>
  <c r="D78" i="293"/>
  <c r="C78" i="293"/>
  <c r="D77" i="293"/>
  <c r="C77" i="293"/>
  <c r="D76" i="293"/>
  <c r="C76" i="293"/>
  <c r="D75" i="293"/>
  <c r="C75" i="293"/>
  <c r="D74" i="293"/>
  <c r="C74" i="293"/>
  <c r="D73" i="293"/>
  <c r="C73" i="293"/>
  <c r="D72" i="293"/>
  <c r="C72" i="293"/>
  <c r="D71" i="293"/>
  <c r="C71" i="293"/>
  <c r="D70" i="293"/>
  <c r="E70" i="293" s="1"/>
  <c r="C70" i="293"/>
  <c r="D69" i="293"/>
  <c r="C69" i="293"/>
  <c r="D68" i="293"/>
  <c r="C68" i="293"/>
  <c r="D67" i="293"/>
  <c r="C67" i="293"/>
  <c r="D66" i="293"/>
  <c r="C66" i="293"/>
  <c r="D65" i="293"/>
  <c r="C65" i="293"/>
  <c r="D64" i="293"/>
  <c r="C64" i="293"/>
  <c r="D63" i="293"/>
  <c r="C63" i="293"/>
  <c r="D62" i="293"/>
  <c r="C62" i="293"/>
  <c r="D61" i="293"/>
  <c r="C61" i="293"/>
  <c r="D60" i="293"/>
  <c r="C60" i="293"/>
  <c r="D59" i="293"/>
  <c r="C59" i="293"/>
  <c r="D58" i="293"/>
  <c r="C58" i="293"/>
  <c r="D57" i="293"/>
  <c r="C57" i="293"/>
  <c r="D56" i="293"/>
  <c r="C56" i="293"/>
  <c r="D55" i="293"/>
  <c r="E55" i="293" s="1"/>
  <c r="C55" i="293"/>
  <c r="D54" i="293"/>
  <c r="E54" i="293" s="1"/>
  <c r="C54" i="293"/>
  <c r="D53" i="293"/>
  <c r="C53" i="293"/>
  <c r="D52" i="293"/>
  <c r="C52" i="293"/>
  <c r="D51" i="293"/>
  <c r="C51" i="293"/>
  <c r="D50" i="293"/>
  <c r="C50" i="293"/>
  <c r="D49" i="293"/>
  <c r="C49" i="293"/>
  <c r="D48" i="293"/>
  <c r="E48" i="293" s="1"/>
  <c r="C48" i="293"/>
  <c r="D47" i="293"/>
  <c r="C47" i="293"/>
  <c r="D46" i="293"/>
  <c r="C46" i="293"/>
  <c r="D45" i="293"/>
  <c r="C45" i="293"/>
  <c r="D44" i="293"/>
  <c r="C44" i="293"/>
  <c r="D43" i="293"/>
  <c r="C43" i="293"/>
  <c r="D42" i="293"/>
  <c r="C42" i="293"/>
  <c r="D41" i="293"/>
  <c r="C41" i="293"/>
  <c r="D40" i="293"/>
  <c r="C40" i="293"/>
  <c r="D39" i="293"/>
  <c r="C39" i="293"/>
  <c r="D38" i="293"/>
  <c r="C38" i="293"/>
  <c r="D37" i="293"/>
  <c r="E37" i="293" s="1"/>
  <c r="C37" i="293"/>
  <c r="D36" i="293"/>
  <c r="C36" i="293"/>
  <c r="D35" i="293"/>
  <c r="C35" i="293"/>
  <c r="D34" i="293"/>
  <c r="E34" i="293" s="1"/>
  <c r="C34" i="293"/>
  <c r="D33" i="293"/>
  <c r="C33" i="293"/>
  <c r="E33" i="293" s="1"/>
  <c r="D32" i="293"/>
  <c r="E32" i="293" s="1"/>
  <c r="C32" i="293"/>
  <c r="D31" i="293"/>
  <c r="C31" i="293"/>
  <c r="E30" i="293"/>
  <c r="D30" i="293"/>
  <c r="C30" i="293"/>
  <c r="D29" i="293"/>
  <c r="C29" i="293"/>
  <c r="D28" i="293"/>
  <c r="E28" i="293" s="1"/>
  <c r="C28" i="293"/>
  <c r="D27" i="293"/>
  <c r="C27" i="293"/>
  <c r="D26" i="293"/>
  <c r="C26" i="293"/>
  <c r="D25" i="293"/>
  <c r="C25" i="293"/>
  <c r="D24" i="293"/>
  <c r="C24" i="293"/>
  <c r="D23" i="293"/>
  <c r="C23" i="293"/>
  <c r="D22" i="293"/>
  <c r="E22" i="293" s="1"/>
  <c r="C22" i="293"/>
  <c r="D21" i="293"/>
  <c r="C21" i="293"/>
  <c r="D20" i="293"/>
  <c r="C20" i="293"/>
  <c r="D19" i="293"/>
  <c r="C19" i="293"/>
  <c r="D18" i="293"/>
  <c r="C18" i="293"/>
  <c r="D17" i="293"/>
  <c r="C17" i="293"/>
  <c r="D16" i="293"/>
  <c r="C16" i="293"/>
  <c r="D15" i="293"/>
  <c r="C15" i="293"/>
  <c r="D14" i="293"/>
  <c r="C14" i="293"/>
  <c r="D13" i="293"/>
  <c r="C13" i="293"/>
  <c r="E13" i="293" s="1"/>
  <c r="D12" i="293"/>
  <c r="E12" i="293" s="1"/>
  <c r="C12" i="293"/>
  <c r="D11" i="293"/>
  <c r="C11" i="293"/>
  <c r="E44" i="293" l="1"/>
  <c r="E95" i="293"/>
  <c r="E101" i="293"/>
  <c r="E82" i="293"/>
  <c r="E38" i="293"/>
  <c r="E17" i="293"/>
  <c r="E29" i="293"/>
  <c r="E18" i="293"/>
  <c r="E35" i="293"/>
  <c r="E59" i="293"/>
  <c r="E71" i="293"/>
  <c r="E75" i="293"/>
  <c r="E87" i="293"/>
  <c r="E89" i="293"/>
  <c r="E98" i="293"/>
  <c r="E100" i="293"/>
  <c r="E107" i="293"/>
  <c r="E117" i="293"/>
  <c r="E81" i="293"/>
  <c r="E99" i="293"/>
  <c r="E102" i="293"/>
  <c r="E114" i="293"/>
  <c r="E106" i="293"/>
  <c r="E115" i="293"/>
  <c r="E11" i="293"/>
  <c r="E16" i="293"/>
  <c r="E84" i="293"/>
  <c r="E86" i="293"/>
  <c r="E90" i="293"/>
  <c r="E93" i="293"/>
  <c r="E105" i="293"/>
  <c r="E110" i="293"/>
  <c r="Y12" i="292"/>
  <c r="X12" i="292"/>
  <c r="W12" i="292"/>
  <c r="V12" i="292"/>
  <c r="U12" i="292"/>
  <c r="T12" i="292"/>
  <c r="S12" i="292"/>
  <c r="R12" i="292"/>
  <c r="Q12" i="292"/>
  <c r="P12" i="292"/>
  <c r="O12" i="292"/>
  <c r="N12" i="292"/>
  <c r="M12" i="292"/>
  <c r="L12" i="292"/>
  <c r="K12" i="292"/>
  <c r="J12" i="292"/>
  <c r="I12" i="292"/>
  <c r="H12" i="292"/>
  <c r="G12" i="292"/>
  <c r="F12" i="292"/>
  <c r="D12" i="292"/>
  <c r="C12" i="292"/>
  <c r="AB11" i="292"/>
  <c r="AA11" i="292"/>
  <c r="Z11" i="292"/>
  <c r="AB10" i="292"/>
  <c r="AA10" i="292"/>
  <c r="Z10" i="292"/>
  <c r="AB9" i="292"/>
  <c r="AA9" i="292"/>
  <c r="Z9" i="292"/>
  <c r="AB8" i="292"/>
  <c r="AA8" i="292"/>
  <c r="E12" i="292"/>
  <c r="B12" i="292"/>
  <c r="E14" i="290"/>
  <c r="D14" i="290"/>
  <c r="C14" i="290"/>
  <c r="AB12" i="292" l="1"/>
  <c r="AA12" i="292"/>
  <c r="Z8" i="292"/>
  <c r="Z12" i="292" s="1"/>
  <c r="F233" i="286" l="1"/>
  <c r="E233" i="286"/>
  <c r="D233" i="286"/>
  <c r="G232" i="286"/>
  <c r="G231" i="286"/>
  <c r="F227" i="286"/>
  <c r="E227" i="286"/>
  <c r="D227" i="286"/>
  <c r="G226" i="286"/>
  <c r="G225" i="286"/>
  <c r="F221" i="286"/>
  <c r="E221" i="286"/>
  <c r="D221" i="286"/>
  <c r="G220" i="286"/>
  <c r="G219" i="286"/>
  <c r="G103" i="286"/>
  <c r="G104" i="286" s="1"/>
  <c r="G98" i="286"/>
  <c r="G99" i="286" s="1"/>
  <c r="G93" i="286"/>
  <c r="G94" i="286" s="1"/>
  <c r="F104" i="286"/>
  <c r="E104" i="286"/>
  <c r="D104" i="286"/>
  <c r="F99" i="286"/>
  <c r="E99" i="286"/>
  <c r="D99" i="286"/>
  <c r="F94" i="286"/>
  <c r="E94" i="286"/>
  <c r="D94" i="286"/>
  <c r="G59" i="286"/>
  <c r="F60" i="286"/>
  <c r="E60" i="286"/>
  <c r="D60" i="286"/>
  <c r="G155" i="286"/>
  <c r="F41" i="286"/>
  <c r="E41" i="286"/>
  <c r="D41" i="286"/>
  <c r="G40" i="286"/>
  <c r="G233" i="286" l="1"/>
  <c r="G227" i="286"/>
  <c r="G221" i="286"/>
  <c r="F30" i="286"/>
  <c r="E30" i="286"/>
  <c r="D30" i="286"/>
  <c r="G29" i="286"/>
  <c r="F24" i="286"/>
  <c r="E24" i="286"/>
  <c r="D24" i="286"/>
  <c r="G23" i="286"/>
  <c r="G146" i="286"/>
  <c r="G147" i="286"/>
  <c r="G145" i="286"/>
  <c r="F148" i="286"/>
  <c r="E148" i="286"/>
  <c r="D148" i="286"/>
  <c r="F13" i="286" l="1"/>
  <c r="E13" i="286"/>
  <c r="D13" i="286"/>
  <c r="G12" i="286"/>
  <c r="F215" i="286"/>
  <c r="E215" i="286"/>
  <c r="D215" i="286"/>
  <c r="G214" i="286"/>
  <c r="G213" i="286"/>
  <c r="F209" i="286"/>
  <c r="E209" i="286"/>
  <c r="D209" i="286"/>
  <c r="G208" i="286"/>
  <c r="G209" i="286" s="1"/>
  <c r="F203" i="286"/>
  <c r="E203" i="286"/>
  <c r="D203" i="286"/>
  <c r="G202" i="286"/>
  <c r="G201" i="286"/>
  <c r="G200" i="286"/>
  <c r="G199" i="286"/>
  <c r="G198" i="286"/>
  <c r="F194" i="286"/>
  <c r="E194" i="286"/>
  <c r="D194" i="286"/>
  <c r="G193" i="286"/>
  <c r="G192" i="286"/>
  <c r="G191" i="286"/>
  <c r="F187" i="286"/>
  <c r="E187" i="286"/>
  <c r="D187" i="286"/>
  <c r="G186" i="286"/>
  <c r="G185" i="286"/>
  <c r="G184" i="286"/>
  <c r="F180" i="286"/>
  <c r="E180" i="286"/>
  <c r="D180" i="286"/>
  <c r="G179" i="286"/>
  <c r="G178" i="286"/>
  <c r="G177" i="286"/>
  <c r="F173" i="286"/>
  <c r="E173" i="286"/>
  <c r="D173" i="286"/>
  <c r="G172" i="286"/>
  <c r="G171" i="286"/>
  <c r="G170" i="286"/>
  <c r="F166" i="286"/>
  <c r="E166" i="286"/>
  <c r="D166" i="286"/>
  <c r="G165" i="286"/>
  <c r="G164" i="286"/>
  <c r="G163" i="286"/>
  <c r="G162" i="286"/>
  <c r="G161" i="286"/>
  <c r="F157" i="286"/>
  <c r="E157" i="286"/>
  <c r="D157" i="286"/>
  <c r="G156" i="286"/>
  <c r="G154" i="286"/>
  <c r="G153" i="286"/>
  <c r="G152" i="286"/>
  <c r="G148" i="286"/>
  <c r="F141" i="286"/>
  <c r="E141" i="286"/>
  <c r="D141" i="286"/>
  <c r="G140" i="286"/>
  <c r="G139" i="286"/>
  <c r="G138" i="286"/>
  <c r="G137" i="286"/>
  <c r="F133" i="286"/>
  <c r="E133" i="286"/>
  <c r="D133" i="286"/>
  <c r="G132" i="286"/>
  <c r="G131" i="286"/>
  <c r="G130" i="286"/>
  <c r="G129" i="286"/>
  <c r="F125" i="286"/>
  <c r="E125" i="286"/>
  <c r="D125" i="286"/>
  <c r="G124" i="286"/>
  <c r="G123" i="286"/>
  <c r="G122" i="286"/>
  <c r="G121" i="286"/>
  <c r="G120" i="286"/>
  <c r="F116" i="286"/>
  <c r="E116" i="286"/>
  <c r="E235" i="286" s="1"/>
  <c r="D116" i="286"/>
  <c r="G115" i="286"/>
  <c r="G114" i="286"/>
  <c r="F89" i="286"/>
  <c r="E89" i="286"/>
  <c r="D89" i="286"/>
  <c r="G88" i="286"/>
  <c r="G89" i="286" s="1"/>
  <c r="F84" i="286"/>
  <c r="E84" i="286"/>
  <c r="D84" i="286"/>
  <c r="G83" i="286"/>
  <c r="G84" i="286" s="1"/>
  <c r="F79" i="286"/>
  <c r="E79" i="286"/>
  <c r="D79" i="286"/>
  <c r="G78" i="286"/>
  <c r="G77" i="286"/>
  <c r="F73" i="286"/>
  <c r="E73" i="286"/>
  <c r="D73" i="286"/>
  <c r="G72" i="286"/>
  <c r="G71" i="286"/>
  <c r="F67" i="286"/>
  <c r="E67" i="286"/>
  <c r="D67" i="286"/>
  <c r="G66" i="286"/>
  <c r="G65" i="286"/>
  <c r="G58" i="286"/>
  <c r="G57" i="286"/>
  <c r="F53" i="286"/>
  <c r="E53" i="286"/>
  <c r="D53" i="286"/>
  <c r="G52" i="286"/>
  <c r="G51" i="286"/>
  <c r="F46" i="286"/>
  <c r="E46" i="286"/>
  <c r="D46" i="286"/>
  <c r="G45" i="286"/>
  <c r="G46" i="286" s="1"/>
  <c r="G39" i="286"/>
  <c r="G41" i="286" s="1"/>
  <c r="F35" i="286"/>
  <c r="E35" i="286"/>
  <c r="D35" i="286"/>
  <c r="G34" i="286"/>
  <c r="G35" i="286" s="1"/>
  <c r="G28" i="286"/>
  <c r="G30" i="286" s="1"/>
  <c r="G22" i="286"/>
  <c r="G24" i="286" s="1"/>
  <c r="F18" i="286"/>
  <c r="E18" i="286"/>
  <c r="D18" i="286"/>
  <c r="G17" i="286"/>
  <c r="G18" i="286" s="1"/>
  <c r="G11" i="286"/>
  <c r="F235" i="286" l="1"/>
  <c r="D235" i="286"/>
  <c r="D106" i="286"/>
  <c r="F106" i="286"/>
  <c r="E106" i="286"/>
  <c r="G194" i="286"/>
  <c r="G60" i="286"/>
  <c r="G53" i="286"/>
  <c r="G13" i="286"/>
  <c r="G79" i="286"/>
  <c r="G141" i="286"/>
  <c r="G67" i="286"/>
  <c r="G116" i="286"/>
  <c r="G125" i="286"/>
  <c r="G166" i="286"/>
  <c r="G173" i="286"/>
  <c r="G180" i="286"/>
  <c r="G187" i="286"/>
  <c r="G73" i="286"/>
  <c r="G133" i="286"/>
  <c r="G157" i="286"/>
  <c r="G203" i="286"/>
  <c r="G215" i="286"/>
  <c r="G235" i="286" l="1"/>
  <c r="G106" i="286"/>
  <c r="H44" i="285"/>
  <c r="G44" i="285"/>
  <c r="F44" i="285"/>
  <c r="H31" i="284"/>
  <c r="G31" i="284"/>
  <c r="F31" i="284"/>
  <c r="H26" i="283"/>
  <c r="H24" i="283"/>
  <c r="H23" i="283"/>
  <c r="H22" i="283"/>
  <c r="H21" i="283"/>
  <c r="H20" i="283"/>
  <c r="H19" i="283"/>
  <c r="H18" i="283"/>
  <c r="H17" i="283"/>
  <c r="H16" i="283"/>
  <c r="H15" i="283"/>
  <c r="H14" i="283"/>
  <c r="H13" i="283"/>
  <c r="H12" i="283"/>
  <c r="H11" i="283"/>
  <c r="H10" i="283"/>
  <c r="H9" i="283"/>
  <c r="H8" i="283"/>
  <c r="H7" i="283"/>
  <c r="H6" i="283"/>
  <c r="G10" i="281"/>
  <c r="F10" i="281"/>
  <c r="E10" i="281"/>
  <c r="D10" i="281"/>
  <c r="C10" i="281"/>
  <c r="G15" i="280"/>
  <c r="E15" i="280"/>
  <c r="D15" i="280"/>
  <c r="C15" i="280"/>
  <c r="F14" i="280"/>
  <c r="F13" i="280"/>
  <c r="F12" i="280"/>
  <c r="F11" i="280"/>
  <c r="F10" i="280"/>
  <c r="F9" i="280"/>
  <c r="F8" i="280"/>
  <c r="F15" i="280" l="1"/>
  <c r="G26" i="279" l="1"/>
  <c r="G24" i="279"/>
  <c r="G25" i="279"/>
  <c r="G22" i="279"/>
  <c r="G20" i="279"/>
  <c r="E23" i="279"/>
  <c r="G23" i="279" s="1"/>
  <c r="E21" i="279"/>
  <c r="G21" i="279" s="1"/>
  <c r="E19" i="279"/>
  <c r="G19" i="279" s="1"/>
  <c r="D15" i="279"/>
  <c r="C15" i="279"/>
  <c r="B15" i="279"/>
  <c r="C14" i="279"/>
  <c r="D14" i="279"/>
  <c r="B14" i="279"/>
  <c r="E12" i="279"/>
  <c r="E10" i="279"/>
  <c r="E13" i="279"/>
  <c r="E11" i="279"/>
  <c r="E9" i="279"/>
  <c r="E8" i="279"/>
  <c r="E15" i="279" l="1"/>
  <c r="E14" i="279"/>
  <c r="E49" i="278" l="1"/>
  <c r="C49" i="278"/>
  <c r="H48" i="278"/>
  <c r="G37" i="278"/>
  <c r="I37" i="278" s="1"/>
  <c r="H37" i="278"/>
  <c r="F37" i="278"/>
  <c r="H23" i="278" l="1"/>
  <c r="G23" i="278"/>
  <c r="I23" i="278" s="1"/>
  <c r="F23" i="278"/>
  <c r="H21" i="278"/>
  <c r="G21" i="278"/>
  <c r="I21" i="278" s="1"/>
  <c r="F21" i="278"/>
  <c r="E26" i="278"/>
  <c r="C26" i="278"/>
  <c r="E17" i="278"/>
  <c r="C17" i="278"/>
  <c r="F52" i="278"/>
  <c r="E52" i="278"/>
  <c r="H52" i="278" s="1"/>
  <c r="C52" i="278"/>
  <c r="C53" i="278" s="1"/>
  <c r="H51" i="278"/>
  <c r="F50" i="278"/>
  <c r="I48" i="278"/>
  <c r="F47" i="278"/>
  <c r="H46" i="278"/>
  <c r="G46" i="278"/>
  <c r="I46" i="278" s="1"/>
  <c r="F46" i="278"/>
  <c r="F45" i="278"/>
  <c r="H45" i="278"/>
  <c r="H44" i="278"/>
  <c r="G44" i="278"/>
  <c r="I44" i="278" s="1"/>
  <c r="F44" i="278"/>
  <c r="F43" i="278"/>
  <c r="H43" i="278"/>
  <c r="H42" i="278"/>
  <c r="G42" i="278"/>
  <c r="I42" i="278" s="1"/>
  <c r="F42" i="278"/>
  <c r="F41" i="278"/>
  <c r="H41" i="278"/>
  <c r="H40" i="278"/>
  <c r="G40" i="278"/>
  <c r="I40" i="278" s="1"/>
  <c r="F40" i="278"/>
  <c r="F39" i="278"/>
  <c r="H39" i="278"/>
  <c r="H38" i="278"/>
  <c r="G38" i="278"/>
  <c r="I38" i="278" s="1"/>
  <c r="F38" i="278"/>
  <c r="F36" i="278"/>
  <c r="H36" i="278"/>
  <c r="F35" i="278"/>
  <c r="H35" i="278"/>
  <c r="F34" i="278"/>
  <c r="F33" i="278"/>
  <c r="H33" i="278"/>
  <c r="H32" i="278"/>
  <c r="G32" i="278"/>
  <c r="I32" i="278" s="1"/>
  <c r="F32" i="278"/>
  <c r="H31" i="278"/>
  <c r="G31" i="278"/>
  <c r="I31" i="278" s="1"/>
  <c r="F31" i="278"/>
  <c r="F30" i="278"/>
  <c r="H29" i="278"/>
  <c r="G29" i="278"/>
  <c r="I29" i="278" s="1"/>
  <c r="F29" i="278"/>
  <c r="H28" i="278"/>
  <c r="G28" i="278"/>
  <c r="F28" i="278"/>
  <c r="H27" i="278"/>
  <c r="G27" i="278"/>
  <c r="H24" i="278"/>
  <c r="G24" i="278"/>
  <c r="I24" i="278" s="1"/>
  <c r="F24" i="278"/>
  <c r="H22" i="278"/>
  <c r="G22" i="278"/>
  <c r="I22" i="278" s="1"/>
  <c r="F22" i="278"/>
  <c r="H20" i="278"/>
  <c r="G20" i="278"/>
  <c r="I20" i="278" s="1"/>
  <c r="F20" i="278"/>
  <c r="H18" i="278"/>
  <c r="G18" i="278"/>
  <c r="I18" i="278" s="1"/>
  <c r="F18" i="278"/>
  <c r="H25" i="278"/>
  <c r="G25" i="278"/>
  <c r="I25" i="278" s="1"/>
  <c r="F25" i="278"/>
  <c r="H19" i="278"/>
  <c r="G19" i="278"/>
  <c r="I19" i="278" s="1"/>
  <c r="F19" i="278"/>
  <c r="G16" i="278"/>
  <c r="I16" i="278" s="1"/>
  <c r="F16" i="278"/>
  <c r="I15" i="278"/>
  <c r="H15" i="278"/>
  <c r="I14" i="278"/>
  <c r="H14" i="278"/>
  <c r="I13" i="278"/>
  <c r="H13" i="278"/>
  <c r="I12" i="278"/>
  <c r="H12" i="278"/>
  <c r="I11" i="278"/>
  <c r="H11" i="278"/>
  <c r="I10" i="278"/>
  <c r="H10" i="278"/>
  <c r="I8" i="278"/>
  <c r="H8" i="278"/>
  <c r="C54" i="278" l="1"/>
  <c r="I27" i="278"/>
  <c r="I26" i="278"/>
  <c r="H26" i="278"/>
  <c r="G26" i="278"/>
  <c r="H17" i="278"/>
  <c r="G47" i="278"/>
  <c r="G41" i="278"/>
  <c r="I41" i="278" s="1"/>
  <c r="I17" i="278"/>
  <c r="G34" i="278"/>
  <c r="I34" i="278" s="1"/>
  <c r="G45" i="278"/>
  <c r="I45" i="278" s="1"/>
  <c r="H47" i="278"/>
  <c r="G50" i="278"/>
  <c r="I50" i="278" s="1"/>
  <c r="G30" i="278"/>
  <c r="I30" i="278" s="1"/>
  <c r="H34" i="278"/>
  <c r="G36" i="278"/>
  <c r="I36" i="278" s="1"/>
  <c r="H50" i="278"/>
  <c r="H53" i="278" s="1"/>
  <c r="I52" i="278"/>
  <c r="I28" i="278"/>
  <c r="H30" i="278"/>
  <c r="G33" i="278"/>
  <c r="I33" i="278" s="1"/>
  <c r="G35" i="278"/>
  <c r="I35" i="278" s="1"/>
  <c r="G39" i="278"/>
  <c r="I39" i="278" s="1"/>
  <c r="G43" i="278"/>
  <c r="I43" i="278" s="1"/>
  <c r="G52" i="278"/>
  <c r="E53" i="278"/>
  <c r="E54" i="278" s="1"/>
  <c r="H54" i="278" l="1"/>
  <c r="G54" i="278"/>
  <c r="H49" i="278"/>
  <c r="G49" i="278"/>
  <c r="G53" i="278"/>
  <c r="I47" i="278"/>
  <c r="I49" i="278" s="1"/>
  <c r="I54" i="278" s="1"/>
  <c r="I53" i="278"/>
  <c r="L58" i="268" l="1"/>
  <c r="L37" i="268"/>
  <c r="L33" i="268"/>
  <c r="L22" i="268"/>
  <c r="L18" i="268"/>
  <c r="M24" i="270"/>
  <c r="M17" i="270"/>
  <c r="L24" i="270"/>
  <c r="L25" i="270"/>
  <c r="L23" i="270"/>
  <c r="L22" i="270"/>
  <c r="L21" i="270"/>
  <c r="L29" i="270" s="1"/>
  <c r="L17" i="270"/>
  <c r="L12" i="270"/>
  <c r="L16" i="270"/>
  <c r="L13" i="270"/>
  <c r="L11" i="270"/>
  <c r="L10" i="270"/>
  <c r="L9" i="270"/>
  <c r="E26" i="270"/>
  <c r="E25" i="270"/>
  <c r="E24" i="270"/>
  <c r="E23" i="270"/>
  <c r="E22" i="270"/>
  <c r="E21" i="270"/>
  <c r="E17" i="270"/>
  <c r="E15" i="270"/>
  <c r="E14" i="270"/>
  <c r="E13" i="270"/>
  <c r="E12" i="270"/>
  <c r="E11" i="270"/>
  <c r="E10" i="270"/>
  <c r="E9" i="270"/>
  <c r="F26" i="270"/>
  <c r="F25" i="270"/>
  <c r="F24" i="270"/>
  <c r="F23" i="270"/>
  <c r="F22" i="270"/>
  <c r="F21" i="270"/>
  <c r="F17" i="270"/>
  <c r="F15" i="270"/>
  <c r="F14" i="270"/>
  <c r="F13" i="270"/>
  <c r="F12" i="270"/>
  <c r="F11" i="270"/>
  <c r="F10" i="270"/>
  <c r="F9" i="270"/>
  <c r="L19" i="270" l="1"/>
  <c r="L32" i="270" s="1"/>
  <c r="E29" i="270"/>
  <c r="F29" i="270"/>
  <c r="F19" i="270"/>
  <c r="F32" i="270" l="1"/>
  <c r="J32" i="270"/>
  <c r="J29" i="270"/>
  <c r="J19" i="270"/>
  <c r="C32" i="270"/>
  <c r="C29" i="270"/>
  <c r="C19" i="270"/>
  <c r="O49" i="267" l="1"/>
  <c r="N49" i="267"/>
  <c r="M49" i="267"/>
  <c r="L49" i="267"/>
  <c r="O46" i="267"/>
  <c r="N46" i="267"/>
  <c r="M46" i="267"/>
  <c r="L46" i="267"/>
  <c r="O58" i="268" l="1"/>
  <c r="N58" i="268"/>
  <c r="M58" i="268"/>
  <c r="O28" i="267"/>
  <c r="N28" i="267"/>
  <c r="M28" i="267"/>
  <c r="L28" i="267"/>
  <c r="O76" i="268" l="1"/>
  <c r="N76" i="268"/>
  <c r="M76" i="268"/>
  <c r="L76" i="268"/>
  <c r="O79" i="268"/>
  <c r="N79" i="268"/>
  <c r="M79" i="268"/>
  <c r="L79" i="268"/>
  <c r="O184" i="267" l="1"/>
  <c r="N184" i="267"/>
  <c r="M184" i="267"/>
  <c r="L184" i="267"/>
  <c r="O98" i="267" l="1"/>
  <c r="N98" i="267"/>
  <c r="M98" i="267"/>
  <c r="L98" i="267"/>
  <c r="O364" i="268" l="1"/>
  <c r="N364" i="268"/>
  <c r="M364" i="268"/>
  <c r="L364" i="268"/>
  <c r="O353" i="268"/>
  <c r="N353" i="268"/>
  <c r="M353" i="268"/>
  <c r="L353" i="268"/>
  <c r="M25" i="270" s="1"/>
  <c r="O337" i="268"/>
  <c r="N337" i="268"/>
  <c r="M337" i="268"/>
  <c r="L337" i="268"/>
  <c r="O329" i="268"/>
  <c r="O355" i="268" s="1"/>
  <c r="N329" i="268"/>
  <c r="M329" i="268"/>
  <c r="M355" i="268" s="1"/>
  <c r="L329" i="268"/>
  <c r="M23" i="270" s="1"/>
  <c r="O323" i="268"/>
  <c r="N323" i="268"/>
  <c r="M323" i="268"/>
  <c r="L323" i="268"/>
  <c r="O296" i="268"/>
  <c r="N296" i="268"/>
  <c r="M296" i="268"/>
  <c r="L296" i="268"/>
  <c r="O250" i="268"/>
  <c r="N250" i="268"/>
  <c r="M250" i="268"/>
  <c r="L250" i="268"/>
  <c r="M16" i="270" s="1"/>
  <c r="O242" i="268"/>
  <c r="N242" i="268"/>
  <c r="M242" i="268"/>
  <c r="L242" i="268"/>
  <c r="O225" i="268"/>
  <c r="N225" i="268"/>
  <c r="M225" i="268"/>
  <c r="M260" i="268" s="1"/>
  <c r="L225" i="268"/>
  <c r="M12" i="270" s="1"/>
  <c r="O205" i="268"/>
  <c r="N205" i="268"/>
  <c r="M205" i="268"/>
  <c r="L205" i="268"/>
  <c r="M13" i="270" s="1"/>
  <c r="O189" i="268"/>
  <c r="N189" i="268"/>
  <c r="M189" i="268"/>
  <c r="L189" i="268"/>
  <c r="M11" i="270" s="1"/>
  <c r="O108" i="268"/>
  <c r="N108" i="268"/>
  <c r="M108" i="268"/>
  <c r="L108" i="268"/>
  <c r="M10" i="270" s="1"/>
  <c r="O95" i="268"/>
  <c r="N95" i="268"/>
  <c r="M95" i="268"/>
  <c r="L95" i="268"/>
  <c r="M9" i="270" s="1"/>
  <c r="O61" i="268"/>
  <c r="N61" i="268"/>
  <c r="M61" i="268"/>
  <c r="L61" i="268"/>
  <c r="M22" i="270" s="1"/>
  <c r="O62" i="268"/>
  <c r="N62" i="268"/>
  <c r="M62" i="268"/>
  <c r="L62" i="268"/>
  <c r="O47" i="268"/>
  <c r="N47" i="268"/>
  <c r="N48" i="268" s="1"/>
  <c r="M47" i="268"/>
  <c r="M48" i="268" s="1"/>
  <c r="L47" i="268"/>
  <c r="O37" i="268"/>
  <c r="N37" i="268"/>
  <c r="M37" i="268"/>
  <c r="O33" i="268"/>
  <c r="N33" i="268"/>
  <c r="M33" i="268"/>
  <c r="O22" i="268"/>
  <c r="N22" i="268"/>
  <c r="M22" i="268"/>
  <c r="O18" i="268"/>
  <c r="N18" i="268"/>
  <c r="M18" i="268"/>
  <c r="L23" i="268"/>
  <c r="O233" i="267"/>
  <c r="N233" i="267"/>
  <c r="M233" i="267"/>
  <c r="L233" i="267"/>
  <c r="O227" i="267"/>
  <c r="N227" i="267"/>
  <c r="M227" i="267"/>
  <c r="L227" i="267"/>
  <c r="O218" i="267"/>
  <c r="N218" i="267"/>
  <c r="M218" i="267"/>
  <c r="L218" i="267"/>
  <c r="O199" i="267"/>
  <c r="N199" i="267"/>
  <c r="M199" i="267"/>
  <c r="L199" i="267"/>
  <c r="O192" i="267"/>
  <c r="N192" i="267"/>
  <c r="M192" i="267"/>
  <c r="L192" i="267"/>
  <c r="O179" i="267"/>
  <c r="O186" i="267" s="1"/>
  <c r="N179" i="267"/>
  <c r="N186" i="267" s="1"/>
  <c r="M179" i="267"/>
  <c r="M186" i="267" s="1"/>
  <c r="L179" i="267"/>
  <c r="O170" i="267"/>
  <c r="N170" i="267"/>
  <c r="M170" i="267"/>
  <c r="L170" i="267"/>
  <c r="O155" i="267"/>
  <c r="N155" i="267"/>
  <c r="M155" i="267"/>
  <c r="L155" i="267"/>
  <c r="O123" i="267"/>
  <c r="N123" i="267"/>
  <c r="M123" i="267"/>
  <c r="L123" i="267"/>
  <c r="O110" i="267"/>
  <c r="N110" i="267"/>
  <c r="M110" i="267"/>
  <c r="L110" i="267"/>
  <c r="O105" i="267"/>
  <c r="N105" i="267"/>
  <c r="M105" i="267"/>
  <c r="L105" i="267"/>
  <c r="O91" i="267"/>
  <c r="N91" i="267"/>
  <c r="M91" i="267"/>
  <c r="L91" i="267"/>
  <c r="O77" i="267"/>
  <c r="N77" i="267"/>
  <c r="M77" i="267"/>
  <c r="L77" i="267"/>
  <c r="O72" i="267"/>
  <c r="N72" i="267"/>
  <c r="M72" i="267"/>
  <c r="L72" i="267"/>
  <c r="O64" i="267"/>
  <c r="N64" i="267"/>
  <c r="M64" i="267"/>
  <c r="L64" i="267"/>
  <c r="O43" i="267"/>
  <c r="O50" i="267" s="1"/>
  <c r="N43" i="267"/>
  <c r="N50" i="267" s="1"/>
  <c r="M43" i="267"/>
  <c r="M50" i="267" s="1"/>
  <c r="L43" i="267"/>
  <c r="L50" i="267" s="1"/>
  <c r="O35" i="267"/>
  <c r="N35" i="267"/>
  <c r="M35" i="267"/>
  <c r="L35" i="267"/>
  <c r="O20" i="267"/>
  <c r="N20" i="267"/>
  <c r="M20" i="267"/>
  <c r="L20" i="267"/>
  <c r="O14" i="267"/>
  <c r="N14" i="267"/>
  <c r="M14" i="267"/>
  <c r="L14" i="267"/>
  <c r="L48" i="268" l="1"/>
  <c r="M21" i="270"/>
  <c r="M29" i="270" s="1"/>
  <c r="M19" i="270"/>
  <c r="M32" i="270" s="1"/>
  <c r="O23" i="268"/>
  <c r="N23" i="268"/>
  <c r="M23" i="268"/>
  <c r="L186" i="267"/>
  <c r="N79" i="267"/>
  <c r="M79" i="267"/>
  <c r="L79" i="267"/>
  <c r="O79" i="267"/>
  <c r="N355" i="268"/>
  <c r="O260" i="268"/>
  <c r="O357" i="268" s="1"/>
  <c r="N260" i="268"/>
  <c r="M357" i="268"/>
  <c r="L201" i="267"/>
  <c r="N112" i="267"/>
  <c r="O48" i="268"/>
  <c r="N201" i="267"/>
  <c r="M201" i="267"/>
  <c r="O201" i="267"/>
  <c r="L37" i="267"/>
  <c r="O81" i="268"/>
  <c r="N81" i="268"/>
  <c r="M81" i="268"/>
  <c r="L81" i="268"/>
  <c r="L355" i="268"/>
  <c r="N172" i="267"/>
  <c r="O172" i="267"/>
  <c r="M172" i="267"/>
  <c r="L172" i="267"/>
  <c r="L112" i="267"/>
  <c r="M39" i="268"/>
  <c r="N39" i="268"/>
  <c r="O39" i="268"/>
  <c r="L39" i="268"/>
  <c r="L260" i="268"/>
  <c r="O112" i="267"/>
  <c r="M112" i="267"/>
  <c r="O37" i="267"/>
  <c r="N37" i="267"/>
  <c r="M37" i="267"/>
  <c r="E19" i="270" l="1"/>
  <c r="E32" i="270" s="1"/>
  <c r="N357" i="268"/>
  <c r="N203" i="267"/>
  <c r="M64" i="268"/>
  <c r="L64" i="268"/>
  <c r="L203" i="267"/>
  <c r="O203" i="267"/>
  <c r="O206" i="267" s="1"/>
  <c r="M203" i="267"/>
  <c r="O64" i="268"/>
  <c r="N64" i="268"/>
  <c r="L357" i="268"/>
  <c r="N206" i="267" l="1"/>
  <c r="N237" i="267" s="1"/>
  <c r="M368" i="268"/>
  <c r="L206" i="267"/>
  <c r="L237" i="267" s="1"/>
  <c r="M206" i="267"/>
  <c r="M237" i="267" s="1"/>
  <c r="O368" i="268"/>
  <c r="N368" i="268"/>
  <c r="L368" i="268"/>
  <c r="O237" i="267"/>
  <c r="G364" i="268" l="1"/>
  <c r="F364" i="268"/>
  <c r="E364" i="268"/>
  <c r="D364" i="268"/>
  <c r="G353" i="268"/>
  <c r="F353" i="268"/>
  <c r="E353" i="268"/>
  <c r="D353" i="268"/>
  <c r="G337" i="268"/>
  <c r="F337" i="268"/>
  <c r="E337" i="268"/>
  <c r="D337" i="268"/>
  <c r="G329" i="268"/>
  <c r="G355" i="268" s="1"/>
  <c r="F329" i="268"/>
  <c r="E329" i="268"/>
  <c r="E355" i="268" s="1"/>
  <c r="D329" i="268"/>
  <c r="D355" i="268" s="1"/>
  <c r="G323" i="268"/>
  <c r="F323" i="268"/>
  <c r="E323" i="268"/>
  <c r="D323" i="268"/>
  <c r="G296" i="268"/>
  <c r="F296" i="268"/>
  <c r="E296" i="268"/>
  <c r="D296" i="268"/>
  <c r="G250" i="268"/>
  <c r="F250" i="268"/>
  <c r="E250" i="268"/>
  <c r="D250" i="268"/>
  <c r="G242" i="268"/>
  <c r="F242" i="268"/>
  <c r="E242" i="268"/>
  <c r="D242" i="268"/>
  <c r="G225" i="268"/>
  <c r="G260" i="268" s="1"/>
  <c r="F225" i="268"/>
  <c r="F260" i="268" s="1"/>
  <c r="E225" i="268"/>
  <c r="E260" i="268" s="1"/>
  <c r="D209" i="268"/>
  <c r="D225" i="268" s="1"/>
  <c r="D260" i="268" s="1"/>
  <c r="G205" i="268"/>
  <c r="F205" i="268"/>
  <c r="E205" i="268"/>
  <c r="D205" i="268"/>
  <c r="G189" i="268"/>
  <c r="F189" i="268"/>
  <c r="E189" i="268"/>
  <c r="D189" i="268"/>
  <c r="G108" i="268"/>
  <c r="F108" i="268"/>
  <c r="E108" i="268"/>
  <c r="D108" i="268"/>
  <c r="G95" i="268"/>
  <c r="F95" i="268"/>
  <c r="E95" i="268"/>
  <c r="D95" i="268"/>
  <c r="G76" i="268"/>
  <c r="G81" i="268" s="1"/>
  <c r="F76" i="268"/>
  <c r="F81" i="268" s="1"/>
  <c r="E76" i="268"/>
  <c r="E81" i="268" s="1"/>
  <c r="D76" i="268"/>
  <c r="D81" i="268" s="1"/>
  <c r="G61" i="268"/>
  <c r="F61" i="268"/>
  <c r="E61" i="268"/>
  <c r="D61" i="268"/>
  <c r="G58" i="268"/>
  <c r="G62" i="268" s="1"/>
  <c r="F58" i="268"/>
  <c r="F62" i="268" s="1"/>
  <c r="E58" i="268"/>
  <c r="E62" i="268" s="1"/>
  <c r="D58" i="268"/>
  <c r="D62" i="268" s="1"/>
  <c r="G47" i="268"/>
  <c r="G48" i="268" s="1"/>
  <c r="F47" i="268"/>
  <c r="F48" i="268" s="1"/>
  <c r="E47" i="268"/>
  <c r="E48" i="268" s="1"/>
  <c r="D47" i="268"/>
  <c r="D48" i="268" s="1"/>
  <c r="G37" i="268"/>
  <c r="F37" i="268"/>
  <c r="E37" i="268"/>
  <c r="D37" i="268"/>
  <c r="G33" i="268"/>
  <c r="F33" i="268"/>
  <c r="E33" i="268"/>
  <c r="D33" i="268"/>
  <c r="G22" i="268"/>
  <c r="F22" i="268"/>
  <c r="E22" i="268"/>
  <c r="D22" i="268"/>
  <c r="G18" i="268"/>
  <c r="G23" i="268" s="1"/>
  <c r="F18" i="268"/>
  <c r="F23" i="268" s="1"/>
  <c r="E18" i="268"/>
  <c r="E23" i="268" s="1"/>
  <c r="D18" i="268"/>
  <c r="D23" i="268" s="1"/>
  <c r="G233" i="267"/>
  <c r="F233" i="267"/>
  <c r="E233" i="267"/>
  <c r="D233" i="267"/>
  <c r="G227" i="267"/>
  <c r="F227" i="267"/>
  <c r="E227" i="267"/>
  <c r="D227" i="267"/>
  <c r="G218" i="267"/>
  <c r="F218" i="267"/>
  <c r="E218" i="267"/>
  <c r="D218" i="267"/>
  <c r="G199" i="267"/>
  <c r="F199" i="267"/>
  <c r="E199" i="267"/>
  <c r="D199" i="267"/>
  <c r="G192" i="267"/>
  <c r="F192" i="267"/>
  <c r="E192" i="267"/>
  <c r="D192" i="267"/>
  <c r="G184" i="267"/>
  <c r="F184" i="267"/>
  <c r="E184" i="267"/>
  <c r="D184" i="267"/>
  <c r="G179" i="267"/>
  <c r="G186" i="267" s="1"/>
  <c r="F179" i="267"/>
  <c r="F186" i="267" s="1"/>
  <c r="E179" i="267"/>
  <c r="E186" i="267" s="1"/>
  <c r="D179" i="267"/>
  <c r="D186" i="267" s="1"/>
  <c r="G170" i="267"/>
  <c r="F170" i="267"/>
  <c r="E170" i="267"/>
  <c r="D170" i="267"/>
  <c r="G155" i="267"/>
  <c r="G172" i="267" s="1"/>
  <c r="F155" i="267"/>
  <c r="F172" i="267" s="1"/>
  <c r="E155" i="267"/>
  <c r="E172" i="267" s="1"/>
  <c r="D155" i="267"/>
  <c r="D172" i="267" s="1"/>
  <c r="G123" i="267"/>
  <c r="F123" i="267"/>
  <c r="E123" i="267"/>
  <c r="D123" i="267"/>
  <c r="G110" i="267"/>
  <c r="F110" i="267"/>
  <c r="E110" i="267"/>
  <c r="D110" i="267"/>
  <c r="G105" i="267"/>
  <c r="F105" i="267"/>
  <c r="E105" i="267"/>
  <c r="D105" i="267"/>
  <c r="G98" i="267"/>
  <c r="F98" i="267"/>
  <c r="E98" i="267"/>
  <c r="D98" i="267"/>
  <c r="G91" i="267"/>
  <c r="G112" i="267" s="1"/>
  <c r="F91" i="267"/>
  <c r="E91" i="267"/>
  <c r="E112" i="267" s="1"/>
  <c r="D91" i="267"/>
  <c r="D112" i="267" s="1"/>
  <c r="G77" i="267"/>
  <c r="F77" i="267"/>
  <c r="E77" i="267"/>
  <c r="D77" i="267"/>
  <c r="G72" i="267"/>
  <c r="G79" i="267" s="1"/>
  <c r="F72" i="267"/>
  <c r="F79" i="267" s="1"/>
  <c r="E72" i="267"/>
  <c r="E79" i="267" s="1"/>
  <c r="D72" i="267"/>
  <c r="D79" i="267" s="1"/>
  <c r="G64" i="267"/>
  <c r="F64" i="267"/>
  <c r="E64" i="267"/>
  <c r="D64" i="267"/>
  <c r="G43" i="267"/>
  <c r="G50" i="267" s="1"/>
  <c r="F43" i="267"/>
  <c r="F50" i="267" s="1"/>
  <c r="E43" i="267"/>
  <c r="E50" i="267" s="1"/>
  <c r="D43" i="267"/>
  <c r="D50" i="267" s="1"/>
  <c r="G35" i="267"/>
  <c r="F35" i="267"/>
  <c r="E35" i="267"/>
  <c r="D35" i="267"/>
  <c r="G28" i="267"/>
  <c r="F28" i="267"/>
  <c r="E28" i="267"/>
  <c r="D28" i="267"/>
  <c r="G20" i="267"/>
  <c r="F20" i="267"/>
  <c r="E20" i="267"/>
  <c r="D20" i="267"/>
  <c r="G14" i="267"/>
  <c r="G37" i="267" s="1"/>
  <c r="F14" i="267"/>
  <c r="E14" i="267"/>
  <c r="E37" i="267" s="1"/>
  <c r="D14" i="267"/>
  <c r="D37" i="267" s="1"/>
  <c r="D357" i="268" l="1"/>
  <c r="F355" i="268"/>
  <c r="F112" i="267"/>
  <c r="F357" i="268"/>
  <c r="D39" i="268"/>
  <c r="D64" i="268" s="1"/>
  <c r="D368" i="268" s="1"/>
  <c r="E39" i="268"/>
  <c r="E64" i="268" s="1"/>
  <c r="F39" i="268"/>
  <c r="F64" i="268" s="1"/>
  <c r="F368" i="268" s="1"/>
  <c r="G39" i="268"/>
  <c r="G64" i="268" s="1"/>
  <c r="E357" i="268"/>
  <c r="G357" i="268"/>
  <c r="D201" i="267"/>
  <c r="D203" i="267" s="1"/>
  <c r="D206" i="267" s="1"/>
  <c r="D237" i="267" s="1"/>
  <c r="E201" i="267"/>
  <c r="E203" i="267" s="1"/>
  <c r="E206" i="267" s="1"/>
  <c r="E237" i="267" s="1"/>
  <c r="F201" i="267"/>
  <c r="F37" i="267"/>
  <c r="G201" i="267"/>
  <c r="G203" i="267" s="1"/>
  <c r="G206" i="267" s="1"/>
  <c r="G237" i="267" s="1"/>
  <c r="F203" i="267" l="1"/>
  <c r="F206" i="267" s="1"/>
  <c r="F237" i="267" s="1"/>
  <c r="G368" i="268"/>
  <c r="E368" i="26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Kovács Zoltán</author>
  </authors>
  <commentList>
    <comment ref="D78" authorId="0" shapeId="0" xr:uid="{35E2C8D0-88AC-4F84-A80E-71BD010472DA}">
      <text>
        <r>
          <rPr>
            <sz val="9"/>
            <color indexed="81"/>
            <rFont val="Tahoma"/>
            <family val="2"/>
            <charset val="238"/>
          </rPr>
          <t>Kossuth-szoborcsoportot és a lakótornyot összekötő gyalogos híd engedélyezési terve</t>
        </r>
      </text>
    </comment>
  </commentList>
</comments>
</file>

<file path=xl/sharedStrings.xml><?xml version="1.0" encoding="utf-8"?>
<sst xmlns="http://schemas.openxmlformats.org/spreadsheetml/2006/main" count="4540" uniqueCount="2014">
  <si>
    <t>1. Informatikai eszközök, szoftverek beszerzése</t>
  </si>
  <si>
    <t>2.1. Dombóvári Város- és Lakásgazdálkodási Nkft. tagi kölcsön</t>
  </si>
  <si>
    <t>Kölcsönök visszatérülése</t>
  </si>
  <si>
    <t xml:space="preserve"> </t>
  </si>
  <si>
    <t xml:space="preserve">Önkormányzat </t>
  </si>
  <si>
    <t>Cím</t>
  </si>
  <si>
    <t>Alcím</t>
  </si>
  <si>
    <t>Cím neve</t>
  </si>
  <si>
    <t>I.</t>
  </si>
  <si>
    <t>IV.</t>
  </si>
  <si>
    <t>101. cím összesen:</t>
  </si>
  <si>
    <t>104. cím összesen:</t>
  </si>
  <si>
    <t>105. cím összesen:</t>
  </si>
  <si>
    <t>II.</t>
  </si>
  <si>
    <t>III.</t>
  </si>
  <si>
    <t>1. Tárgyi eszköz, ingatlanértékesítés</t>
  </si>
  <si>
    <t>V.</t>
  </si>
  <si>
    <t>Mindösszesen:</t>
  </si>
  <si>
    <t>103. cím összesen:</t>
  </si>
  <si>
    <t>VI.</t>
  </si>
  <si>
    <t>Felújítások</t>
  </si>
  <si>
    <t>VII.</t>
  </si>
  <si>
    <t>Személyi juttatások</t>
  </si>
  <si>
    <t>Kiadás összesen</t>
  </si>
  <si>
    <t>Összesen:</t>
  </si>
  <si>
    <t>eFt</t>
  </si>
  <si>
    <t>összesen:</t>
  </si>
  <si>
    <t>Dologi kiadások</t>
  </si>
  <si>
    <t>Önkormányzat költségvetési támogatása</t>
  </si>
  <si>
    <t>VIII.</t>
  </si>
  <si>
    <t>102. cím összesen:</t>
  </si>
  <si>
    <t>Önkormányzat</t>
  </si>
  <si>
    <t>1. Polgármesteri keret</t>
  </si>
  <si>
    <t>1. Helyi önkormányzat általános működésének és ágazati feladatainak támogatása</t>
  </si>
  <si>
    <t>I. alcím összesen:</t>
  </si>
  <si>
    <t>II. alcím összesen:</t>
  </si>
  <si>
    <t>III. alcím összesen:</t>
  </si>
  <si>
    <t>IV. alcím összesen:</t>
  </si>
  <si>
    <t>VI. alcím összesen:</t>
  </si>
  <si>
    <t>VII. alcím összesen:</t>
  </si>
  <si>
    <t>VIII. alcím összesen:</t>
  </si>
  <si>
    <t>KÖH Dombóvár</t>
  </si>
  <si>
    <t>kötelező
feladat</t>
  </si>
  <si>
    <t>önként vállalt
feladat</t>
  </si>
  <si>
    <t>állami
feladat</t>
  </si>
  <si>
    <t>eredeti ei.</t>
  </si>
  <si>
    <t>Integrált Önkormányzati Szolgáltató Szervezet</t>
  </si>
  <si>
    <t>Dombóvári Közös Önkormányzati Hivatal</t>
  </si>
  <si>
    <t>104. cím összesen</t>
  </si>
  <si>
    <t>Ellátottak pénzbeli juttatásai</t>
  </si>
  <si>
    <t>Egyéb működési célú kiadások</t>
  </si>
  <si>
    <t>Beruházások</t>
  </si>
  <si>
    <t>Egyéb felhalmozási célú kiadások</t>
  </si>
  <si>
    <t>Beruházások összesen:</t>
  </si>
  <si>
    <t>1. Egyéb működési célú támogatások államháztartáson belülre</t>
  </si>
  <si>
    <t>2. Egyéb működési célú támogatások államháztartáson kívülre</t>
  </si>
  <si>
    <t>Munkaadókat terh. járulékok és szoc. hozzájár. adó</t>
  </si>
  <si>
    <t>V. alcím összesen:</t>
  </si>
  <si>
    <t>4. Általános tartalék</t>
  </si>
  <si>
    <t>Átvett pénzeszközök</t>
  </si>
  <si>
    <t>Közhatalmi bevételek</t>
  </si>
  <si>
    <t>1. Felhalmozási célú kölcsönök visszatérülése</t>
  </si>
  <si>
    <t>1. Helyi adók</t>
  </si>
  <si>
    <t>VI. alcím összesen</t>
  </si>
  <si>
    <t>IX.</t>
  </si>
  <si>
    <t>3. Céltartalék felhalmozási célú</t>
  </si>
  <si>
    <t>3. Céltartalék működési célú</t>
  </si>
  <si>
    <t>Felhalmozási bevételek</t>
  </si>
  <si>
    <t>1.2. Építményadó</t>
  </si>
  <si>
    <t>1.3. Idegenforgalmi adó</t>
  </si>
  <si>
    <t>1.1. Magánszemélyek kommunális adója</t>
  </si>
  <si>
    <t>1.4. Iparűzési adó</t>
  </si>
  <si>
    <t>1. Működési célú átvett pénzeszközök államháztartáson kívülről</t>
  </si>
  <si>
    <t>2. Felhalmozási célú átvett pénzeszközök államháztartáson kívülről</t>
  </si>
  <si>
    <t>2. Működési célú kölcsönök visszatérülése</t>
  </si>
  <si>
    <t>1. Egyéb felhalmozási célú támogatások államháztartáson belülre</t>
  </si>
  <si>
    <t>2. Egyéb felhalmozási célú támogatások államháztartáson kívülre</t>
  </si>
  <si>
    <t>KÖH Szakcsi Kirendeltsége</t>
  </si>
  <si>
    <t>Munkaadókat terhelő járulékok és szociális hozzájárulási adó</t>
  </si>
  <si>
    <t>1.1. Működési hitel</t>
  </si>
  <si>
    <t>1.2. Beruházási hitel</t>
  </si>
  <si>
    <t>1.3. Likvid hitel</t>
  </si>
  <si>
    <t>Finanszírozási kiadások</t>
  </si>
  <si>
    <t>1. Hitelek, kölcsönök törlesztése</t>
  </si>
  <si>
    <t>2. Államháztartáson belüli megelőlegezések visszafizetése</t>
  </si>
  <si>
    <t>2. Intézményi vagyonbiztosítás és felelősségbiztosítás</t>
  </si>
  <si>
    <t>1. Települési támogatás</t>
  </si>
  <si>
    <t>1.1. Lakhatáshoz kapcsolódó rendszeres kiadások viseléséhez</t>
  </si>
  <si>
    <t>2. Köztemetés</t>
  </si>
  <si>
    <t>3. Kiegészítő gyermekvédelmi támogatás</t>
  </si>
  <si>
    <t>Működési bevételek</t>
  </si>
  <si>
    <t>1. Dombóvár</t>
  </si>
  <si>
    <t>2. Szakcsi Kirendeltség</t>
  </si>
  <si>
    <t>2. Önkormányzati vagyon bérbeadás</t>
  </si>
  <si>
    <t>2.1. Víziközmű bérleti díj</t>
  </si>
  <si>
    <t>2.1.1. Szennyvízhálózat</t>
  </si>
  <si>
    <t>2.1.2. Ivóvízhálózat</t>
  </si>
  <si>
    <t>1.4. Közös Önkormányzati Hivatal működtetéséhez hozzájárulás</t>
  </si>
  <si>
    <t>1.4.1. Közös Önkormányzati Hivatal működtetéséhez hozzájárulás Szakcs</t>
  </si>
  <si>
    <t>1.4.2. Közös Önkormányzati Hivatal működtetéséhez hozzájárulás Lápafő</t>
  </si>
  <si>
    <t>1.4.3. Közös Önkormányzati Hivatal működtetéséhez hozzájárulás Várong</t>
  </si>
  <si>
    <t>1.5. Közfoglalkozatás támogatás</t>
  </si>
  <si>
    <t>1.1. Lakásszerzési támogatás, szociális kölcsön</t>
  </si>
  <si>
    <t>Bevételek megnevezése</t>
  </si>
  <si>
    <t>Kiadások megnevezése</t>
  </si>
  <si>
    <t>Intézményi működési bevételek</t>
  </si>
  <si>
    <t>Munkaadókat terh. jár. és szoc. hozzáj. adó</t>
  </si>
  <si>
    <t>Állami hozzájárulások és támogatások</t>
  </si>
  <si>
    <t>Működési célú kölcsönök visszatérülése</t>
  </si>
  <si>
    <t>Rövidlejáratú hitel visszafizetése</t>
  </si>
  <si>
    <t>Működési célú maradvány</t>
  </si>
  <si>
    <t>Működési célú hitelfelvétel</t>
  </si>
  <si>
    <t>Működési célú kölcsönnyújtás</t>
  </si>
  <si>
    <t>Államháztartáson belüli megelőlegezések</t>
  </si>
  <si>
    <t>Céltartalék, általános tartalék (működési)</t>
  </si>
  <si>
    <t>Működési célú bevételek összesen:</t>
  </si>
  <si>
    <t>Működési célú kiadások összesen:</t>
  </si>
  <si>
    <t>Felhalmozási célú pénzeszköz átvétele</t>
  </si>
  <si>
    <t>Felhalmozási célú támogatás államháztartáson belülről</t>
  </si>
  <si>
    <t>Felhalmozási célú kölcsönök visszatérülése</t>
  </si>
  <si>
    <t>Felhalmozási célú maradvány</t>
  </si>
  <si>
    <t>Felhalmozási célú hitelfelvétel</t>
  </si>
  <si>
    <t>Felhalmozási célú kölcsönnyújtás</t>
  </si>
  <si>
    <t>Felhalmozási célú bevételek összesen:</t>
  </si>
  <si>
    <t>Felhalmozási célú kiadások összesen:</t>
  </si>
  <si>
    <t>Önkormányzati bevételek</t>
  </si>
  <si>
    <t>Önkormányzati kiadások</t>
  </si>
  <si>
    <t>Államháztartáson belüli megelőleg. visszafizetése</t>
  </si>
  <si>
    <t>Felújítások összesen:</t>
  </si>
  <si>
    <t>Felhalmozási célú hitel törlesztés</t>
  </si>
  <si>
    <t>3. Foglalkoztatás eü. szolg.</t>
  </si>
  <si>
    <t>4. Intézményi gáz</t>
  </si>
  <si>
    <t>5. Város- és községgazdálkodás</t>
  </si>
  <si>
    <t>1.1. Ingatlanok értékesítése</t>
  </si>
  <si>
    <t>1.2. Biztos Kezdet Gyerekház működtetésére</t>
  </si>
  <si>
    <t>1.3. Fogorvosi rendelő fenntartásához hozzájárulás</t>
  </si>
  <si>
    <t>1. Kisértékű tárgyi eszköz beszerzés</t>
  </si>
  <si>
    <t>3. Kisértékű tárgyi eszköz beszerzés</t>
  </si>
  <si>
    <t>1.1. Nemzeti Egészségbiztosítási Alapkezelőtől finanszírozás (védőnői ellátás, iskola eü.)</t>
  </si>
  <si>
    <t>1.2. Integrált Önkormányzati Szolgáltató Szervezet</t>
  </si>
  <si>
    <t>2.2. Integrált Önkormányzati Szolgáltató Szervezet</t>
  </si>
  <si>
    <t>2.4. Dombóvári Közös Önkormányzati Hivatal</t>
  </si>
  <si>
    <t>Céltartalék (felhalmozási)</t>
  </si>
  <si>
    <t>Egyéb felhalmozási célú kiadások Áht-n belülre, Áht-n kívülre</t>
  </si>
  <si>
    <t>Egyéb működési célú kiadások Áht-n belülre, Áht-n kívülre</t>
  </si>
  <si>
    <t>1. Működési célú maradvány</t>
  </si>
  <si>
    <t>2. Felhalmozási célú maradvány</t>
  </si>
  <si>
    <t>Felhalmozási célú állami támogatás</t>
  </si>
  <si>
    <t>1.1. Általános feladatok támogatása (B111)</t>
  </si>
  <si>
    <t>1.2. Egyes köznevelési feladatok támogatása (B112)</t>
  </si>
  <si>
    <t>1.3. Szociális, gyermekjóléti és gyermekétkeztetési feladatok támogatása (B113)</t>
  </si>
  <si>
    <t>1.4. Kulturális feladatok támogatása (B114)</t>
  </si>
  <si>
    <t>2.1. Tinódi Ház Nkft. működésére</t>
  </si>
  <si>
    <t>6. Helyi utak fenntartása</t>
  </si>
  <si>
    <t>7. Útburkolati jelek festése</t>
  </si>
  <si>
    <t>8. Belvízvédelem, települési vízellátás</t>
  </si>
  <si>
    <t>9. Ingatlanok üzemeltetése</t>
  </si>
  <si>
    <t>10. Köztisztaság, parkfenntartás</t>
  </si>
  <si>
    <t>2.2. Sporttámogatások sportszervezeteknek</t>
  </si>
  <si>
    <t>Eredeti előirányzat</t>
  </si>
  <si>
    <t>Dombóvári Százszorszép Óvoda és Bölcsőde</t>
  </si>
  <si>
    <t>106. cím összesen:</t>
  </si>
  <si>
    <t>Finanaszírozási bevételek</t>
  </si>
  <si>
    <t>3. Hitelek</t>
  </si>
  <si>
    <t>3.1. Működési hitel</t>
  </si>
  <si>
    <t>3.2. Beruházási hitel</t>
  </si>
  <si>
    <t>3.3. Likvid hitel</t>
  </si>
  <si>
    <t>Támogatások államháztartáson belülről</t>
  </si>
  <si>
    <t>1. Egyéb működési célú támogatások államháztartáson belülről</t>
  </si>
  <si>
    <t>2. Egyéb felhalmozási célú támogatások államháztartáson belülről</t>
  </si>
  <si>
    <t>1.4.4. Közös Önkormányzati Hivatal működtetéséhez hozzájárulás Csikóstőttős</t>
  </si>
  <si>
    <t>1.4.5. Közös Önkormányzati Hivatal működtetéséhez hozzájárulás Attala</t>
  </si>
  <si>
    <t>KÖH Attalai Kirendeltsége</t>
  </si>
  <si>
    <t>KÖH Csikóstőttősi Kirendeltsége</t>
  </si>
  <si>
    <t>Dombóvári Szivárvány Óvoda</t>
  </si>
  <si>
    <t xml:space="preserve">Működési bevételek </t>
  </si>
  <si>
    <t>101-104. intézmények összesen</t>
  </si>
  <si>
    <t>1. Választott tisztségviselők juttatásai</t>
  </si>
  <si>
    <t>2. Sportpályák (DIS, Szuhay Sportcentrum)</t>
  </si>
  <si>
    <t>3. Farkas Attila Uszoda</t>
  </si>
  <si>
    <t>4. Egyéb foglalkoztatottak személyi juttatásai</t>
  </si>
  <si>
    <t>4. Egyéb foglalkoztatottak</t>
  </si>
  <si>
    <t>5. A helyi önkormányzatok előző évi elszámolásából származó kiadások</t>
  </si>
  <si>
    <t>2. Ingatlanvásárlás</t>
  </si>
  <si>
    <t>Működési célú támogatások államháztartáson belülről</t>
  </si>
  <si>
    <t>23. Önkormányzati jogalkotás kiadásai</t>
  </si>
  <si>
    <t>27. Balatonfenyvesi és Gunarasi Ifjúsági Tábor üzemeltetése</t>
  </si>
  <si>
    <t>27.1. Balatonfenyves</t>
  </si>
  <si>
    <t>27.2. Gunaras</t>
  </si>
  <si>
    <t>3.1. TOP-4.3.1-15-TL1-2016-00002 Mászlony - oázis az agrársivatagban</t>
  </si>
  <si>
    <t>3.2. TOP-4.3.1-15-TL1-2016-00003 A dombóvári Szigetsor-Vasút szegregátumok rehabilitációja</t>
  </si>
  <si>
    <t>3.3. TOP-4.3.1-15-TL1-2016-00004 DARK projekt</t>
  </si>
  <si>
    <t>105. cím összesen</t>
  </si>
  <si>
    <t>1.6.3. Önkormányzat (pályázatok)</t>
  </si>
  <si>
    <t>1.6.1. Önkormányzat</t>
  </si>
  <si>
    <t>1.5. Dombóvári Közös Önkormányzati Hivatal</t>
  </si>
  <si>
    <t xml:space="preserve">1.1. Dombóvári Szivárvány Óvoda </t>
  </si>
  <si>
    <t>2. Működési célú költségvetési támogatások és kiegészítő támogatások (B115)</t>
  </si>
  <si>
    <t>1. Közfoglalkoztatás támogatása</t>
  </si>
  <si>
    <t>2.3. Dombóvári Művelődési Ház, Könyvtár és Helytörténeti Gyűjtemény</t>
  </si>
  <si>
    <t>1.3. Dombóvári Művelődési Ház, Könyvtár és Helytörténeti Gyűjtemény</t>
  </si>
  <si>
    <t>1.4 Dombóvári Szászorszép Óvoda és Bölcsöde</t>
  </si>
  <si>
    <t>2.1. Dombóvári Szivárvány Óvoda</t>
  </si>
  <si>
    <t>2. Beruházások Szakcsi Községháza villamos áram teljesítmény növelése</t>
  </si>
  <si>
    <t>1.6.2. Önkormányzat (állami támogatás)</t>
  </si>
  <si>
    <t>6. 2021. évi szolidaritási hozzájárulás</t>
  </si>
  <si>
    <t>Dombóvári Művelődési Ház, Könyvtár és Helytörténeti Gyűjtemény</t>
  </si>
  <si>
    <t>2. Közvetített szolgáltatások ellenértéke (intézményi gázfűtés miatt, háziorvosi rendelők, tábor, gyermekétkeztetés)</t>
  </si>
  <si>
    <t>1. Intézményi működési bevétel (segélyek visszafizetése, köztemetés, közig. bírság végrehajtásából, egyéb bevételek)</t>
  </si>
  <si>
    <t>2021. évi kiemelt kiadási előirányzata</t>
  </si>
  <si>
    <t>2021. évi bevételei</t>
  </si>
  <si>
    <t>2021. évi kiadásai</t>
  </si>
  <si>
    <t>8. TOP-7.1.1-16-H-ERFA-2018-00032  Szigeterdei Közösségi Tér kialakítása</t>
  </si>
  <si>
    <t>9. Térségi Szabadidő- és Sportcentrum kialakítása</t>
  </si>
  <si>
    <t>11. Közterületen lévő fák, fasorok cseréje, telepítése, rendezése, nyesése, eseti fakivágások, növénybeszerzés</t>
  </si>
  <si>
    <t>12. Temetőfenntartás</t>
  </si>
  <si>
    <t>13. Közvilágítás - üzemeltetés, karbantartás, bérleti díj</t>
  </si>
  <si>
    <t>14. Katasztrófavédelemmel, közbiztonsággal kapcsolatos feladatok</t>
  </si>
  <si>
    <t>15. Környezet- és természetvédelmi feladatok</t>
  </si>
  <si>
    <t>16. Kamatfizetés</t>
  </si>
  <si>
    <t>16.1. Működési hitel után</t>
  </si>
  <si>
    <t>16.2. Beruházási hitel után</t>
  </si>
  <si>
    <t xml:space="preserve">17. Központi orvosi ügyelet </t>
  </si>
  <si>
    <t>18. Jogi tanácsadás</t>
  </si>
  <si>
    <t>19. Városi rendezvények</t>
  </si>
  <si>
    <t>20. Testvérvárosi, külkapcsolati kiadások</t>
  </si>
  <si>
    <t>21. Testvérvárosi kapcsolat kialakítása Gyergyószentmiklós településsel (pályázat)</t>
  </si>
  <si>
    <t>22. "Tavaszi koncertek" pályázat kiadásai</t>
  </si>
  <si>
    <t>24. Pandémia miatti védekezés kiadásai</t>
  </si>
  <si>
    <t>25. Helyi tömegközlekedés biztosítása</t>
  </si>
  <si>
    <t>26. Városmarketing és kommunikációs feladatok</t>
  </si>
  <si>
    <t>28. ÁFA befizetés (építési telkek, víziközmű bérleti díj)</t>
  </si>
  <si>
    <t>29. Sportpályák üzemeltetése</t>
  </si>
  <si>
    <t>30. Hulladékudvar üzemeltetése</t>
  </si>
  <si>
    <t>31. Városkártya rendszer</t>
  </si>
  <si>
    <t>32. Településrendezési eszközök felülvizsgálata és módosítása</t>
  </si>
  <si>
    <t>33. Karácsonyi díszkivilágítás felszerelése, leszerelése</t>
  </si>
  <si>
    <t>37. TOP-4.3.1-15-TL1-2016-00002 Mászlony - oázis az agrársivatagban</t>
  </si>
  <si>
    <t>38. TOP-4.3.1-15-TL1-2016-00003 A dombóvári Szigetsor-Vasút szegregátumok rehabilitációja</t>
  </si>
  <si>
    <t>39. TOP-4.3.1-15-TL1-2016-00004 DARK projekt</t>
  </si>
  <si>
    <t>40. Farkas Attila Uszoda üzemeltetése</t>
  </si>
  <si>
    <t>41. Járdaprogram (1000m)</t>
  </si>
  <si>
    <t>42. Szúnyoggyérítés Dombóvár város közigazgatási területén</t>
  </si>
  <si>
    <t>43. Új közlekedési jelző- és utcanév táblák beszerzése</t>
  </si>
  <si>
    <t>44. Rendezvényekhez ideiglenes villamos hálózat kiépítése</t>
  </si>
  <si>
    <t>45. TOP-3.2.1-16-TL1-2018-00020 A városháza épületének energetikai korszerűsítése Dombóváron</t>
  </si>
  <si>
    <t>46. TOP-3.2.1-16-TL1-2018-00029 Dombóvári József Attila Általános Iskola energetikai korszerűsítése</t>
  </si>
  <si>
    <t>47. TOP-7.1.1-16-H-ERFA-2018-00032  Szigeterdei Közösségi Tér kialakítása</t>
  </si>
  <si>
    <t>48. KEHOP-5.4.1-16-2016-00131 Energiatudatos Dombóvár</t>
  </si>
  <si>
    <t>49. Városháza belső festési munkái</t>
  </si>
  <si>
    <t>50. Tagdíj Kapos-menti Terület- és Vidékfejlesztési Társulásnak</t>
  </si>
  <si>
    <t>51. Szállásréti tó vízjogi fennmaradási és üzemeltetési engedélyezési tervdokumentáció</t>
  </si>
  <si>
    <t>52. Gyermekétkeztetés kiadásai</t>
  </si>
  <si>
    <t>53. Dombóvári Városgazdálkodási Nkft.-nek közszolgáltatási szerződés alapján fizetendő</t>
  </si>
  <si>
    <t>54. Térségi Szabadidő- és Sportcentrum kialakítása</t>
  </si>
  <si>
    <t>55. Települési vízkár-elhárítási terv</t>
  </si>
  <si>
    <t>56. Dombóvár város grafikai arculatának terve</t>
  </si>
  <si>
    <t>57. Ujváry terem árnyékolás, bútorzat</t>
  </si>
  <si>
    <t>1.2. Rendkívüli települési támogatás temetési költségek finanszírozásához</t>
  </si>
  <si>
    <t>1.3. Rendkívüli települési támogatás megélhetésre</t>
  </si>
  <si>
    <t>1.4. Iskolakezdési támogatás</t>
  </si>
  <si>
    <t>1.5. Utazási támogatás</t>
  </si>
  <si>
    <t>1.6. Gyermek születésének támogatása</t>
  </si>
  <si>
    <t>1.7. Gyógyúszás költségeinek támogatása</t>
  </si>
  <si>
    <t>1.1. Dombóvári Szociális és Gyermekjóléti Intézményfenntartó Társulás működésre átadott pénzeszköz</t>
  </si>
  <si>
    <t>1.2. Dombóvári Illyés Gyula Gimnázium Tehetséggondozó Program támogatása</t>
  </si>
  <si>
    <t>1.4. Bursa Hungarica felsőoktatási ösztöndíj pályázat</t>
  </si>
  <si>
    <t>2.3. Iskola egészségügyi feladat</t>
  </si>
  <si>
    <t>2.4. Mecsek Dráva Önkormányzati Társulás 2015. évi hozzájárulás</t>
  </si>
  <si>
    <t>2.5. Mecsek Dráva Önkormányzati Társulás 2021. évi hozzájárulás</t>
  </si>
  <si>
    <t>2.6. Civil szervezetek támogatása</t>
  </si>
  <si>
    <t>2.7. Kapos Alapítvány</t>
  </si>
  <si>
    <t>2.8. Dombóvári Városszépítő és Városvédő Egyesület támogatása</t>
  </si>
  <si>
    <t>2.9. Polgárőrség</t>
  </si>
  <si>
    <t>2.10. Dombóvári Ifjúsági Fúvószenekar támogatása</t>
  </si>
  <si>
    <t>2.11. Dombóvári Városgazdálkodási Nkft. részére önerő közfoglalkoztatáshoz</t>
  </si>
  <si>
    <t>3.4. Térségi Szabadidő- és Sportcentrum kialakítása (2022. évi kiadások)</t>
  </si>
  <si>
    <t>1. Szőlőhegyre vezető kerékpárútnál híd megépítése</t>
  </si>
  <si>
    <t>3. Közvilágítás bővítése, korszerűsítése, fejlesztése</t>
  </si>
  <si>
    <t>4. Intézményi informatikai beszerzés</t>
  </si>
  <si>
    <t>5. Térfigyelő kamerarendszer bővítése</t>
  </si>
  <si>
    <t>6. Közkifolyók megszüntetése</t>
  </si>
  <si>
    <t>7. TOP-4.3.1-15-TL1-2016-00002 Mászlony - oázis az agrársivatagban</t>
  </si>
  <si>
    <t>8. TOP-4.3.1-15-TL1-2016-00003 A dombóvári Szigetsor-Vasút szegregátumok rehabilitációja</t>
  </si>
  <si>
    <t>9. TOP-4.3.1-15-TL1-2016-00004 DARK projekt</t>
  </si>
  <si>
    <t>10. TOP-4.3.1 pályázatok műszaki ellenőri feladatai</t>
  </si>
  <si>
    <t>11. Vasúti parkoló engedélyes tervek készítése</t>
  </si>
  <si>
    <t>13. Kormányhivatal mögött kialakítandó parkolók tervezése</t>
  </si>
  <si>
    <t>14. Pannónia út kerékpáros-gyalogos út tervei</t>
  </si>
  <si>
    <t>15. TOP-7.1.1-16-H-ERFA-2018-00032  Szigeterdei Közösségi Tér kialakítása</t>
  </si>
  <si>
    <t>16. Közművelődési érdekeltségnövelő támogatásból megvalósuló beszerzések</t>
  </si>
  <si>
    <t>17. Térségi Szabadidő- és Sportcentrum kialakítása</t>
  </si>
  <si>
    <t>18. Buszvárók cseréje</t>
  </si>
  <si>
    <t>19. Szuhay parkoló</t>
  </si>
  <si>
    <t>20. Temető parkoló</t>
  </si>
  <si>
    <t>1. Útfelújítások</t>
  </si>
  <si>
    <t>2. Játszóterek felülvizsgálata, a szükséges és lehetséges javítási, felújítási munkák elvégzése</t>
  </si>
  <si>
    <t>3. TOP-3.2.1-16-TL1-2018-00020 A városháza épületének energetikai korszerűsítése Dombóváron</t>
  </si>
  <si>
    <t>4. TOP-3.2.1-16-TL1-2018-00029 Dombóvári József Attila Általános Iskola energetikai korszerűsítése</t>
  </si>
  <si>
    <t>5. Víziközmű fejlesztés</t>
  </si>
  <si>
    <t>6. Pannónia út 7. szám alatti önkormányzati lakóépület felújítása</t>
  </si>
  <si>
    <t>7. Park u. 2. tetőszigetelés, falazat javítása</t>
  </si>
  <si>
    <t>8. Platán tér 1-3-5. épület villamos hálózat felújítási tervek</t>
  </si>
  <si>
    <t>9. Helytörténeti Gyűjtemény pince felújítása a muzeális intézmények szakmai támogatása (Kubinyi Ágoston Program) támogatásával</t>
  </si>
  <si>
    <t>10. Gunaras, Szőlőhegy (Garay u.) vízelvezetés (vis maior pályázat)</t>
  </si>
  <si>
    <t>2.1. Helyi védelem alatt álló épületek felújítására</t>
  </si>
  <si>
    <t>2.2. A Dombóvári Városgazdálkodási Nonprofit Kft. eszközvásárlásának támogatása</t>
  </si>
  <si>
    <t>2.3. TAO-s támogatáshoz önrész biztosítása</t>
  </si>
  <si>
    <t>3.4. TOP-7.1.1-16-H-ERFA-2018-00032  Szigeterdei Közösségi Tér kialakítása tartalék</t>
  </si>
  <si>
    <t>3.6. TOP-3.2.1-16-TL1-2018-00020 A városháza épületének energetikai korszerűsítése Dombóváron támogatási előleg visszafizetése</t>
  </si>
  <si>
    <t>3.7. TOP-1.1.1-16-TL1-2017-00002  Tüskei iparterület fejlesztése és új iparterület kialakítása</t>
  </si>
  <si>
    <t>2021. eredeti</t>
  </si>
  <si>
    <t>2019. tény</t>
  </si>
  <si>
    <t>3. Lakásgazdálkodás, bérleményhasznosítás - bérleti díj bevételek</t>
  </si>
  <si>
    <t>4. Közterület használati díj</t>
  </si>
  <si>
    <t>5. Terület bérbeadás</t>
  </si>
  <si>
    <t>6. Távhő vagyon bérbeadásából származó bevételek</t>
  </si>
  <si>
    <t>7. Farkas Attila Uszoda bevétele</t>
  </si>
  <si>
    <t>8. Balatonfenyvesi Ifjúsági Tábor bérbeadása</t>
  </si>
  <si>
    <t>2. Egyéb közhatalmi bevételek</t>
  </si>
  <si>
    <t>2.1. pótlék, bírság</t>
  </si>
  <si>
    <t>2.2. talajterhelési díj</t>
  </si>
  <si>
    <t>2.2. Iparűzési adóhoz kapcsolódó kiegészítő támogatás</t>
  </si>
  <si>
    <t>2.1. Idegenforgalmi adóhoz kapcsolódó kiegészítő támogatás</t>
  </si>
  <si>
    <t>3.1. 2020. évi vis maior támogatás</t>
  </si>
  <si>
    <t>1.2. Részesedés értékesítése</t>
  </si>
  <si>
    <t>1.6. Nyári diákmunka támogatása</t>
  </si>
  <si>
    <t>1.7. Kiegészítő gyermekvédelmi támogatás</t>
  </si>
  <si>
    <t>1.8. EFOP-3.9.2-16-2017-00047 Humán kapacitások fejlesztése a Dombóvári járásban</t>
  </si>
  <si>
    <t>1.9. EFOP-1.5.3-16-2017-00063 Humán szolgáltatások fejlesztése a Dombóvári járásban</t>
  </si>
  <si>
    <t>1.10. TOP-5.2.1-15-TL1-2016-00002 Szigetsor</t>
  </si>
  <si>
    <t>1.11. TOP-5.2.1-15-TL1-2016-00003 Kakasdomb-Erzsébet utca</t>
  </si>
  <si>
    <t>1.12. Kaposmenti Társulástól kapott támogatás</t>
  </si>
  <si>
    <t>2.1. Döbrököztől szennyvízcsatlakozáshoz hozzájárulás</t>
  </si>
  <si>
    <t>2.2. Farkas Attila Uszoda vizesblokk és öltöző felújítására</t>
  </si>
  <si>
    <t>2.3. TOP-3.2.1-16-TL1-2018-00020 A városháza épületének energetikai korszerűsítése Dombóváron</t>
  </si>
  <si>
    <t>2.4. Zártkerti program</t>
  </si>
  <si>
    <t>2.5. TOP-7.1.1-16-H-ERFA-2018-00032  Szigeterdei Közösségi Tér kialakítása</t>
  </si>
  <si>
    <t>2.2. Tinódi Ház Nonprofit Kft. tagi kölcsön visszafizetés</t>
  </si>
  <si>
    <t>2.3. Dombó-Land Kft. tagi kölcsön visszafizetés</t>
  </si>
  <si>
    <t>2019-21. év</t>
  </si>
  <si>
    <t>2.6. TOP-1.1.1-16-TL1-2017-00002  Tüskei iparterület fejlesztése és új iparterület kialakítása</t>
  </si>
  <si>
    <t>2.7. TOP-3.2.1-16-TL1-2019-00029 Dombóvári József Attila Általános Iskola energetikai korszerűsítése</t>
  </si>
  <si>
    <t>1. Szivárvány Óvodában megvalósuló beruházások</t>
  </si>
  <si>
    <t>2. Zöld Liget Tagóvodában megvalósuló beruházások</t>
  </si>
  <si>
    <t>1. Szivárvány Óvodában megvalósuló felújítások</t>
  </si>
  <si>
    <t>2. Zöld Liget Tagóvodában megvalósuló felújítások</t>
  </si>
  <si>
    <t>1. Kisértékű tárgyi eszköz beszerzés óvodába</t>
  </si>
  <si>
    <t>2. Új bölcsődei csoport indításával kapcsolatos kiadások</t>
  </si>
  <si>
    <t>2. Tündérkert Bölcsőde részleges akadálymentesítése</t>
  </si>
  <si>
    <t>1. Művelődési Ház épületének felújítása</t>
  </si>
  <si>
    <t>1. Óvodában megvalósuló felújítások</t>
  </si>
  <si>
    <t>12. Parkoló kialakítása Járási Hivatal mögött, a rendőrség mellett</t>
  </si>
  <si>
    <t>2.5.1. Önkormányzat (pályázatok)</t>
  </si>
  <si>
    <t>2.5.2. Önkormányzat (bérlakások kiadásaira elkülönített)</t>
  </si>
  <si>
    <t>58. Park u. 2. tetőszigetelés, falazat javítása</t>
  </si>
  <si>
    <t>1.3.1. Szociális ágazati összevont pótlék kifizetéséhez támogatás</t>
  </si>
  <si>
    <t>1.3.2. Egészségügyi kiegészítő pótlék kifizetéséhez támogatás</t>
  </si>
  <si>
    <t>4. Elszámolásból származó bevételek (B116)</t>
  </si>
  <si>
    <t>4.1. 2020. évi elszámolás alapján keletkezett pótigény</t>
  </si>
  <si>
    <t>59. Illegális hulladéklerakók felszámolása (pályázat)</t>
  </si>
  <si>
    <t>22. Tehergépjármű vásárlása közfoglalkoztatáshoz</t>
  </si>
  <si>
    <t>11. Teleki u. 14. sz. alatti önkormányzati lakóépület nyílászáróinak cseréje</t>
  </si>
  <si>
    <t>1.1. Dombóvári ESZI által biztosított támogató szolgáltatás nyújtásához új gépjármű beszerzésének támogatása</t>
  </si>
  <si>
    <t>2.4. Dombó-Land Kft. részére pótbefizetés</t>
  </si>
  <si>
    <t>3.8. Önerő - önkormányzati feladatellátást szolgáló fejlesztések 2021. évi pályázathoz</t>
  </si>
  <si>
    <t>3.9. Önerő biztosítása a Bölcsődei fejlesztési program című pályázathoz</t>
  </si>
  <si>
    <t>3. Szivárvány Óvoda uszodájába új vízforgató berendezés</t>
  </si>
  <si>
    <t>1.4.1. Könyvtári célú érdekeltségnövelő támogatás</t>
  </si>
  <si>
    <t>1.5. REKI pályázat elszámolása</t>
  </si>
  <si>
    <t>12. Új térkőburkolatú járda építése az Erzsébet utcában</t>
  </si>
  <si>
    <t>1.6. Hozzájárulás a Dombóvári Horvát Nemzetiségi Önkormányzat adománygyűjtéséhez</t>
  </si>
  <si>
    <t>1.1. Dombóvári "Kisgimnazistákért" Alapítvány vagyonának átadása</t>
  </si>
  <si>
    <t>2.12. Dombóvári "Kisgimnazistákért" Alapítvány vagyonának átadása</t>
  </si>
  <si>
    <t>60. Befejezetlen újdombóvári utcanyitásokhoz kapcsolódó tervezési feladatok</t>
  </si>
  <si>
    <t>2.8. TOP-4.1.1-15-TL1-2020-00028 Dombóvár, Szabadság u. 2. szám alatti orvosi rendelő felújítása</t>
  </si>
  <si>
    <t>61. TOP-4.1.1-15-TL1-2020-00028 Dombóvár, Szabadság u. 2. szám alatti orvosi rendelő felújítása</t>
  </si>
  <si>
    <t>13. TOP-4.1.1-15-TL1-2020-00028 Dombóvár, Szabadság u. 2. szám alatti orvosi rendelő felújítása</t>
  </si>
  <si>
    <t>3.5. TOP-5.2.1-15-TL1-2016-00001 A dombóvári Mászlony szegregátumban élők társadalmi integrációjának helyi szintű komplex programja támogatási előleg elszámolása</t>
  </si>
  <si>
    <t>5. TOP-5.2.1-15-TL1-2016-00001 A dombóvári Mászlony szegregátumban élők társadalmi integrációjának helyi szintű komplex programja</t>
  </si>
  <si>
    <t>6. TOP-5.2.1-15-TL1-2016-00002 A dombóvári Szigetsor-Vasút szegregátumban élők társadalmi integrációjának helyi szintű komplex programja</t>
  </si>
  <si>
    <t>7. TOP-5.2.1-15-TL1-2016-00003 A dombóvári Kakasdomb-Erzsébet utca szegregációval veszélyeztetett területén élők társadalmi integrációjának helyi szintű komplex programja</t>
  </si>
  <si>
    <t>34. TOP-5.2.1-15-TL1-2016-00001 A dombóvári Mászlony szegregátumban élők társadalmi integrációjának helyi szintű komplex programja</t>
  </si>
  <si>
    <t>35. TOP-5.2.1-15-TL1-2016-00002 pályázat A dombóvári Szigetsor-Vasút szegregátumban élők társadalmi integrációjának helyi szintű komplex programja</t>
  </si>
  <si>
    <t>36. TOP-5.2.1-15-TL1-2016-00003 A dombóvári Kakasdomb-Erzsébet utca szegregációval veszélyeztetett területén élők társadalmi integrációjának helyi szintű komplex programja</t>
  </si>
  <si>
    <t>3.1. TOP-5.2.1-15-TL1-2016-00001 A dombóvári Mászlony szegregátumban élők társadalmi integrációjának helyi szintű komplex programja</t>
  </si>
  <si>
    <t>3.2. TOP-5.2.1-15-TL1-2016-00002 A dombóvári Szigetsor-Vasút szegregátumban élők társadalmi integrációjának helyi szintű komplex programja</t>
  </si>
  <si>
    <t>3.3. TOP-5.2.1-15-TL1-2016-00003 A dombóvári Kakasdomb-Erzsébet utca szegregációval veszélyeztetett területén élők társadalmi integrációjának helyi szintű komplex programja</t>
  </si>
  <si>
    <t>1.7. TOP-3.2.1-16-TL1-2018-00020 A városháza épületének energetikai korszerűsítése Dombóváron támogatási előleg visszafizetése</t>
  </si>
  <si>
    <t>1.13. Zártkerti program</t>
  </si>
  <si>
    <t>23. Önrész-műfüves pálya építése, Pannónia út 21.</t>
  </si>
  <si>
    <t>3. Új óvodai csoport indításához szükséges tárgyi feltételek</t>
  </si>
  <si>
    <t>2. NKA támogatás</t>
  </si>
  <si>
    <t>1.14. Közművelődést támogató pályázat</t>
  </si>
  <si>
    <t>1.8. TOP-4.3.1-15-TL1-2016-00004 pályázat támogatási előleg visszafizetése</t>
  </si>
  <si>
    <t>1.9. TOP-4.3.1-15-TL1-2016-00003 pályázat támogatási előleg visszafizetése</t>
  </si>
  <si>
    <t>1.10. TOP-4.3.1-15-TL1-2016-00002 pályázat támogatási előleg visszafizetése</t>
  </si>
  <si>
    <t>21. Tüskei tónál pihenő ház tervezése, kivitelezése</t>
  </si>
  <si>
    <t>14. JAM csarnoknál új személyi bejárat kialakítás (Kinizsi u. 37.)</t>
  </si>
  <si>
    <t>62. Dombóvár környezetvédelmi programjának elkészíttetése</t>
  </si>
  <si>
    <t>3.2. Belterületi utak felújítása</t>
  </si>
  <si>
    <t>15. Belterületi utak felújítása</t>
  </si>
  <si>
    <t>63. Ady Endre utca, Fő utca csapadékvíz-elvezető rendszere rekonstrukciójához kapcsolódó építészeti- és tájépítészeti vázlatterv elkészíttetése</t>
  </si>
  <si>
    <t>1.14. Térzene Dombóváron pályázat</t>
  </si>
  <si>
    <t>64. Térzene Dombóváron pályázat kiadásai</t>
  </si>
  <si>
    <t>1.8. A lakhatási kiadásokhoz kapcsolódó hátralékot felhalmozó személyek
részére</t>
  </si>
  <si>
    <t>9. Gunarasi gyerektábor</t>
  </si>
  <si>
    <t>1.15. Társulás nettósítási különbözet</t>
  </si>
  <si>
    <t>1.11. Társulás nettósítási különbözet</t>
  </si>
  <si>
    <t>1.12. KÖH 2020. évi hozzájárulás elszámolása</t>
  </si>
  <si>
    <t>3.3. Bölcsőde fejlesztési program</t>
  </si>
  <si>
    <t>24. Bölcsődei fejlesztési program</t>
  </si>
  <si>
    <t>1.3. Régészeti tárgyú pályázathoz önrész biztosítása</t>
  </si>
  <si>
    <t>1.13. KÖFOP-1.2.1 ASP központhoz csatlakozás pályázat előleg visszafizetés</t>
  </si>
  <si>
    <t>25. Közfoglalkoztatással kapcsolatos kiadások</t>
  </si>
  <si>
    <t>16. Apáczai iskola előtt térkő burkolatos járda építése</t>
  </si>
  <si>
    <t>1.14. TOP-5.1.2 Foglalkoztatási paktum pályázat előleg visszafizetés</t>
  </si>
  <si>
    <t>65. Közfoglalkoztatással kapcsolatos kiadások</t>
  </si>
  <si>
    <t>66. Fenntartható Városfejlesztési Stratégia (FVS) stratégia kidolgozása</t>
  </si>
  <si>
    <t>5.1. 2019. és 2020. évi állami támogatások elszámolása</t>
  </si>
  <si>
    <t>67. CASTRUM DOMBO pályázat</t>
  </si>
  <si>
    <t>17. Szent István templom előtti parkoló felújítása</t>
  </si>
  <si>
    <t>26. Kerti faházikók beszerzése</t>
  </si>
  <si>
    <t>68. CsokiD D-vitaminos csokoládépasztilla óvodákba, iskolákba</t>
  </si>
  <si>
    <t>18. TOP-2.1.3-16-TL1-2021-00023 Ady u. csapadékvíz-elvezető rekonstr.</t>
  </si>
  <si>
    <t>19. TOP-2.1.3-16-TL1-2021-00024 Fő u. I. ütem: NY-i rész csapadékvíz-elvezető rekonstrukció</t>
  </si>
  <si>
    <t>20. TOP-2.1.3-16-TL1-2021-00025 Fő u. II. ütem: K-i rész csapadékvíz-elvezető rekonstrukció</t>
  </si>
  <si>
    <t>69. Ingóságok tulajdonjogának átruházása - Tinódi Ház</t>
  </si>
  <si>
    <t>2.3. Önkormányzat rendkívüli támogatása</t>
  </si>
  <si>
    <t>4. Államháztartáson belüli megelőlegezések (B814)</t>
  </si>
  <si>
    <t>3. Felhalmozási célú költségvetési támogatások (B21)</t>
  </si>
  <si>
    <t>1.16. Európai Mobilitási Hét és Autómentes Nap rendezvény támogatása</t>
  </si>
  <si>
    <t>1.17. CASTRUM DOMBO pályázat</t>
  </si>
  <si>
    <t>1.18. TOP-7.1.1-16-H-ESZA-2019-00125</t>
  </si>
  <si>
    <t>2.9. TOP-2.1.3-16-TL1-2021-00024 Dombóvár, Fő utca csapadékvíz-elvezető rendszer rekonstrukciója I. ütem – nyugati utcarész</t>
  </si>
  <si>
    <t>2.10. TOP-2.1.3-16-TL1-2021-00025 Dombóvár, Fő utca csapadékvíz-elvezető rendszer rekonstrukciója II. ütem – keleti utcarész</t>
  </si>
  <si>
    <t>2.11. TOP-2.1.3-16-TL1-2021-00023 Dombóvár, Ady Endre utca csapadékvízelvezető rendszer rekonstrukciója</t>
  </si>
  <si>
    <t>1.19. Nak Község Önkormányzatától 2015. évi társulási hozzájárulás</t>
  </si>
  <si>
    <t>1.20. Tisztítsuk meg az Országot! (illegális hulladéklerakók felszámolása)</t>
  </si>
  <si>
    <t>2.1. Lakosságtól szennyvízhozzájárulás</t>
  </si>
  <si>
    <t>27. TOP-3.2.1-16-TL1-2018-00029 Dombóvári József Attila Általános Iskola energetikai korszerűsítése</t>
  </si>
  <si>
    <t>3.10. TOP-2.1.3-16-TL1-2021-00024 Dombóvár, Fő utca csapadékvíz-elvezető rendszer rekonstrukciója I. ütem – nyugati utcarész</t>
  </si>
  <si>
    <t>3.11. TOP-2.1.3-16-TL1-2021-00025 Dombóvár, Fő utca csapadékvíz-elvezető rendszer rekonstrukciója II. ütem – keleti utcarész</t>
  </si>
  <si>
    <t>3.12. TOP-2.1.3-16-TL1-2021-00023 Dombóvár, Ady Endre utca csapadékvízelvezető rendszer rekonstrukciója</t>
  </si>
  <si>
    <t>28. Játszóterek felülvizsgálata, a szükséges és lehetséges javítási, felújítási munkák elvégzése</t>
  </si>
  <si>
    <t>70. Játszóterek felülvizsgálata, a szükséges és lehetséges javítási, felújítási munkák elvégzése</t>
  </si>
  <si>
    <t>71. NMI pályázat kiadásai</t>
  </si>
  <si>
    <t>29. Kisértékű tárgyi eszköz beszerzés</t>
  </si>
  <si>
    <t>30. Szuhay Sportcentrum világítás korszerűsítés</t>
  </si>
  <si>
    <t>1.2. Közérdekű kötelezettségvállalás</t>
  </si>
  <si>
    <t>72. Iskola egészségügyi feladat</t>
  </si>
  <si>
    <t>2.13. Visszatérítendő támogatás Hamulyák Közalapítvány részére</t>
  </si>
  <si>
    <t>21. TOP-4.3.1-15-TL1-2016-00004 DARK projekt</t>
  </si>
  <si>
    <t>73. Tisztítsuk meg az Országot! (illegális hulladéklerakók felszámolása)</t>
  </si>
  <si>
    <t>31. Apáczai iskola előtt térkő burkolatos járda építése</t>
  </si>
  <si>
    <t>1.9. Krízishelyzeti támogatás</t>
  </si>
  <si>
    <t>32. Kórházi parkoló kialakítás II. üteme</t>
  </si>
  <si>
    <t>25. TOP-4.3.1-15-TL1-2016-00003 A dombóvári Szigetsor-Vasút szegregátumok rehabilitációja</t>
  </si>
  <si>
    <t>1.14. EFOP-3.9.2-16-2017-00047 pályázat előleg visszafizetés</t>
  </si>
  <si>
    <t>1. Épületgépészeti és hálózatbővítési munkák Szakcs</t>
  </si>
  <si>
    <t>4. Kisértékű tárgyi eszköz beszerzés Szakcs</t>
  </si>
  <si>
    <t>5. Gépjármű beszerzés</t>
  </si>
  <si>
    <t>1. Gépjármű értékesítés</t>
  </si>
  <si>
    <t>2. Kávézó eszközeinek megvásárlása</t>
  </si>
  <si>
    <t>3. Könyvbeszerzés, grafikai terv</t>
  </si>
  <si>
    <t>Működési célú átvett pénzeszközök államháztartáson kivülről</t>
  </si>
  <si>
    <t>Módosított előirányzat</t>
  </si>
  <si>
    <t>Teljesítés</t>
  </si>
  <si>
    <t>-</t>
  </si>
  <si>
    <t>1.21. EFOP-1.1.1.-15 bértámogatás</t>
  </si>
  <si>
    <t>1. Tárgyi eszköz értékesítése</t>
  </si>
  <si>
    <t>2021. mód. ei.</t>
  </si>
  <si>
    <t>2021. teljesítés</t>
  </si>
  <si>
    <t>2020. tény</t>
  </si>
  <si>
    <t>Önkormányzati konszolidált beszámoló - Költségvetési kiadások (adatok Ft-ban)</t>
  </si>
  <si>
    <t>#</t>
  </si>
  <si>
    <t>Megnevezés</t>
  </si>
  <si>
    <t>Konszolidálás előtti összeg</t>
  </si>
  <si>
    <t>Konszolidálás</t>
  </si>
  <si>
    <t>Konszolidált összeg</t>
  </si>
  <si>
    <t>01</t>
  </si>
  <si>
    <t>Törvény szerinti illetmények, munkabérek (K1101)</t>
  </si>
  <si>
    <t>02</t>
  </si>
  <si>
    <t>Normatív jutalmak (K1102)</t>
  </si>
  <si>
    <t>03</t>
  </si>
  <si>
    <t>Céljuttatás, projektprémium (K1103)</t>
  </si>
  <si>
    <t>04</t>
  </si>
  <si>
    <t>Készenléti, ügyeleti, helyettesítési díj, túlóra, túlszolgálat (K1104)</t>
  </si>
  <si>
    <t>05</t>
  </si>
  <si>
    <t>Végkielégítés (K1105)</t>
  </si>
  <si>
    <t>06</t>
  </si>
  <si>
    <t>Jubileumi jutalom (K1106)</t>
  </si>
  <si>
    <t>07</t>
  </si>
  <si>
    <t>Béren kívüli juttatások (K1107)</t>
  </si>
  <si>
    <t>08</t>
  </si>
  <si>
    <t>Ruházati költségtérítés (K1108)</t>
  </si>
  <si>
    <t>09</t>
  </si>
  <si>
    <t>Közlekedési költségtérítés (K1109)</t>
  </si>
  <si>
    <t>10</t>
  </si>
  <si>
    <t>Egyéb költségtérítések (K1110)</t>
  </si>
  <si>
    <t>11</t>
  </si>
  <si>
    <t>Lakhatási támogatások (K1111)</t>
  </si>
  <si>
    <t>12</t>
  </si>
  <si>
    <t>Szociális támogatások (K1112)</t>
  </si>
  <si>
    <t>13</t>
  </si>
  <si>
    <t>14</t>
  </si>
  <si>
    <t>ebből:biztosítási díjak (K1113)</t>
  </si>
  <si>
    <t>15</t>
  </si>
  <si>
    <t>Foglalkoztatottak személyi juttatásai (=01+…+13) (K11)</t>
  </si>
  <si>
    <t>16</t>
  </si>
  <si>
    <t>Választott tisztségviselők juttatásai (K121)</t>
  </si>
  <si>
    <t>17</t>
  </si>
  <si>
    <t>Munkavégzésre irányuló egyéb jogviszonyban nem saját foglalkoztatottnak fizetett juttatások (K122)</t>
  </si>
  <si>
    <t>18</t>
  </si>
  <si>
    <t>Egyéb külső személyi juttatások (K123)</t>
  </si>
  <si>
    <t>19</t>
  </si>
  <si>
    <t>Külső személyi juttatások (=16+17+18) (K12)</t>
  </si>
  <si>
    <t>20</t>
  </si>
  <si>
    <t>Személyi juttatások (=15+19) (K1)</t>
  </si>
  <si>
    <t>21</t>
  </si>
  <si>
    <t>Munkaadókat terhelő járulékok és szociális hozzájárulási adó (=22+…+27) (K2)</t>
  </si>
  <si>
    <t>22</t>
  </si>
  <si>
    <t>ebből: szociális hozzájárulási adó (K2)</t>
  </si>
  <si>
    <t>23</t>
  </si>
  <si>
    <t>ebből: rehabilitációs hozzájárulás (K2)</t>
  </si>
  <si>
    <t>24</t>
  </si>
  <si>
    <t>ebből: egészségügyi hozzájárulás (K2)</t>
  </si>
  <si>
    <t>25</t>
  </si>
  <si>
    <t>ebből: táppénz hozzájárulás (K2)</t>
  </si>
  <si>
    <t>26</t>
  </si>
  <si>
    <t>ebből: munkaadót a foglalkoztatottak részére történő kifizetésekkel kapcsolatban terhelő más járulék jellegű kötelezettségek (K2)</t>
  </si>
  <si>
    <t>27</t>
  </si>
  <si>
    <t>ebből: munkáltatót terhelő személyi jövedelemadó (K2)</t>
  </si>
  <si>
    <t>28</t>
  </si>
  <si>
    <t>Szakmai anyagok beszerzése (K311)</t>
  </si>
  <si>
    <t>29</t>
  </si>
  <si>
    <t>Üzemeltetési anyagok beszerzése (K312)</t>
  </si>
  <si>
    <t>30</t>
  </si>
  <si>
    <t>Árubeszerzés (K313)</t>
  </si>
  <si>
    <t>31</t>
  </si>
  <si>
    <t>Készletbeszerzés (=28+29+30) (K31)</t>
  </si>
  <si>
    <t>32</t>
  </si>
  <si>
    <t>Informatikai szolgáltatások igénybevétele (K321)</t>
  </si>
  <si>
    <t>33</t>
  </si>
  <si>
    <t>Egyéb kommunikációs szolgáltatások (K322)</t>
  </si>
  <si>
    <t>34</t>
  </si>
  <si>
    <t>Kommunikációs szolgáltatások (=32+33) (K32)</t>
  </si>
  <si>
    <t>35</t>
  </si>
  <si>
    <t>Közüzemi díjak (K331)</t>
  </si>
  <si>
    <t>36</t>
  </si>
  <si>
    <t>Vásárolt élelmezés (K332)</t>
  </si>
  <si>
    <t>37</t>
  </si>
  <si>
    <t>38</t>
  </si>
  <si>
    <t>ebből: a közszféra és a magánszféra együttműködésén (PPP) alapuló szerződéses konstrukció (K333)</t>
  </si>
  <si>
    <t>39</t>
  </si>
  <si>
    <t>Karbantartási, kisjavítási szolgáltatások (K334)</t>
  </si>
  <si>
    <t>40</t>
  </si>
  <si>
    <t>41</t>
  </si>
  <si>
    <t>ebből: államháztartáson belül (K335)</t>
  </si>
  <si>
    <t>42</t>
  </si>
  <si>
    <t>43</t>
  </si>
  <si>
    <t>Egyéb szolgáltatások (&gt;=44) (K337)</t>
  </si>
  <si>
    <t>44</t>
  </si>
  <si>
    <t>ebből: biztosítási díjak (K337)</t>
  </si>
  <si>
    <t>45</t>
  </si>
  <si>
    <t>Szolgáltatási kiadások (=35+36+37+39+40+42+43) (K33)</t>
  </si>
  <si>
    <t>46</t>
  </si>
  <si>
    <t>Kiküldetések kiadásai (K341)</t>
  </si>
  <si>
    <t>47</t>
  </si>
  <si>
    <t>Reklám- és propagandakiadások (K342)</t>
  </si>
  <si>
    <t>48</t>
  </si>
  <si>
    <t>Kiküldetések, reklám- és propagandakiadások (=46+47) (K34)</t>
  </si>
  <si>
    <t>49</t>
  </si>
  <si>
    <t>Működési célú előzetesen felszámított általános forgalmi adó (K351)</t>
  </si>
  <si>
    <t>50</t>
  </si>
  <si>
    <t>51</t>
  </si>
  <si>
    <t>52</t>
  </si>
  <si>
    <t>ebből: államháztartáson belül (K353)</t>
  </si>
  <si>
    <t>53</t>
  </si>
  <si>
    <t>54</t>
  </si>
  <si>
    <t>55</t>
  </si>
  <si>
    <t>ebből: valuta, deviza eszközök realizált árfolyamvesztesége (K354)</t>
  </si>
  <si>
    <t>56</t>
  </si>
  <si>
    <t>ebből: hitelviszonyt megtestesítő értékpapírok árfolyamkülönbözete (K354)</t>
  </si>
  <si>
    <t>57</t>
  </si>
  <si>
    <t>ebből: deviza kötelezettségek realizált árfolyamvesztesége (K354)</t>
  </si>
  <si>
    <t>58</t>
  </si>
  <si>
    <t>Egyéb dologi kiadások (K355)</t>
  </si>
  <si>
    <t>59</t>
  </si>
  <si>
    <t>Különféle befizetések és egyéb dologi kiadások (=49+50+51+54+58) (K35)</t>
  </si>
  <si>
    <t>60</t>
  </si>
  <si>
    <t>Dologi kiadások (=31+34+45+48+59) (K3)</t>
  </si>
  <si>
    <t>61</t>
  </si>
  <si>
    <t>Társadalombiztosítási ellátások (K41)</t>
  </si>
  <si>
    <t>62</t>
  </si>
  <si>
    <t>Családi támogatások (=63+…+72) (K42)</t>
  </si>
  <si>
    <t>63</t>
  </si>
  <si>
    <t>ebből: családi pótlék (K42)</t>
  </si>
  <si>
    <t>64</t>
  </si>
  <si>
    <t>ebből: anyasági támogatás (K42)</t>
  </si>
  <si>
    <t>65</t>
  </si>
  <si>
    <t>ebből: gyermekgondozást segítő ellátás (K42)</t>
  </si>
  <si>
    <t>66</t>
  </si>
  <si>
    <t>ebből: gyermeknevelési támogatás (K42)</t>
  </si>
  <si>
    <t>67</t>
  </si>
  <si>
    <t>ebből: gyermekek születésével kapcsolatos szabadság megtérítése (K42)</t>
  </si>
  <si>
    <t>68</t>
  </si>
  <si>
    <t>ebből: életkezdési támogatás (K42)</t>
  </si>
  <si>
    <t>69</t>
  </si>
  <si>
    <t>ebből: otthonteremtési támogatás (K42)</t>
  </si>
  <si>
    <t>70</t>
  </si>
  <si>
    <t>ebből: gyermektartásdíj megelőlegezése (K42)</t>
  </si>
  <si>
    <t>71</t>
  </si>
  <si>
    <t>ebből: GYES-en és GYED-en lévők hallgatói hitelének célzott támogatása (K42)</t>
  </si>
  <si>
    <t>72</t>
  </si>
  <si>
    <t>73</t>
  </si>
  <si>
    <t>Pénzbeli kárpótlások, kártérítések (K43)</t>
  </si>
  <si>
    <t>74</t>
  </si>
  <si>
    <t>Betegséggel kapcsolatos (nem társadalombiztosítási) ellátások (=75+…+84) (K44)</t>
  </si>
  <si>
    <t>75</t>
  </si>
  <si>
    <t>ebből: ápolási díj (K44)</t>
  </si>
  <si>
    <t>76</t>
  </si>
  <si>
    <t>ebből: fogyatékossági támogatás és vakok személyi járadéka (K44)</t>
  </si>
  <si>
    <t>77</t>
  </si>
  <si>
    <t>ebből: kivételes rokkantsági ellátás (K44)</t>
  </si>
  <si>
    <t>78</t>
  </si>
  <si>
    <t>ebből: mozgáskorlátozottak szerzési és átalakítási támogatása (K44)</t>
  </si>
  <si>
    <t>79</t>
  </si>
  <si>
    <t>ebből: megváltozott munkaképességűek illetve egészségkárosodottak kereset-kiegészítése (K44)</t>
  </si>
  <si>
    <t>80</t>
  </si>
  <si>
    <t>ebből: közgyógyellátás [Szoctv.50.§ (1)-(2) bekezdése] (K44)</t>
  </si>
  <si>
    <t>81</t>
  </si>
  <si>
    <t>ebből: cukorbetegek támogatása (K44)</t>
  </si>
  <si>
    <t>82</t>
  </si>
  <si>
    <t>ebből: tartós ápolást végzők időskori támogatása [Szoctv. 44/A. §] (K44)</t>
  </si>
  <si>
    <t>83</t>
  </si>
  <si>
    <t>ebből: egészségügyi szolgáltatási jogosultságra való jogosultság szociális rászorultság alapján [Szoctv. 54. §-a] ( K44)</t>
  </si>
  <si>
    <t>84</t>
  </si>
  <si>
    <t>85</t>
  </si>
  <si>
    <t>Foglalkoztatással, munkanélküliséggel kapcsolatos ellátások (=86+…+93) (K45)</t>
  </si>
  <si>
    <t>86</t>
  </si>
  <si>
    <t>ebből: a Nemzeti Foglalkoztatási Alalpból folyósított passzív, ellátási típusú támogatások, így különösen az álláskeresési járadék, a nyugdíj előtti álláskeresési segély, valamint az ellátások megállapításával kapcsolatos utiköltség-térítés (K45)</t>
  </si>
  <si>
    <t>87</t>
  </si>
  <si>
    <t>ebből: korhatár előtti ellátás és a fegyveres testületek volt tagjai szolgálati járandósága (K45)</t>
  </si>
  <si>
    <t>88</t>
  </si>
  <si>
    <t>ebből: átmeneti bányászjáradék (K45)</t>
  </si>
  <si>
    <t>89</t>
  </si>
  <si>
    <t>ebből: szénjárandóság pénzbeli megváltása (K45)</t>
  </si>
  <si>
    <t>90</t>
  </si>
  <si>
    <t>ebből: mecseki bányászatban munkát végzők bányászati kereset-kiegészítése (K45)</t>
  </si>
  <si>
    <t>91</t>
  </si>
  <si>
    <t>ebből: mezőgazdasági járadék (K45)</t>
  </si>
  <si>
    <t>92</t>
  </si>
  <si>
    <t>ebből: foglalkoztatást helyettesítő támogatás [Szoctv. 35. § (1) bek.] (K45)</t>
  </si>
  <si>
    <t>93</t>
  </si>
  <si>
    <t>94</t>
  </si>
  <si>
    <t>Lakhatással kapcsolatos ellátások (=95+96) (K46)</t>
  </si>
  <si>
    <t>95</t>
  </si>
  <si>
    <t>ebből: hozzájárulás a lakossági energiaköltségekhez (K46)</t>
  </si>
  <si>
    <t>96</t>
  </si>
  <si>
    <t>ebből: lakbértámogatás (K46)</t>
  </si>
  <si>
    <t>97</t>
  </si>
  <si>
    <t>98</t>
  </si>
  <si>
    <t>ebből: állami gondozottak pénzbeli juttatásai (K47)</t>
  </si>
  <si>
    <t>99</t>
  </si>
  <si>
    <t>ebből: oktatásban résztvevők pénzbeli juttatásai (K47)</t>
  </si>
  <si>
    <t>100</t>
  </si>
  <si>
    <t>101</t>
  </si>
  <si>
    <t>ebből: házastársi pótlék (K48)</t>
  </si>
  <si>
    <t>102</t>
  </si>
  <si>
    <t>ebből: Hadigondozottak Közalapítványát terhelő hadigondozotti ellátások (K48)</t>
  </si>
  <si>
    <t>103</t>
  </si>
  <si>
    <t>ebből: tudományos fokozattal rendelkezők nyugdíjkiegészítése (K48)</t>
  </si>
  <si>
    <t>104</t>
  </si>
  <si>
    <t>ebből: nemzeti gondozotti ellátások (K48)</t>
  </si>
  <si>
    <t>105</t>
  </si>
  <si>
    <t>ebből: nemzeti helytállásért pótlék (K48)</t>
  </si>
  <si>
    <t>106</t>
  </si>
  <si>
    <t>ebből: egyes nyugdíjjogi hátrányok enyhítése miatti (közszolgálati idő után járó) nyugdíj-kiegészítés (K48)</t>
  </si>
  <si>
    <t>107</t>
  </si>
  <si>
    <t>ebből: egyes, tartós időtartamú szabadságelvonást elszenvedettek részére járó juttatás (K48)</t>
  </si>
  <si>
    <t>108</t>
  </si>
  <si>
    <t>ebből: a Nemzet Színésze címet viselő színészek havi életjáradéka, művészeti nyugdíjsegélyek, művészjáradék,táncművészeti életjáradék, tudományos alkotói járadék (K48)</t>
  </si>
  <si>
    <t>109</t>
  </si>
  <si>
    <t>ebből: az elhunyt akadémikusok hozzátartozóinak folyósított özvegyi- és árvaellátás (K48)</t>
  </si>
  <si>
    <t>110</t>
  </si>
  <si>
    <t>ebből: a Nemzet Sportolója címmel járó járadék, olimpiai járadék, idős sportolók szociális támogatása (K48)</t>
  </si>
  <si>
    <t>111</t>
  </si>
  <si>
    <t>ebből: életjáradék termőföldért (K48)</t>
  </si>
  <si>
    <t>112</t>
  </si>
  <si>
    <t>113</t>
  </si>
  <si>
    <t>ebből: szépkorúak jubileumi juttatása (K48)</t>
  </si>
  <si>
    <t>114</t>
  </si>
  <si>
    <t>ebből: időskorúak járadéka [Szoctv. 32/B. § (1) bekezdése] (K48)</t>
  </si>
  <si>
    <t>115</t>
  </si>
  <si>
    <t>ebből: egyéb, az önkormányzat rendeletében megállapított juttatás (K48)</t>
  </si>
  <si>
    <t>116</t>
  </si>
  <si>
    <t>ebből: köztemetés [Szoctv. 48.§] (K48)</t>
  </si>
  <si>
    <t>117</t>
  </si>
  <si>
    <t>ebből: települési támogatás [Szoctv. 45. §], (K48)</t>
  </si>
  <si>
    <t>118</t>
  </si>
  <si>
    <t>ebből: egészségkárosodási és gyermekfelügyeleti támogatás [Szoctv. 37.§ (1) bekezdés a) és b) pontja] (K48)</t>
  </si>
  <si>
    <t>119</t>
  </si>
  <si>
    <t>ebből: önkormányzat által saját hatáskörben (nem szociális és gyermekvédelmi előírások alapján) adott más ellátás (K48)</t>
  </si>
  <si>
    <t>120</t>
  </si>
  <si>
    <t>Ellátottak pénzbeli juttatásai (=61+62+73+74+85+94+97+100) (K4)</t>
  </si>
  <si>
    <t>121</t>
  </si>
  <si>
    <t>122</t>
  </si>
  <si>
    <t>ebből: Európai Unió (K501)</t>
  </si>
  <si>
    <t>123</t>
  </si>
  <si>
    <t>A helyi önkormányzatok előző évi elszámolásából származó kiadások (K5021)</t>
  </si>
  <si>
    <t>124</t>
  </si>
  <si>
    <t>A helyi önkormányzatok törvényi előíráson alapuló befizetései (K5022)</t>
  </si>
  <si>
    <t>125</t>
  </si>
  <si>
    <t>Egyéb elvonások, befizetések (K5023)</t>
  </si>
  <si>
    <t>126</t>
  </si>
  <si>
    <t>Elvonások és befizetések (=123+124+125) (K502)</t>
  </si>
  <si>
    <t>127</t>
  </si>
  <si>
    <t>Működési célú garancia- és kezességvállalásból származó kifizetés államháztartáson belülre (K503)</t>
  </si>
  <si>
    <t>128</t>
  </si>
  <si>
    <t>Működési célú visszatérítendő támogatások, kölcsönök nyújtása államháztartáson belülre (=129+…+138) (K504)</t>
  </si>
  <si>
    <t>129</t>
  </si>
  <si>
    <t>ebből: központi költségvetési szervek (K504)</t>
  </si>
  <si>
    <t>130</t>
  </si>
  <si>
    <t>ebből: központi kezelésű előirányzatok (K504)</t>
  </si>
  <si>
    <t>131</t>
  </si>
  <si>
    <t>132</t>
  </si>
  <si>
    <t>ebből: egyéb fejezeti kezelésű előirányzatok (K504)</t>
  </si>
  <si>
    <t>133</t>
  </si>
  <si>
    <t>ebből: társadalombiztosítás pénzügyi alapjai (K504)</t>
  </si>
  <si>
    <t>134</t>
  </si>
  <si>
    <t>ebből: elkülönített állami pénzalapok (K504)</t>
  </si>
  <si>
    <t>135</t>
  </si>
  <si>
    <t>ebből: helyi önkormányzatok és költségvetési szerveik (K504)</t>
  </si>
  <si>
    <t>136</t>
  </si>
  <si>
    <t>ebből: társulások és költségvetési szerveik (K504)</t>
  </si>
  <si>
    <t>137</t>
  </si>
  <si>
    <t>ebből: nemzetiségi önkormányzatok és költségvetési szerveik (K504)</t>
  </si>
  <si>
    <t>138</t>
  </si>
  <si>
    <t>ebből: térségi fejlesztési tanácsok és költségvetési szerveik (K504)</t>
  </si>
  <si>
    <t>139</t>
  </si>
  <si>
    <t>Működési célú visszatérítendő támogatások, kölcsönök törlesztése államháztartáson belülre (=140+…+149) (K505)</t>
  </si>
  <si>
    <t>140</t>
  </si>
  <si>
    <t>ebből: központi költségvetési szervek (K505)</t>
  </si>
  <si>
    <t>141</t>
  </si>
  <si>
    <t>ebből: központi kezelésű előirányzatok (K505)</t>
  </si>
  <si>
    <t>142</t>
  </si>
  <si>
    <t>143</t>
  </si>
  <si>
    <t>ebből: egyéb fejezeti kezelésű előirányzatok (K505)</t>
  </si>
  <si>
    <t>144</t>
  </si>
  <si>
    <t>ebből: társadalombiztosítás pénzügyi alapjai (K505)</t>
  </si>
  <si>
    <t>145</t>
  </si>
  <si>
    <t>ebből: elkülönített állami pénzalapok (K505)</t>
  </si>
  <si>
    <t>146</t>
  </si>
  <si>
    <t>ebből: helyi önkormányzatok és költségvetési szerveik (K505)</t>
  </si>
  <si>
    <t>147</t>
  </si>
  <si>
    <t>ebből: társulások és költségvetési szerveik (K505)</t>
  </si>
  <si>
    <t>148</t>
  </si>
  <si>
    <t>ebből: nemzetiségi önkormányzatok és költségvetési szerveik (K505)</t>
  </si>
  <si>
    <t>149</t>
  </si>
  <si>
    <t>ebből: térségi fejlesztési tanácsok és költségvetési szerveik (K505)</t>
  </si>
  <si>
    <t>150</t>
  </si>
  <si>
    <t>Egyéb működési célú támogatások államháztartáson belülre (=151+…+160) (K506)</t>
  </si>
  <si>
    <t>151</t>
  </si>
  <si>
    <t>ebből: központi költségvetési szervek (K506)</t>
  </si>
  <si>
    <t>152</t>
  </si>
  <si>
    <t>ebből: központi kezelésű előirányzatok (K506)</t>
  </si>
  <si>
    <t>153</t>
  </si>
  <si>
    <t>154</t>
  </si>
  <si>
    <t>ebből: egyéb fejezeti kezelésű előirányzatok (K506)</t>
  </si>
  <si>
    <t>155</t>
  </si>
  <si>
    <t>ebből: társadalombiztosítás pénzügyi alapjai (K506)</t>
  </si>
  <si>
    <t>156</t>
  </si>
  <si>
    <t>ebből: elkülönített állami pénzalapok (K506)</t>
  </si>
  <si>
    <t>157</t>
  </si>
  <si>
    <t>ebből: helyi önkormányzatok és költségvetési szerveik (K506)</t>
  </si>
  <si>
    <t>158</t>
  </si>
  <si>
    <t>ebből: társulások és költségvetési szerveik (K506)</t>
  </si>
  <si>
    <t>159</t>
  </si>
  <si>
    <t>ebből: nemzetiségi önkormányzatok és költségvetési szerveik (K506)</t>
  </si>
  <si>
    <t>160</t>
  </si>
  <si>
    <t>ebből: térségi fejlesztési tanácsok és költségvetési szerveik (K506)</t>
  </si>
  <si>
    <t>161</t>
  </si>
  <si>
    <t>162</t>
  </si>
  <si>
    <t>ebből: állami vagy önkormányzati tulajdonban lévő gazdasági társaságok tartozásai miatti kifizetések (K507)</t>
  </si>
  <si>
    <t>163</t>
  </si>
  <si>
    <t>Működési célú visszatérítendő támogatások, kölcsönök nyújtása államháztartáson kívülre (=164+…+174) (K508)</t>
  </si>
  <si>
    <t>164</t>
  </si>
  <si>
    <t>ebből: egyházi jogi személyek (K508)</t>
  </si>
  <si>
    <t>165</t>
  </si>
  <si>
    <t>ebből: nonprofit gazdasági társaságok (K508)</t>
  </si>
  <si>
    <t>166</t>
  </si>
  <si>
    <t>ebből: egyéb civil szervezetek (K508)</t>
  </si>
  <si>
    <t>167</t>
  </si>
  <si>
    <t>ebből: háztartások (K508)</t>
  </si>
  <si>
    <t>168</t>
  </si>
  <si>
    <t>ebből: pénzügyi vállalkozások (K508)</t>
  </si>
  <si>
    <t>169</t>
  </si>
  <si>
    <t>ebből: állami többségi tulajdonú nem pénzügyi vállalkozások (K508)</t>
  </si>
  <si>
    <t>170</t>
  </si>
  <si>
    <t>ebből: önkormányzati többségi tulajdonú nem pénzügyi vállalkozások (K508)</t>
  </si>
  <si>
    <t>171</t>
  </si>
  <si>
    <t>ebből: egyéb vállalkozások (K508)</t>
  </si>
  <si>
    <t>172</t>
  </si>
  <si>
    <t>173</t>
  </si>
  <si>
    <t>ebből: kormányok és nemzetközi szervezetek (K508)</t>
  </si>
  <si>
    <t>174</t>
  </si>
  <si>
    <t>ebből: egyéb külföldiek (K508)</t>
  </si>
  <si>
    <t>175</t>
  </si>
  <si>
    <t>Árkiegészítések, ártámogatások (K509)</t>
  </si>
  <si>
    <t>176</t>
  </si>
  <si>
    <t>Kamattámogatások (K510)</t>
  </si>
  <si>
    <t>177</t>
  </si>
  <si>
    <t>Működési célú támogatások az Európai Uniónak (K511)</t>
  </si>
  <si>
    <t>178</t>
  </si>
  <si>
    <t>Egyéb működési célú támogatások államháztartáson kívülre (=179+…+188) (K512)</t>
  </si>
  <si>
    <t>179</t>
  </si>
  <si>
    <t>ebből: egyházi jogi személyek (K512)</t>
  </si>
  <si>
    <t>180</t>
  </si>
  <si>
    <t>ebből: nonprofit gazdasági társaságok (K512)</t>
  </si>
  <si>
    <t>181</t>
  </si>
  <si>
    <t>ebből: egyéb civil szervezetek (K512)</t>
  </si>
  <si>
    <t>182</t>
  </si>
  <si>
    <t>ebből: háztartások (K512)</t>
  </si>
  <si>
    <t>183</t>
  </si>
  <si>
    <t>ebből: pénzügyi vállalkozások (K512)</t>
  </si>
  <si>
    <t>184</t>
  </si>
  <si>
    <t>ebből: állami többségi tulajdonú nem pénzügyi vállalkozások (K512)</t>
  </si>
  <si>
    <t>185</t>
  </si>
  <si>
    <t>ebből: önkormányzati többségi tulajdonú nem pénzügyi vállalkozások (K512)</t>
  </si>
  <si>
    <t>186</t>
  </si>
  <si>
    <t>ebből: egyéb vállalkozások (K512)</t>
  </si>
  <si>
    <t>187</t>
  </si>
  <si>
    <t>ebből: kormányok és nemzetközi szervezetek (K512)</t>
  </si>
  <si>
    <t>188</t>
  </si>
  <si>
    <t>ebből: egyéb külföldiek (K512)</t>
  </si>
  <si>
    <t>189</t>
  </si>
  <si>
    <t>Tartalékok (K513)</t>
  </si>
  <si>
    <t>190</t>
  </si>
  <si>
    <t>Egyéb működési célú kiadások (=121+126+127+128+139+150+161+163+175+176+177+178+189) (K5)</t>
  </si>
  <si>
    <t>191</t>
  </si>
  <si>
    <t>Immateriális javak beszerzése, létesítése (K61)</t>
  </si>
  <si>
    <t>192</t>
  </si>
  <si>
    <t>193</t>
  </si>
  <si>
    <t>ebből: termőföld-vásárlás kiadásai (K62)</t>
  </si>
  <si>
    <t>194</t>
  </si>
  <si>
    <t>Informatikai eszközök beszerzése, létesítése (K63)</t>
  </si>
  <si>
    <t>195</t>
  </si>
  <si>
    <t>Egyéb tárgyi eszközök beszerzése, létesítése (K64)</t>
  </si>
  <si>
    <t>196</t>
  </si>
  <si>
    <t>197</t>
  </si>
  <si>
    <t>198</t>
  </si>
  <si>
    <t>Beruházási célú előzetesen felszámított általános forgalmi adó (K67)</t>
  </si>
  <si>
    <t>199</t>
  </si>
  <si>
    <t>200</t>
  </si>
  <si>
    <t>Ingatlanok felújítása (K71)</t>
  </si>
  <si>
    <t>201</t>
  </si>
  <si>
    <t>Informatikai eszközök felújítása (K72)</t>
  </si>
  <si>
    <t>202</t>
  </si>
  <si>
    <t>203</t>
  </si>
  <si>
    <t>Felújítási célú előzetesen felszámított általános forgalmi adó (K74)</t>
  </si>
  <si>
    <t>204</t>
  </si>
  <si>
    <t>205</t>
  </si>
  <si>
    <t>Felhalmozási célú garancia- és kezességvállalásból származó kifizetés államháztartáson belülre (K81)</t>
  </si>
  <si>
    <t>206</t>
  </si>
  <si>
    <t>207</t>
  </si>
  <si>
    <t>ebből: központi költségvetési szervek (K82)</t>
  </si>
  <si>
    <t>208</t>
  </si>
  <si>
    <t>ebből: központi kezelésű előirányzatok (K82)</t>
  </si>
  <si>
    <t>209</t>
  </si>
  <si>
    <t>210</t>
  </si>
  <si>
    <t>ebből: egyéb fejezeti kezelésű előirányzatok (K82)</t>
  </si>
  <si>
    <t>211</t>
  </si>
  <si>
    <t>ebből: társadalombiztosítás pénzügyi alapjai (K82)</t>
  </si>
  <si>
    <t>212</t>
  </si>
  <si>
    <t>ebből: elkülönített állami pénzalapok (K82)</t>
  </si>
  <si>
    <t>213</t>
  </si>
  <si>
    <t>ebből: helyi önkormányzatok és költségvetési szerveik (K82)</t>
  </si>
  <si>
    <t>214</t>
  </si>
  <si>
    <t>ebből: társulások és költségvetési szerveik (K82)</t>
  </si>
  <si>
    <t>215</t>
  </si>
  <si>
    <t>ebből: nemzetiségi önkormányzatok és költségvetési szerveik (K82)</t>
  </si>
  <si>
    <t>216</t>
  </si>
  <si>
    <t>ebből: térségi fejlesztési tanácsok és költségvetési szerveik (K82)</t>
  </si>
  <si>
    <t>217</t>
  </si>
  <si>
    <t>218</t>
  </si>
  <si>
    <t>ebből: központi költségvetési szervek (K83)</t>
  </si>
  <si>
    <t>219</t>
  </si>
  <si>
    <t>ebből: központi kezelésű előirányzatok (K83)</t>
  </si>
  <si>
    <t>220</t>
  </si>
  <si>
    <t>221</t>
  </si>
  <si>
    <t>ebből: egyéb fejezeti kezelésű előirányzatok (K83)</t>
  </si>
  <si>
    <t>222</t>
  </si>
  <si>
    <t>ebből: társadalombiztosítás pénzügyi alapjai (K83)</t>
  </si>
  <si>
    <t>223</t>
  </si>
  <si>
    <t>ebből: elkülönített állami pénzalapok (K83)</t>
  </si>
  <si>
    <t>224</t>
  </si>
  <si>
    <t>ebből: helyi önkormányzatok és költségvetési szerveik (K83)</t>
  </si>
  <si>
    <t>225</t>
  </si>
  <si>
    <t>ebből: társulások és költségvetési szerveik (K83)</t>
  </si>
  <si>
    <t>226</t>
  </si>
  <si>
    <t>ebből: nemzetiségi önkormányzatok és költségvetési szerveik (K83)</t>
  </si>
  <si>
    <t>227</t>
  </si>
  <si>
    <t>ebből: térségi fejlesztési tanácsok és költségvetési szerveik (K83)</t>
  </si>
  <si>
    <t>228</t>
  </si>
  <si>
    <t>229</t>
  </si>
  <si>
    <t>ebből: központi költségvetési szervek (K84)</t>
  </si>
  <si>
    <t>230</t>
  </si>
  <si>
    <t>ebből: központi kezelésű előirányzatok (K84)</t>
  </si>
  <si>
    <t>231</t>
  </si>
  <si>
    <t>232</t>
  </si>
  <si>
    <t>ebből: egyéb fejezeti kezelésű előirányzatok (K84)</t>
  </si>
  <si>
    <t>233</t>
  </si>
  <si>
    <t>ebből: társadalombiztosítás pénzügyi alapjai (K84)</t>
  </si>
  <si>
    <t>234</t>
  </si>
  <si>
    <t>ebből: elkülönített állami pénzalapok (K84)</t>
  </si>
  <si>
    <t>235</t>
  </si>
  <si>
    <t>ebből: helyi önkormányzatok és költségvetési szerveik (K84)</t>
  </si>
  <si>
    <t>236</t>
  </si>
  <si>
    <t>ebből: társulások és költségvetési szerveik (K84)</t>
  </si>
  <si>
    <t>237</t>
  </si>
  <si>
    <t>ebből: nemzetiségi önkormányzatok és költségvetési szerveik (K84)</t>
  </si>
  <si>
    <t>238</t>
  </si>
  <si>
    <t>ebből: térségi fejlesztési tanácsok és költségvetési szerveik (K84)</t>
  </si>
  <si>
    <t>239</t>
  </si>
  <si>
    <t>240</t>
  </si>
  <si>
    <t>ebből: állami vagy önkormányzati tulajdonban lévő gazdasági társaságok tartozásai miatti kifizetések (K85)</t>
  </si>
  <si>
    <t>241</t>
  </si>
  <si>
    <t>242</t>
  </si>
  <si>
    <t>ebből: egyházi jogi személyek (K86)</t>
  </si>
  <si>
    <t>243</t>
  </si>
  <si>
    <t>ebből: nonprofit gazdasági társaságok (K86)</t>
  </si>
  <si>
    <t>244</t>
  </si>
  <si>
    <t>ebből: egyéb civil szervezetek (K86)</t>
  </si>
  <si>
    <t>245</t>
  </si>
  <si>
    <t>ebből: háztartások (K86)</t>
  </si>
  <si>
    <t>246</t>
  </si>
  <si>
    <t>ebből: pénzügyi vállalkozások (K86)</t>
  </si>
  <si>
    <t>247</t>
  </si>
  <si>
    <t>ebből: állami többségi tulajdonú nem pénzügyi vállalkozások (K86)</t>
  </si>
  <si>
    <t>248</t>
  </si>
  <si>
    <t>ebből: önkormányzati többségi tulajdonú nem pénzügyi vállalkozások (K86)</t>
  </si>
  <si>
    <t>249</t>
  </si>
  <si>
    <t>ebből: egyéb vállalkozások (K86)</t>
  </si>
  <si>
    <t>250</t>
  </si>
  <si>
    <t>251</t>
  </si>
  <si>
    <t>ebből: kormányok és nemzetközi szervezetek (K86)</t>
  </si>
  <si>
    <t>252</t>
  </si>
  <si>
    <t>ebből: egyéb külföldiek (K86)</t>
  </si>
  <si>
    <t>253</t>
  </si>
  <si>
    <t>Lakástámogatás (K87)</t>
  </si>
  <si>
    <t>254</t>
  </si>
  <si>
    <t>Felhalmozási célú támogatások az Európai Uniónak (K88)</t>
  </si>
  <si>
    <t>255</t>
  </si>
  <si>
    <t>256</t>
  </si>
  <si>
    <t>ebből: egyházi jogi személyek (K89)</t>
  </si>
  <si>
    <t>257</t>
  </si>
  <si>
    <t>ebből: nonprofit gazdasági társaságok (K89)</t>
  </si>
  <si>
    <t>258</t>
  </si>
  <si>
    <t>ebből: egyéb civil szervezetek (K89)</t>
  </si>
  <si>
    <t>259</t>
  </si>
  <si>
    <t>ebből: háztartások (K89)</t>
  </si>
  <si>
    <t>260</t>
  </si>
  <si>
    <t>ebből: pénzügyi vállalkozások (K89)</t>
  </si>
  <si>
    <t>261</t>
  </si>
  <si>
    <t>ebből: állami többségi tulajdonú nem pénzügyi vállalkozások (K89)</t>
  </si>
  <si>
    <t>262</t>
  </si>
  <si>
    <t>ebből: önkormányzati többségi tulajdonú nem pénzügyi vállalkozások (K89)</t>
  </si>
  <si>
    <t>263</t>
  </si>
  <si>
    <t>ebből: egyéb vállalkozások (K89)</t>
  </si>
  <si>
    <t>264</t>
  </si>
  <si>
    <t>ebből: kormányok és nemzetközi szervezetek (K89)</t>
  </si>
  <si>
    <t>265</t>
  </si>
  <si>
    <t>ebből: egyéb külföldiek (K89)</t>
  </si>
  <si>
    <t>266</t>
  </si>
  <si>
    <t>267</t>
  </si>
  <si>
    <t>Foglalkoztatottak egyéb személyi juttatásai (&amp;gt;=14) (K1113)</t>
  </si>
  <si>
    <t>Bérleti és lízing díjak (&amp;gt;=38) (K333)</t>
  </si>
  <si>
    <t>Közvetített szolgáltatások (&amp;gt;=41) (K335)</t>
  </si>
  <si>
    <t>Szakmai tevékenységet segítő szolgáltatások (K336)</t>
  </si>
  <si>
    <t>Fizetendő általános forgalmi adó (K352)</t>
  </si>
  <si>
    <t>Kamatkiadások (&amp;gt;=52+53) (K353)</t>
  </si>
  <si>
    <t>ebből: kamat swap ügyletek kamatkiadásai (K353)</t>
  </si>
  <si>
    <t>Egyéb pénzügyi műveletek kiadásai (&amp;gt;=55+…+57) (K354)</t>
  </si>
  <si>
    <t>ebből: az egyéb pénzbeli és természetbeni gyermekvédelmi támogatások (K42)</t>
  </si>
  <si>
    <t>ebből: gyermekek otthongondozási díja [Szoctv. 38. §] (K44)</t>
  </si>
  <si>
    <t>ebből: polgármesterek korhatár előtti ellátása (K45)</t>
  </si>
  <si>
    <t>Intézményi ellátottak pénzbeli juttatásai (&amp;gt;=98+99) (K47)</t>
  </si>
  <si>
    <t>Egyéb nem intézményi ellátások (&amp;gt;=101+…+119) (K48)</t>
  </si>
  <si>
    <t>ebből: az idegenrendészeti szerv által folyósított ellátások (K48)</t>
  </si>
  <si>
    <t>Nemzetközi kötelezettségek (&amp;gt;=122) (K501)</t>
  </si>
  <si>
    <t>ebből: központi vagy fejezeti kezelésű előirányzatok EU-s programokra és azok hazai társfinanszírozása (K504)</t>
  </si>
  <si>
    <t>ebből: központi vagy fejezeti kezelésű előirányzatok EU-s programokra és azok hazai társfinanszírozása (K505)</t>
  </si>
  <si>
    <t>ebből: központi vagy fejezeti kezelésű előirányzatok EU-s programokra és azok hazai társfinanszírozása (K506)</t>
  </si>
  <si>
    <t>Működési célú garancia- és kezességvállalásból származó kifizetés államháztartáson kívülre (&amp;gt;=162) (K507)</t>
  </si>
  <si>
    <t>ebből: Európai Unió (K508)</t>
  </si>
  <si>
    <t>Ingatlanok beszerzése, létesítése (&amp;gt;=193) (K62)</t>
  </si>
  <si>
    <t>Részesedések beszerzése (&gt;=197) (K65)</t>
  </si>
  <si>
    <t>ebből: befektetési jegyek (K65)</t>
  </si>
  <si>
    <t>Meglévő részesedések növeléséhez kapcsolódó kiadások (&gt;=199) (K66)</t>
  </si>
  <si>
    <t>ebből: befektetési jegyek (K66)</t>
  </si>
  <si>
    <t>Beruházások (=191+192+194+195+196+198+200) (K6)</t>
  </si>
  <si>
    <t>Egyéb tárgyi eszközök felújítása (K73)</t>
  </si>
  <si>
    <t>Felújítások (=202+...+205) (K7)</t>
  </si>
  <si>
    <t>Felhalmozási célú visszatérítendő támogatások, kölcsönök nyújtása államháztartáson belülre (=209+…+218) (K82)</t>
  </si>
  <si>
    <t>ebből: központi vagy fejezeti kezelésű előirányzatok EU-s programokra és azok hazai társfinanszírozása (K82)</t>
  </si>
  <si>
    <t>Felhalmozási célú visszatérítendő támogatások, kölcsönök törlesztése államháztartáson belülre (=220+…+229) (K83)</t>
  </si>
  <si>
    <t>ebből: központi vagy fejezeti kezelésű előirányzatok EU-s programokra és azok hazai társfinanszírozása (K83)</t>
  </si>
  <si>
    <t>Egyéb felhalmozási célú támogatások államháztartáson belülre (=231+…+240) (K84)</t>
  </si>
  <si>
    <t>ebből: központi vagy fejezeti kezelésű előirányzatok EU-s programokra és azok hazai társfinanszírozása (K84)</t>
  </si>
  <si>
    <t>Felhalmozási célú garancia- és kezességvállalásból származó kifizetés államháztartáson kívülre (&gt;=242) (K85)</t>
  </si>
  <si>
    <t>Felhalmozási célú visszatérítendő támogatások, kölcsönök nyújtása államháztartáson kívülre (=244+…+254) (K86)</t>
  </si>
  <si>
    <t>ebből: Európai Unió (K86)</t>
  </si>
  <si>
    <t>Egyéb felhalmozási célú támogatások államháztartáson kívülre (=258+…+267) (K89)</t>
  </si>
  <si>
    <t>268</t>
  </si>
  <si>
    <t>Egyéb felhalmozási célú kiadások (=207+208+219+230+241+243+255+256+257) (K8)</t>
  </si>
  <si>
    <t>269</t>
  </si>
  <si>
    <t>Költségvetési kiadások (=20+21+60+120+190+201+206+268) (K1-K8)</t>
  </si>
  <si>
    <t>Önkormányzati konszolidált beszámoló - költségvetési bevételek (adatok Ft-ban)</t>
  </si>
  <si>
    <t>Helyi önkormányzatok működésének általános támogatása (B111)</t>
  </si>
  <si>
    <t>Települési önkormányzatok egyes köznevelési feladatainak támogatása (B112)</t>
  </si>
  <si>
    <t>Települési önkormányzatok egyes szociális és gyermekjóléti feladatainak támogatása (B1131)</t>
  </si>
  <si>
    <t>Települési önkormányzatok kulturális feladatainak támogatása (B114)</t>
  </si>
  <si>
    <t>Működési célú költségvetési támogatások és kiegészítő támogatások (B115)</t>
  </si>
  <si>
    <t>Elszámolásból származó bevételek (B116)</t>
  </si>
  <si>
    <t>Önkormányzatok működési támogatásai (=01+02+05+06+07+08) (B11)</t>
  </si>
  <si>
    <t>Elvonások és befizetések bevételei (B12)</t>
  </si>
  <si>
    <t>Működési célú garancia- és kezességvállalásból származó megtérülések államháztartáson belülről (B13)</t>
  </si>
  <si>
    <t>Működési célú visszatérítendő támogatások, kölcsönök visszatérülése államháztartáson belülről (=13+…+22) (B14)</t>
  </si>
  <si>
    <t>ebből: központi költségvetési szervek (B14)</t>
  </si>
  <si>
    <t>ebből: központi kezelésű előirányzatok (B14)</t>
  </si>
  <si>
    <t>ebből: egyéb fejezeti kezelésű előirányzatok (B14)</t>
  </si>
  <si>
    <t>ebből: társadalombiztosítás pénzügyi alapjai (B14)</t>
  </si>
  <si>
    <t>ebből: elkülönített állami pénzalapok (B14)</t>
  </si>
  <si>
    <t>ebből: helyi önkormányzatok és költségvetési szerveik (B14)</t>
  </si>
  <si>
    <t>ebből: társulások és költségvetési szerveik (B14)</t>
  </si>
  <si>
    <t>ebből: nemzetiségi önkormányzatok és költségvetési szerveik (B14)</t>
  </si>
  <si>
    <t>ebből: térségi fejlesztési tanácsok és költségvetési szerveik (B14)</t>
  </si>
  <si>
    <t>Működési célú visszatérítendő támogatások, kölcsönök igénybevétele államháztartáson belülről (=24+…+33) (B15)</t>
  </si>
  <si>
    <t>ebből: központi költségvetési szervek (B15)</t>
  </si>
  <si>
    <t>ebből: központi kezelésű előirányzatok (B15)</t>
  </si>
  <si>
    <t>ebből: egyéb fejezeti kezelésű előirányzatok (B15)</t>
  </si>
  <si>
    <t>ebből: társadalombiztosítás pénzügyi alapjai (B15)</t>
  </si>
  <si>
    <t>ebből: elkülönített állami pénzalapok (B15)</t>
  </si>
  <si>
    <t>ebből: helyi önkormányzatok és költségvetési szerveik (B15)</t>
  </si>
  <si>
    <t>ebből: társulások és költségvetési szerveik (B15)</t>
  </si>
  <si>
    <t>ebből: nemzetiségi önkormányzatok és költségvetési szerveik (B15)</t>
  </si>
  <si>
    <t>ebből: térségi fejlesztési tanácsok és költségvetési szerveik (B15)</t>
  </si>
  <si>
    <t>Egyéb működési célú támogatások bevételei államháztartáson belülről (=35+…+44) (B16)</t>
  </si>
  <si>
    <t>ebből: központi költségvetési szervek (B16)</t>
  </si>
  <si>
    <t>ebből: központi kezelésű előirányzatok (B16)</t>
  </si>
  <si>
    <t>ebből: egyéb fejezeti kezelésű előirányzatok (B16)</t>
  </si>
  <si>
    <t>ebből: társadalombiztosítás pénzügyi alapjai (B16)</t>
  </si>
  <si>
    <t>ebből: elkülönített állami pénzalapok (B16)</t>
  </si>
  <si>
    <t>ebből: helyi önkormányzatok és költségvetési szerveik (B16)</t>
  </si>
  <si>
    <t>ebből: társulások és költségvetési szerveik (B16)</t>
  </si>
  <si>
    <t>ebből: nemzetiségi önkormányzatok és költségvetési szerveik (B16)</t>
  </si>
  <si>
    <t>ebből: térségi fejlesztési tanácsok és költségvetési szerveik (B16)</t>
  </si>
  <si>
    <t>Működési célú támogatások államháztartáson belülről (=09+...+12+23+34) (B1)</t>
  </si>
  <si>
    <t>Felhalmozási célú önkormányzati támogatások (B21)</t>
  </si>
  <si>
    <t>Felhalmozási célú garancia- és kezességvállalásból származó megtérülések államháztartáson belülről (B22)</t>
  </si>
  <si>
    <t>Felhalmozási célú visszatérítendő támogatások, kölcsönök visszatérülése államháztartáson belülről (=49+…+58) (B23)</t>
  </si>
  <si>
    <t>ebből: központi költségvetési szervek (B23)</t>
  </si>
  <si>
    <t>ebből: központi kezelésű előirányzatok (B23)</t>
  </si>
  <si>
    <t>ebből: egyéb fejezeti kezelésű előirányzatok (B23)</t>
  </si>
  <si>
    <t>ebből: társadalombiztosítás pénzügyi alapjai (B23)</t>
  </si>
  <si>
    <t>ebből: elkülönített állami pénzalapok (B23)</t>
  </si>
  <si>
    <t>ebből: helyi önkormányzatok és költségvetési szerveik (B23)</t>
  </si>
  <si>
    <t>ebből: társulások és költségvetési szerveik (B23)</t>
  </si>
  <si>
    <t>ebből: nemzetiségi önkormányzatok és költségvetési szerveik (B23)</t>
  </si>
  <si>
    <t>ebből: térségi fejlesztési tanácsok és költségvetési szerveik (B23)</t>
  </si>
  <si>
    <t>Felhalmozási célú visszatérítendő támogatások, kölcsönök igénybevétele államháztartáson belülről (=60+…+69) (B24)</t>
  </si>
  <si>
    <t>ebből: központi költségvetési szervek (B24)</t>
  </si>
  <si>
    <t>ebből: központi kezelésű előirányzatok (B24)</t>
  </si>
  <si>
    <t>ebből: egyéb fejezeti kezelésű előirányzatok (B24)</t>
  </si>
  <si>
    <t>ebből: társadalombiztosítás pénzügyi alapjai (B24)</t>
  </si>
  <si>
    <t>ebből: elkülönített állami pénzalapok (B24)</t>
  </si>
  <si>
    <t>ebből: helyi önkormányzatok és költségvetési szerveik (B24)</t>
  </si>
  <si>
    <t>ebből: társulások és költségvetési szerveik (B24)</t>
  </si>
  <si>
    <t>ebből: nemzetiségi önkormányzatok és költségvetési szerveik (B24)</t>
  </si>
  <si>
    <t>ebből: térségi fejlesztési tanácsok és költségvetési szerveik (B24)</t>
  </si>
  <si>
    <t>Egyéb felhalmozási célú támogatások bevételei államháztartáson belülről (=71+…+80) (B25)</t>
  </si>
  <si>
    <t>ebből: központi költségvetési szervek (B25)</t>
  </si>
  <si>
    <t>ebből: központi kezelésű előirányzatok (B25)</t>
  </si>
  <si>
    <t>ebből: egyéb fejezeti kezelésű előirányzatok (B25)</t>
  </si>
  <si>
    <t>ebből: társadalombiztosítás pénzügyi alapjai (B25)</t>
  </si>
  <si>
    <t>ebből: elkülönített állami pénzalapok (B25)</t>
  </si>
  <si>
    <t>ebből: helyi önkormányzatok és költségvetési szerveik (B25)</t>
  </si>
  <si>
    <t>ebből: társulások és költségvetési szerveik (B25)</t>
  </si>
  <si>
    <t>ebből: nemzetiségi önkormányzatok és költségvetési szerveik (B25)</t>
  </si>
  <si>
    <t>ebből: térségi fejlesztési tanácsok és költségvetési szerveik (B25)</t>
  </si>
  <si>
    <t>Felhalmozási célú támogatások államháztartáson belülről (=46+47+48+59+70) (B2)</t>
  </si>
  <si>
    <t>Magánszemélyek jövedelemadói (=83+84) (B311)</t>
  </si>
  <si>
    <t>ebből: személyi jövedelemadó (B311)</t>
  </si>
  <si>
    <t>ebből: termőföld bérbeadásából származó jövedelem utáni személyi jövedelemadó (B311)</t>
  </si>
  <si>
    <t>Társaságok jövedelemadói (=86+…+92) (B312)</t>
  </si>
  <si>
    <t>ebből: társasági adó (B312)</t>
  </si>
  <si>
    <t>ebből: társas vállalkozások különadója (B312)</t>
  </si>
  <si>
    <t>ebből: pénzügyi szervezetek különadója (B312)</t>
  </si>
  <si>
    <t>ebből: energiaellátók jövedelemadója (B312)</t>
  </si>
  <si>
    <t>ebből: kisvállalati adó (B312)</t>
  </si>
  <si>
    <t>ebből: kisadózó vállalkozások tételes adója (B312)</t>
  </si>
  <si>
    <t>Jövedelemadók (=82+85) (B31)</t>
  </si>
  <si>
    <t>Szociális hozzájárulási adó és járulékok (=95+…+103) (B32)</t>
  </si>
  <si>
    <t>ebből: szociális hozzájárulási adó (B32)</t>
  </si>
  <si>
    <t>ebből: nyugdíjjárulék (B32)</t>
  </si>
  <si>
    <t>ebből: korkedvezmény-biztosítási járulék (B32)</t>
  </si>
  <si>
    <t>ebből: egészségbiztosítási és munkaerőpiaci járulék (B32)</t>
  </si>
  <si>
    <t>ebből: egészségügyi szolgáltatási járulék (B32)</t>
  </si>
  <si>
    <t>ebből: egyszerűsített közteherviselési hozzájárulás (B32)</t>
  </si>
  <si>
    <t>ebből: biztosítotti nyugdíjjárulék, egészségbiztosítási járulék (B32)</t>
  </si>
  <si>
    <t>ebből: megállapodás alapján fizetők járulékai (B32)</t>
  </si>
  <si>
    <t>ebből: munkáltatói táppénz hozzájárulás (B32)</t>
  </si>
  <si>
    <t>Bérhez és foglalkoztatáshoz kapcsolódó adók (=105+…+108) (B33)</t>
  </si>
  <si>
    <t>ebből: rehabilitációs hozzájárulás (B33)</t>
  </si>
  <si>
    <t>ebből: egészségügyi hozzájárulás (B33)</t>
  </si>
  <si>
    <t>ebből: egyszerűsített foglalkoztatás utáni közterhek (B33)</t>
  </si>
  <si>
    <t>Vagyoni tipusú adók (=110+…+115) (B34)</t>
  </si>
  <si>
    <t>ebből: magánszemélyek kommunális adója (B34)</t>
  </si>
  <si>
    <t>ebből: telekadó (B34)</t>
  </si>
  <si>
    <t>ebből: cégautóadó (B34)</t>
  </si>
  <si>
    <t>ebből: közművezetékek adója (B34)</t>
  </si>
  <si>
    <t>ebből: öröklési és ajándékozási illeték (B34)</t>
  </si>
  <si>
    <t>Értékesítési és forgalmi adók (=117+…+136) (B351)</t>
  </si>
  <si>
    <t>ebből: általános forgalmi adó (B351)</t>
  </si>
  <si>
    <t>ebből: távközlési ágazatot terhelő különadó (B351)</t>
  </si>
  <si>
    <t>ebből: kiskereskedői ágazatot terhelő különadó (B351)</t>
  </si>
  <si>
    <t>ebből: energia ágazatot terhelő különadó (B351)</t>
  </si>
  <si>
    <t>ebből: bank- és biztosítási ágazatot terhelő különadó (B351)</t>
  </si>
  <si>
    <t>ebből: visszterhes vagyonátruházási illeték (B351)</t>
  </si>
  <si>
    <t>ebből: állandó jelleggel végzett iparűzési tevékenység után fizetett helyi iparűzési adó (B351)</t>
  </si>
  <si>
    <t>ebből: ideiglenes jelleggel végzett tevékenység után fizetett helyi iparűzési adó (B351)</t>
  </si>
  <si>
    <t>ebből: innovációs járulék (B351)</t>
  </si>
  <si>
    <t>ebből: gyógyszer forgalmazási jogosultak befizetései [2006. évi XCVIII. tv. 36. § (1) bek.] (B351)</t>
  </si>
  <si>
    <t>ebből: gyógyszer nagykereskedést végzők befizetései [2006. évi XCVIII. tv. 36. § (2) bek.] (B351)</t>
  </si>
  <si>
    <t>ebből: gyógyszergyártók 10 %-os befizetési kötelezettsége (2006.évi XCVIII. tv. 40/A. §. (1) bekezdése) (B351)</t>
  </si>
  <si>
    <t>ebből: gyógyszer és gyógyászati segédeszköz ismertetés utáni befizetések [2006. évi XCVIII. tv. 36. § (4) bek.] (B351)</t>
  </si>
  <si>
    <t>ebből: népegészségügyi termékadó (B351)</t>
  </si>
  <si>
    <t>ebből: távközlési adó (B351)</t>
  </si>
  <si>
    <t>ebből: pénzügyi tranzakciós illeték (B351)</t>
  </si>
  <si>
    <t>ebből: biztosítási adó (B351)</t>
  </si>
  <si>
    <t>ebből: reklámadó (B351)</t>
  </si>
  <si>
    <t>ebből: a kollektív befektetési formákról és kezelőikről, valamint egyes pénzügyi tárgyú törvények módosításáról szóló 2014. évi XVI. törvény szerinti forgalmazó és a befektetési alap különadója (B351)</t>
  </si>
  <si>
    <t>ebből: jövedéki adó (B352)</t>
  </si>
  <si>
    <t>ebből: regisztrációs adó (B352)</t>
  </si>
  <si>
    <t>ebből: turizmusfejlesztési hozzájárulás (B352)</t>
  </si>
  <si>
    <t>Gépjárműadók (=143+…+146) (B354)</t>
  </si>
  <si>
    <t>ebből: belföldi gépjárművek adójának a központi költségvetést megillető része (B354)</t>
  </si>
  <si>
    <t>ebből: belföldi gépjárművek adójának a helyi önkormányzatot megillető része (B354)</t>
  </si>
  <si>
    <t>ebből: külföldi gépjárművek adója (B354)</t>
  </si>
  <si>
    <t>ebből: gépjármű túlsúlydíj (B354)</t>
  </si>
  <si>
    <t>ebből: baleseti adó (B355)</t>
  </si>
  <si>
    <t>ebből: nukleáris létesítmények Központi Nukleáris Pénzügyi Alapba történő kötelező befizetései (B355)</t>
  </si>
  <si>
    <t>ebből: környezetterhelési díj (B355)</t>
  </si>
  <si>
    <t>ebből: környezetvédelmi termékdíj (B355)</t>
  </si>
  <si>
    <t>ebből: bérfőzési szeszadó (B355)</t>
  </si>
  <si>
    <t>ebből: szerencsejáték szervezési díj (B355)</t>
  </si>
  <si>
    <t>ebből: talajterhelési díj (B355)</t>
  </si>
  <si>
    <t>ebből: vizkészletjárulék (B355)</t>
  </si>
  <si>
    <t>ebből: állami vadászjegyek díjai (B355)</t>
  </si>
  <si>
    <t>ebből: erdővédelmi járulék (B355)</t>
  </si>
  <si>
    <t>ebből: földvédelmi járulék (B355)</t>
  </si>
  <si>
    <t>ebből: halászati haszonbérleti díj, valamint az állami halász- és horgászjegy díja (B355)</t>
  </si>
  <si>
    <t>ebből: hulladéklerakási járulék (B355)</t>
  </si>
  <si>
    <t>ebből: a távhőszolgáltatásról más hőellátásra áttérő által felhasznált hőmennyiség és annak előállítása során a pozitív előjelű széndioxid kibocsátási különbözet után fizetendő díj (B355)</t>
  </si>
  <si>
    <t>ebből: korábbi évek megszünt adónemei áthúzódó fizetéseiből befolyt bevételek (B355)</t>
  </si>
  <si>
    <t>Egyéb közhatalmi bevételek (&gt;=166+…+183) (B36)</t>
  </si>
  <si>
    <t>ebből: eljárási illetékek (B36)</t>
  </si>
  <si>
    <t>ebből: igazgatási szolgáltatási díjak (B36)</t>
  </si>
  <si>
    <t>ebből: felügyeleti díjak (B36)</t>
  </si>
  <si>
    <t>ebből:ebrendészeti hozzájárulás (B36)</t>
  </si>
  <si>
    <t>ebből: mezőgazdasági termelést érintő időjárási és más természeti kockázatok kezeléséről szóló törvény szerinti kárenyhítési hozzájárulás (B36)</t>
  </si>
  <si>
    <t>ebből: környezetvédelmi bírság (B36)</t>
  </si>
  <si>
    <t>ebből: természetvédelmi bírság (B36)</t>
  </si>
  <si>
    <t>ebből: műemlékvédelmi bírság (B36)</t>
  </si>
  <si>
    <t>ebből: építésügyi bírság (B36)</t>
  </si>
  <si>
    <t>ebből: szabálysértési pénz- és helyszíni bírság és a közlekedési szabályszegések után kiszabott közigazgatási bírság helyi önkormányzatot megillető része (B36)</t>
  </si>
  <si>
    <t>ebből: egyéb bírság (B36)</t>
  </si>
  <si>
    <t>ebből: vagyoni típusú települési adók (B36)</t>
  </si>
  <si>
    <t>ebből: jövedelmi típusú települési adók (B36)</t>
  </si>
  <si>
    <t>ebből: egyéb települési adók (B36)</t>
  </si>
  <si>
    <t>ebből: önkormányzat által beszedett talajterhelési díj (B36)</t>
  </si>
  <si>
    <t>ebből: előrehozott helyi adó (B36)</t>
  </si>
  <si>
    <t>ebből: bevándorlási különadó (B36)</t>
  </si>
  <si>
    <t>Készletértékesítés ellenértéke (B401)</t>
  </si>
  <si>
    <t>Szolgáltatások ellenértéke (&gt;=187+188) (B402)</t>
  </si>
  <si>
    <t>ebből:tárgyi eszközök bérbeadásából származó bevétel (B402)</t>
  </si>
  <si>
    <t>ebből: utak használata ellenében beszedett használati díj, pótdíj, elektronikus útdíj (B402)</t>
  </si>
  <si>
    <t>ebből: államháztartáson belül (B403)</t>
  </si>
  <si>
    <t>Tulajdonosi bevételek (&gt;=192+…+197) (B404)</t>
  </si>
  <si>
    <t>ebből: vadászati jog bérbeadásból származó bevétel (B404)</t>
  </si>
  <si>
    <t>ebből: önkormányzati vagyon üzemeltetéséből, koncesszióból származó bevétel (B404)</t>
  </si>
  <si>
    <t>ebből: önkormányzati vagyon vagyonkezelésbe adásából származó bevétel (B404)</t>
  </si>
  <si>
    <t>ebből: állami többségi tulajdonú vállalkozástól kapott osztalék (B404)</t>
  </si>
  <si>
    <t>ebből: egyéb részesedések után kapott osztalék (B404)</t>
  </si>
  <si>
    <t>Ellátási díjak (B405)</t>
  </si>
  <si>
    <t>Kiszámlázott általános forgalmi adó (B406)</t>
  </si>
  <si>
    <t>Általános forgalmi adó visszatérítése (B407)</t>
  </si>
  <si>
    <t>Befektetett pénzügyi eszközökből származó bevételek (&gt;=202+203) (B4081)</t>
  </si>
  <si>
    <t>ebből: államháztartáson belül (B4081)</t>
  </si>
  <si>
    <t>ebből: hitelviszonyt megtestesítő értékpapírok értékesítési nyeresége (B4081)</t>
  </si>
  <si>
    <t>ebből: államháztartáson belül (B4082)</t>
  </si>
  <si>
    <t>Kamatbevételek és más nyereségjellegű bevételek (=201+204) (B408)</t>
  </si>
  <si>
    <t>Részesedésekből származó pénzügyi műveletek bevételei (B4091)</t>
  </si>
  <si>
    <t>ebből: részesedések értékesítéséhez kapcsolódó realizált nyereség (B4092)</t>
  </si>
  <si>
    <t>ebből: hitelviszonyt megtestesítő értékpapírok értékesítési nyeresége (B4092)</t>
  </si>
  <si>
    <t>ebből: hitelviszonyt megtestesítő értékpapírok kibocsátási nyeresége (B4092)</t>
  </si>
  <si>
    <t>ebből: valuta és deviza eszközök realizált árfolyamnyeresége (B4092)</t>
  </si>
  <si>
    <t>Biztosító által fizetett kártérítés (B410)</t>
  </si>
  <si>
    <t>Egyéb működési bevételek (&gt;=218+219) (B411)</t>
  </si>
  <si>
    <t>ebből: a szerződés megerősítésével, a szerződésszegéssel kapcsolatos véglegesen járó bevételek, a szerződésen kívüli károkozásért, személyiségi, dologi vagy más jog megsértéséért, jogalap nélküli gazdagodásért kapott összegek (B411)</t>
  </si>
  <si>
    <t>ebből: kiadások visszatérítései (B411)</t>
  </si>
  <si>
    <t>Immateriális javak értékesítése (&gt;=222) (B51)</t>
  </si>
  <si>
    <t>ebből: kiotói egységek és kibocsátási egységek eladásából befolyt eladási ár (B51)</t>
  </si>
  <si>
    <t>Ingatlanok értékesítése (&gt;=224) (B52)</t>
  </si>
  <si>
    <t>ebből: termőföld-eladás bevételei (B52)</t>
  </si>
  <si>
    <t>Egyéb tárgyi eszközök értékesítése (B53)</t>
  </si>
  <si>
    <t>ebből: privatizációból származó bevétel (B54)</t>
  </si>
  <si>
    <t>Működési célú garancia- és kezességvállalásból származó megtérülések államháztartáson kívülről (B61)</t>
  </si>
  <si>
    <t>Működési célú visszatérítendő támogatások, kölcsönök visszatérülése az Európai Uniótól (B62)</t>
  </si>
  <si>
    <t>Működési célú visszatérítendő támogatások, kölcsönök visszatérülése kormányoktól és más nemzetközi szervezetektől (B63)</t>
  </si>
  <si>
    <t>ebből: egyházi jogi személyek (B64)</t>
  </si>
  <si>
    <t>ebből: nonprofit gazdasági társaságok (B64)</t>
  </si>
  <si>
    <t>ebből: egyéb civil szervezetek (B64)</t>
  </si>
  <si>
    <t>ebből: háztartások (B64)</t>
  </si>
  <si>
    <t>ebből: pénzügyi vállalkozások (B64)</t>
  </si>
  <si>
    <t>ebből: állami többségi tulajdonú nem pénzügyi vállalkozások (B64)</t>
  </si>
  <si>
    <t>ebből:önkormányzati többségi tulajdonú nem pénzügyi vállalkozások (B64)</t>
  </si>
  <si>
    <t>ebből: egyéb vállalkozások (B64)</t>
  </si>
  <si>
    <t>ebből: külföldi szervezetek, személyek (B64)</t>
  </si>
  <si>
    <t>ebből: egyházi jogi személyek (B65)</t>
  </si>
  <si>
    <t>ebből: nonprofit gazdasági társaságok (B65)</t>
  </si>
  <si>
    <t>ebből: egyéb civil szervezetek (B65)</t>
  </si>
  <si>
    <t>ebből: háztartások (B65)</t>
  </si>
  <si>
    <t>ebből: pénzügyi vállalkozások (B65)</t>
  </si>
  <si>
    <t>ebből: állami többségi tulajdonú nem pénzügyi vállalkozások (B65)</t>
  </si>
  <si>
    <t>ebből:önkormányzati többségi tulajdonú nem pénzügyi vállalkozások (B65)</t>
  </si>
  <si>
    <t>ebből: egyéb vállalkozások (B65)</t>
  </si>
  <si>
    <t>ebből: kormányok és nemzetközi szervezetek (B65)</t>
  </si>
  <si>
    <t>ebből: egyéb külföldiek (B65)</t>
  </si>
  <si>
    <t>Felhalmozási célú garancia- és kezességvállalásból származó megtérülések államháztartáson kívülről (B71)</t>
  </si>
  <si>
    <t>Felhalmozási célú visszatérítendő támogatások, kölcsönök visszatérülése az Európai Uniótól (B72)</t>
  </si>
  <si>
    <t>Felhalmozási célú visszatérítendő támogatások, kölcsönök visszatérülése kormányoktól és más nemzetközi szervezetektől (B73)</t>
  </si>
  <si>
    <t>ebből: egyházi jogi személyek (B74)</t>
  </si>
  <si>
    <t>ebből: nonprofit gazdasági társaságok (B74)</t>
  </si>
  <si>
    <t>ebből: egyéb civil szervezetek (B74)</t>
  </si>
  <si>
    <t>ebből: háztartások (B74)</t>
  </si>
  <si>
    <t>ebből: pénzügyi vállalkozások (B74)</t>
  </si>
  <si>
    <t>ebből: állami többségi tulajdonú nem pénzügyi vállalkozások (B74)</t>
  </si>
  <si>
    <t>ebből:önkormányzati többségi tulajdonú nem pénzügyi vállalkozások (B74)</t>
  </si>
  <si>
    <t>ebből: egyéb vállalkozások (B74)</t>
  </si>
  <si>
    <t>ebből: külföldi szervezetek, személyek (B74)</t>
  </si>
  <si>
    <t>270</t>
  </si>
  <si>
    <t>ebből: egyházi jogi személyek (B75)</t>
  </si>
  <si>
    <t>271</t>
  </si>
  <si>
    <t>ebből: nonprofit gazdasági társaságok (B75)</t>
  </si>
  <si>
    <t>272</t>
  </si>
  <si>
    <t>ebből: egyéb civil szervezetek (B75)</t>
  </si>
  <si>
    <t>273</t>
  </si>
  <si>
    <t>ebből: háztartások (B75)</t>
  </si>
  <si>
    <t>274</t>
  </si>
  <si>
    <t>ebből: pénzügyi vállalkozások (B75)</t>
  </si>
  <si>
    <t>275</t>
  </si>
  <si>
    <t>ebből: állami többségi tulajdonú nem pénzügyi vállalkozások (B75)</t>
  </si>
  <si>
    <t>276</t>
  </si>
  <si>
    <t>ebből:önkormányzati többségi tulajdonú nem pénzügyi vállalkozások (B75)</t>
  </si>
  <si>
    <t>277</t>
  </si>
  <si>
    <t>ebből: egyéb vállalkozások (B75)</t>
  </si>
  <si>
    <t>278</t>
  </si>
  <si>
    <t>279</t>
  </si>
  <si>
    <t>ebből: kormányok és nemzetközi szervezetek (B75)</t>
  </si>
  <si>
    <t>280</t>
  </si>
  <si>
    <t>ebből: egyéb külföldiek (B75)</t>
  </si>
  <si>
    <t>281</t>
  </si>
  <si>
    <t>282</t>
  </si>
  <si>
    <t>Települési önkormányzatok gyermekétkeztetési feladatainak támogatása (B1132)</t>
  </si>
  <si>
    <t>Települési önkormányzatok szociális, gyermekjóléti és gyermekétkeztetési feladatainak támogatása (03+04) (B113)</t>
  </si>
  <si>
    <t>ebből: központi vagy fejezeti kezelésű előirányzatok EU-s programokra és azok hazai társfinanszírozása (B14)</t>
  </si>
  <si>
    <t>ebből: központi vagy fejezeti kezelésű előirányzatok EU-s programokra és azok hazai társfinanszírozása (B15)</t>
  </si>
  <si>
    <t>ebből: központi vagy fejezeti kezelésű előirányzatok EU-s programokra és azok hazai társfinanszírozása (B16)</t>
  </si>
  <si>
    <t>ebből: központi vagy fejezeti kezelésű előirányzatok EU-s programokra és azok hazai társfinanszírozása (B23)</t>
  </si>
  <si>
    <t>ebből: központi vagy fejezeti kezelésű előirányzatok EU-s programokra és azok hazai társfinanszírozása (B24)</t>
  </si>
  <si>
    <t>ebből: központi vagy fejezeti kezelésű előirányzatok EU-s programokra és azok hazai társfinanszírozása (B25)</t>
  </si>
  <si>
    <t>ebből: hitelintézeti járadék (B312)</t>
  </si>
  <si>
    <t>ebből: szakképzési hozzájárulás (B33)</t>
  </si>
  <si>
    <t>ebből: építményadó (B34)</t>
  </si>
  <si>
    <t>ebből: gyógyszertámogatás többletének sávos kockázatviseléséből származó bevételek [2006. évi XCVIII. tv. 42. § ] (B351)</t>
  </si>
  <si>
    <t>Fogyasztási adók (=138+139+140) (B352)</t>
  </si>
  <si>
    <t>Pénzügyi monopóliumok nyereségét terhelő adók (B353)</t>
  </si>
  <si>
    <t>Egyéb áruhasználati és szolgáltatási adók (=148+…+163) (B355)</t>
  </si>
  <si>
    <t>ebből: tartózkodás után fizetett idegenforgalmi adó (B355)</t>
  </si>
  <si>
    <t>Termékek és szolgáltatások adói (=116+137+141+142+147) (B35)</t>
  </si>
  <si>
    <t>ebből: cégnyilvántartás bevételei (B36)</t>
  </si>
  <si>
    <t>Közhatalmi bevételek (=93+94+104+109+164+165) (B3)</t>
  </si>
  <si>
    <t>Közvetített szolgáltatások ellenértéke (&gt;=190) (B403)</t>
  </si>
  <si>
    <t>ebből: önkormányzati többségi tulajdonú vállalkozástól kapott osztalék (B404)</t>
  </si>
  <si>
    <t>Egyéb kapott (járó) kamatok és kamatjellegű bevételek (&gt;=205+206+207) (B4082)</t>
  </si>
  <si>
    <t>ebből: kamat swap ügyletek kamatbevételei (B4082)</t>
  </si>
  <si>
    <t>ebből: befektetési jegyek (B4082)</t>
  </si>
  <si>
    <t>Más egyéb pénzügyi műveletek bevételei (&gt;=211+…+214) (B4092)</t>
  </si>
  <si>
    <t>Egyéb pénzügyi műveletek bevételei (=209+210) (B409)</t>
  </si>
  <si>
    <t>Működési bevételek (=185+186+189+191+198+199+200+208+215+216+217) (B4)</t>
  </si>
  <si>
    <t>Részesedések értékesítése (&gt;=227+228) (B54)</t>
  </si>
  <si>
    <t>ebből: befektetési jegyek (B54)</t>
  </si>
  <si>
    <t>Részesedések megszűnéséhez kapcsolódó bevételek (&gt;=230) (B55)</t>
  </si>
  <si>
    <t>ebből: befektetési jegyek (B55)</t>
  </si>
  <si>
    <t>Felhalmozási bevételek (=221+223+225+226+229) (B5)</t>
  </si>
  <si>
    <t>Működési célú visszatérítendő támogatások, kölcsönök visszatérülése államháztartáson kívülről (=236+…+244) (B64)</t>
  </si>
  <si>
    <t>Egyéb működési célú átvett pénzeszközök (=246+…+256) (B65)</t>
  </si>
  <si>
    <t>ebből: Európai Unió (B65)</t>
  </si>
  <si>
    <t>Működési célú átvett pénzeszközök (=232+...+235+245) (B6)</t>
  </si>
  <si>
    <t>Felhalmozási célú visszatérítendő támogatások, kölcsönök visszatérülése államháztartáson kívülről (=262+…+270) (B74)</t>
  </si>
  <si>
    <t>Egyéb felhalmozási célú átvett pénzeszközök (=272+…+282) (B75)</t>
  </si>
  <si>
    <t>ebből: Európai Unió (B75)</t>
  </si>
  <si>
    <t>283</t>
  </si>
  <si>
    <t>Felhalmozási célú átvett pénzeszközök (=258+…+261+271) (B7)</t>
  </si>
  <si>
    <t>284</t>
  </si>
  <si>
    <t>Költségvetési bevételek (=45+81+184+220+231+257+283) (B1-B7)</t>
  </si>
  <si>
    <t>Önkormányzati konszolidált beszámoló - Finanszírozási kiadások (adatok Ft-ban)</t>
  </si>
  <si>
    <t>Hosszú lejáratú hitelek, kölcsönök törlesztése pénzügyi vállalkozásnak (&gt;=02) (K9111)</t>
  </si>
  <si>
    <t>ebből: fedezeti ügyletek nettó kiadásai (K9111)</t>
  </si>
  <si>
    <t>Likviditási célú hitelek, kölcsönök törlesztése pénzügyi vállalkozásnak (K9112)</t>
  </si>
  <si>
    <t>Rövid lejáratú hitelek, kölcsönök törlesztése pénzügyi vállalkozásnak (&gt;=05) (K9113)</t>
  </si>
  <si>
    <t>ebből: fedezeti ügyletek nettó kiadásai (K9113)</t>
  </si>
  <si>
    <t>Hitel-, kölcsöntörlesztés államháztartáson kívülre (=01+03+04) (K911)</t>
  </si>
  <si>
    <t>ebből: kárpótlási jegyek (K9121)</t>
  </si>
  <si>
    <t>Befektetési célú belföldi értékpapírok vásárlása (K9122)</t>
  </si>
  <si>
    <t>Kincstárjegyek beváltása (K9123)</t>
  </si>
  <si>
    <t>ebből: fedezeti ügyletek nettó kiadásai (K9124)</t>
  </si>
  <si>
    <t>ebből: kárpótlási jegyek (K9124)</t>
  </si>
  <si>
    <t>Belföldi kötvények beváltása (K9125)</t>
  </si>
  <si>
    <t>ebből: fedezeti ügyletek nettó kiadásai (K9126)</t>
  </si>
  <si>
    <t>Államháztartáson belüli megelőlegezések folyósítása (K913)</t>
  </si>
  <si>
    <t>Államháztartáson belüli megelőlegezések visszafizetése (K914)</t>
  </si>
  <si>
    <t>Központi, irányító szervi támogatások folyósítása (K915)</t>
  </si>
  <si>
    <t>Pénzeszközök lekötött bankbetétként elhelyezése (K916)</t>
  </si>
  <si>
    <t>Pénzügyi lízing kiadásai (K917)</t>
  </si>
  <si>
    <t>Központi költségvetés sajátos finanszírozási kiadásai (K918)</t>
  </si>
  <si>
    <t>Hosszú lejáratú tulajdonosi kölcsönök kiadásai (K9191)</t>
  </si>
  <si>
    <t>Rövid lejáratú tulajdonosi kölcsönök kiadásai (K9192)</t>
  </si>
  <si>
    <t>Forgatási célú külföldi értékpapírok vásárlása (K921)</t>
  </si>
  <si>
    <t>Befektetési célú külföldi értékpapírok vásárlása (K922)</t>
  </si>
  <si>
    <t>ebből: fedezeti ügyletek nettó kiadásai (K923)</t>
  </si>
  <si>
    <t>Hitelek, kölcsönök törlesztése külföldi kormányoknak és nemzetközi szervezeteknek (K924)</t>
  </si>
  <si>
    <t>ebből: fedezeti ügyletek nettó kiadásai (K925)</t>
  </si>
  <si>
    <t>Adóssághoz nem kapcsolódó származékos ügyletek kiadásai (K93)</t>
  </si>
  <si>
    <t>Váltókiadások (K94)</t>
  </si>
  <si>
    <t>Forgatási célú belföldi értékpapírok vásárlása (&gt;=08) (K9121)</t>
  </si>
  <si>
    <t>Éven belüli lejáratú belföldi értékpapírok beváltása (&gt;=12+13) (K9124)</t>
  </si>
  <si>
    <t>Éven túli lejáratú belföldi értékpapírok beváltása (&gt;=16) (K9126)</t>
  </si>
  <si>
    <t>Belföldi értékpapírok kiadásai (=07+09+10+11+14+15) (K912)</t>
  </si>
  <si>
    <t>Tulajdonosi kölcsönök kiadásai (=24+25) (K919)</t>
  </si>
  <si>
    <t>Belföldi finanszírozás kiadásai (=06+17+…+23+26) (K91)</t>
  </si>
  <si>
    <t>Külföldi értékpapírok beváltása (&gt;=31) (K923)</t>
  </si>
  <si>
    <t>Hitelek, kölcsönök törlesztése külföldi pénzintézeteknek (&gt;=34) (K925)</t>
  </si>
  <si>
    <t>Külföldi finanszírozás kiadásai (=28+29+30+32+33) (K92)</t>
  </si>
  <si>
    <t>Finanszírozási kiadások (=27+35+36+37) (K9)</t>
  </si>
  <si>
    <t>Önkormányzati konszolidált beszámoló -  Finanszírozási bevételek (adatok Ft-ban)</t>
  </si>
  <si>
    <t>Hosszú lejáratú hitelek, kölcsönök felvétele pénzügyi vállalkozástól (B8111)</t>
  </si>
  <si>
    <t>Likviditási célú hitelek, kölcsönök felvétele pénzügyi vállalkozástól (B8112)</t>
  </si>
  <si>
    <t>Rövid lejáratú hitelek, kölcsönök felvétele pénzügyi vállalkozástól (B8113)</t>
  </si>
  <si>
    <t>Hitel-, kölcsönfelvétel pénzügyi vállalkozástól (=01+02+03) (B811)</t>
  </si>
  <si>
    <t>ebből: kárpótlási jegyek (B8121)</t>
  </si>
  <si>
    <t>Éven belüli lejáratú belföldi értékpapírok kibocsátása (B8122)</t>
  </si>
  <si>
    <t>Éven túli lejáratú belföldi értékpapírok kibocsátása (B8124)</t>
  </si>
  <si>
    <t>Előző év költségvetési maradványának igénybevétele (B8131)</t>
  </si>
  <si>
    <t>Előző év vállalkozási maradványának igénybevétele (B8132)</t>
  </si>
  <si>
    <t>Államháztartáson belüli megelőlegezések (B814)</t>
  </si>
  <si>
    <t>Államháztartáson belüli megelőlegezések törlesztése (B815)</t>
  </si>
  <si>
    <t>Központi, irányító szervi támogatás (B816)</t>
  </si>
  <si>
    <t>Lekötött bankbetétek megszüntetése (B817)</t>
  </si>
  <si>
    <t>Központi költségvetés sajátos finanszírozási bevételei (B818)</t>
  </si>
  <si>
    <t>Hosszú lejáratú tulajdonosi kölcsönök bevételei (B8191)</t>
  </si>
  <si>
    <t>Rövid lejáratú tulajdonosi kölcsönök bevételei (B8192)</t>
  </si>
  <si>
    <t>Befektetési célú külföldi értékpapírok beváltása, értékesítése (B822)</t>
  </si>
  <si>
    <t>Külföldi értékpapírok kibocsátása (B823)</t>
  </si>
  <si>
    <t>Hitelek, kölcsönök felvétele külföldi kormányoktól és nemzetközi szervezetektől (B824)</t>
  </si>
  <si>
    <t>Hitelek, kölcsönök felvétele külföldi pénzintézetektől (B825)</t>
  </si>
  <si>
    <t>Adóssághoz nem kapcsolódó származékos ügyletek bevételei (B83)</t>
  </si>
  <si>
    <t>Váltóbevételek (B84)</t>
  </si>
  <si>
    <t>Forgatási célú belföldi értékpapírok beváltása, értékesítése (&gt;=06) (B8121)</t>
  </si>
  <si>
    <t>Befektetési célú belföldi értékpapírok beváltása, értékesítése (B8123)</t>
  </si>
  <si>
    <t>Belföldi értékpapírok bevételei (=05+07+08+09) (B812)</t>
  </si>
  <si>
    <t>Maradvány igénybevétele (=11+12) (B813)</t>
  </si>
  <si>
    <t>Tulajdonosi kölcsönök bevételei (=19+20) (B819)</t>
  </si>
  <si>
    <t>Belföldi finanszírozás bevételei (=04+10+13+…+18+21) (B81)</t>
  </si>
  <si>
    <t>Forgatási célú külföldi értékpapírok beváltása, értékesítése (B821)</t>
  </si>
  <si>
    <t>Külföldi finanszírozás bevételei (=23+…+27) (B82)</t>
  </si>
  <si>
    <t>Finanszírozási bevételek (=22+28+29+30) (B8)</t>
  </si>
  <si>
    <t>Önkormányzati konszolidált beszámoló - Konszolidált mérleg (adatok Ft-ban)</t>
  </si>
  <si>
    <t>A/I Immateriális javak (=A/I/1+A/I/2+A/I/3)</t>
  </si>
  <si>
    <t>A/II Tárgyi eszközök  (=A/II/1+...+A/II/5)</t>
  </si>
  <si>
    <t>A/III Befektetett pénzügyi eszközök (=A/III/1+A/III/2+A/III/3)</t>
  </si>
  <si>
    <t>A/IV Koncesszióba, vagyonkezelésbe adott eszközök (=A/IV/1+A/IV/2)</t>
  </si>
  <si>
    <t>A) NEMZETI VAGYONBA TARTOZÓ BEFEKTETETT ESZKÖZÖK (=A/I+A/II+A/III+A/IV)</t>
  </si>
  <si>
    <t>B/I Készletek (=B/I/1+…+B/I/5)</t>
  </si>
  <si>
    <t>B/II Értékpapírok (=B/II/1+B/II/2)</t>
  </si>
  <si>
    <t>B) NEMZETI VAGYONBA TARTOZÓ FORGÓESZKÖZÖK (= B/I+B/II)</t>
  </si>
  <si>
    <t>C/I Lekötött bankbetétek (=C/I/1+…+C/I/2)</t>
  </si>
  <si>
    <t>C/II Pénztárak, csekkek, betétkönyvek (=C/II/1+C/II/2+C/II/3)</t>
  </si>
  <si>
    <t>C/III-IV. Forintszámlák és Devizaszámlák (=C/III/1+C/III/2+CIV/1+C/IV/2)</t>
  </si>
  <si>
    <t>C) PÉNZESZKÖZÖK (=C/I+…+C/IV)</t>
  </si>
  <si>
    <t>D/I Költségvetési évben esedékes követelések (=D/I/1+…+D/I/8)</t>
  </si>
  <si>
    <t>D/II Költségvetési évet követően esedékes követelések (=D/II/1+…+D/II/8)</t>
  </si>
  <si>
    <t>D/III Követelés jellegű sajátos elszámolások (=D/III/1+…+D/III/9)</t>
  </si>
  <si>
    <t>D) KÖVETELÉSEK  (=D/I+D/II+D/III)</t>
  </si>
  <si>
    <t>E) EGYÉB SAJÁTOS ELSZÁMOLÁSOK (=E/I+…+E/II)</t>
  </si>
  <si>
    <t>F) AKTÍV IDŐBELI  ELHATÁROLÁSOK  (=F/1+F/2+F/3)</t>
  </si>
  <si>
    <t>ESZKÖZÖK ÖSSZESEN (=A+B+C+D+E+F)</t>
  </si>
  <si>
    <t>G/I-III Nemzeti vagyon és egyéb eszközök induláskori értéke és változásai</t>
  </si>
  <si>
    <t>G/IV Felhalmozott eredmény</t>
  </si>
  <si>
    <t>G/V Eszközök értékhelyesbítésének forrása</t>
  </si>
  <si>
    <t>G/VI Mérleg szerinti eredmény</t>
  </si>
  <si>
    <t>G/ SAJÁT TŐKE  (= G/I+…+G/VI)</t>
  </si>
  <si>
    <t>H/I Költségvetési évben esedékes kötelezettségek (=H/I/1+…+H/I/9)</t>
  </si>
  <si>
    <t>H/II Költségvetési évet követően esedékes kötelezettségek (=H/II/1+…+H/II/9)</t>
  </si>
  <si>
    <t>H/III Kötelezettség jellegű sajátos elszámolások (=H/III/1+…+H/III/10)</t>
  </si>
  <si>
    <t>H) KÖTELEZETTSÉGEK (=H/I+H/II+H/III)</t>
  </si>
  <si>
    <t>I) KINCSTÁRI SZÁMLAVEZETÉSSEL KAPCSOLATOS ELSZÁMOLÁSOK</t>
  </si>
  <si>
    <t>J) PASSZÍV IDŐBELI ELHATÁROLÁSOK (=J/1+J/2+J/3)</t>
  </si>
  <si>
    <t>FORRÁSOK ÖSSZESEN (=G+H+I+J)</t>
  </si>
  <si>
    <t>Önkormányzati konszolidált beszámoló - Konszolidált eredménykimutatás (adatok Ft-ban)</t>
  </si>
  <si>
    <t>01 Közhatalmi eredményszemléletű bevételek</t>
  </si>
  <si>
    <t>02 Eszközök és szolgáltatások értékesítése nettó eredményszemléletű bevételei</t>
  </si>
  <si>
    <t>03 Tevékenység egyéb nettó eredményszemléletű bevételei</t>
  </si>
  <si>
    <t>I Tevékenység nettó eredményszemléletű bevétele (=01+02+03)</t>
  </si>
  <si>
    <t>04 Saját termelésű készletek állományváltozása</t>
  </si>
  <si>
    <t>05 Saját előállítású eszközök aktivált értéke</t>
  </si>
  <si>
    <t>II Aktivált saját teljesítmények értéke (=±04+05)</t>
  </si>
  <si>
    <t>06 Központi működési célú támogatások eredményszemléletű bevételei</t>
  </si>
  <si>
    <t>07 Egyéb működési célú támogatások eredményszemléletű bevételei</t>
  </si>
  <si>
    <t>08 Felhalmozási célú támogatások eredményszemléletű bevételei</t>
  </si>
  <si>
    <t>09 Különféle egyéb eredményszemléletű bevételek</t>
  </si>
  <si>
    <t>III Egyéb eredményszemléletű bevételek (=06+07+08+09)</t>
  </si>
  <si>
    <t>10 Anyagköltség</t>
  </si>
  <si>
    <t>11 Igénybe vett szolgáltatások értéke</t>
  </si>
  <si>
    <t>12 Eladott áruk beszerzési értéke</t>
  </si>
  <si>
    <t>13 Eladott (közvetített) szolgáltatások értéke</t>
  </si>
  <si>
    <t>IV Anyagjellegű ráfordítások (=10+11+12+13)</t>
  </si>
  <si>
    <t>14 Bérköltség</t>
  </si>
  <si>
    <t>15 Személyi jellegű egyéb kifizetések</t>
  </si>
  <si>
    <t>16 Bérjárulékok</t>
  </si>
  <si>
    <t>V Személyi jellegű ráfordítások (=14+15+16)</t>
  </si>
  <si>
    <t>VI Értékcsökkenési leírás</t>
  </si>
  <si>
    <t>VII Egyéb ráfordítások</t>
  </si>
  <si>
    <t>A)  TEVÉKENYSÉGEK EREDMÉNYE (=I±II+III-IV-V-VI-VII)</t>
  </si>
  <si>
    <t>17 Kapott (járó) osztalék és részesedés</t>
  </si>
  <si>
    <t>18 Részesedésekből származó eredményszemléletű bevételek, árfolyamnyereségek</t>
  </si>
  <si>
    <t>19 Befektetett pénzügyi eszközökből származó eredményszemléletű bevételek, árfolyamnyereségek</t>
  </si>
  <si>
    <t>20 Egyéb kapott (járó) kamatok és kamatjellegű eredményszemléletű bevételek</t>
  </si>
  <si>
    <t>21 Pénzügyi műveletek egyéb eredményszemléletű bevételei (&gt;=21a+21b)</t>
  </si>
  <si>
    <t>21a - ebből: lekötött bankbetétek mérlegfordulónapi értékelése során megállapított (nem realizált) árfolyamnyeresége</t>
  </si>
  <si>
    <t>21b - ebből: egyéb pénzeszközök és sajátos elszámolások mérlegfordulónapi értékelése során megállapított (nem realizált) árfolyamnyeresége</t>
  </si>
  <si>
    <t>VIII Pénzügyi műveletek eredményszemléletű bevételei (=17+18+19+20+21)</t>
  </si>
  <si>
    <t>22 Részesedésekből származó ráfordítások, árfolyamveszteségek</t>
  </si>
  <si>
    <t>23 Befektetett pénzügyi eszközökből (értékpapírokból, kölcsönökből) származó ráfordítások, árfolyamveszteségek</t>
  </si>
  <si>
    <t>24 Fizetendő kamatok és kamatjellegű ráfordítások</t>
  </si>
  <si>
    <t>25 Részesedések, értékpapírok, pénzeszközök értékvesztése</t>
  </si>
  <si>
    <t>25a - ebből: lekötött bankbetétek értékvesztése</t>
  </si>
  <si>
    <t>25b - ebből: Kincstáron kívüli forint- és devizaszámlák értékvesztése</t>
  </si>
  <si>
    <t>26 Pénzügyi műveletek egyéb ráfordításai (&gt;=26a+26b)</t>
  </si>
  <si>
    <t>26a - ebből: lekötött bankbetétek mérlegfordulónapi értékelése során megállapított (nem realizált) árfolyamvesztesége</t>
  </si>
  <si>
    <t>26b - ebből: egyéb pénzeszközök és sajátos elszámolások mérlegfordulónapi értékelése során megállapított (nem realizált) árfolyamvesztesége</t>
  </si>
  <si>
    <t>IX Pénzügyi műveletek ráfordításai (=22+23+24+25+26)</t>
  </si>
  <si>
    <t>B)  PÉNZÜGYI MŰVELETEK EREDMÉNYE (=VIII-IX)</t>
  </si>
  <si>
    <t>C) MÉRLEG SZERINTI EREDMÉNY (=±A±B)</t>
  </si>
  <si>
    <t>Módosított</t>
  </si>
  <si>
    <t>Tényleges</t>
  </si>
  <si>
    <t>Évvégi eltérés</t>
  </si>
  <si>
    <t>December 31-ig ténylegesen felhasznált</t>
  </si>
  <si>
    <t>Eltérés</t>
  </si>
  <si>
    <t>mutató</t>
  </si>
  <si>
    <t>összeg (Ft)</t>
  </si>
  <si>
    <t>(Ft)</t>
  </si>
  <si>
    <t>Önkormányzati hivatal működésének támogatása - elismert hivatali létszám alapján</t>
  </si>
  <si>
    <t>Óvodapedagógusok bértámogatása</t>
  </si>
  <si>
    <t>Óvodapedagógusok nevelő munkáját közvetlenül segítők bértámogatása</t>
  </si>
  <si>
    <t>Óvodaműködtetési támogatás
(óvoda napi nyitvatartási ideje eléri a nyolc órát)</t>
  </si>
  <si>
    <t>Nemzetiségi pótlék</t>
  </si>
  <si>
    <t>Család- és gyermekjóléti szolgálat</t>
  </si>
  <si>
    <t>Család- és gyermekjóléti központ</t>
  </si>
  <si>
    <t>Szociális étkeztetés - társulás által történő feladatellátás</t>
  </si>
  <si>
    <t>Házi segítségnyújtás - személyi gondozás - társulás által történő feladatellátás</t>
  </si>
  <si>
    <t>Tanyagondnoki szolgáltatás</t>
  </si>
  <si>
    <t>Időskorúak nappali intézményi ellátása - társulás által történő feladatellátás</t>
  </si>
  <si>
    <t>Demens személyek nappali intézményi ellátása - társulás által történő feladatellátás</t>
  </si>
  <si>
    <t>Pszichiátriai betegek nappali intézményi ellátása - társulás által történő feladatellátás</t>
  </si>
  <si>
    <t>Hajléktalanok nappali intézményi ellátása</t>
  </si>
  <si>
    <t>Támogató szolgáltatás - alaptámogatás</t>
  </si>
  <si>
    <t>Támogató szolgáltatás - teljesítménytámogatás</t>
  </si>
  <si>
    <t>Pszichiátriai betegek részére nyújtott közösségi alapellátás - alaptámogatás</t>
  </si>
  <si>
    <t>Pszichiátriai betegek részére nyújtott közösségi alapellátás - teljesítménytámogatás</t>
  </si>
  <si>
    <t>Szenvedélybetegek részére nyújtott közösségi alapellátás - alaptámogatás</t>
  </si>
  <si>
    <t>Szenvedélybetegek részére nyújtott közösségi alapellátás - teljesítménytámogatás</t>
  </si>
  <si>
    <t>Óvodai és iskolai szociális segítő tevékenység támogatása</t>
  </si>
  <si>
    <t>Bölcsődei ellátás: a finanszírozás szempontjából elismert szakmai dolgozók bértámogatása (felsőfokú végzettségű)</t>
  </si>
  <si>
    <t>Bölcsődei ellátás: a finanszírozás szempontjából elismert szakmai dolgozók bértámogatása (középfokú végzettségű)</t>
  </si>
  <si>
    <t>Bölcsődei ellátás: bölcsődei üzemeltetési támogatás</t>
  </si>
  <si>
    <t>Szociális szakosított ellátások, gyermekek átmeneti gondozása: szakmai dolgozók bértámogatása</t>
  </si>
  <si>
    <t>Szociális szakosított ellátások, gyermekek átmeneti gondozása: intézmény-üzemeltetési támogatás</t>
  </si>
  <si>
    <t>Gyermekétkeztetés: dolgozók bértámogatása</t>
  </si>
  <si>
    <t>Gyermekétkeztetés: üzemeltetési támogatás</t>
  </si>
  <si>
    <t>A rászoruló gyermekek intézményen kívüli szünidei étkeztetésének támogatása</t>
  </si>
  <si>
    <t>Összesen</t>
  </si>
  <si>
    <t>Az önkormányzat 2021. évi általános, köznevelési és szociális feladataihoz kapcsolódó támogatások elszámolása</t>
  </si>
  <si>
    <t>Önkormányzati hivatal működésének támogatása - kiegészítés</t>
  </si>
  <si>
    <t>A zöldterület-gazdálkodással kapcsolatos feladatok ellátásának támogatása</t>
  </si>
  <si>
    <t>Közvilágítás fenntartásának támogatása</t>
  </si>
  <si>
    <t>Köztemető fenntartással kapcsolatos feladatok támogatása</t>
  </si>
  <si>
    <t>Közutak fenntartásának támogatása</t>
  </si>
  <si>
    <t>Egyéb önkormányzati feladatok támogatása</t>
  </si>
  <si>
    <t>Lakott külterülettel kapcsolatos feladatok támogatása</t>
  </si>
  <si>
    <t>Nem közművel összegyűjtött háztartási szennyvíz ártalmatlanítása</t>
  </si>
  <si>
    <t>1.1. A települési önkormányzatok működésének általános támogatása összesen</t>
  </si>
  <si>
    <t>Kiegészítő támogatás az óvodapedagógusok minősítéséből adódó többletfeladatokhoz (alapfokozatú-ped.II 2020. január 1-jéig történő átsorolással szerezték meg)</t>
  </si>
  <si>
    <t>Kiegészítő támogatás az óvodapedagógusok minősítéséből adódó többletfeladatokhoz (alapfokozatú-mesterped. 2020. január 1-jéig történő átsorolással szerezték meg)</t>
  </si>
  <si>
    <t>Kiegészítő támogatás az óvodapedagógusok minősítéséből adódó többletfeladatokhoz (alapfokozatú-ped. II, minősítést 2021. január 1-jei átsorolással szerezték meg)</t>
  </si>
  <si>
    <t>Kiegészítő támogatás az óvodapedagógusok minősítéséből adódó többletfeladatokhoz (alapfokozatú-mesterped., minősítést 2021. január 1-jei átsorolással szerezték meg)</t>
  </si>
  <si>
    <t>1.2. A települési önkormányzatok egyes köznevelési feladatainak támogatása</t>
  </si>
  <si>
    <t>1.3.1. A települési önkormányzatok szociális feladatainak egyéb támogatása</t>
  </si>
  <si>
    <t>Hajléktalanok nappali intézményi ellátása miniszter által kijelölt intézmény</t>
  </si>
  <si>
    <t>1.3. A települési önkormányzatok által biztosított egyes szociális szakosított ellátások, valamint a gyermekek átmeneti gondozásával kapcsolatos feladatok támogatása</t>
  </si>
  <si>
    <t>1.4. Gyermekétkeztetés támogatása</t>
  </si>
  <si>
    <t>adatok Ft-ban</t>
  </si>
  <si>
    <t>A központi költségvetésből támogatásként rendelkezésre bocsátott összeg</t>
  </si>
  <si>
    <t>Az önkormányzat  által az adott célra ténylegesen felhasznált összeg</t>
  </si>
  <si>
    <t>Az önkormányzat  által fel nem használt, de a következő évben jogszerűen felhasználható összeg</t>
  </si>
  <si>
    <t>Települési önkormányzatok nyilvános könyvtári és közművelődési feladatainak támogatása</t>
  </si>
  <si>
    <t>A települési önkormányzatok könyvtári célú érdekeltségnövelő támogatása</t>
  </si>
  <si>
    <t>Önkormányzatok rendkívüli támogatása</t>
  </si>
  <si>
    <t>Helyi önkormányzatok működési célú költségvetési támogatásai összesen</t>
  </si>
  <si>
    <t>Mindösszesen</t>
  </si>
  <si>
    <t>A helyi önkormányzat 2021. évi kiegészítő támogatásainak és egyéb kötött felhasználású támogatásainak elszámolása</t>
  </si>
  <si>
    <t>A települési önkormányzatok szociális és gyermekjóléti feladatainak egyéb támogatása</t>
  </si>
  <si>
    <t>Szociális ágazati összevont pótlék és egészségügyi kiegészítő pótlék</t>
  </si>
  <si>
    <t>Kettő évnél hosszabb felhasználási idejű támogatások elszámolása</t>
  </si>
  <si>
    <t>Az éves központi költségvetésből támogatásként rendelkezésre bocsátott összeg</t>
  </si>
  <si>
    <t>Az önkormányzat által az adott célra ténylegesen felhasznált összeg 2017-2020 években</t>
  </si>
  <si>
    <t>Az önkormányzat által a 2021. évben és a következő év(ek)ben felhasználható támogatás</t>
  </si>
  <si>
    <t>Az önkormányzat által az adott célra ténylegesen felhasznált összeg 2021-ben</t>
  </si>
  <si>
    <t>Az önkormányzat által a következő év(ek)ben felhasználható összeg</t>
  </si>
  <si>
    <t>Önkormányzat által visszafizetett támogatás</t>
  </si>
  <si>
    <t>Visszafizetési kötelezettség - az önkormányzat által a felhasználási határidőig fel nem használt összeg</t>
  </si>
  <si>
    <t>Közművelődési érdekeltségnövelő támogatás (2019. évi)</t>
  </si>
  <si>
    <t>Közművelődési érdekeltségnövelő támogatás (2020. évi)</t>
  </si>
  <si>
    <t>Muzeális intézmények szakmai támogatása (Kubinyi Ágoston Program) (2019. évi)</t>
  </si>
  <si>
    <t>Muzeális intézmények szakmai támogatása (Kubinyi Ágoston Program) (2020. évi)</t>
  </si>
  <si>
    <t>Tisztítsuk meg az országot! Pályázati támogatás (2020. évi)</t>
  </si>
  <si>
    <t>Belterületi utak, járdák, hidak felújítása (2020. évi)</t>
  </si>
  <si>
    <t>Belterületi utak, járdák, hidak felújítása (2021. évi)</t>
  </si>
  <si>
    <t>Bölcsődei fejlesztési program</t>
  </si>
  <si>
    <t>Hosszú lejáratú hitelek, kölcsönök</t>
  </si>
  <si>
    <t>Ft-ban</t>
  </si>
  <si>
    <t>Sorsz.</t>
  </si>
  <si>
    <t>Nyitó állomány</t>
  </si>
  <si>
    <t>Hitelfelvétel</t>
  </si>
  <si>
    <t>Törlesztés</t>
  </si>
  <si>
    <t>Következő évre esedékes törlesztés</t>
  </si>
  <si>
    <t>1.</t>
  </si>
  <si>
    <t>OTP - MFB ÖKIF (013204158112)</t>
  </si>
  <si>
    <t>2.</t>
  </si>
  <si>
    <t>OTP - MFB ÖKIF (013204158110)</t>
  </si>
  <si>
    <t>3.</t>
  </si>
  <si>
    <t>OTP - MFB ÖKIF (013204158113)</t>
  </si>
  <si>
    <t>4.</t>
  </si>
  <si>
    <t>OTP - MFB ÖKIF (013204158111)</t>
  </si>
  <si>
    <t>5.</t>
  </si>
  <si>
    <t>OTP - MFB ÖKIF (013204158109)</t>
  </si>
  <si>
    <t>6.</t>
  </si>
  <si>
    <t>OTP - MFB ÖKIF (013204158114)</t>
  </si>
  <si>
    <t>7.</t>
  </si>
  <si>
    <t>OTP - ÖNKORMÁNYZATI CÉLHITEL (013204158115)</t>
  </si>
  <si>
    <t>Rövid lejáratú hitelek, kölcsönök</t>
  </si>
  <si>
    <t>Következő évi törlesztés</t>
  </si>
  <si>
    <t>Garancia és kezességvállalás</t>
  </si>
  <si>
    <t>Garancia és kezességvállalás (függő)</t>
  </si>
  <si>
    <t>Kezesség típusa</t>
  </si>
  <si>
    <t>Kezességvállalás mértéke/hitelkeret
eFt</t>
  </si>
  <si>
    <t>Kezességvállalás kezdete</t>
  </si>
  <si>
    <t>Kezességvállalás időtartama/ lejárata</t>
  </si>
  <si>
    <t>Csökkenés 2022-ben</t>
  </si>
  <si>
    <t>2021. évi nyitó állomány</t>
  </si>
  <si>
    <t>2021. évi záró állomány</t>
  </si>
  <si>
    <t>2021. évi nyitó</t>
  </si>
  <si>
    <t>2021. évi növekedés</t>
  </si>
  <si>
    <t>2021. évi csökkenés</t>
  </si>
  <si>
    <t>2021. évi záró</t>
  </si>
  <si>
    <t>Csökkenés 2023-ban</t>
  </si>
  <si>
    <t>Záróállomány 2021.12.31-én</t>
  </si>
  <si>
    <t>Dombóvár Város Önkormányzata</t>
  </si>
  <si>
    <t>01        Alaptevékenység költségvetési bevételei</t>
  </si>
  <si>
    <t>02        Alaptevékenység költségvetési kiadásai</t>
  </si>
  <si>
    <t>I          Alaptevékenység költségvetési egyenlege (=01-02)</t>
  </si>
  <si>
    <t>03        Alaptevékenység finanszírozási bevételei</t>
  </si>
  <si>
    <t>04        Alaptevékenység finanszírozási kiadásai</t>
  </si>
  <si>
    <t>II         Alaptevékenység finanszírozási egyenlege (=03-04)</t>
  </si>
  <si>
    <t>A)        Alaptevékenység maradványa (=±I±II)</t>
  </si>
  <si>
    <t>05        Vállalkozási tevékenység költségvetési bevételei</t>
  </si>
  <si>
    <t>06        Vállalkozási tevékenység költségvetési kiadásai</t>
  </si>
  <si>
    <t>III        Vállalkozási tevékenység költségvetési egyenlege (=05-06)</t>
  </si>
  <si>
    <t>07        Vállalkozási tevékenység finanszírozási bevételei</t>
  </si>
  <si>
    <t>08        Vállalkozási tevékenység finanszírozási kiadásai</t>
  </si>
  <si>
    <t>IV        Vállalkozási tevékenység finanszírozási egyenlege (=07-08)</t>
  </si>
  <si>
    <t>B)        Vállalkozási tevékenység maradványa (=±III±IV)</t>
  </si>
  <si>
    <t>C)        Összes maradvány (=A+B)</t>
  </si>
  <si>
    <t>D)        Alaptevékenység kötelezettségvállalással terhelt maradványa</t>
  </si>
  <si>
    <t>E)        Alaptevékenység szabad maradványa (=A-D)</t>
  </si>
  <si>
    <t>F)        Vállalkozási tevékenységet terhelő befizetési kötelezettség</t>
  </si>
  <si>
    <t>G)        Vállalkozási tevékenység felhasználható maradványa (=B-F)</t>
  </si>
  <si>
    <t>2021. évi maradványkimutatás</t>
  </si>
  <si>
    <t>2021. évi intézményfinanszírozás elszámolása</t>
  </si>
  <si>
    <t>Teljesítés dec. 31-ig</t>
  </si>
  <si>
    <t>Ingatlanok felújítása</t>
  </si>
  <si>
    <t>Immateriális javak beszerzése, létesítése</t>
  </si>
  <si>
    <t>Informatikai eszközök beszerzése, létesítése</t>
  </si>
  <si>
    <t>Egyéb tárgyi eszközök beszerzése, létesítése</t>
  </si>
  <si>
    <t>Ingatlanok beszerzése, létesítése</t>
  </si>
  <si>
    <t>2021. évi felújítások</t>
  </si>
  <si>
    <t>2021. évi beruházások</t>
  </si>
  <si>
    <t>áfa</t>
  </si>
  <si>
    <t>Beruházási célú előzetesen felszámított áfa</t>
  </si>
  <si>
    <t>Felújítási célú előzetesen felszámított áfa</t>
  </si>
  <si>
    <t>Európai Uniós támogatással megvalósuló programok, projektek bevételei, kiadásai</t>
  </si>
  <si>
    <t>Bevételek</t>
  </si>
  <si>
    <t>Ft</t>
  </si>
  <si>
    <t>szám</t>
  </si>
  <si>
    <t>azonosító</t>
  </si>
  <si>
    <t>program, projekt neve</t>
  </si>
  <si>
    <t>2020.12.31-ig</t>
  </si>
  <si>
    <t>2021.</t>
  </si>
  <si>
    <t>2022.</t>
  </si>
  <si>
    <t>TOP-3.2.1-16-TL1-2018-00029</t>
  </si>
  <si>
    <t>A Dombóvári József Attila Általános Iskola energetikai korszerűsítése</t>
  </si>
  <si>
    <t xml:space="preserve">támogatás </t>
  </si>
  <si>
    <t>TOP-5.2.1-15-TL1-2016-00001</t>
  </si>
  <si>
    <t>A dombóvári Mászlony szegregátumban élők társadalmi integrációjának helyi szintű komplex programja</t>
  </si>
  <si>
    <t>TOP-5.2.1-15-TL1-2016-00002</t>
  </si>
  <si>
    <t>A dombóvári Szigetsor-Vasút szegregátumban élők társadalmi integrációjának helyi szintű komplex programja</t>
  </si>
  <si>
    <t>TOP-5.2.1-15-TL1-2016-00003</t>
  </si>
  <si>
    <t>A dombóvári Kakasdomb-Erzsébet utca szegregációval veszélyeztetett területén élők társadalmi integrációjának helyi szintű komplex programja</t>
  </si>
  <si>
    <t>TOP-1.1.1-16-TL1-2017-00002</t>
  </si>
  <si>
    <t>Tüskei iparterület fejlesztése és új iparterület kialakítása 2017</t>
  </si>
  <si>
    <t>EFOP-3.9.2-16-2017-00047</t>
  </si>
  <si>
    <t>Humán kapacitások fejlesztése a Dombóvári járásban</t>
  </si>
  <si>
    <t>EFOP-1.5.3-16-2017-00063</t>
  </si>
  <si>
    <t>Humán szolgáltatások fejlesztése a Dombóvári járásban</t>
  </si>
  <si>
    <t>TOP-4.3.1-15-TL1-2016-00002</t>
  </si>
  <si>
    <t>Mászlony - oázis az agrársivatagban</t>
  </si>
  <si>
    <t>támogatás</t>
  </si>
  <si>
    <t>önkormányzati saját forrás</t>
  </si>
  <si>
    <t>TOP-4.3.1-15-TL1-2016-00003</t>
  </si>
  <si>
    <t>A dombóvári Szigetsor-Vasút szegregátumok rehabilitációja</t>
  </si>
  <si>
    <t>TOP-4.3.1-15-TL1-2016-00004</t>
  </si>
  <si>
    <t>DARK - Dombóvári Akcióterületi Rehabilitáció Kakasdomb-Erzsébet uztca szegregációval veszélyeztetett területen</t>
  </si>
  <si>
    <t>TOP-3.2.1-16-TL1-2018-00020</t>
  </si>
  <si>
    <t>A városháza épületének energetikai korszerűsítése Dombóváron</t>
  </si>
  <si>
    <t xml:space="preserve"> TOP-7.1.1-16-H-ERFA-2018-00032</t>
  </si>
  <si>
    <t xml:space="preserve"> Szigeterdei Közösségi Tér kialakítása</t>
  </si>
  <si>
    <t>KEHOP-5.4.1-16-2016-00131</t>
  </si>
  <si>
    <t xml:space="preserve"> ENERGIATUDATOS DOMBÓVÁR - Az energiatudatos gondolkodást és életmódot elősegítő tematikus programsorozat szervezése és lebonyolítása a helyi közösségek bevonásával Dombóváron és térségében</t>
  </si>
  <si>
    <t>TOP-4.1.1-15-TL1-2020-00028</t>
  </si>
  <si>
    <t>Dombóvár, Szabadság u. 2. szám alatti orvosi rendelő felújítása</t>
  </si>
  <si>
    <t>Bevételek összesen:</t>
  </si>
  <si>
    <t>Kiadások</t>
  </si>
  <si>
    <t>kiadás</t>
  </si>
  <si>
    <t>felújítás</t>
  </si>
  <si>
    <t>dologi kiadások (szolgáltatások)</t>
  </si>
  <si>
    <t>személyi</t>
  </si>
  <si>
    <t>járulék</t>
  </si>
  <si>
    <t>eszközbeszerzés</t>
  </si>
  <si>
    <t>tartalék</t>
  </si>
  <si>
    <t>túligénylés visszautalása</t>
  </si>
  <si>
    <t>egyéb működési célú kiadások (bértámogatások)</t>
  </si>
  <si>
    <t xml:space="preserve">kiadás </t>
  </si>
  <si>
    <t>beruházás (ingatlan vásárlás költségei, építéshez kapcsolódó költségek, eszközbeszerzés)</t>
  </si>
  <si>
    <t>támogatási előleg visszafizetése</t>
  </si>
  <si>
    <t>Kiadások összesen:</t>
  </si>
  <si>
    <t>2022-2023.</t>
  </si>
  <si>
    <t>túlfizetés ill. el nem számolt előleg visszautalása</t>
  </si>
  <si>
    <t>támogatás visszafizetés</t>
  </si>
  <si>
    <t>többlettámogatás</t>
  </si>
  <si>
    <t>DOMBÓVÁR, Ady Endre utca csapadékvíz elvezető rendszer rekonstrukciója</t>
  </si>
  <si>
    <t>DOMBÓVÁR, Fő utca csapadékvíz elvezető rendszer rekonstrukciója I. ütem - nyugati utcarész</t>
  </si>
  <si>
    <t>DOMBÓVÁR, Fő utca csapadékvíz elvezető rendszer rekonstrukciója II. ütem - keleti utcarész</t>
  </si>
  <si>
    <t>TOP-2.1.3-16-TL1-2021-00023</t>
  </si>
  <si>
    <t>TOP-2.1.3-16-TL1-2021-00024</t>
  </si>
  <si>
    <t>TOP-2.1.3-16-TL1-2021-00025</t>
  </si>
  <si>
    <t>Költségvetési engedélyezett létszámkeret
(álláshely)</t>
  </si>
  <si>
    <t>Zárólétszám</t>
  </si>
  <si>
    <t>Átlagos statisztikai állományi létszám</t>
  </si>
  <si>
    <t>Átlagos statisztikai állományi létszámból közfoglalkoztatott</t>
  </si>
  <si>
    <t>Az önkormányzat által nyújtott közvetett támogatások</t>
  </si>
  <si>
    <t>Támogatás kedvezményezettje</t>
  </si>
  <si>
    <t>jellege</t>
  </si>
  <si>
    <t>összege (eFt)</t>
  </si>
  <si>
    <t>65 év feletti adózók</t>
  </si>
  <si>
    <t>kommunális adó kedvezmény (50%)</t>
  </si>
  <si>
    <t>70 év feletti adózók</t>
  </si>
  <si>
    <t>kommunális adó mentesség</t>
  </si>
  <si>
    <t>Vállalkozó akinek adóalapja nem haladja meg a 2,5 millió forintot</t>
  </si>
  <si>
    <t>iparűzési adómentesség</t>
  </si>
  <si>
    <t>Magánszemélyek (akik legfeljebb 8 szobás és legfeljebb 16 ágyszámmal rendelkező szálláshelyen töltenek el vendégéjszakát)</t>
  </si>
  <si>
    <t>idegenforgalmi adó mentesség</t>
  </si>
  <si>
    <t>Gyermekétkeztetés</t>
  </si>
  <si>
    <t>térítési díj kedvezmény (10%)</t>
  </si>
  <si>
    <t>Sportszervezetek, nemzetiségi önkormányzatok, önkormányzat gazdasági társaságai</t>
  </si>
  <si>
    <t>térítésmentes bérlet</t>
  </si>
  <si>
    <t>I. Helyi adónál biztosított kedvezmény, mentesség</t>
  </si>
  <si>
    <t>Az építményadóról szóló 41/2015. (XII. 1.) önkormányzati rendelet</t>
  </si>
  <si>
    <t>A Gunaras-fürdő területén található, az ingatlan-nyilvántartásban üdülő, hétvégi ház megnevezéssel nyilvántartott építmény utáni építményadó-fizetési kötelezettségét illetően adókedvezmény iránti kérelemmel élhet az adóhatóság felé az a magánszemély, aki az építmény tulajdonosa vagy az építményt terhelő vagyoni értékű jog jogosítottja, amennyiben az építményben egyedül vagy hozzátartozójával együtt életvitelszerűen lakik.</t>
  </si>
  <si>
    <t>A magánszemélyek kommunális adójáról, az idegenforgalmi adóról és a helyi iparűzési adóról szóló 40/2015. (XII. 1.) önkormányzati rendelet</t>
  </si>
  <si>
    <t>Magánszemélyek kommunális adójánál</t>
  </si>
  <si>
    <t>A lakás után fizetendő magánszemélyek kommunális adója alól mentes az a magánszemély, aki a 70. életévét betöltötte. 50 %-os adókedvezmény illeti meg azt a magánszemélyt, aki a 65. életévét betöltötte.</t>
  </si>
  <si>
    <t>A használatbavételi engedély kiadását követő évtől számítva 2 évig mentes a magánszemélyek kommunális adófizetési kötelezettsége alól az a magánszemély, aki új építésű családi házat épít.</t>
  </si>
  <si>
    <t>20 %-os adókedvezmény illeti meg azt a magánszemélyt, akinek e rendelet 1. melléklete I., II., vagy III. övezetébe sorolt lakóingatlana előtti közút nem rendelkezik aszfaltburkolattal.</t>
  </si>
  <si>
    <t>Azok a magánszemélyek, akik az ingatlanuk előtt önerőből járdafelújítást végeznek, kérelemre 2 éves időtartamra 50 %-os kommunális adókedvezményt vehetnek igénybe.</t>
  </si>
  <si>
    <t xml:space="preserve">Adókedvezmény illeti meg azt a magánszemélyt, aki a Rendelet 1. melléklete szerinti I. vagy II. övezetben lakást vásárolt és ott állandó lakóhelyet létesített. 
</t>
  </si>
  <si>
    <t>Idegenforgalmi adónál</t>
  </si>
  <si>
    <t>Mentes a magánszemély az idegenforgalmi adó megfizetése alól a Htv. 31. §-ban foglaltakon túl a szálláshely-szolgáltatási tevékenység folytatásának részletes feltételeiről és szálláshely-üzemeltetési engedély kiadásának rendjéről szóló 239/2009. (X. 20.) Korm. rendelet 2. § h) pontja alá tartozó szálláshelyen eltöltött vendégéjszaka után.</t>
  </si>
  <si>
    <t>Iparűzési adónál</t>
  </si>
  <si>
    <t>Adómentesség illeti meg a vállalkozót, ha a Htv. 39. § (1) bekezdése, illetőleg a 39/A. §-a vagy 39/B §-a alapján számított (vállalkozási szintű) adóalapja nem haladja meg a 2,5 millió Ft-ot.</t>
  </si>
  <si>
    <t>A mentesség pontos összegét és az adóalanyok számát az iparűzési adóbevallások május 31-éig esedékes beküldése után pontosítja az önkormányzat.</t>
  </si>
  <si>
    <t>II. Térítési díjaknál biztosított kedvezmények</t>
  </si>
  <si>
    <t>A gyermekvédelem helyi szabályozásáról szóló 12/2006. (II.20.) rendelet alapján az önkormányzat 10% kedvezményt biztosít a gyermekétkeztetés személyi térítési díjából a Dombóvár város közigazgatási területén lakóhellyel, ennek hiányában tartózkodási hellyel rendelkező gyermek esetében, aki a Gyvt. 21/B §-a alapján normatív kedvezményre nem jogosult.</t>
  </si>
  <si>
    <t>III. Helyiségek, eszközök hasznosításából származó bevételből nyújtott kedvezmény, mentesség összege</t>
  </si>
  <si>
    <t>támogatásról szóló döntés száma</t>
  </si>
  <si>
    <t>ingatlan megnevezése</t>
  </si>
  <si>
    <t>támogatás kedvezményezettje</t>
  </si>
  <si>
    <t>336/2014. (VIII. 28.) Kt. határozat</t>
  </si>
  <si>
    <t>Dombóvár, Földvár utcában található, dombóvári 1882/2 hrsz. alatt felvett „volt MÁV étkezde” ingatlan területén a Szigeterdő mellett elhelyezkedő, 1.350 m2 nagyságú teniszpálya
2022. január 31-ig</t>
  </si>
  <si>
    <t xml:space="preserve">Dombóvári Tenisz Egyesület </t>
  </si>
  <si>
    <t>371/2018. (XI. 29.) Kt. határozat</t>
  </si>
  <si>
    <t>helyi természetvédelemmel kapcsolatos feladatok ellátásához – a dombóvári 2923/A/2 hrsz. alatt nyilvántartott, Gyár u. 16. szám alatti, természetőr bázis céljára szolgáló ingatlan térítésmentes használata  2019. január 1-től 2023. december 31-ig, a használó a térítésmentes használat fejében köteles viselni az összes üzemeltetési költséget</t>
  </si>
  <si>
    <t>Kapos-hegyháti
Natúrpark Egyesület</t>
  </si>
  <si>
    <t>338/2019. (XI. 8.) Kt. határozat</t>
  </si>
  <si>
    <t>térítésmentes használati jog a szociális szolgáltatás biztosítása érdekében az ellátási szerződéssel megegyező időtartamra a Dombóvár Város Önkormányzata tulajdonát képező, a Dombóvár, Arany János tér 2. alatti, dombóvári 224/3. hrsz. alatt felvett, valamint a Dombóvár, Szabadság utca 6. alatti, dombóvári 46. hrsz. alatt felvett ingatlanokra</t>
  </si>
  <si>
    <t>Magyar Máltai Szeretetszolgálat Egyesület</t>
  </si>
  <si>
    <t>349/2019. (XI. 29.) Kt. határozat</t>
  </si>
  <si>
    <t>Dombóvár, Bezerédj u. 14. szám alatti, dombóvári 1306. hrsz.-ú ingatlanon épült társas irodaházban alábbi helyiségek használata:
a) A Nemzetiségi Közösségi Ház – 
a nagyterem a kiszolgálóhelyiségekkel együtt (1306/A/2. külön helyrajzi szám), iroda (bemutatóterem) 18,90 m2 (1306/A/3. külön helyrajzi szám egyik irodahelyisége) iroda 18,40 m2 (1306/A/3. külön helyrajzi szám egyik irodahelyisége),
b) a Német Közösségi Ház – pince (alagsor és mellékhelyiségei) (1306/A/1. külön helyrajzi szám)
2024. december 31-ig</t>
  </si>
  <si>
    <t>Dombóvári Német Nemzetiségi Önkormányzat, Dombóvári Horvát Nemzetiségi Önkormányzat</t>
  </si>
  <si>
    <t>350/2019. (XI. 29.) Kt. határozat</t>
  </si>
  <si>
    <t>nemzetiségi feladatok ellátásához a Dombóvár, Szabadság utca 4. alatti, dombóvári 47 hrsz.-ú ingatlannak a kialakult viszonyok szerint a Dombóvár Város Önkormányzata tulajdonába tartozó ingatlanrész térítésmentes használata</t>
  </si>
  <si>
    <t>Dombóvári Roma
Nemzetiségi Önkormányzat</t>
  </si>
  <si>
    <t>353/2019. (XI. 29.)Kt. határozat</t>
  </si>
  <si>
    <t>dombóvári 0328/1 hrsz.-ú, a gyepmesteri telepet is magában foglaló ingatlan (2024. december 31-ig)</t>
  </si>
  <si>
    <t>Dombóvári Kutyás Egyesület</t>
  </si>
  <si>
    <t>388/2019. (XII. 18.) Kt. határozat</t>
  </si>
  <si>
    <t>Szigeterdőben – dombóvári 1882/6 hrsz.-ú kivett közpark, lakótorony megnevezésű ingatlanon – található lakótorony térítésmentes használata haszonkölcsön-szerződéssel – 2019. január 1-től
2021. december 31-ig – működtetésre, téglagyűjteményének bemutatására. Az összes üzemeltetési költséget az önkormányzat köteles viselni.</t>
  </si>
  <si>
    <t>Őri Nándor dombóvári lakos</t>
  </si>
  <si>
    <t>Dombóvári Focisuli Egyesület</t>
  </si>
  <si>
    <t>módosított előirányzat</t>
  </si>
  <si>
    <t>teljesítés</t>
  </si>
  <si>
    <t>Dombóvár Város Önkormányzatának és intézményeinek 2021. évi létszámalakulása (fő)</t>
  </si>
  <si>
    <t>Összesen (2021.03.31-ig):</t>
  </si>
  <si>
    <t>Összesen (2021.04.01-től):</t>
  </si>
  <si>
    <t>Összesen (2021.09.01-től):</t>
  </si>
  <si>
    <t>Dombóvári Százszorszép Óvoda és Bölcsőde 2021.08.31-ig</t>
  </si>
  <si>
    <t>Dombóvári Százszorszép Óvoda és Bölcsőde 2021.09.01-től</t>
  </si>
  <si>
    <t>Integrált Önkormányzati Szolgáltató Szervezet (2021.03.31-ig)</t>
  </si>
  <si>
    <t>Integrált Önkormányzati Szolgáltató Szervezet (2021.04.01-től)</t>
  </si>
  <si>
    <t>Dombóvári Műv.Ház, Könyvtár és Helytörténeti Gyűjt.</t>
  </si>
  <si>
    <t>Intézmény: Önkormányzat + intézmények összesen</t>
  </si>
  <si>
    <t>Intézmény: DOMBÓVÁR VÁROS ÖNKORMÁNYZATA</t>
  </si>
  <si>
    <t>Intézmény: DOMBÓVÁRI MŰVELŐDÉSI HÁZ, KÖNYVTÁR ÉS HELYTÖRTÉNETI GYŰJTEMÉNY</t>
  </si>
  <si>
    <t>Intézmény: INTEGRÁLT ÖNKORMÁNYZATI SZOLGÁLTATÓ SZERVEZET</t>
  </si>
  <si>
    <t>Intézmény: DOMBÓVÁRI SZIVÁRVÁNY ÓVODA</t>
  </si>
  <si>
    <t>Intézmény: DOMBÓVÁRI KÖZÖS ÖNKORMÁNYZATI HIVATAL</t>
  </si>
  <si>
    <t>Intézmény: DOMBÓVÁRI SZÁZSZORSZÉP ÓVODA ÉS BÖLCSŐDE</t>
  </si>
  <si>
    <t>Törzsszáma: 733557</t>
  </si>
  <si>
    <t>Törzsszáma: 418191</t>
  </si>
  <si>
    <t>Törzsszáma: 418629</t>
  </si>
  <si>
    <t>Törzsszáma: 419154</t>
  </si>
  <si>
    <t>Törzsszáma: 812225</t>
  </si>
  <si>
    <t>Törzsszáma: 840406</t>
  </si>
  <si>
    <t>Vagyonkimutatás - 2021</t>
  </si>
  <si>
    <t>Sorszám</t>
  </si>
  <si>
    <t>Előző év</t>
  </si>
  <si>
    <t>Tárgyév</t>
  </si>
  <si>
    <t>Index (%)</t>
  </si>
  <si>
    <t>ESZKÖZÖK</t>
  </si>
  <si>
    <t>A/ NEMZETI VAGYONBA TARTOZÓ BEFEKTETETT ESZKÖZÖK</t>
  </si>
  <si>
    <t>A</t>
  </si>
  <si>
    <t>I. IMMATERIÁLIS JAVAK</t>
  </si>
  <si>
    <t>A/I</t>
  </si>
  <si>
    <t>1. Vagyoni értékű jogok</t>
  </si>
  <si>
    <t>A/I/1</t>
  </si>
  <si>
    <t>a) Forgalomképtelen törzsvagyon</t>
  </si>
  <si>
    <t>A/I/1/a</t>
  </si>
  <si>
    <t>b) Nemzetgazdasági szempontból kiemelt jelentőségű törzsvagyon</t>
  </si>
  <si>
    <t>A/I/1/b</t>
  </si>
  <si>
    <t>c) Korlátozottan forgalomképes vagyon</t>
  </si>
  <si>
    <t>A/I/1/c</t>
  </si>
  <si>
    <t>d) Üzleti vagyon</t>
  </si>
  <si>
    <t>A/I/1/d</t>
  </si>
  <si>
    <t>2. Szellemi termékek</t>
  </si>
  <si>
    <t>A/I/2</t>
  </si>
  <si>
    <t>A/I/2/a</t>
  </si>
  <si>
    <t>A/I/2/b</t>
  </si>
  <si>
    <t>A/I/2/c</t>
  </si>
  <si>
    <t>A/I/2/d</t>
  </si>
  <si>
    <t>3. Immateriális javak értékhelyesbítése</t>
  </si>
  <si>
    <t>A/I/3</t>
  </si>
  <si>
    <t>A/I/3/a</t>
  </si>
  <si>
    <t>A/I/3/b</t>
  </si>
  <si>
    <t>A/I/3/c</t>
  </si>
  <si>
    <t>A/I/3/d</t>
  </si>
  <si>
    <t>II. TÁRGYI ESZKÖZÖK</t>
  </si>
  <si>
    <t>A/II</t>
  </si>
  <si>
    <t>1. Ingatlanok és kapcsolódó vagyoni értékű jogok</t>
  </si>
  <si>
    <t>A/II/1</t>
  </si>
  <si>
    <t>A/II/1/a</t>
  </si>
  <si>
    <t>A/II/1/b</t>
  </si>
  <si>
    <t>A/II/1/c</t>
  </si>
  <si>
    <t>A/II/1/d</t>
  </si>
  <si>
    <t>2. Gépek, berendezések, felszerelések, járművek</t>
  </si>
  <si>
    <t>A/II/2</t>
  </si>
  <si>
    <t>A/II/2/a</t>
  </si>
  <si>
    <t>A/II/2/b</t>
  </si>
  <si>
    <t>A/II/2/c</t>
  </si>
  <si>
    <t>A/II/2/d</t>
  </si>
  <si>
    <t>3. Tenyészállatok</t>
  </si>
  <si>
    <t>A/II/3</t>
  </si>
  <si>
    <t>A/II/3/a</t>
  </si>
  <si>
    <t>A/II/3/b</t>
  </si>
  <si>
    <t>A/II/3/c</t>
  </si>
  <si>
    <t>A/II/3/d</t>
  </si>
  <si>
    <t>4. Beruházások, felújítások</t>
  </si>
  <si>
    <t>A/II/4</t>
  </si>
  <si>
    <t>A/II/4/a</t>
  </si>
  <si>
    <t>A/II/4/b</t>
  </si>
  <si>
    <t>A/II/4/c</t>
  </si>
  <si>
    <t>A/II/4/d</t>
  </si>
  <si>
    <t>5. Tárgyi eszközök értékhelyesbítése</t>
  </si>
  <si>
    <t>A/II/5</t>
  </si>
  <si>
    <t>A/II/5/a</t>
  </si>
  <si>
    <t>A/II/5/b</t>
  </si>
  <si>
    <t>A/II/5/c</t>
  </si>
  <si>
    <t>A/II/5/d</t>
  </si>
  <si>
    <t>III. BEFEKTETETT PÉNZÜGYI ESZKÖZÖK</t>
  </si>
  <si>
    <t>A/III</t>
  </si>
  <si>
    <t>1. Tartós részesedések</t>
  </si>
  <si>
    <t>A/III/1</t>
  </si>
  <si>
    <t>A/III/1/a</t>
  </si>
  <si>
    <t>A/III/1/b</t>
  </si>
  <si>
    <t>A/III/1/c</t>
  </si>
  <si>
    <t>A/III/1/d</t>
  </si>
  <si>
    <t>2. Tartós hitelviszonyt megtestesítő értékpapírok</t>
  </si>
  <si>
    <t>A/III/2</t>
  </si>
  <si>
    <t>A/III/2/a</t>
  </si>
  <si>
    <t>A/III/2/b</t>
  </si>
  <si>
    <t>A/III/2/c</t>
  </si>
  <si>
    <t>A/III/2/d</t>
  </si>
  <si>
    <t>3. Befektetett pénzügyi eszközök értékhelyesbítése</t>
  </si>
  <si>
    <t>A/III/3</t>
  </si>
  <si>
    <t>A/III/3/a</t>
  </si>
  <si>
    <t>A/III/3/b</t>
  </si>
  <si>
    <t>A/III/3/c</t>
  </si>
  <si>
    <t>A/III/3/d</t>
  </si>
  <si>
    <t>IV. KONCESSZIÓBA, VAGYONKEZELÉSBE ADOTT ESZKÖZÖK</t>
  </si>
  <si>
    <t>A/IV</t>
  </si>
  <si>
    <t>1.Koncesszióba, vagyonkezelésbe adott eszközök</t>
  </si>
  <si>
    <t>A/IV/1</t>
  </si>
  <si>
    <t>A/IV/1/a</t>
  </si>
  <si>
    <t>A/IV/1/b</t>
  </si>
  <si>
    <t>A/IV/1/c</t>
  </si>
  <si>
    <t>A/IV/1/d</t>
  </si>
  <si>
    <t>2. Koncesszióba, vagyonkezelésbe adott eszközök értékhelyesbítése</t>
  </si>
  <si>
    <t>A/IV/2</t>
  </si>
  <si>
    <t>A/IV/2/a</t>
  </si>
  <si>
    <t>A/IV/2/b</t>
  </si>
  <si>
    <t>A/IV/2/c</t>
  </si>
  <si>
    <t>A/IV/2/d</t>
  </si>
  <si>
    <t>B/ NEMZETI VAGYONBA TARTOZÓ FORGÓESZKÖZÖK</t>
  </si>
  <si>
    <t>B</t>
  </si>
  <si>
    <t>I. Készletek</t>
  </si>
  <si>
    <t>B/I</t>
  </si>
  <si>
    <t>II. Értékpapírok</t>
  </si>
  <si>
    <t>B/II</t>
  </si>
  <si>
    <t>C/ PÉNZESZKÖZÖK</t>
  </si>
  <si>
    <t>C</t>
  </si>
  <si>
    <t>I. Lekötött bankbetétek</t>
  </si>
  <si>
    <t>C/I</t>
  </si>
  <si>
    <t>II. Pénztárak, csekkek, betétkönyvek</t>
  </si>
  <si>
    <t>C/II</t>
  </si>
  <si>
    <t>III. Forintszámlák</t>
  </si>
  <si>
    <t>C/III</t>
  </si>
  <si>
    <t>IV. Devizaszámlák</t>
  </si>
  <si>
    <t>C/IV</t>
  </si>
  <si>
    <t>D/ KÖVETELÉSEK</t>
  </si>
  <si>
    <t>D</t>
  </si>
  <si>
    <t>I. Költségvetési évben esedékes követelések</t>
  </si>
  <si>
    <t>D/I</t>
  </si>
  <si>
    <t>II. Költségvetési évet követően esedékes követelések</t>
  </si>
  <si>
    <t>D/II</t>
  </si>
  <si>
    <t>III. Követelés jellegű sajátos elszámolások</t>
  </si>
  <si>
    <t>D/III</t>
  </si>
  <si>
    <t>E/ EGYÉB SAJÁTOS ESZKÖZOLDALI ELSZÁMOLÁSOK</t>
  </si>
  <si>
    <t>E</t>
  </si>
  <si>
    <t>F/ AKTÍV IDŐBELI ELHATÁROLÁSOK</t>
  </si>
  <si>
    <t>F</t>
  </si>
  <si>
    <t>ESZKÖZÖK ÖSSZESEN</t>
  </si>
  <si>
    <t>A+..+F</t>
  </si>
  <si>
    <t>FORRÁSOK</t>
  </si>
  <si>
    <t>G/ SAJÁT TŐKE</t>
  </si>
  <si>
    <t>G</t>
  </si>
  <si>
    <t>I. Nemzeti vagyon induláskori értéke</t>
  </si>
  <si>
    <t>G/I</t>
  </si>
  <si>
    <t>II. Nemzeti vagyon változásai</t>
  </si>
  <si>
    <t>G/II</t>
  </si>
  <si>
    <t>III. Egyéb eszközök induláskori értéke és változásai</t>
  </si>
  <si>
    <t>G/III</t>
  </si>
  <si>
    <t>IV. Felhalmozott eredmény</t>
  </si>
  <si>
    <t>G/IV</t>
  </si>
  <si>
    <t>V. Eszközök értékhelyesbítésének forrása</t>
  </si>
  <si>
    <t>G/V</t>
  </si>
  <si>
    <t>VI. Mérleg szerinti eredmény</t>
  </si>
  <si>
    <t>G/VI</t>
  </si>
  <si>
    <t>H/ KÖTELEZETTSÉGEK</t>
  </si>
  <si>
    <t>H</t>
  </si>
  <si>
    <t>I. Költségvetési évben esedékes kötelezettségek</t>
  </si>
  <si>
    <t>H/I</t>
  </si>
  <si>
    <t>II. Költségvetési évet követően esedékes kötelezettségek</t>
  </si>
  <si>
    <t>H/II</t>
  </si>
  <si>
    <t>III. Kötelezettség jellegű sajátos elszámolások</t>
  </si>
  <si>
    <t>H/III</t>
  </si>
  <si>
    <t>I/ KINCSTÁRI SZÁMLAVEZETÉSSEL KAPCSOLATOS ELSZÁMOLÁSOK</t>
  </si>
  <si>
    <t>I</t>
  </si>
  <si>
    <t>J/ PASSZÍV IDŐBELI ELHATÁROLÁSOK (=K/1+K/2+K/3)</t>
  </si>
  <si>
    <t>J</t>
  </si>
  <si>
    <t>FORRÁSOK ÖSSZESEN</t>
  </si>
  <si>
    <t>G+...+J</t>
  </si>
  <si>
    <t>EGYÉB ADATOK ÉS MÉRLEGEN KÍVÜLI TÉTELEK</t>
  </si>
  <si>
    <t>L</t>
  </si>
  <si>
    <t>"0"-ra írt eszközök</t>
  </si>
  <si>
    <t>L/1</t>
  </si>
  <si>
    <t>Használatban lévő kisértékű immateriális javak, tárgyi eszközök</t>
  </si>
  <si>
    <t>L/2</t>
  </si>
  <si>
    <t>Használatban lévő készletek</t>
  </si>
  <si>
    <t>L/3</t>
  </si>
  <si>
    <t>01-02. számlacsoportban nyilvántartott eszközök (Áht-n belüli vagyonkezelésbe adott, bérbevett, letétbe, bizományba, üzemeltetésre átvett, stb.)</t>
  </si>
  <si>
    <t>L/4</t>
  </si>
  <si>
    <t>A nemzeti vagyonról szóló 2011. évi CXCVI. törvény 1. § (2) bekezdés g) és h) pontja szerinti kulturális javak és régészeti leletek (bekerülési érték nélküli)</t>
  </si>
  <si>
    <t>L/5</t>
  </si>
  <si>
    <t>Függő követelések</t>
  </si>
  <si>
    <t>L/6</t>
  </si>
  <si>
    <t>Függő kötelezettségek</t>
  </si>
  <si>
    <t>L/7</t>
  </si>
  <si>
    <t>Biztos (jövőbeni) követelések</t>
  </si>
  <si>
    <t>L/8</t>
  </si>
  <si>
    <t>Összeg (a főkönyvben szereplő előjelnek megfelően) Ft-ban</t>
  </si>
  <si>
    <t>A. 32-33. számlák nyitó tárgyidőszaki egyenlege összesen ( =2+3)</t>
  </si>
  <si>
    <t>32. számlák nyitó tárgyidőszaki egyenlege [+32]</t>
  </si>
  <si>
    <t>33. számlák nyitó tárgyidőszaki egyenlege [+(331-3318) + (332-3328)]</t>
  </si>
  <si>
    <t>B. Korrekciós tételek összesen: (5+6+7+8-9-10-11-12-13-14+15-16-23-30-31-32-33-34-35-36+39+42+43+44+45+46+47-50+51-52)</t>
  </si>
  <si>
    <t>Kiadások nyilvántartási ellenszámla  tárgyidőszaki egyenlege [-003]</t>
  </si>
  <si>
    <t>Bevételek nyilvántartási ellenszámla  tárgyidőszaki egyenlege [+005]</t>
  </si>
  <si>
    <t>Előző év költségvetési maradványának igénybevétele teljesítése tárgyidőszaki egyenlege [-0981313]</t>
  </si>
  <si>
    <t>Adott előlegek számla  tárgyidőszaki forgalma összesen [+/-3651]</t>
  </si>
  <si>
    <t>Beruházásokra, felújításokra adott előlegek tárgyidőszaki forgalma [+/-36512]</t>
  </si>
  <si>
    <t>Foglalkoztatottaknak adott előlegek tárgyidőszaki forgalma [+/-36515]</t>
  </si>
  <si>
    <t>Túlfizetések, téves és visszajáró kifizetések tárgyidőszaki forgalma [+/-36516]</t>
  </si>
  <si>
    <t>Folyósított, megelőlegezett társadalombiztosítási és családtámogatási ellátások elszámolása számla tárgyidőszaki forgalma [+/-3657]</t>
  </si>
  <si>
    <t>Egyéb sajátos eszközoldali elszámolások tárgyidőszaki forgalma összesen [+/-366]</t>
  </si>
  <si>
    <t>December havi illetmények, munkabérek elszámolása számla tárgyidőszaki forgalma  [+/-3661]</t>
  </si>
  <si>
    <t>Kapott előlegek tárgyidőszaki forgalma [+/-3671]</t>
  </si>
  <si>
    <t>Túlfizetések, téves és visszajáró befizetések tárgyidőszaki forgalma [+/-36711]</t>
  </si>
  <si>
    <t>Továbbadási célból folyósított támogatások, ellátások elszámolása számla tárgyidőszaki forgalma [+/-3672]</t>
  </si>
  <si>
    <t>Más szervezetet megillető bevételek elszámolása számla tárgyidőszaki forgalma [+/-3673]</t>
  </si>
  <si>
    <t>Letétre, megőrzésre, fedezetkezelésre átvett pénzeszközök, biztosítékok tárgyidőszaki forgalma [+/-3678]</t>
  </si>
  <si>
    <t>C. 32-33. számlák számított tárgyidőszaki záró egyenlege (A + B)</t>
  </si>
  <si>
    <t>D. 32-33. számlák főkönyvi kivonat szerinti záró tárgyidőszaki egyenlege [+32 + (331-3318) + (332-3328)]</t>
  </si>
  <si>
    <t>Tájékoztató adat: Kincsárban vezetett forintszámlák tárgyidőszaki záró állománya [3312]</t>
  </si>
  <si>
    <t>Pénzeszközök változásának bemutatása</t>
  </si>
  <si>
    <t>Működési és felhalmozási célú bevételek és kiadások mérlege</t>
  </si>
  <si>
    <t>15/2020. (I. 31.) Kt. határozat</t>
  </si>
  <si>
    <t>Info Pont működtetéséhez a korábban a Tourinform Irodában használt tárgyi eszközök és sportszerek használatának terítésmentes átadásához határozatlan időre az önkormányzat turizmussal kapcsolatos közfeladatának ellátásához</t>
  </si>
  <si>
    <t>Gunaras Zrt.</t>
  </si>
  <si>
    <t>123/2020. (IX. 30.) Kt. határozat</t>
  </si>
  <si>
    <t>Dombóvári Közös Önkormányzati Hivatal tulajdonát képező, EIE-487 forgalmi rendszámú VW Transporter típusú gépjárművet a Magyar Máltai Szeretetszolgálat Egyesület használja üzembentartóként térítésmentesen határozatlan időre a vele kötött ellátási szerződés szerinti szociális szolgáltatás nyújtásához</t>
  </si>
  <si>
    <t>132/2020. (IX. 30.) Kt. határozat</t>
  </si>
  <si>
    <t>Árpád utcában lévő dombóvári 945/1 hrsz.-ú, lakóház, udvar, gazdasági épület, egyéb épület megnevezésű ingatlan keleti részén található – korábban villanyszerelői tanműhely céljára használt – helyiségek térítésmentes használata haszonkölcsön formájában</t>
  </si>
  <si>
    <t>Dombóvári Városgazdálkodási Nonprofit Kft.</t>
  </si>
  <si>
    <t>126/2020. (XII. 18.) határozat</t>
  </si>
  <si>
    <t>Dombóvár, Földvár utca 18. szám alatti Szuhay Sportcentrum térítésmentes használata 2022. december 31-ig sportszervezetek részére a sporttevékenységük végzésére</t>
  </si>
  <si>
    <t>Dombóvári Karatesuli Közhasznú Egyesület,
Dombóvári Vasutas Atlétikai és Szabadidő Egyesület,
Dombóvári Floorball Közhasznú Sportegyesület,
SEIBUKAI KYOKUSHIN Dombóvár Sportegyesület,
Dombóvári Asztalitenisz Club Közhasznú Egyesület,
Dombóvári Hangulat Szabadidő Sportegyesület,
Dombóvári Futball Club,
Dombóvári Judo Klub,
Dombóvári Labdarúgó Klub,
JUMPERS Dombóvári Kötélugró Sportegyesület,
Dombóvári Kosárlabda Klub Sport Egyesület</t>
  </si>
  <si>
    <t>128/2020. (XII. 18.) határozat</t>
  </si>
  <si>
    <t>Katona József u. 37. szám alatti Dombóvári Ifjúsági Sporttelep térítésmentes használata 2021. december 31. napjáig, közüzemi és a további működtetési költségeket az egyesület köteles viselni</t>
  </si>
  <si>
    <t>129/2020. (XII. 18.) határozat</t>
  </si>
  <si>
    <t>Dombóvár, Kinizsi utca 37. szám alatti Mándi Imre Ökölvívó Terem térítésmentes használata 2021. január 16-tól 2022. december 31-ig, a közüzemi és a további működtetési költségeket az egyesület köteles viselni</t>
  </si>
  <si>
    <t>Dombóvár 2004. Egyesület</t>
  </si>
  <si>
    <t>Tulajdonjog, illetve haszonélvezeti jog alapján a kedvezmény 1.823 adózót, a mentesség 1.401 adózót érintett.</t>
  </si>
  <si>
    <t>1. melléklet a 13/2022. (V. 31.) önkormányzati rendelethez</t>
  </si>
  <si>
    <t>2. melléklet a 13/2022. (V. 31.) önkormányzati rendelethez</t>
  </si>
  <si>
    <t>3. melléklet a 13/2022. (V. 31.) önkormányzati rendelethez</t>
  </si>
  <si>
    <t>4. melléklet a 13/2022. (V. 31.) önkormányzati rendelethez</t>
  </si>
  <si>
    <t>5. melléklet a 13/2022. (V. 31.) önkormányzati rendelethez</t>
  </si>
  <si>
    <t>6. melléklet a 13/2022. (V. 31.) önkormányzati rendelethez</t>
  </si>
  <si>
    <t>8. melléklet a 13/2022. (V. 31.) önkormányzati rendelethez</t>
  </si>
  <si>
    <t>9. melléklet a 13/2022. (V. 31.) önkormányzati rendelethez</t>
  </si>
  <si>
    <t>10. melléklet a 13/2022. (V. 31.) önkormányzati rendelethez</t>
  </si>
  <si>
    <t>11. melléklet a 13/2022. (V. 31.) önkormányzati rendelethez</t>
  </si>
  <si>
    <t>12. melléklet a 13/2022. (V. 31.) önkormányzati rendelethez</t>
  </si>
  <si>
    <t>13. melléklet a 13/2022. (V. 31.) önkormányzati rendelethez</t>
  </si>
  <si>
    <t>14. melléklet a 13/2022. (V. 31.) önkormányzati rendelethez</t>
  </si>
  <si>
    <t>15. melléklet a 13/2022. (V. 31.) önkormányzati rendelethez</t>
  </si>
  <si>
    <t>16. melléklet a 13/2022. (V. 31.) önkormányzati rendelethez</t>
  </si>
  <si>
    <t>17. melléklet a 13/2022. (V. 31.) önkormányzati rendelethez</t>
  </si>
  <si>
    <t>18. melléklet a 13/2022. (V. 31.) önkormányzati rendelethez</t>
  </si>
  <si>
    <t>19. melléklet a 13/2022. (V. 31.) önkormányzati rendelethez</t>
  </si>
  <si>
    <t>20. melléklet a 13/2022. (V. 31.) önkormányzati rendelethez</t>
  </si>
  <si>
    <t>21. melléklet a 13/2022. (V. 31.) önkormányzati rendelethez</t>
  </si>
  <si>
    <t>22. melléklet az 13/2022. (V. 31.) önkormányzati rendelethez</t>
  </si>
  <si>
    <t>23. melléklet az 13/2022. (V. 31.) önkormányzati rendelethez</t>
  </si>
  <si>
    <t>7. melléklet a 13/2022. (V. 31. önkormányzati rendelethez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</si>
</sst>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Ft&quot;_-;\-* #,##0.00\ &quot;Ft&quot;_-;_-* &quot;-&quot;??\ &quot;Ft&quot;_-;_-@_-"/>
    <numFmt numFmtId="164" formatCode="_-* #,##0\ &quot;Ft&quot;_-;\-* #,##0\ &quot;Ft&quot;_-;_-* &quot;-&quot;??\ &quot;Ft&quot;_-;_-@_-"/>
    <numFmt numFmtId="165" formatCode="#,##0.0"/>
    <numFmt numFmtId="166" formatCode="#,##0.0###"/>
    <numFmt numFmtId="167" formatCode="#,##0.000"/>
  </numFmts>
  <fonts count="88" x14ac:knownFonts="1">
    <font>
      <sz val="10"/>
      <name val="Arial"/>
      <charset val="238"/>
    </font>
    <font>
      <sz val="11"/>
      <color theme="1"/>
      <name val="Calibri"/>
      <family val="2"/>
      <charset val="238"/>
      <scheme val="minor"/>
    </font>
    <font>
      <sz val="11"/>
      <color indexed="8"/>
      <name val="Calibri"/>
      <family val="2"/>
      <charset val="238"/>
    </font>
    <font>
      <sz val="10"/>
      <name val="Arial"/>
      <family val="2"/>
      <charset val="238"/>
    </font>
    <font>
      <sz val="10"/>
      <name val="Arial CE"/>
      <charset val="238"/>
    </font>
    <font>
      <sz val="11"/>
      <color indexed="8"/>
      <name val="Calibri"/>
      <family val="2"/>
      <charset val="238"/>
    </font>
    <font>
      <sz val="11"/>
      <color indexed="9"/>
      <name val="Calibri"/>
      <family val="2"/>
      <charset val="238"/>
    </font>
    <font>
      <sz val="11"/>
      <color indexed="62"/>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1"/>
      <color indexed="9"/>
      <name val="Calibri"/>
      <family val="2"/>
      <charset val="238"/>
    </font>
    <font>
      <sz val="11"/>
      <color indexed="10"/>
      <name val="Calibri"/>
      <family val="2"/>
      <charset val="238"/>
    </font>
    <font>
      <sz val="11"/>
      <color indexed="52"/>
      <name val="Calibri"/>
      <family val="2"/>
      <charset val="238"/>
    </font>
    <font>
      <sz val="11"/>
      <color indexed="17"/>
      <name val="Calibri"/>
      <family val="2"/>
      <charset val="238"/>
    </font>
    <font>
      <b/>
      <sz val="11"/>
      <color indexed="63"/>
      <name val="Calibri"/>
      <family val="2"/>
      <charset val="238"/>
    </font>
    <font>
      <i/>
      <sz val="11"/>
      <color indexed="23"/>
      <name val="Calibri"/>
      <family val="2"/>
      <charset val="238"/>
    </font>
    <font>
      <b/>
      <sz val="11"/>
      <color indexed="8"/>
      <name val="Calibri"/>
      <family val="2"/>
      <charset val="238"/>
    </font>
    <font>
      <sz val="11"/>
      <color indexed="20"/>
      <name val="Calibri"/>
      <family val="2"/>
      <charset val="238"/>
    </font>
    <font>
      <sz val="11"/>
      <color indexed="60"/>
      <name val="Calibri"/>
      <family val="2"/>
      <charset val="238"/>
    </font>
    <font>
      <b/>
      <sz val="11"/>
      <color indexed="52"/>
      <name val="Calibri"/>
      <family val="2"/>
      <charset val="238"/>
    </font>
    <font>
      <b/>
      <sz val="13"/>
      <name val="Times New Roman"/>
      <family val="1"/>
      <charset val="238"/>
    </font>
    <font>
      <sz val="13"/>
      <name val="Times New Roman"/>
      <family val="1"/>
      <charset val="238"/>
    </font>
    <font>
      <i/>
      <sz val="13"/>
      <name val="Times New Roman"/>
      <family val="1"/>
      <charset val="238"/>
    </font>
    <font>
      <b/>
      <i/>
      <sz val="13"/>
      <name val="Times New Roman"/>
      <family val="1"/>
      <charset val="238"/>
    </font>
    <font>
      <b/>
      <sz val="15"/>
      <name val="Times New Roman"/>
      <family val="1"/>
      <charset val="238"/>
    </font>
    <font>
      <sz val="10"/>
      <name val="Times New Roman"/>
      <family val="1"/>
      <charset val="238"/>
    </font>
    <font>
      <i/>
      <sz val="10"/>
      <name val="Times New Roman"/>
      <family val="1"/>
      <charset val="238"/>
    </font>
    <font>
      <b/>
      <i/>
      <sz val="10"/>
      <name val="Times New Roman"/>
      <family val="1"/>
      <charset val="238"/>
    </font>
    <font>
      <b/>
      <sz val="10"/>
      <name val="Times New Roman"/>
      <family val="1"/>
      <charset val="238"/>
    </font>
    <font>
      <sz val="10"/>
      <name val="Arial CE"/>
      <family val="2"/>
      <charset val="238"/>
    </font>
    <font>
      <i/>
      <sz val="10"/>
      <name val="Arial"/>
      <family val="2"/>
      <charset val="238"/>
    </font>
    <font>
      <sz val="11"/>
      <name val="Times New Roman"/>
      <family val="1"/>
      <charset val="238"/>
    </font>
    <font>
      <i/>
      <sz val="11"/>
      <name val="Times New Roman"/>
      <family val="1"/>
      <charset val="238"/>
    </font>
    <font>
      <b/>
      <sz val="11"/>
      <name val="Times New Roman"/>
      <family val="1"/>
      <charset val="238"/>
    </font>
    <font>
      <b/>
      <i/>
      <sz val="11"/>
      <name val="Times New Roman"/>
      <family val="1"/>
      <charset val="238"/>
    </font>
    <font>
      <b/>
      <sz val="11"/>
      <name val="Arial CE"/>
      <charset val="238"/>
    </font>
    <font>
      <sz val="10"/>
      <name val="Arial"/>
      <family val="2"/>
      <charset val="238"/>
    </font>
    <font>
      <sz val="9"/>
      <name val="Arial"/>
      <family val="2"/>
      <charset val="238"/>
    </font>
    <font>
      <sz val="9"/>
      <name val="Times New Roman"/>
      <family val="1"/>
      <charset val="238"/>
    </font>
    <font>
      <b/>
      <sz val="9"/>
      <name val="Times New Roman"/>
      <family val="1"/>
      <charset val="238"/>
    </font>
    <font>
      <b/>
      <i/>
      <sz val="9"/>
      <name val="Times New Roman"/>
      <family val="1"/>
      <charset val="238"/>
    </font>
    <font>
      <sz val="10"/>
      <name val="Times New Roman CE"/>
      <charset val="238"/>
    </font>
    <font>
      <sz val="10"/>
      <name val="Arial"/>
      <charset val="238"/>
    </font>
    <font>
      <sz val="8"/>
      <name val="Arial"/>
      <family val="2"/>
      <charset val="238"/>
    </font>
    <font>
      <sz val="11"/>
      <name val="Times New Roman CE"/>
      <charset val="238"/>
    </font>
    <font>
      <sz val="12"/>
      <name val="Arial"/>
      <family val="2"/>
      <charset val="238"/>
    </font>
    <font>
      <b/>
      <sz val="10"/>
      <name val="Arial"/>
      <family val="2"/>
      <charset val="238"/>
    </font>
    <font>
      <b/>
      <sz val="10"/>
      <name val="Arial CE"/>
      <charset val="238"/>
    </font>
    <font>
      <sz val="10"/>
      <name val="Arial"/>
    </font>
    <font>
      <sz val="12"/>
      <name val="Times New Roman CE"/>
      <charset val="238"/>
    </font>
    <font>
      <b/>
      <sz val="12"/>
      <name val="Times New Roman CE"/>
      <charset val="238"/>
    </font>
    <font>
      <sz val="13"/>
      <name val="Times New Roman CE"/>
      <family val="1"/>
      <charset val="238"/>
    </font>
    <font>
      <sz val="12"/>
      <name val="Times New Roman CE"/>
      <family val="1"/>
      <charset val="238"/>
    </font>
    <font>
      <sz val="12"/>
      <name val="Times New Roman"/>
      <family val="1"/>
      <charset val="238"/>
    </font>
    <font>
      <b/>
      <i/>
      <sz val="12"/>
      <name val="Times New Roman"/>
      <family val="1"/>
      <charset val="238"/>
    </font>
    <font>
      <b/>
      <i/>
      <sz val="12"/>
      <name val="Times New Roman CE"/>
      <family val="1"/>
      <charset val="238"/>
    </font>
    <font>
      <b/>
      <i/>
      <sz val="10"/>
      <name val="Arial"/>
      <family val="2"/>
      <charset val="238"/>
    </font>
    <font>
      <b/>
      <sz val="12"/>
      <name val="Times New Roman"/>
      <family val="1"/>
      <charset val="238"/>
    </font>
    <font>
      <b/>
      <sz val="13"/>
      <name val="Times New Roman CE"/>
      <family val="1"/>
      <charset val="238"/>
    </font>
    <font>
      <sz val="10"/>
      <name val="Times New Roman CE"/>
      <family val="1"/>
      <charset val="238"/>
    </font>
    <font>
      <b/>
      <sz val="12"/>
      <name val="Times New Roman CE"/>
      <family val="1"/>
      <charset val="238"/>
    </font>
    <font>
      <sz val="10"/>
      <color indexed="10"/>
      <name val="Times New Roman CE"/>
      <family val="1"/>
      <charset val="238"/>
    </font>
    <font>
      <b/>
      <sz val="10"/>
      <name val="Times New Roman CE"/>
      <charset val="238"/>
    </font>
    <font>
      <sz val="10"/>
      <name val="MS Sans Serif"/>
      <family val="2"/>
      <charset val="238"/>
    </font>
    <font>
      <sz val="11"/>
      <name val="Times New Roman CE"/>
      <family val="1"/>
      <charset val="238"/>
    </font>
    <font>
      <sz val="13"/>
      <name val="Times New Roman CE"/>
      <charset val="238"/>
    </font>
    <font>
      <i/>
      <sz val="9"/>
      <name val="Times New Roman"/>
      <family val="1"/>
      <charset val="238"/>
    </font>
    <font>
      <sz val="10"/>
      <color rgb="FFFF0000"/>
      <name val="Arial"/>
      <family val="2"/>
      <charset val="238"/>
    </font>
    <font>
      <sz val="9"/>
      <color indexed="81"/>
      <name val="Tahoma"/>
      <family val="2"/>
      <charset val="238"/>
    </font>
    <font>
      <sz val="10"/>
      <color rgb="FFFF0000"/>
      <name val="Arial CE"/>
      <charset val="238"/>
    </font>
    <font>
      <sz val="11"/>
      <color rgb="FF000000"/>
      <name val="Calibri"/>
    </font>
    <font>
      <sz val="12"/>
      <color rgb="FF000000"/>
      <name val="Calibri"/>
      <family val="2"/>
      <charset val="238"/>
    </font>
    <font>
      <sz val="12"/>
      <color rgb="FF000000"/>
      <name val="Calibri"/>
    </font>
    <font>
      <b/>
      <sz val="16"/>
      <color rgb="FF000000"/>
      <name val="Calibri"/>
      <family val="2"/>
      <charset val="238"/>
    </font>
    <font>
      <b/>
      <sz val="16"/>
      <color rgb="FF000000"/>
      <name val="Calibri"/>
    </font>
    <font>
      <b/>
      <sz val="10"/>
      <color rgb="FF000000"/>
      <name val="Calibri"/>
      <family val="2"/>
      <charset val="238"/>
    </font>
    <font>
      <b/>
      <sz val="10"/>
      <color rgb="FF000000"/>
      <name val="Calibri"/>
    </font>
    <font>
      <sz val="9"/>
      <color rgb="FF000000"/>
      <name val="Calibri"/>
      <family val="2"/>
      <charset val="238"/>
    </font>
    <font>
      <sz val="9"/>
      <color rgb="FF000000"/>
      <name val="Calibri"/>
    </font>
    <font>
      <sz val="10"/>
      <color rgb="FF000000"/>
      <name val="Calibri"/>
      <family val="2"/>
      <charset val="238"/>
    </font>
    <font>
      <sz val="10"/>
      <color rgb="FF000000"/>
      <name val="Calibri"/>
    </font>
    <font>
      <sz val="11"/>
      <color rgb="FF000000"/>
      <name val="Calibri"/>
      <family val="2"/>
      <charset val="238"/>
    </font>
    <font>
      <b/>
      <sz val="9"/>
      <color rgb="FF000000"/>
      <name val="Calibri"/>
      <family val="2"/>
      <charset val="238"/>
    </font>
    <font>
      <b/>
      <sz val="11"/>
      <color rgb="FF000000"/>
      <name val="Calibri"/>
      <family val="2"/>
      <charset val="238"/>
    </font>
    <font>
      <sz val="12"/>
      <name val="Arial"/>
    </font>
    <font>
      <b/>
      <sz val="10"/>
      <name val="Arial"/>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s>
  <borders count="49">
    <border>
      <left/>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right/>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82">
    <xf numFmtId="0" fontId="0" fillId="0" borderId="0"/>
    <xf numFmtId="0" fontId="5" fillId="2" borderId="0" applyNumberFormat="0" applyBorder="0" applyAlignment="0" applyProtection="0"/>
    <xf numFmtId="0" fontId="2" fillId="2" borderId="0" applyNumberFormat="0" applyBorder="0" applyAlignment="0" applyProtection="0"/>
    <xf numFmtId="0" fontId="5" fillId="3" borderId="0" applyNumberFormat="0" applyBorder="0" applyAlignment="0" applyProtection="0"/>
    <xf numFmtId="0" fontId="2" fillId="3" borderId="0" applyNumberFormat="0" applyBorder="0" applyAlignment="0" applyProtection="0"/>
    <xf numFmtId="0" fontId="5" fillId="4" borderId="0" applyNumberFormat="0" applyBorder="0" applyAlignment="0" applyProtection="0"/>
    <xf numFmtId="0" fontId="2" fillId="4" borderId="0" applyNumberFormat="0" applyBorder="0" applyAlignment="0" applyProtection="0"/>
    <xf numFmtId="0" fontId="5" fillId="5" borderId="0" applyNumberFormat="0" applyBorder="0" applyAlignment="0" applyProtection="0"/>
    <xf numFmtId="0" fontId="2" fillId="5" borderId="0" applyNumberFormat="0" applyBorder="0" applyAlignment="0" applyProtection="0"/>
    <xf numFmtId="0" fontId="5" fillId="6" borderId="0" applyNumberFormat="0" applyBorder="0" applyAlignment="0" applyProtection="0"/>
    <xf numFmtId="0" fontId="2" fillId="6" borderId="0" applyNumberFormat="0" applyBorder="0" applyAlignment="0" applyProtection="0"/>
    <xf numFmtId="0" fontId="5" fillId="7" borderId="0" applyNumberFormat="0" applyBorder="0" applyAlignment="0" applyProtection="0"/>
    <xf numFmtId="0" fontId="2" fillId="7" borderId="0" applyNumberFormat="0" applyBorder="0" applyAlignment="0" applyProtection="0"/>
    <xf numFmtId="0" fontId="5" fillId="8" borderId="0" applyNumberFormat="0" applyBorder="0" applyAlignment="0" applyProtection="0"/>
    <xf numFmtId="0" fontId="2" fillId="8" borderId="0" applyNumberFormat="0" applyBorder="0" applyAlignment="0" applyProtection="0"/>
    <xf numFmtId="0" fontId="5" fillId="9" borderId="0" applyNumberFormat="0" applyBorder="0" applyAlignment="0" applyProtection="0"/>
    <xf numFmtId="0" fontId="2" fillId="9" borderId="0" applyNumberFormat="0" applyBorder="0" applyAlignment="0" applyProtection="0"/>
    <xf numFmtId="0" fontId="5" fillId="10" borderId="0" applyNumberFormat="0" applyBorder="0" applyAlignment="0" applyProtection="0"/>
    <xf numFmtId="0" fontId="2" fillId="10" borderId="0" applyNumberFormat="0" applyBorder="0" applyAlignment="0" applyProtection="0"/>
    <xf numFmtId="0" fontId="5" fillId="5" borderId="0" applyNumberFormat="0" applyBorder="0" applyAlignment="0" applyProtection="0"/>
    <xf numFmtId="0" fontId="2" fillId="5" borderId="0" applyNumberFormat="0" applyBorder="0" applyAlignment="0" applyProtection="0"/>
    <xf numFmtId="0" fontId="5" fillId="8" borderId="0" applyNumberFormat="0" applyBorder="0" applyAlignment="0" applyProtection="0"/>
    <xf numFmtId="0" fontId="2" fillId="8" borderId="0" applyNumberFormat="0" applyBorder="0" applyAlignment="0" applyProtection="0"/>
    <xf numFmtId="0" fontId="5" fillId="11" borderId="0" applyNumberFormat="0" applyBorder="0" applyAlignment="0" applyProtection="0"/>
    <xf numFmtId="0" fontId="2"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7" fillId="7" borderId="1" applyNumberFormat="0" applyAlignment="0" applyProtection="0"/>
    <xf numFmtId="0" fontId="8" fillId="0" borderId="0" applyNumberFormat="0" applyFill="0" applyBorder="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0" borderId="0" applyNumberFormat="0" applyFill="0" applyBorder="0" applyAlignment="0" applyProtection="0"/>
    <xf numFmtId="0" fontId="14" fillId="0" borderId="6" applyNumberFormat="0" applyFill="0" applyAlignment="0" applyProtection="0"/>
    <xf numFmtId="0" fontId="4" fillId="17" borderId="7" applyNumberFormat="0" applyFont="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21" borderId="0" applyNumberFormat="0" applyBorder="0" applyAlignment="0" applyProtection="0"/>
    <xf numFmtId="0" fontId="15" fillId="4" borderId="0" applyNumberFormat="0" applyBorder="0" applyAlignment="0" applyProtection="0"/>
    <xf numFmtId="0" fontId="16" fillId="22" borderId="8" applyNumberFormat="0" applyAlignment="0" applyProtection="0"/>
    <xf numFmtId="0" fontId="17" fillId="0" borderId="0" applyNumberFormat="0" applyFill="0" applyBorder="0" applyAlignment="0" applyProtection="0"/>
    <xf numFmtId="0" fontId="38" fillId="0" borderId="0"/>
    <xf numFmtId="0" fontId="3" fillId="0" borderId="0"/>
    <xf numFmtId="0" fontId="3" fillId="0" borderId="0"/>
    <xf numFmtId="0" fontId="4" fillId="0" borderId="0" applyBorder="0"/>
    <xf numFmtId="0" fontId="31" fillId="0" borderId="0"/>
    <xf numFmtId="0" fontId="18" fillId="0" borderId="9" applyNumberFormat="0" applyFill="0" applyAlignment="0" applyProtection="0"/>
    <xf numFmtId="0" fontId="19" fillId="3" borderId="0" applyNumberFormat="0" applyBorder="0" applyAlignment="0" applyProtection="0"/>
    <xf numFmtId="0" fontId="20" fillId="23" borderId="0" applyNumberFormat="0" applyBorder="0" applyAlignment="0" applyProtection="0"/>
    <xf numFmtId="0" fontId="21" fillId="22" borderId="1" applyNumberFormat="0" applyAlignment="0" applyProtection="0"/>
    <xf numFmtId="0" fontId="4" fillId="0" borderId="0"/>
    <xf numFmtId="9" fontId="3" fillId="0" borderId="0" applyFont="0" applyFill="0" applyBorder="0" applyAlignment="0" applyProtection="0"/>
    <xf numFmtId="0" fontId="1" fillId="0" borderId="0"/>
    <xf numFmtId="44" fontId="3" fillId="0" borderId="0" applyFont="0" applyFill="0" applyBorder="0" applyAlignment="0" applyProtection="0"/>
    <xf numFmtId="44" fontId="44" fillId="0" borderId="0" applyFont="0" applyFill="0" applyBorder="0" applyAlignment="0" applyProtection="0"/>
    <xf numFmtId="0" fontId="4" fillId="0" borderId="0"/>
    <xf numFmtId="0" fontId="43" fillId="0" borderId="0"/>
    <xf numFmtId="0" fontId="43" fillId="0" borderId="0"/>
    <xf numFmtId="0" fontId="3" fillId="0" borderId="0"/>
    <xf numFmtId="0" fontId="3" fillId="0" borderId="0"/>
    <xf numFmtId="0" fontId="3" fillId="0" borderId="0"/>
    <xf numFmtId="0" fontId="43" fillId="0" borderId="0"/>
    <xf numFmtId="0" fontId="4" fillId="0" borderId="0"/>
    <xf numFmtId="0" fontId="43" fillId="0" borderId="0"/>
    <xf numFmtId="0" fontId="43" fillId="0" borderId="0"/>
    <xf numFmtId="0" fontId="65" fillId="0" borderId="0"/>
    <xf numFmtId="0" fontId="43" fillId="0" borderId="0"/>
    <xf numFmtId="0" fontId="43" fillId="0" borderId="0"/>
    <xf numFmtId="0" fontId="31" fillId="0" borderId="0"/>
    <xf numFmtId="0" fontId="4" fillId="0" borderId="0" applyBorder="0"/>
    <xf numFmtId="0" fontId="72" fillId="0" borderId="0"/>
    <xf numFmtId="44" fontId="72" fillId="0" borderId="0" applyFont="0" applyFill="0" applyBorder="0" applyAlignment="0" applyProtection="0"/>
    <xf numFmtId="9" fontId="72" fillId="0" borderId="0" applyFont="0" applyFill="0" applyBorder="0" applyAlignment="0" applyProtection="0"/>
  </cellStyleXfs>
  <cellXfs count="619">
    <xf numFmtId="0" fontId="0" fillId="0" borderId="0" xfId="0"/>
    <xf numFmtId="0" fontId="23" fillId="0" borderId="0" xfId="53" applyFont="1"/>
    <xf numFmtId="0" fontId="26" fillId="0" borderId="0" xfId="53" applyFont="1"/>
    <xf numFmtId="0" fontId="30" fillId="0" borderId="11" xfId="53" applyFont="1" applyBorder="1" applyAlignment="1">
      <alignment horizontal="center"/>
    </xf>
    <xf numFmtId="0" fontId="27" fillId="0" borderId="11" xfId="53" applyFont="1" applyBorder="1" applyAlignment="1">
      <alignment horizontal="right"/>
    </xf>
    <xf numFmtId="0" fontId="23" fillId="0" borderId="10" xfId="53" applyFont="1" applyBorder="1"/>
    <xf numFmtId="0" fontId="23" fillId="0" borderId="0" xfId="53" applyFont="1" applyAlignment="1">
      <alignment vertical="center"/>
    </xf>
    <xf numFmtId="0" fontId="27" fillId="0" borderId="0" xfId="53" applyFont="1"/>
    <xf numFmtId="0" fontId="27" fillId="0" borderId="0" xfId="53" applyFont="1" applyBorder="1" applyAlignment="1">
      <alignment horizontal="right"/>
    </xf>
    <xf numFmtId="0" fontId="3" fillId="0" borderId="0" xfId="51" applyFill="1"/>
    <xf numFmtId="0" fontId="3" fillId="0" borderId="0" xfId="51"/>
    <xf numFmtId="0" fontId="34" fillId="0" borderId="0" xfId="53" applyFont="1" applyFill="1" applyBorder="1" applyAlignment="1">
      <alignment horizontal="right"/>
    </xf>
    <xf numFmtId="0" fontId="3" fillId="0" borderId="10" xfId="51" applyFill="1" applyBorder="1"/>
    <xf numFmtId="0" fontId="23" fillId="0" borderId="12" xfId="53" applyFont="1" applyBorder="1"/>
    <xf numFmtId="0" fontId="24" fillId="0" borderId="10" xfId="53" applyFont="1" applyBorder="1"/>
    <xf numFmtId="0" fontId="22" fillId="0" borderId="10" xfId="53" applyFont="1" applyBorder="1"/>
    <xf numFmtId="0" fontId="25" fillId="0" borderId="10" xfId="53" applyFont="1" applyBorder="1"/>
    <xf numFmtId="0" fontId="33" fillId="0" borderId="21" xfId="53" applyFont="1" applyBorder="1" applyAlignment="1">
      <alignment wrapText="1"/>
    </xf>
    <xf numFmtId="0" fontId="36" fillId="0" borderId="21" xfId="53" applyFont="1" applyBorder="1" applyAlignment="1">
      <alignment wrapText="1"/>
    </xf>
    <xf numFmtId="0" fontId="23" fillId="0" borderId="0" xfId="53" applyFont="1" applyAlignment="1">
      <alignment wrapText="1"/>
    </xf>
    <xf numFmtId="0" fontId="40" fillId="0" borderId="0" xfId="59" applyFont="1" applyAlignment="1">
      <alignment wrapText="1"/>
    </xf>
    <xf numFmtId="0" fontId="40" fillId="0" borderId="0" xfId="59" applyFont="1"/>
    <xf numFmtId="0" fontId="32" fillId="0" borderId="0" xfId="52" applyFont="1"/>
    <xf numFmtId="0" fontId="28" fillId="0" borderId="0" xfId="53" applyFont="1" applyBorder="1"/>
    <xf numFmtId="0" fontId="41" fillId="0" borderId="10" xfId="59" applyFont="1" applyBorder="1" applyAlignment="1">
      <alignment wrapText="1"/>
    </xf>
    <xf numFmtId="0" fontId="42" fillId="0" borderId="10" xfId="59" applyFont="1" applyBorder="1" applyAlignment="1">
      <alignment wrapText="1"/>
    </xf>
    <xf numFmtId="0" fontId="40" fillId="0" borderId="10" xfId="59" applyFont="1" applyBorder="1" applyAlignment="1">
      <alignment wrapText="1"/>
    </xf>
    <xf numFmtId="0" fontId="39" fillId="0" borderId="10" xfId="51" applyFont="1" applyBorder="1" applyAlignment="1">
      <alignment wrapText="1"/>
    </xf>
    <xf numFmtId="0" fontId="42" fillId="0" borderId="10" xfId="59" applyFont="1" applyBorder="1" applyAlignment="1">
      <alignment vertical="center"/>
    </xf>
    <xf numFmtId="3" fontId="42" fillId="0" borderId="10" xfId="59" applyNumberFormat="1" applyFont="1" applyBorder="1" applyAlignment="1">
      <alignment horizontal="right"/>
    </xf>
    <xf numFmtId="3" fontId="33" fillId="0" borderId="28" xfId="53" applyNumberFormat="1" applyFont="1" applyFill="1" applyBorder="1" applyAlignment="1">
      <alignment horizontal="right"/>
    </xf>
    <xf numFmtId="3" fontId="33" fillId="0" borderId="29" xfId="53" applyNumberFormat="1" applyFont="1" applyFill="1" applyBorder="1" applyAlignment="1">
      <alignment horizontal="center" wrapText="1"/>
    </xf>
    <xf numFmtId="0" fontId="33" fillId="0" borderId="29" xfId="53" applyFont="1" applyFill="1" applyBorder="1" applyAlignment="1">
      <alignment horizontal="center" wrapText="1"/>
    </xf>
    <xf numFmtId="0" fontId="33" fillId="0" borderId="30" xfId="53" applyFont="1" applyFill="1" applyBorder="1" applyAlignment="1">
      <alignment horizontal="center" wrapText="1"/>
    </xf>
    <xf numFmtId="0" fontId="23" fillId="0" borderId="10" xfId="53" applyFont="1" applyFill="1" applyBorder="1"/>
    <xf numFmtId="3" fontId="33" fillId="0" borderId="19" xfId="53" applyNumberFormat="1" applyFont="1" applyFill="1" applyBorder="1"/>
    <xf numFmtId="3" fontId="33" fillId="0" borderId="10" xfId="53" applyNumberFormat="1" applyFont="1" applyFill="1" applyBorder="1"/>
    <xf numFmtId="3" fontId="33" fillId="0" borderId="20" xfId="53" applyNumberFormat="1" applyFont="1" applyFill="1" applyBorder="1"/>
    <xf numFmtId="3" fontId="35" fillId="0" borderId="10" xfId="53" applyNumberFormat="1" applyFont="1" applyFill="1" applyBorder="1"/>
    <xf numFmtId="3" fontId="34" fillId="0" borderId="10" xfId="53" applyNumberFormat="1" applyFont="1" applyFill="1" applyBorder="1"/>
    <xf numFmtId="3" fontId="36" fillId="0" borderId="10" xfId="53" applyNumberFormat="1" applyFont="1" applyFill="1" applyBorder="1" applyAlignment="1">
      <alignment wrapText="1"/>
    </xf>
    <xf numFmtId="3" fontId="34" fillId="0" borderId="10" xfId="53" applyNumberFormat="1" applyFont="1" applyFill="1" applyBorder="1" applyAlignment="1">
      <alignment wrapText="1"/>
    </xf>
    <xf numFmtId="3" fontId="36" fillId="0" borderId="10" xfId="53" applyNumberFormat="1" applyFont="1" applyFill="1" applyBorder="1"/>
    <xf numFmtId="3" fontId="35" fillId="0" borderId="10" xfId="53" applyNumberFormat="1" applyFont="1" applyFill="1" applyBorder="1" applyAlignment="1">
      <alignment wrapText="1"/>
    </xf>
    <xf numFmtId="3" fontId="35" fillId="0" borderId="41" xfId="53" applyNumberFormat="1" applyFont="1" applyFill="1" applyBorder="1"/>
    <xf numFmtId="3" fontId="35" fillId="0" borderId="24" xfId="53" applyNumberFormat="1" applyFont="1" applyFill="1" applyBorder="1"/>
    <xf numFmtId="3" fontId="34" fillId="0" borderId="31" xfId="53" applyNumberFormat="1" applyFont="1" applyFill="1" applyBorder="1"/>
    <xf numFmtId="0" fontId="33" fillId="0" borderId="19" xfId="53" applyFont="1" applyFill="1" applyBorder="1"/>
    <xf numFmtId="0" fontId="33" fillId="0" borderId="10" xfId="53" applyFont="1" applyFill="1" applyBorder="1"/>
    <xf numFmtId="0" fontId="33" fillId="0" borderId="20" xfId="53" applyFont="1" applyFill="1" applyBorder="1"/>
    <xf numFmtId="3" fontId="33" fillId="0" borderId="10" xfId="53" applyNumberFormat="1" applyFont="1" applyFill="1" applyBorder="1" applyAlignment="1">
      <alignment wrapText="1"/>
    </xf>
    <xf numFmtId="3" fontId="36" fillId="0" borderId="31" xfId="53" applyNumberFormat="1" applyFont="1" applyFill="1" applyBorder="1"/>
    <xf numFmtId="0" fontId="23" fillId="0" borderId="0" xfId="53" applyFont="1" applyFill="1" applyBorder="1"/>
    <xf numFmtId="0" fontId="23" fillId="0" borderId="15" xfId="53" applyFont="1" applyFill="1" applyBorder="1"/>
    <xf numFmtId="0" fontId="34" fillId="0" borderId="31" xfId="53" applyFont="1" applyFill="1" applyBorder="1"/>
    <xf numFmtId="3" fontId="34" fillId="0" borderId="35" xfId="53" applyNumberFormat="1" applyFont="1" applyFill="1" applyBorder="1"/>
    <xf numFmtId="0" fontId="33" fillId="0" borderId="31" xfId="53" applyFont="1" applyFill="1" applyBorder="1"/>
    <xf numFmtId="3" fontId="33" fillId="0" borderId="31" xfId="53" applyNumberFormat="1" applyFont="1" applyFill="1" applyBorder="1"/>
    <xf numFmtId="0" fontId="33" fillId="0" borderId="19" xfId="53" applyFont="1" applyFill="1" applyBorder="1" applyAlignment="1">
      <alignment wrapText="1"/>
    </xf>
    <xf numFmtId="0" fontId="33" fillId="0" borderId="35" xfId="53" applyFont="1" applyFill="1" applyBorder="1" applyAlignment="1">
      <alignment wrapText="1"/>
    </xf>
    <xf numFmtId="0" fontId="33" fillId="0" borderId="21" xfId="53" applyFont="1" applyFill="1" applyBorder="1" applyAlignment="1">
      <alignment wrapText="1"/>
    </xf>
    <xf numFmtId="3" fontId="33" fillId="0" borderId="31" xfId="53" applyNumberFormat="1" applyFont="1" applyFill="1" applyBorder="1" applyAlignment="1">
      <alignment wrapText="1"/>
    </xf>
    <xf numFmtId="3" fontId="33" fillId="0" borderId="35" xfId="53" applyNumberFormat="1" applyFont="1" applyFill="1" applyBorder="1" applyAlignment="1">
      <alignment wrapText="1"/>
    </xf>
    <xf numFmtId="0" fontId="33" fillId="0" borderId="34" xfId="53" applyFont="1" applyFill="1" applyBorder="1" applyAlignment="1">
      <alignment wrapText="1"/>
    </xf>
    <xf numFmtId="0" fontId="33" fillId="0" borderId="34" xfId="53" applyFont="1" applyFill="1" applyBorder="1"/>
    <xf numFmtId="0" fontId="33" fillId="0" borderId="31" xfId="53" applyFont="1" applyFill="1" applyBorder="1" applyAlignment="1">
      <alignment wrapText="1"/>
    </xf>
    <xf numFmtId="0" fontId="33" fillId="0" borderId="19" xfId="53" applyFont="1" applyFill="1" applyBorder="1" applyAlignment="1">
      <alignment horizontal="center"/>
    </xf>
    <xf numFmtId="0" fontId="33" fillId="0" borderId="35" xfId="53" applyFont="1" applyFill="1" applyBorder="1" applyAlignment="1">
      <alignment horizontal="center"/>
    </xf>
    <xf numFmtId="3" fontId="33" fillId="0" borderId="35" xfId="53" applyNumberFormat="1" applyFont="1" applyFill="1" applyBorder="1"/>
    <xf numFmtId="0" fontId="33" fillId="0" borderId="0" xfId="53" applyFont="1" applyFill="1" applyBorder="1"/>
    <xf numFmtId="0" fontId="23" fillId="0" borderId="0" xfId="53" applyFont="1" applyFill="1" applyBorder="1" applyAlignment="1">
      <alignment horizontal="right"/>
    </xf>
    <xf numFmtId="0" fontId="23" fillId="0" borderId="14" xfId="53" applyFont="1" applyFill="1" applyBorder="1"/>
    <xf numFmtId="0" fontId="23" fillId="0" borderId="12" xfId="53" applyFont="1" applyFill="1" applyBorder="1"/>
    <xf numFmtId="0" fontId="34" fillId="0" borderId="0" xfId="53" applyFont="1" applyFill="1" applyBorder="1"/>
    <xf numFmtId="0" fontId="35" fillId="0" borderId="0" xfId="53" applyFont="1" applyFill="1" applyBorder="1" applyAlignment="1">
      <alignment horizontal="center"/>
    </xf>
    <xf numFmtId="0" fontId="23" fillId="0" borderId="13" xfId="53" applyFont="1" applyFill="1" applyBorder="1"/>
    <xf numFmtId="3" fontId="35" fillId="0" borderId="15" xfId="53" applyNumberFormat="1" applyFont="1" applyFill="1" applyBorder="1" applyAlignment="1">
      <alignment horizontal="center"/>
    </xf>
    <xf numFmtId="3" fontId="35" fillId="0" borderId="16" xfId="53" applyNumberFormat="1" applyFont="1" applyFill="1" applyBorder="1" applyAlignment="1">
      <alignment horizontal="center"/>
    </xf>
    <xf numFmtId="3" fontId="35" fillId="0" borderId="17" xfId="53" applyNumberFormat="1" applyFont="1" applyFill="1" applyBorder="1" applyAlignment="1">
      <alignment horizontal="center"/>
    </xf>
    <xf numFmtId="1" fontId="35" fillId="0" borderId="27" xfId="53" applyNumberFormat="1" applyFont="1" applyFill="1" applyBorder="1" applyAlignment="1">
      <alignment horizontal="center" vertical="center"/>
    </xf>
    <xf numFmtId="0" fontId="35" fillId="0" borderId="22" xfId="53" applyFont="1" applyFill="1" applyBorder="1" applyAlignment="1">
      <alignment horizontal="center" vertical="center"/>
    </xf>
    <xf numFmtId="0" fontId="33" fillId="0" borderId="24" xfId="53" applyFont="1" applyFill="1" applyBorder="1" applyAlignment="1">
      <alignment horizontal="center" vertical="center"/>
    </xf>
    <xf numFmtId="0" fontId="35" fillId="0" borderId="33" xfId="53" applyFont="1" applyFill="1" applyBorder="1" applyAlignment="1">
      <alignment horizontal="center" vertical="center"/>
    </xf>
    <xf numFmtId="0" fontId="23" fillId="0" borderId="10" xfId="53" applyFont="1" applyFill="1" applyBorder="1" applyAlignment="1">
      <alignment horizontal="center" vertical="center"/>
    </xf>
    <xf numFmtId="0" fontId="35" fillId="0" borderId="25" xfId="53" applyFont="1" applyFill="1" applyBorder="1" applyAlignment="1">
      <alignment horizontal="center"/>
    </xf>
    <xf numFmtId="0" fontId="35" fillId="0" borderId="26" xfId="53" applyFont="1" applyFill="1" applyBorder="1" applyAlignment="1">
      <alignment horizontal="center"/>
    </xf>
    <xf numFmtId="0" fontId="35" fillId="0" borderId="27" xfId="53" applyFont="1" applyFill="1" applyBorder="1"/>
    <xf numFmtId="0" fontId="35" fillId="0" borderId="19" xfId="53" applyFont="1" applyFill="1" applyBorder="1" applyAlignment="1">
      <alignment horizontal="center"/>
    </xf>
    <xf numFmtId="0" fontId="35" fillId="0" borderId="20" xfId="53" applyFont="1" applyFill="1" applyBorder="1" applyAlignment="1">
      <alignment horizontal="center"/>
    </xf>
    <xf numFmtId="0" fontId="35" fillId="0" borderId="31" xfId="53" applyFont="1" applyFill="1" applyBorder="1"/>
    <xf numFmtId="0" fontId="35" fillId="0" borderId="35" xfId="53" applyFont="1" applyFill="1" applyBorder="1" applyAlignment="1">
      <alignment horizontal="center"/>
    </xf>
    <xf numFmtId="0" fontId="35" fillId="0" borderId="21" xfId="53" applyFont="1" applyFill="1" applyBorder="1" applyAlignment="1">
      <alignment wrapText="1"/>
    </xf>
    <xf numFmtId="3" fontId="35" fillId="0" borderId="31" xfId="53" applyNumberFormat="1" applyFont="1" applyFill="1" applyBorder="1"/>
    <xf numFmtId="0" fontId="34" fillId="0" borderId="19" xfId="53" applyFont="1" applyFill="1" applyBorder="1" applyAlignment="1">
      <alignment horizontal="center"/>
    </xf>
    <xf numFmtId="0" fontId="34" fillId="0" borderId="35" xfId="53" applyFont="1" applyFill="1" applyBorder="1" applyAlignment="1">
      <alignment horizontal="center"/>
    </xf>
    <xf numFmtId="0" fontId="24" fillId="0" borderId="10" xfId="53" applyFont="1" applyFill="1" applyBorder="1"/>
    <xf numFmtId="3" fontId="35" fillId="0" borderId="35" xfId="53" applyNumberFormat="1" applyFont="1" applyFill="1" applyBorder="1"/>
    <xf numFmtId="0" fontId="35" fillId="0" borderId="31" xfId="53" applyFont="1" applyFill="1" applyBorder="1" applyAlignment="1">
      <alignment wrapText="1"/>
    </xf>
    <xf numFmtId="0" fontId="36" fillId="0" borderId="31" xfId="53" applyFont="1" applyFill="1" applyBorder="1"/>
    <xf numFmtId="3" fontId="36" fillId="0" borderId="35" xfId="53" applyNumberFormat="1" applyFont="1" applyFill="1" applyBorder="1"/>
    <xf numFmtId="0" fontId="33" fillId="0" borderId="13" xfId="53" applyFont="1" applyFill="1" applyBorder="1"/>
    <xf numFmtId="3" fontId="23" fillId="0" borderId="31" xfId="53" applyNumberFormat="1" applyFont="1" applyFill="1" applyBorder="1"/>
    <xf numFmtId="3" fontId="23" fillId="0" borderId="10" xfId="53" applyNumberFormat="1" applyFont="1" applyFill="1" applyBorder="1"/>
    <xf numFmtId="3" fontId="23" fillId="0" borderId="35" xfId="53" applyNumberFormat="1" applyFont="1" applyFill="1" applyBorder="1"/>
    <xf numFmtId="0" fontId="33" fillId="0" borderId="19" xfId="53" applyFont="1" applyFill="1" applyBorder="1" applyAlignment="1">
      <alignment horizontal="center" wrapText="1"/>
    </xf>
    <xf numFmtId="0" fontId="23" fillId="0" borderId="10" xfId="53" applyFont="1" applyFill="1" applyBorder="1" applyAlignment="1">
      <alignment wrapText="1"/>
    </xf>
    <xf numFmtId="16" fontId="33" fillId="0" borderId="31" xfId="53" applyNumberFormat="1" applyFont="1" applyFill="1" applyBorder="1" applyAlignment="1">
      <alignment wrapText="1"/>
    </xf>
    <xf numFmtId="0" fontId="36" fillId="0" borderId="35" xfId="53" applyFont="1" applyFill="1" applyBorder="1" applyAlignment="1">
      <alignment horizontal="center"/>
    </xf>
    <xf numFmtId="0" fontId="35" fillId="0" borderId="19" xfId="53" applyFont="1" applyFill="1" applyBorder="1"/>
    <xf numFmtId="0" fontId="33" fillId="0" borderId="35" xfId="53" applyFont="1" applyFill="1" applyBorder="1" applyAlignment="1">
      <alignment horizontal="center" wrapText="1"/>
    </xf>
    <xf numFmtId="0" fontId="37" fillId="0" borderId="35" xfId="53" applyFont="1" applyFill="1" applyBorder="1"/>
    <xf numFmtId="0" fontId="37" fillId="0" borderId="31" xfId="53" applyFont="1" applyFill="1" applyBorder="1"/>
    <xf numFmtId="0" fontId="33" fillId="0" borderId="21" xfId="53" applyFont="1" applyFill="1" applyBorder="1"/>
    <xf numFmtId="0" fontId="33" fillId="0" borderId="35" xfId="53" applyFont="1" applyFill="1" applyBorder="1"/>
    <xf numFmtId="0" fontId="33" fillId="0" borderId="22" xfId="53" applyFont="1" applyFill="1" applyBorder="1"/>
    <xf numFmtId="0" fontId="33" fillId="0" borderId="40" xfId="53" applyFont="1" applyFill="1" applyBorder="1"/>
    <xf numFmtId="0" fontId="35" fillId="0" borderId="33" xfId="53" applyFont="1" applyFill="1" applyBorder="1"/>
    <xf numFmtId="3" fontId="35" fillId="0" borderId="33" xfId="53" applyNumberFormat="1" applyFont="1" applyFill="1" applyBorder="1"/>
    <xf numFmtId="0" fontId="33" fillId="0" borderId="34" xfId="53" applyFont="1" applyFill="1" applyBorder="1" applyAlignment="1">
      <alignment horizontal="center"/>
    </xf>
    <xf numFmtId="0" fontId="35" fillId="0" borderId="15" xfId="53" applyFont="1" applyFill="1" applyBorder="1" applyAlignment="1">
      <alignment horizontal="center"/>
    </xf>
    <xf numFmtId="0" fontId="35" fillId="0" borderId="16" xfId="53" applyFont="1" applyFill="1" applyBorder="1" applyAlignment="1">
      <alignment horizontal="center"/>
    </xf>
    <xf numFmtId="0" fontId="35" fillId="0" borderId="17" xfId="53" applyFont="1" applyFill="1" applyBorder="1" applyAlignment="1">
      <alignment horizontal="center"/>
    </xf>
    <xf numFmtId="0" fontId="35" fillId="0" borderId="18" xfId="53" applyFont="1" applyFill="1" applyBorder="1" applyAlignment="1">
      <alignment horizontal="center"/>
    </xf>
    <xf numFmtId="0" fontId="33" fillId="0" borderId="24" xfId="53" applyFont="1" applyFill="1" applyBorder="1" applyAlignment="1">
      <alignment horizontal="right"/>
    </xf>
    <xf numFmtId="0" fontId="33" fillId="0" borderId="23" xfId="53" applyFont="1" applyFill="1" applyBorder="1"/>
    <xf numFmtId="0" fontId="35" fillId="0" borderId="16" xfId="53" applyFont="1" applyFill="1" applyBorder="1"/>
    <xf numFmtId="0" fontId="35" fillId="0" borderId="17" xfId="53" applyFont="1" applyFill="1" applyBorder="1" applyAlignment="1">
      <alignment horizontal="right"/>
    </xf>
    <xf numFmtId="0" fontId="35" fillId="0" borderId="18" xfId="53" applyFont="1" applyFill="1" applyBorder="1"/>
    <xf numFmtId="0" fontId="35" fillId="0" borderId="32" xfId="53" applyFont="1" applyFill="1" applyBorder="1"/>
    <xf numFmtId="0" fontId="35" fillId="0" borderId="17" xfId="53" applyFont="1" applyFill="1" applyBorder="1"/>
    <xf numFmtId="0" fontId="33" fillId="0" borderId="35" xfId="53" applyFont="1" applyFill="1" applyBorder="1" applyAlignment="1">
      <alignment horizontal="right"/>
    </xf>
    <xf numFmtId="0" fontId="35" fillId="0" borderId="21" xfId="53" applyFont="1" applyFill="1" applyBorder="1"/>
    <xf numFmtId="0" fontId="35" fillId="0" borderId="35" xfId="53" applyFont="1" applyFill="1" applyBorder="1" applyAlignment="1">
      <alignment horizontal="right"/>
    </xf>
    <xf numFmtId="0" fontId="34" fillId="0" borderId="19" xfId="53" applyFont="1" applyFill="1" applyBorder="1"/>
    <xf numFmtId="0" fontId="34" fillId="0" borderId="35" xfId="53" applyFont="1" applyFill="1" applyBorder="1" applyAlignment="1">
      <alignment horizontal="right"/>
    </xf>
    <xf numFmtId="0" fontId="34" fillId="0" borderId="21" xfId="53" applyFont="1" applyFill="1" applyBorder="1"/>
    <xf numFmtId="3" fontId="35" fillId="0" borderId="31" xfId="53" applyNumberFormat="1" applyFont="1" applyFill="1" applyBorder="1" applyAlignment="1">
      <alignment wrapText="1"/>
    </xf>
    <xf numFmtId="3" fontId="35" fillId="0" borderId="35" xfId="53" applyNumberFormat="1" applyFont="1" applyFill="1" applyBorder="1" applyAlignment="1">
      <alignment wrapText="1"/>
    </xf>
    <xf numFmtId="0" fontId="33" fillId="0" borderId="21" xfId="53" quotePrefix="1" applyFont="1" applyFill="1" applyBorder="1" applyAlignment="1">
      <alignment wrapText="1"/>
    </xf>
    <xf numFmtId="0" fontId="36" fillId="0" borderId="21" xfId="53" applyFont="1" applyFill="1" applyBorder="1" applyAlignment="1">
      <alignment wrapText="1"/>
    </xf>
    <xf numFmtId="3" fontId="36" fillId="0" borderId="31" xfId="53" applyNumberFormat="1" applyFont="1" applyFill="1" applyBorder="1" applyAlignment="1">
      <alignment wrapText="1"/>
    </xf>
    <xf numFmtId="3" fontId="36" fillId="0" borderId="35" xfId="53" applyNumberFormat="1" applyFont="1" applyFill="1" applyBorder="1" applyAlignment="1">
      <alignment wrapText="1"/>
    </xf>
    <xf numFmtId="0" fontId="34" fillId="0" borderId="21" xfId="53" applyFont="1" applyFill="1" applyBorder="1" applyAlignment="1">
      <alignment wrapText="1"/>
    </xf>
    <xf numFmtId="3" fontId="34" fillId="0" borderId="31" xfId="53" applyNumberFormat="1" applyFont="1" applyFill="1" applyBorder="1" applyAlignment="1">
      <alignment wrapText="1"/>
    </xf>
    <xf numFmtId="3" fontId="34" fillId="0" borderId="35" xfId="53" applyNumberFormat="1" applyFont="1" applyFill="1" applyBorder="1" applyAlignment="1">
      <alignment wrapText="1"/>
    </xf>
    <xf numFmtId="0" fontId="36" fillId="0" borderId="19" xfId="53" applyFont="1" applyFill="1" applyBorder="1"/>
    <xf numFmtId="0" fontId="23" fillId="0" borderId="13" xfId="53" applyFont="1" applyFill="1" applyBorder="1" applyAlignment="1">
      <alignment horizontal="right"/>
    </xf>
    <xf numFmtId="16" fontId="33" fillId="0" borderId="21" xfId="53" applyNumberFormat="1" applyFont="1" applyFill="1" applyBorder="1" applyAlignment="1">
      <alignment wrapText="1"/>
    </xf>
    <xf numFmtId="0" fontId="36" fillId="0" borderId="19" xfId="53" applyFont="1" applyFill="1" applyBorder="1" applyAlignment="1">
      <alignment wrapText="1"/>
    </xf>
    <xf numFmtId="0" fontId="36" fillId="0" borderId="35" xfId="53" applyFont="1" applyFill="1" applyBorder="1" applyAlignment="1">
      <alignment wrapText="1"/>
    </xf>
    <xf numFmtId="0" fontId="24" fillId="0" borderId="13" xfId="53" applyFont="1" applyFill="1" applyBorder="1"/>
    <xf numFmtId="0" fontId="36" fillId="0" borderId="35" xfId="53" applyFont="1" applyFill="1" applyBorder="1" applyAlignment="1">
      <alignment horizontal="right"/>
    </xf>
    <xf numFmtId="0" fontId="25" fillId="0" borderId="19" xfId="53" applyFont="1" applyFill="1" applyBorder="1"/>
    <xf numFmtId="0" fontId="35" fillId="0" borderId="34" xfId="53" applyFont="1" applyFill="1" applyBorder="1" applyAlignment="1">
      <alignment horizontal="right"/>
    </xf>
    <xf numFmtId="0" fontId="35" fillId="0" borderId="31" xfId="53" applyFont="1" applyFill="1" applyBorder="1" applyAlignment="1"/>
    <xf numFmtId="0" fontId="3" fillId="0" borderId="34" xfId="51" applyFill="1" applyBorder="1" applyAlignment="1"/>
    <xf numFmtId="0" fontId="3" fillId="0" borderId="35" xfId="51" applyFill="1" applyBorder="1" applyAlignment="1"/>
    <xf numFmtId="3" fontId="35" fillId="0" borderId="31" xfId="51" applyNumberFormat="1" applyFont="1" applyFill="1" applyBorder="1"/>
    <xf numFmtId="3" fontId="35" fillId="0" borderId="10" xfId="51" applyNumberFormat="1" applyFont="1" applyFill="1" applyBorder="1"/>
    <xf numFmtId="3" fontId="35" fillId="0" borderId="35" xfId="51" applyNumberFormat="1" applyFont="1" applyFill="1" applyBorder="1"/>
    <xf numFmtId="0" fontId="35" fillId="0" borderId="20" xfId="53" applyFont="1" applyFill="1" applyBorder="1" applyAlignment="1">
      <alignment horizontal="right"/>
    </xf>
    <xf numFmtId="0" fontId="33" fillId="0" borderId="20" xfId="53" applyFont="1" applyFill="1" applyBorder="1" applyAlignment="1">
      <alignment horizontal="right" vertical="center"/>
    </xf>
    <xf numFmtId="0" fontId="33" fillId="0" borderId="21" xfId="53" applyFont="1" applyFill="1" applyBorder="1" applyAlignment="1">
      <alignment vertical="top" wrapText="1"/>
    </xf>
    <xf numFmtId="3" fontId="33" fillId="0" borderId="31" xfId="53" applyNumberFormat="1" applyFont="1" applyFill="1" applyBorder="1" applyAlignment="1">
      <alignment vertical="top" wrapText="1"/>
    </xf>
    <xf numFmtId="3" fontId="33" fillId="0" borderId="10" xfId="53" applyNumberFormat="1" applyFont="1" applyFill="1" applyBorder="1" applyAlignment="1">
      <alignment vertical="top" wrapText="1"/>
    </xf>
    <xf numFmtId="3" fontId="33" fillId="0" borderId="35" xfId="53" applyNumberFormat="1" applyFont="1" applyFill="1" applyBorder="1" applyAlignment="1">
      <alignment vertical="top" wrapText="1"/>
    </xf>
    <xf numFmtId="0" fontId="33" fillId="0" borderId="20" xfId="53" applyFont="1" applyFill="1" applyBorder="1" applyAlignment="1">
      <alignment horizontal="right"/>
    </xf>
    <xf numFmtId="0" fontId="34" fillId="0" borderId="20" xfId="53" applyFont="1" applyFill="1" applyBorder="1" applyAlignment="1">
      <alignment horizontal="right"/>
    </xf>
    <xf numFmtId="0" fontId="34" fillId="0" borderId="25" xfId="53" applyFont="1" applyFill="1" applyBorder="1"/>
    <xf numFmtId="0" fontId="36" fillId="0" borderId="20" xfId="53" applyFont="1" applyFill="1" applyBorder="1" applyAlignment="1">
      <alignment horizontal="right"/>
    </xf>
    <xf numFmtId="0" fontId="35" fillId="0" borderId="23" xfId="53" applyFont="1" applyFill="1" applyBorder="1"/>
    <xf numFmtId="0" fontId="23" fillId="0" borderId="12" xfId="53" applyFont="1" applyFill="1" applyBorder="1" applyAlignment="1">
      <alignment horizontal="right"/>
    </xf>
    <xf numFmtId="0" fontId="33" fillId="0" borderId="12" xfId="53" applyFont="1" applyFill="1" applyBorder="1"/>
    <xf numFmtId="0" fontId="23" fillId="0" borderId="10" xfId="53" applyFont="1" applyFill="1" applyBorder="1" applyAlignment="1">
      <alignment horizontal="right"/>
    </xf>
    <xf numFmtId="0" fontId="33" fillId="0" borderId="10" xfId="53" applyFont="1" applyBorder="1" applyAlignment="1">
      <alignment wrapText="1"/>
    </xf>
    <xf numFmtId="0" fontId="33" fillId="0" borderId="10" xfId="53" applyFont="1" applyFill="1" applyBorder="1" applyAlignment="1">
      <alignment wrapText="1"/>
    </xf>
    <xf numFmtId="0" fontId="36" fillId="0" borderId="10" xfId="53" applyFont="1" applyBorder="1" applyAlignment="1">
      <alignment wrapText="1"/>
    </xf>
    <xf numFmtId="0" fontId="23" fillId="0" borderId="13" xfId="53" applyFont="1" applyBorder="1"/>
    <xf numFmtId="0" fontId="33" fillId="0" borderId="31" xfId="53" applyFont="1" applyFill="1" applyBorder="1" applyAlignment="1"/>
    <xf numFmtId="3" fontId="33" fillId="0" borderId="37" xfId="53" applyNumberFormat="1" applyFont="1" applyFill="1" applyBorder="1" applyAlignment="1">
      <alignment horizontal="right"/>
    </xf>
    <xf numFmtId="3" fontId="35" fillId="0" borderId="43" xfId="53" applyNumberFormat="1" applyFont="1" applyFill="1" applyBorder="1"/>
    <xf numFmtId="3" fontId="35" fillId="0" borderId="31" xfId="53" applyNumberFormat="1" applyFont="1" applyFill="1" applyBorder="1" applyAlignment="1">
      <alignment horizontal="right"/>
    </xf>
    <xf numFmtId="0" fontId="33" fillId="0" borderId="39" xfId="53" applyFont="1" applyFill="1" applyBorder="1" applyAlignment="1">
      <alignment horizontal="center" wrapText="1"/>
    </xf>
    <xf numFmtId="3" fontId="35" fillId="0" borderId="44" xfId="53" applyNumberFormat="1" applyFont="1" applyFill="1" applyBorder="1"/>
    <xf numFmtId="3" fontId="35" fillId="0" borderId="35" xfId="53" applyNumberFormat="1" applyFont="1" applyFill="1" applyBorder="1" applyAlignment="1">
      <alignment horizontal="right"/>
    </xf>
    <xf numFmtId="3" fontId="35" fillId="0" borderId="40" xfId="53" applyNumberFormat="1" applyFont="1" applyFill="1" applyBorder="1"/>
    <xf numFmtId="3" fontId="35" fillId="0" borderId="12" xfId="53" applyNumberFormat="1" applyFont="1" applyFill="1" applyBorder="1"/>
    <xf numFmtId="3" fontId="35" fillId="0" borderId="10" xfId="53" applyNumberFormat="1" applyFont="1" applyFill="1" applyBorder="1" applyAlignment="1">
      <alignment horizontal="right"/>
    </xf>
    <xf numFmtId="0" fontId="23" fillId="0" borderId="13" xfId="53" applyFont="1" applyFill="1" applyBorder="1" applyAlignment="1">
      <alignment horizontal="center" vertical="center"/>
    </xf>
    <xf numFmtId="0" fontId="23" fillId="0" borderId="13" xfId="53" applyFont="1" applyFill="1" applyBorder="1" applyAlignment="1">
      <alignment wrapText="1"/>
    </xf>
    <xf numFmtId="49" fontId="33" fillId="0" borderId="21" xfId="53" quotePrefix="1" applyNumberFormat="1" applyFont="1" applyFill="1" applyBorder="1" applyAlignment="1">
      <alignment wrapText="1"/>
    </xf>
    <xf numFmtId="3" fontId="36" fillId="0" borderId="34" xfId="53" applyNumberFormat="1" applyFont="1" applyFill="1" applyBorder="1" applyAlignment="1">
      <alignment wrapText="1"/>
    </xf>
    <xf numFmtId="0" fontId="34" fillId="0" borderId="19" xfId="53" applyFont="1" applyFill="1" applyBorder="1" applyAlignment="1">
      <alignment wrapText="1"/>
    </xf>
    <xf numFmtId="0" fontId="34" fillId="0" borderId="35" xfId="53" applyFont="1" applyFill="1" applyBorder="1" applyAlignment="1">
      <alignment wrapText="1"/>
    </xf>
    <xf numFmtId="0" fontId="34" fillId="0" borderId="10" xfId="53" applyFont="1" applyBorder="1" applyAlignment="1">
      <alignment wrapText="1"/>
    </xf>
    <xf numFmtId="0" fontId="34" fillId="0" borderId="21" xfId="53" applyFont="1" applyBorder="1" applyAlignment="1">
      <alignment wrapText="1"/>
    </xf>
    <xf numFmtId="3" fontId="35" fillId="0" borderId="20" xfId="53" applyNumberFormat="1" applyFont="1" applyFill="1" applyBorder="1"/>
    <xf numFmtId="3" fontId="33" fillId="0" borderId="20" xfId="53" applyNumberFormat="1" applyFont="1" applyFill="1" applyBorder="1" applyAlignment="1">
      <alignment wrapText="1"/>
    </xf>
    <xf numFmtId="3" fontId="34" fillId="0" borderId="20" xfId="53" applyNumberFormat="1" applyFont="1" applyFill="1" applyBorder="1"/>
    <xf numFmtId="3" fontId="35" fillId="0" borderId="20" xfId="53" applyNumberFormat="1" applyFont="1" applyFill="1" applyBorder="1" applyAlignment="1">
      <alignment wrapText="1"/>
    </xf>
    <xf numFmtId="3" fontId="36" fillId="0" borderId="20" xfId="53" applyNumberFormat="1" applyFont="1" applyFill="1" applyBorder="1" applyAlignment="1">
      <alignment wrapText="1"/>
    </xf>
    <xf numFmtId="3" fontId="34" fillId="0" borderId="20" xfId="53" applyNumberFormat="1" applyFont="1" applyFill="1" applyBorder="1" applyAlignment="1">
      <alignment wrapText="1"/>
    </xf>
    <xf numFmtId="0" fontId="33" fillId="0" borderId="21" xfId="53" applyFont="1" applyFill="1" applyBorder="1" applyAlignment="1"/>
    <xf numFmtId="0" fontId="40" fillId="0" borderId="10" xfId="59" applyFont="1" applyFill="1" applyBorder="1" applyAlignment="1">
      <alignment horizontal="center" vertical="center"/>
    </xf>
    <xf numFmtId="3" fontId="40" fillId="0" borderId="10" xfId="59" applyNumberFormat="1" applyFont="1" applyFill="1" applyBorder="1" applyAlignment="1">
      <alignment horizontal="center"/>
    </xf>
    <xf numFmtId="3" fontId="40" fillId="0" borderId="10" xfId="59" applyNumberFormat="1" applyFont="1" applyFill="1" applyBorder="1"/>
    <xf numFmtId="3" fontId="42" fillId="0" borderId="10" xfId="59" applyNumberFormat="1" applyFont="1" applyFill="1" applyBorder="1"/>
    <xf numFmtId="3" fontId="40" fillId="0" borderId="10" xfId="51" applyNumberFormat="1" applyFont="1" applyFill="1" applyBorder="1"/>
    <xf numFmtId="3" fontId="40" fillId="0" borderId="10" xfId="59" applyNumberFormat="1" applyFont="1" applyFill="1" applyBorder="1" applyAlignment="1">
      <alignment vertical="center"/>
    </xf>
    <xf numFmtId="3" fontId="41" fillId="0" borderId="10" xfId="51" applyNumberFormat="1" applyFont="1" applyFill="1" applyBorder="1"/>
    <xf numFmtId="0" fontId="42" fillId="0" borderId="10" xfId="59" applyFont="1" applyFill="1" applyBorder="1" applyAlignment="1">
      <alignment wrapText="1"/>
    </xf>
    <xf numFmtId="0" fontId="40" fillId="0" borderId="10" xfId="51" applyFont="1" applyFill="1" applyBorder="1"/>
    <xf numFmtId="0" fontId="42" fillId="0" borderId="10" xfId="59" applyFont="1" applyFill="1" applyBorder="1" applyAlignment="1">
      <alignment vertical="center"/>
    </xf>
    <xf numFmtId="0" fontId="40" fillId="0" borderId="10" xfId="59" applyFont="1" applyFill="1" applyBorder="1" applyAlignment="1">
      <alignment horizontal="center" wrapText="1"/>
    </xf>
    <xf numFmtId="0" fontId="40" fillId="0" borderId="10" xfId="59" applyFont="1" applyFill="1" applyBorder="1" applyAlignment="1">
      <alignment wrapText="1"/>
    </xf>
    <xf numFmtId="0" fontId="40" fillId="0" borderId="10" xfId="59" applyFont="1" applyFill="1" applyBorder="1" applyAlignment="1">
      <alignment vertical="center" wrapText="1"/>
    </xf>
    <xf numFmtId="0" fontId="40" fillId="0" borderId="10" xfId="51" applyFont="1" applyFill="1" applyBorder="1" applyAlignment="1">
      <alignment wrapText="1"/>
    </xf>
    <xf numFmtId="3" fontId="42" fillId="0" borderId="10" xfId="51" applyNumberFormat="1" applyFont="1" applyFill="1" applyBorder="1"/>
    <xf numFmtId="0" fontId="41" fillId="0" borderId="10" xfId="59" applyFont="1" applyFill="1" applyBorder="1" applyAlignment="1">
      <alignment wrapText="1"/>
    </xf>
    <xf numFmtId="3" fontId="34" fillId="0" borderId="34" xfId="53" applyNumberFormat="1" applyFont="1" applyFill="1" applyBorder="1"/>
    <xf numFmtId="3" fontId="33" fillId="0" borderId="34" xfId="53" applyNumberFormat="1" applyFont="1" applyFill="1" applyBorder="1"/>
    <xf numFmtId="0" fontId="33" fillId="0" borderId="34" xfId="53" applyFont="1" applyBorder="1" applyAlignment="1">
      <alignment wrapText="1"/>
    </xf>
    <xf numFmtId="3" fontId="33" fillId="0" borderId="31" xfId="53" applyNumberFormat="1" applyFont="1" applyFill="1" applyBorder="1" applyAlignment="1">
      <alignment horizontal="right"/>
    </xf>
    <xf numFmtId="3" fontId="33" fillId="0" borderId="10" xfId="53" applyNumberFormat="1" applyFont="1" applyFill="1" applyBorder="1" applyAlignment="1">
      <alignment horizontal="right"/>
    </xf>
    <xf numFmtId="3" fontId="33" fillId="0" borderId="35" xfId="53" applyNumberFormat="1" applyFont="1" applyFill="1" applyBorder="1" applyAlignment="1">
      <alignment horizontal="right"/>
    </xf>
    <xf numFmtId="0" fontId="23" fillId="0" borderId="34" xfId="53" applyFont="1" applyFill="1" applyBorder="1" applyAlignment="1">
      <alignment wrapText="1"/>
    </xf>
    <xf numFmtId="0" fontId="33" fillId="0" borderId="14" xfId="53" applyFont="1" applyFill="1" applyBorder="1"/>
    <xf numFmtId="164" fontId="23" fillId="0" borderId="0" xfId="62" applyNumberFormat="1" applyFont="1" applyFill="1" applyBorder="1"/>
    <xf numFmtId="164" fontId="23" fillId="0" borderId="10" xfId="62" applyNumberFormat="1" applyFont="1" applyFill="1" applyBorder="1"/>
    <xf numFmtId="0" fontId="34" fillId="0" borderId="0" xfId="53" applyFont="1" applyBorder="1" applyAlignment="1">
      <alignment horizontal="right"/>
    </xf>
    <xf numFmtId="0" fontId="27" fillId="0" borderId="0" xfId="53" applyFont="1" applyFill="1" applyBorder="1" applyAlignment="1">
      <alignment horizontal="right"/>
    </xf>
    <xf numFmtId="0" fontId="40" fillId="0" borderId="0" xfId="59" applyFont="1" applyFill="1"/>
    <xf numFmtId="3" fontId="42" fillId="0" borderId="10" xfId="59" applyNumberFormat="1" applyFont="1" applyFill="1" applyBorder="1" applyAlignment="1">
      <alignment horizontal="right"/>
    </xf>
    <xf numFmtId="0" fontId="23" fillId="0" borderId="0" xfId="53" applyFont="1" applyBorder="1" applyAlignment="1">
      <alignment horizontal="right"/>
    </xf>
    <xf numFmtId="164" fontId="33" fillId="0" borderId="10" xfId="63" applyNumberFormat="1" applyFont="1" applyFill="1" applyBorder="1" applyAlignment="1">
      <alignment wrapText="1"/>
    </xf>
    <xf numFmtId="164" fontId="33" fillId="0" borderId="10" xfId="63" applyNumberFormat="1" applyFont="1" applyBorder="1"/>
    <xf numFmtId="0" fontId="33" fillId="0" borderId="10" xfId="53" applyFont="1" applyFill="1" applyBorder="1" applyAlignment="1">
      <alignment horizontal="right" wrapText="1"/>
    </xf>
    <xf numFmtId="164" fontId="23" fillId="0" borderId="10" xfId="53" applyNumberFormat="1" applyFont="1" applyFill="1" applyBorder="1"/>
    <xf numFmtId="164" fontId="33" fillId="0" borderId="10" xfId="63" applyNumberFormat="1" applyFont="1" applyBorder="1" applyAlignment="1">
      <alignment wrapText="1"/>
    </xf>
    <xf numFmtId="164" fontId="35" fillId="0" borderId="10" xfId="63" applyNumberFormat="1" applyFont="1" applyBorder="1"/>
    <xf numFmtId="164" fontId="35" fillId="0" borderId="10" xfId="63" applyNumberFormat="1" applyFont="1" applyBorder="1" applyAlignment="1">
      <alignment wrapText="1"/>
    </xf>
    <xf numFmtId="0" fontId="33" fillId="0" borderId="10" xfId="53" applyFont="1" applyBorder="1" applyAlignment="1">
      <alignment horizontal="right"/>
    </xf>
    <xf numFmtId="0" fontId="33" fillId="0" borderId="10" xfId="53" applyFont="1" applyBorder="1" applyAlignment="1">
      <alignment horizontal="right" wrapText="1"/>
    </xf>
    <xf numFmtId="0" fontId="35" fillId="0" borderId="10" xfId="53" applyFont="1" applyBorder="1" applyAlignment="1">
      <alignment horizontal="right"/>
    </xf>
    <xf numFmtId="0" fontId="35" fillId="0" borderId="10" xfId="53" applyFont="1" applyBorder="1" applyAlignment="1">
      <alignment horizontal="right" wrapText="1"/>
    </xf>
    <xf numFmtId="49" fontId="33" fillId="0" borderId="10" xfId="53" applyNumberFormat="1" applyFont="1" applyBorder="1" applyAlignment="1">
      <alignment horizontal="right" wrapText="1"/>
    </xf>
    <xf numFmtId="49" fontId="33" fillId="0" borderId="10" xfId="53" applyNumberFormat="1" applyFont="1" applyBorder="1" applyAlignment="1">
      <alignment horizontal="right"/>
    </xf>
    <xf numFmtId="49" fontId="33" fillId="0" borderId="10" xfId="53" applyNumberFormat="1" applyFont="1" applyFill="1" applyBorder="1" applyAlignment="1">
      <alignment horizontal="right" wrapText="1"/>
    </xf>
    <xf numFmtId="0" fontId="33" fillId="0" borderId="35" xfId="53" applyFont="1" applyFill="1" applyBorder="1" applyAlignment="1">
      <alignment horizontal="right" wrapText="1"/>
    </xf>
    <xf numFmtId="0" fontId="33" fillId="0" borderId="0" xfId="53" applyFont="1" applyBorder="1" applyAlignment="1">
      <alignment horizontal="right"/>
    </xf>
    <xf numFmtId="0" fontId="4" fillId="0" borderId="0" xfId="64"/>
    <xf numFmtId="0" fontId="46" fillId="0" borderId="0" xfId="65" applyFont="1" applyAlignment="1">
      <alignment horizontal="right"/>
    </xf>
    <xf numFmtId="0" fontId="47" fillId="0" borderId="10" xfId="64" applyFont="1" applyBorder="1" applyAlignment="1">
      <alignment horizontal="center" vertical="top"/>
    </xf>
    <xf numFmtId="0" fontId="3" fillId="0" borderId="10" xfId="51" applyBorder="1" applyAlignment="1">
      <alignment horizontal="center" vertical="top" wrapText="1"/>
    </xf>
    <xf numFmtId="0" fontId="3" fillId="0" borderId="10" xfId="51" applyBorder="1" applyAlignment="1">
      <alignment horizontal="left" vertical="top" wrapText="1"/>
    </xf>
    <xf numFmtId="3" fontId="3" fillId="0" borderId="10" xfId="51" applyNumberFormat="1" applyBorder="1" applyAlignment="1">
      <alignment horizontal="right" vertical="top" wrapText="1"/>
    </xf>
    <xf numFmtId="0" fontId="48" fillId="0" borderId="10" xfId="51" applyFont="1" applyBorder="1" applyAlignment="1">
      <alignment horizontal="center" vertical="top" wrapText="1"/>
    </xf>
    <xf numFmtId="0" fontId="48" fillId="0" borderId="10" xfId="51" applyFont="1" applyBorder="1" applyAlignment="1">
      <alignment horizontal="left" vertical="top" wrapText="1"/>
    </xf>
    <xf numFmtId="3" fontId="48" fillId="0" borderId="10" xfId="51" applyNumberFormat="1" applyFont="1" applyBorder="1" applyAlignment="1">
      <alignment horizontal="right" vertical="top" wrapText="1"/>
    </xf>
    <xf numFmtId="0" fontId="3" fillId="0" borderId="10" xfId="51" applyFont="1" applyBorder="1" applyAlignment="1">
      <alignment horizontal="center" vertical="top" wrapText="1"/>
    </xf>
    <xf numFmtId="0" fontId="3" fillId="0" borderId="10" xfId="51" applyFont="1" applyBorder="1" applyAlignment="1">
      <alignment horizontal="left" vertical="top" wrapText="1"/>
    </xf>
    <xf numFmtId="3" fontId="3" fillId="0" borderId="10" xfId="51" applyNumberFormat="1" applyFont="1" applyBorder="1" applyAlignment="1">
      <alignment horizontal="right" vertical="top" wrapText="1"/>
    </xf>
    <xf numFmtId="0" fontId="4" fillId="0" borderId="0" xfId="64" applyFont="1"/>
    <xf numFmtId="0" fontId="49" fillId="0" borderId="0" xfId="64" applyFont="1"/>
    <xf numFmtId="0" fontId="47" fillId="0" borderId="10" xfId="64" applyFont="1" applyBorder="1" applyAlignment="1">
      <alignment horizontal="center" vertical="top"/>
    </xf>
    <xf numFmtId="3" fontId="23" fillId="0" borderId="10" xfId="53" applyNumberFormat="1" applyFont="1" applyBorder="1"/>
    <xf numFmtId="0" fontId="50" fillId="0" borderId="10" xfId="0" applyFont="1" applyBorder="1" applyAlignment="1">
      <alignment horizontal="center" vertical="top" wrapText="1"/>
    </xf>
    <xf numFmtId="0" fontId="50" fillId="0" borderId="10" xfId="0" applyFont="1" applyBorder="1" applyAlignment="1">
      <alignment horizontal="left" vertical="top" wrapText="1"/>
    </xf>
    <xf numFmtId="3" fontId="50" fillId="0" borderId="10" xfId="0" applyNumberFormat="1" applyFont="1" applyBorder="1" applyAlignment="1">
      <alignment horizontal="right" vertical="top" wrapText="1"/>
    </xf>
    <xf numFmtId="0" fontId="48" fillId="0" borderId="10" xfId="0" applyFont="1" applyBorder="1" applyAlignment="1">
      <alignment horizontal="center" vertical="top" wrapText="1"/>
    </xf>
    <xf numFmtId="0" fontId="48" fillId="0" borderId="10" xfId="0" applyFont="1" applyBorder="1" applyAlignment="1">
      <alignment horizontal="left" vertical="top" wrapText="1"/>
    </xf>
    <xf numFmtId="3" fontId="48" fillId="0" borderId="10" xfId="0" applyNumberFormat="1" applyFont="1" applyBorder="1" applyAlignment="1">
      <alignment horizontal="right" vertical="top" wrapText="1"/>
    </xf>
    <xf numFmtId="0" fontId="58" fillId="0" borderId="0" xfId="51" applyFont="1"/>
    <xf numFmtId="0" fontId="3" fillId="0" borderId="0" xfId="51" applyFont="1"/>
    <xf numFmtId="0" fontId="48" fillId="0" borderId="0" xfId="51" applyFont="1"/>
    <xf numFmtId="0" fontId="59" fillId="0" borderId="0" xfId="69" applyFont="1" applyFill="1" applyBorder="1" applyAlignment="1">
      <alignment wrapText="1"/>
    </xf>
    <xf numFmtId="3" fontId="59" fillId="0" borderId="0" xfId="69" applyNumberFormat="1" applyFont="1" applyFill="1" applyBorder="1"/>
    <xf numFmtId="0" fontId="48" fillId="0" borderId="0" xfId="51" applyFont="1" applyFill="1"/>
    <xf numFmtId="0" fontId="60" fillId="0" borderId="0" xfId="70" applyFont="1"/>
    <xf numFmtId="0" fontId="61" fillId="0" borderId="0" xfId="70" applyFont="1"/>
    <xf numFmtId="3" fontId="61" fillId="0" borderId="0" xfId="70" applyNumberFormat="1" applyFont="1"/>
    <xf numFmtId="0" fontId="53" fillId="0" borderId="0" xfId="70" applyFont="1"/>
    <xf numFmtId="0" fontId="53" fillId="0" borderId="0" xfId="70" applyFont="1" applyAlignment="1">
      <alignment horizontal="center"/>
    </xf>
    <xf numFmtId="0" fontId="60" fillId="0" borderId="10" xfId="70" applyFont="1" applyBorder="1" applyAlignment="1">
      <alignment horizontal="center" vertical="center"/>
    </xf>
    <xf numFmtId="0" fontId="60" fillId="0" borderId="10" xfId="70" applyFont="1" applyBorder="1" applyAlignment="1">
      <alignment horizontal="center" vertical="center" wrapText="1"/>
    </xf>
    <xf numFmtId="0" fontId="60" fillId="0" borderId="10" xfId="70" applyFont="1" applyBorder="1"/>
    <xf numFmtId="0" fontId="60" fillId="0" borderId="10" xfId="70" applyFont="1" applyBorder="1" applyAlignment="1">
      <alignment horizontal="right"/>
    </xf>
    <xf numFmtId="0" fontId="53" fillId="0" borderId="10" xfId="70" applyFont="1" applyBorder="1" applyAlignment="1">
      <alignment horizontal="center"/>
    </xf>
    <xf numFmtId="0" fontId="53" fillId="0" borderId="10" xfId="70" applyFont="1" applyBorder="1"/>
    <xf numFmtId="3" fontId="53" fillId="0" borderId="10" xfId="70" applyNumberFormat="1" applyFont="1" applyBorder="1"/>
    <xf numFmtId="0" fontId="53" fillId="0" borderId="10" xfId="70" applyFont="1" applyBorder="1" applyAlignment="1">
      <alignment wrapText="1"/>
    </xf>
    <xf numFmtId="3" fontId="60" fillId="0" borderId="10" xfId="70" applyNumberFormat="1" applyFont="1" applyBorder="1"/>
    <xf numFmtId="0" fontId="54" fillId="0" borderId="0" xfId="72" applyFont="1"/>
    <xf numFmtId="3" fontId="63" fillId="0" borderId="0" xfId="72" applyNumberFormat="1" applyFont="1"/>
    <xf numFmtId="0" fontId="62" fillId="0" borderId="0" xfId="72" applyFont="1" applyAlignment="1">
      <alignment horizontal="center"/>
    </xf>
    <xf numFmtId="0" fontId="63" fillId="0" borderId="0" xfId="72" applyFont="1"/>
    <xf numFmtId="0" fontId="63" fillId="0" borderId="0" xfId="72" applyFont="1" applyAlignment="1">
      <alignment wrapText="1"/>
    </xf>
    <xf numFmtId="3" fontId="61" fillId="0" borderId="0" xfId="72" applyNumberFormat="1" applyFont="1" applyAlignment="1">
      <alignment horizontal="right"/>
    </xf>
    <xf numFmtId="0" fontId="62" fillId="0" borderId="10" xfId="70" applyFont="1" applyBorder="1" applyAlignment="1">
      <alignment horizontal="center" vertical="center" wrapText="1"/>
    </xf>
    <xf numFmtId="0" fontId="62" fillId="0" borderId="10" xfId="71" applyFont="1" applyBorder="1" applyAlignment="1">
      <alignment horizontal="center" vertical="center" wrapText="1"/>
    </xf>
    <xf numFmtId="0" fontId="62" fillId="0" borderId="10" xfId="70" applyFont="1" applyBorder="1"/>
    <xf numFmtId="0" fontId="62" fillId="0" borderId="10" xfId="70" applyFont="1" applyBorder="1" applyAlignment="1">
      <alignment horizontal="right"/>
    </xf>
    <xf numFmtId="0" fontId="54" fillId="0" borderId="10" xfId="70" applyFont="1" applyBorder="1" applyAlignment="1">
      <alignment horizontal="center"/>
    </xf>
    <xf numFmtId="0" fontId="61" fillId="0" borderId="10" xfId="51" applyFont="1" applyBorder="1" applyAlignment="1">
      <alignment horizontal="center" wrapText="1"/>
    </xf>
    <xf numFmtId="3" fontId="54" fillId="0" borderId="10" xfId="70" applyNumberFormat="1" applyFont="1" applyBorder="1"/>
    <xf numFmtId="0" fontId="62" fillId="0" borderId="10" xfId="70" applyFont="1" applyBorder="1" applyAlignment="1">
      <alignment horizontal="center"/>
    </xf>
    <xf numFmtId="3" fontId="62" fillId="0" borderId="10" xfId="70" applyNumberFormat="1" applyFont="1" applyBorder="1"/>
    <xf numFmtId="0" fontId="43" fillId="0" borderId="0" xfId="73"/>
    <xf numFmtId="0" fontId="43" fillId="0" borderId="0" xfId="73" applyAlignment="1">
      <alignment wrapText="1"/>
    </xf>
    <xf numFmtId="0" fontId="52" fillId="0" borderId="0" xfId="73" applyFont="1"/>
    <xf numFmtId="0" fontId="64" fillId="0" borderId="0" xfId="73" applyFont="1" applyAlignment="1">
      <alignment wrapText="1"/>
    </xf>
    <xf numFmtId="0" fontId="64" fillId="0" borderId="0" xfId="73" applyFont="1"/>
    <xf numFmtId="0" fontId="43" fillId="0" borderId="0" xfId="73" applyAlignment="1">
      <alignment horizontal="right"/>
    </xf>
    <xf numFmtId="0" fontId="43" fillId="0" borderId="10" xfId="73" applyBorder="1" applyAlignment="1">
      <alignment wrapText="1"/>
    </xf>
    <xf numFmtId="0" fontId="64" fillId="0" borderId="10" xfId="73" applyFont="1" applyBorder="1" applyAlignment="1">
      <alignment horizontal="center" wrapText="1"/>
    </xf>
    <xf numFmtId="0" fontId="30" fillId="0" borderId="36" xfId="71" applyFont="1" applyBorder="1" applyAlignment="1">
      <alignment horizontal="center" wrapText="1"/>
    </xf>
    <xf numFmtId="0" fontId="43" fillId="0" borderId="10" xfId="73" applyBorder="1" applyAlignment="1">
      <alignment vertical="center"/>
    </xf>
    <xf numFmtId="0" fontId="43" fillId="0" borderId="10" xfId="73" applyBorder="1" applyAlignment="1">
      <alignment horizontal="center" vertical="center" wrapText="1"/>
    </xf>
    <xf numFmtId="0" fontId="65" fillId="0" borderId="0" xfId="74"/>
    <xf numFmtId="0" fontId="55" fillId="0" borderId="0" xfId="74" applyFont="1" applyAlignment="1">
      <alignment horizontal="center" vertical="top" wrapText="1"/>
    </xf>
    <xf numFmtId="0" fontId="55" fillId="0" borderId="10" xfId="74" applyFont="1" applyBorder="1" applyAlignment="1">
      <alignment horizontal="center" vertical="center" wrapText="1"/>
    </xf>
    <xf numFmtId="0" fontId="27" fillId="0" borderId="10" xfId="74" applyFont="1" applyBorder="1" applyAlignment="1">
      <alignment horizontal="left" vertical="top" wrapText="1"/>
    </xf>
    <xf numFmtId="0" fontId="30" fillId="0" borderId="10" xfId="74" applyFont="1" applyBorder="1" applyAlignment="1">
      <alignment horizontal="left" vertical="top" wrapText="1"/>
    </xf>
    <xf numFmtId="0" fontId="65" fillId="0" borderId="10" xfId="74" applyBorder="1"/>
    <xf numFmtId="0" fontId="53" fillId="0" borderId="0" xfId="75" applyFont="1" applyFill="1"/>
    <xf numFmtId="3" fontId="53" fillId="0" borderId="0" xfId="75" applyNumberFormat="1" applyFont="1" applyFill="1"/>
    <xf numFmtId="0" fontId="69" fillId="0" borderId="0" xfId="51" applyFont="1"/>
    <xf numFmtId="0" fontId="3" fillId="0" borderId="0" xfId="52"/>
    <xf numFmtId="0" fontId="3" fillId="0" borderId="0" xfId="71" applyFont="1"/>
    <xf numFmtId="0" fontId="71" fillId="0" borderId="0" xfId="71" applyFont="1"/>
    <xf numFmtId="0" fontId="48" fillId="0" borderId="10" xfId="71" applyFont="1" applyBorder="1" applyAlignment="1">
      <alignment horizontal="center"/>
    </xf>
    <xf numFmtId="0" fontId="3" fillId="0" borderId="10" xfId="78" applyFont="1" applyBorder="1"/>
    <xf numFmtId="0" fontId="48" fillId="0" borderId="10" xfId="71" applyFont="1" applyBorder="1"/>
    <xf numFmtId="0" fontId="27" fillId="0" borderId="36" xfId="53" applyFont="1" applyBorder="1" applyAlignment="1">
      <alignment vertical="center" wrapText="1"/>
    </xf>
    <xf numFmtId="0" fontId="72" fillId="0" borderId="0" xfId="79"/>
    <xf numFmtId="0" fontId="83" fillId="0" borderId="0" xfId="79" applyFont="1"/>
    <xf numFmtId="0" fontId="85" fillId="0" borderId="0" xfId="79" applyFont="1"/>
    <xf numFmtId="0" fontId="79" fillId="0" borderId="10" xfId="79" applyFont="1" applyBorder="1" applyAlignment="1">
      <alignment wrapText="1"/>
    </xf>
    <xf numFmtId="164" fontId="79" fillId="0" borderId="10" xfId="80" applyNumberFormat="1" applyFont="1" applyBorder="1"/>
    <xf numFmtId="0" fontId="79" fillId="0" borderId="10" xfId="79" applyFont="1" applyBorder="1" applyAlignment="1">
      <alignment horizontal="center" wrapText="1"/>
    </xf>
    <xf numFmtId="0" fontId="84" fillId="0" borderId="10" xfId="79" applyFont="1" applyBorder="1" applyAlignment="1">
      <alignment wrapText="1"/>
    </xf>
    <xf numFmtId="164" fontId="84" fillId="0" borderId="10" xfId="80" applyNumberFormat="1" applyFont="1" applyBorder="1"/>
    <xf numFmtId="164" fontId="79" fillId="0" borderId="10" xfId="80" applyNumberFormat="1" applyFont="1" applyBorder="1" applyAlignment="1">
      <alignment wrapText="1"/>
    </xf>
    <xf numFmtId="0" fontId="81" fillId="0" borderId="19" xfId="79" applyFont="1" applyBorder="1" applyAlignment="1">
      <alignment wrapText="1"/>
    </xf>
    <xf numFmtId="9" fontId="79" fillId="0" borderId="20" xfId="81" applyFont="1" applyBorder="1"/>
    <xf numFmtId="0" fontId="77" fillId="0" borderId="19" xfId="79" applyFont="1" applyBorder="1" applyAlignment="1">
      <alignment wrapText="1"/>
    </xf>
    <xf numFmtId="9" fontId="84" fillId="0" borderId="20" xfId="81" applyFont="1" applyBorder="1"/>
    <xf numFmtId="0" fontId="81" fillId="0" borderId="22" xfId="79" applyFont="1" applyBorder="1" applyAlignment="1">
      <alignment wrapText="1"/>
    </xf>
    <xf numFmtId="0" fontId="79" fillId="0" borderId="41" xfId="79" applyFont="1" applyBorder="1" applyAlignment="1">
      <alignment wrapText="1"/>
    </xf>
    <xf numFmtId="164" fontId="79" fillId="0" borderId="41" xfId="80" applyNumberFormat="1" applyFont="1" applyBorder="1"/>
    <xf numFmtId="9" fontId="79" fillId="0" borderId="24" xfId="81" applyFont="1" applyBorder="1"/>
    <xf numFmtId="0" fontId="80" fillId="0" borderId="10" xfId="79" applyFont="1" applyBorder="1" applyAlignment="1">
      <alignment wrapText="1"/>
    </xf>
    <xf numFmtId="164" fontId="79" fillId="0" borderId="10" xfId="80" applyNumberFormat="1" applyFont="1" applyBorder="1" applyAlignment="1">
      <alignment horizontal="center" wrapText="1"/>
    </xf>
    <xf numFmtId="164" fontId="84" fillId="0" borderId="10" xfId="80" applyNumberFormat="1" applyFont="1" applyBorder="1" applyAlignment="1">
      <alignment horizontal="center" wrapText="1"/>
    </xf>
    <xf numFmtId="0" fontId="81" fillId="0" borderId="25" xfId="79" applyFont="1" applyBorder="1" applyAlignment="1">
      <alignment wrapText="1"/>
    </xf>
    <xf numFmtId="0" fontId="79" fillId="0" borderId="12" xfId="79" applyFont="1" applyBorder="1" applyAlignment="1">
      <alignment wrapText="1"/>
    </xf>
    <xf numFmtId="0" fontId="79" fillId="0" borderId="10" xfId="79" applyFont="1" applyBorder="1" applyAlignment="1">
      <alignment horizontal="center"/>
    </xf>
    <xf numFmtId="0" fontId="80" fillId="0" borderId="10" xfId="79" applyFont="1" applyBorder="1" applyAlignment="1">
      <alignment horizontal="center"/>
    </xf>
    <xf numFmtId="0" fontId="77" fillId="0" borderId="16" xfId="79" applyFont="1" applyBorder="1" applyAlignment="1">
      <alignment wrapText="1"/>
    </xf>
    <xf numFmtId="0" fontId="77" fillId="0" borderId="32" xfId="79" applyFont="1" applyBorder="1" applyAlignment="1">
      <alignment wrapText="1"/>
    </xf>
    <xf numFmtId="0" fontId="77" fillId="0" borderId="17" xfId="79" applyFont="1" applyBorder="1" applyAlignment="1">
      <alignment horizontal="center" wrapText="1"/>
    </xf>
    <xf numFmtId="0" fontId="79" fillId="0" borderId="19" xfId="79" applyFont="1" applyBorder="1" applyAlignment="1">
      <alignment horizontal="center"/>
    </xf>
    <xf numFmtId="0" fontId="79" fillId="0" borderId="20" xfId="79" applyFont="1" applyBorder="1" applyAlignment="1">
      <alignment horizontal="center"/>
    </xf>
    <xf numFmtId="0" fontId="79" fillId="0" borderId="26" xfId="79" applyFont="1" applyBorder="1" applyAlignment="1">
      <alignment wrapText="1"/>
    </xf>
    <xf numFmtId="0" fontId="79" fillId="0" borderId="20" xfId="79" applyFont="1" applyBorder="1" applyAlignment="1">
      <alignment wrapText="1"/>
    </xf>
    <xf numFmtId="0" fontId="79" fillId="0" borderId="20" xfId="79" applyFont="1" applyBorder="1"/>
    <xf numFmtId="0" fontId="84" fillId="0" borderId="20" xfId="79" applyFont="1" applyBorder="1"/>
    <xf numFmtId="0" fontId="79" fillId="0" borderId="24" xfId="79" applyFont="1" applyBorder="1"/>
    <xf numFmtId="0" fontId="78" fillId="0" borderId="16" xfId="79" applyFont="1" applyBorder="1" applyAlignment="1">
      <alignment wrapText="1"/>
    </xf>
    <xf numFmtId="0" fontId="78" fillId="0" borderId="32" xfId="79" applyFont="1" applyBorder="1" applyAlignment="1">
      <alignment wrapText="1"/>
    </xf>
    <xf numFmtId="0" fontId="78" fillId="0" borderId="17" xfId="79" applyFont="1" applyBorder="1" applyAlignment="1">
      <alignment horizontal="center" wrapText="1"/>
    </xf>
    <xf numFmtId="0" fontId="80" fillId="0" borderId="19" xfId="79" applyFont="1" applyBorder="1" applyAlignment="1">
      <alignment horizontal="center"/>
    </xf>
    <xf numFmtId="0" fontId="80" fillId="0" borderId="20" xfId="79" applyFont="1" applyBorder="1" applyAlignment="1">
      <alignment horizontal="center"/>
    </xf>
    <xf numFmtId="0" fontId="82" fillId="0" borderId="19" xfId="79" applyFont="1" applyBorder="1" applyAlignment="1">
      <alignment wrapText="1"/>
    </xf>
    <xf numFmtId="0" fontId="80" fillId="0" borderId="20" xfId="79" applyFont="1" applyBorder="1" applyAlignment="1">
      <alignment wrapText="1"/>
    </xf>
    <xf numFmtId="0" fontId="79" fillId="0" borderId="20" xfId="79" applyFont="1" applyBorder="1" applyAlignment="1">
      <alignment horizontal="center" wrapText="1"/>
    </xf>
    <xf numFmtId="0" fontId="86" fillId="0" borderId="10" xfId="64" applyFont="1" applyFill="1" applyBorder="1" applyAlignment="1">
      <alignment horizontal="center" vertical="top" wrapText="1"/>
    </xf>
    <xf numFmtId="0" fontId="87" fillId="0" borderId="10" xfId="64" applyFont="1" applyBorder="1" applyAlignment="1">
      <alignment horizontal="center" vertical="top" wrapText="1"/>
    </xf>
    <xf numFmtId="0" fontId="87" fillId="0" borderId="10" xfId="64" applyFont="1" applyBorder="1" applyAlignment="1">
      <alignment horizontal="left" vertical="top" wrapText="1"/>
    </xf>
    <xf numFmtId="3" fontId="87" fillId="0" borderId="10" xfId="64" applyNumberFormat="1" applyFont="1" applyBorder="1" applyAlignment="1">
      <alignment horizontal="right" vertical="top" wrapText="1"/>
    </xf>
    <xf numFmtId="0" fontId="50" fillId="0" borderId="10" xfId="64" applyFont="1" applyBorder="1" applyAlignment="1">
      <alignment horizontal="center" vertical="top" wrapText="1"/>
    </xf>
    <xf numFmtId="0" fontId="50" fillId="0" borderId="10" xfId="64" applyFont="1" applyBorder="1" applyAlignment="1">
      <alignment horizontal="left" vertical="top" wrapText="1"/>
    </xf>
    <xf numFmtId="3" fontId="50" fillId="0" borderId="10" xfId="64" applyNumberFormat="1" applyFont="1" applyBorder="1" applyAlignment="1">
      <alignment horizontal="right" vertical="top" wrapText="1"/>
    </xf>
    <xf numFmtId="0" fontId="86" fillId="0" borderId="0" xfId="64" applyFont="1" applyFill="1" applyAlignment="1">
      <alignment horizontal="right" vertical="top" wrapText="1"/>
    </xf>
    <xf numFmtId="0" fontId="4" fillId="0" borderId="0" xfId="64" applyFill="1" applyAlignment="1">
      <alignment horizontal="right"/>
    </xf>
    <xf numFmtId="0" fontId="4" fillId="0" borderId="0" xfId="64" applyAlignment="1">
      <alignment horizontal="right" vertical="top"/>
    </xf>
    <xf numFmtId="0" fontId="27" fillId="0" borderId="36" xfId="53" applyFont="1" applyFill="1" applyBorder="1" applyAlignment="1">
      <alignment vertical="center" wrapText="1"/>
    </xf>
    <xf numFmtId="0" fontId="27" fillId="0" borderId="31" xfId="53" applyFont="1" applyFill="1" applyBorder="1" applyAlignment="1">
      <alignment horizontal="center" vertical="center" wrapText="1"/>
    </xf>
    <xf numFmtId="0" fontId="27" fillId="0" borderId="10" xfId="53" applyFont="1" applyFill="1" applyBorder="1" applyAlignment="1">
      <alignment horizontal="center" vertical="center" wrapText="1"/>
    </xf>
    <xf numFmtId="0" fontId="27" fillId="0" borderId="35" xfId="53" applyFont="1" applyFill="1" applyBorder="1" applyAlignment="1">
      <alignment horizontal="center" vertical="center" wrapText="1"/>
    </xf>
    <xf numFmtId="0" fontId="27" fillId="0" borderId="34" xfId="53" applyFont="1" applyFill="1" applyBorder="1" applyAlignment="1">
      <alignment horizontal="center" vertical="center" wrapText="1"/>
    </xf>
    <xf numFmtId="0" fontId="27" fillId="0" borderId="13" xfId="53" applyFont="1" applyFill="1" applyBorder="1" applyAlignment="1">
      <alignment horizontal="center" vertical="center" wrapText="1"/>
    </xf>
    <xf numFmtId="0" fontId="27" fillId="0" borderId="19" xfId="53" applyFont="1" applyFill="1" applyBorder="1" applyAlignment="1">
      <alignment horizontal="center" vertical="center" wrapText="1"/>
    </xf>
    <xf numFmtId="0" fontId="23" fillId="0" borderId="0" xfId="53" applyFont="1" applyFill="1" applyAlignment="1">
      <alignment vertical="center"/>
    </xf>
    <xf numFmtId="3" fontId="27" fillId="0" borderId="36" xfId="53" applyNumberFormat="1" applyFont="1" applyFill="1" applyBorder="1" applyAlignment="1">
      <alignment wrapText="1"/>
    </xf>
    <xf numFmtId="3" fontId="27" fillId="0" borderId="31" xfId="53" applyNumberFormat="1" applyFont="1" applyFill="1" applyBorder="1"/>
    <xf numFmtId="3" fontId="27" fillId="0" borderId="10" xfId="53" applyNumberFormat="1" applyFont="1" applyFill="1" applyBorder="1"/>
    <xf numFmtId="3" fontId="27" fillId="0" borderId="35" xfId="53" applyNumberFormat="1" applyFont="1" applyFill="1" applyBorder="1"/>
    <xf numFmtId="3" fontId="27" fillId="0" borderId="34" xfId="53" applyNumberFormat="1" applyFont="1" applyFill="1" applyBorder="1"/>
    <xf numFmtId="3" fontId="27" fillId="0" borderId="20" xfId="53" applyNumberFormat="1" applyFont="1" applyFill="1" applyBorder="1"/>
    <xf numFmtId="3" fontId="27" fillId="0" borderId="13" xfId="53" applyNumberFormat="1" applyFont="1" applyFill="1" applyBorder="1"/>
    <xf numFmtId="0" fontId="23" fillId="0" borderId="0" xfId="53" applyFont="1" applyFill="1"/>
    <xf numFmtId="3" fontId="29" fillId="0" borderId="36" xfId="53" applyNumberFormat="1" applyFont="1" applyFill="1" applyBorder="1" applyAlignment="1">
      <alignment wrapText="1"/>
    </xf>
    <xf numFmtId="3" fontId="29" fillId="0" borderId="31" xfId="53" applyNumberFormat="1" applyFont="1" applyFill="1" applyBorder="1"/>
    <xf numFmtId="3" fontId="29" fillId="0" borderId="10" xfId="53" applyNumberFormat="1" applyFont="1" applyFill="1" applyBorder="1"/>
    <xf numFmtId="3" fontId="29" fillId="0" borderId="13" xfId="53" applyNumberFormat="1" applyFont="1" applyFill="1" applyBorder="1"/>
    <xf numFmtId="3" fontId="29" fillId="0" borderId="20" xfId="53" applyNumberFormat="1" applyFont="1" applyFill="1" applyBorder="1"/>
    <xf numFmtId="3" fontId="29" fillId="0" borderId="34" xfId="53" applyNumberFormat="1" applyFont="1" applyFill="1" applyBorder="1"/>
    <xf numFmtId="0" fontId="25" fillId="0" borderId="0" xfId="53" applyFont="1" applyFill="1"/>
    <xf numFmtId="0" fontId="65" fillId="0" borderId="0" xfId="74" applyFill="1"/>
    <xf numFmtId="0" fontId="33" fillId="0" borderId="45" xfId="53" applyFont="1" applyFill="1" applyBorder="1" applyAlignment="1">
      <alignment horizontal="right"/>
    </xf>
    <xf numFmtId="0" fontId="27" fillId="0" borderId="0" xfId="74" applyFont="1" applyFill="1"/>
    <xf numFmtId="0" fontId="27" fillId="0" borderId="0" xfId="74" applyFont="1" applyFill="1" applyAlignment="1">
      <alignment horizontal="right"/>
    </xf>
    <xf numFmtId="0" fontId="27" fillId="0" borderId="10" xfId="74" applyFont="1" applyFill="1" applyBorder="1" applyAlignment="1">
      <alignment horizontal="center" wrapText="1"/>
    </xf>
    <xf numFmtId="0" fontId="27" fillId="0" borderId="10" xfId="74" applyFont="1" applyFill="1" applyBorder="1" applyAlignment="1">
      <alignment horizontal="center"/>
    </xf>
    <xf numFmtId="3" fontId="27" fillId="0" borderId="10" xfId="74" applyNumberFormat="1" applyFont="1" applyFill="1" applyBorder="1" applyAlignment="1">
      <alignment horizontal="right" vertical="top" wrapText="1"/>
    </xf>
    <xf numFmtId="3" fontId="27" fillId="0" borderId="10" xfId="51" applyNumberFormat="1" applyFont="1" applyFill="1" applyBorder="1" applyAlignment="1">
      <alignment horizontal="right" vertical="top" wrapText="1"/>
    </xf>
    <xf numFmtId="3" fontId="27" fillId="0" borderId="10" xfId="74" applyNumberFormat="1" applyFont="1" applyFill="1" applyBorder="1"/>
    <xf numFmtId="3" fontId="30" fillId="0" borderId="10" xfId="74" applyNumberFormat="1" applyFont="1" applyFill="1" applyBorder="1" applyAlignment="1">
      <alignment horizontal="right" vertical="top" wrapText="1"/>
    </xf>
    <xf numFmtId="3" fontId="30" fillId="0" borderId="10" xfId="51" applyNumberFormat="1" applyFont="1" applyFill="1" applyBorder="1" applyAlignment="1">
      <alignment horizontal="right" vertical="top" wrapText="1"/>
    </xf>
    <xf numFmtId="3" fontId="30" fillId="0" borderId="10" xfId="74" applyNumberFormat="1" applyFont="1" applyFill="1" applyBorder="1" applyAlignment="1">
      <alignment horizontal="right" vertical="top"/>
    </xf>
    <xf numFmtId="3" fontId="30" fillId="0" borderId="10" xfId="74" applyNumberFormat="1" applyFont="1" applyFill="1" applyBorder="1"/>
    <xf numFmtId="0" fontId="65" fillId="0" borderId="10" xfId="74" applyFill="1" applyBorder="1"/>
    <xf numFmtId="0" fontId="66" fillId="0" borderId="0" xfId="75" applyFont="1" applyFill="1" applyAlignment="1">
      <alignment horizontal="right"/>
    </xf>
    <xf numFmtId="0" fontId="53" fillId="0" borderId="0" xfId="75" applyFont="1" applyFill="1" applyAlignment="1">
      <alignment horizontal="right"/>
    </xf>
    <xf numFmtId="0" fontId="60" fillId="0" borderId="0" xfId="75" applyFont="1" applyFill="1" applyAlignment="1">
      <alignment horizontal="center"/>
    </xf>
    <xf numFmtId="0" fontId="67" fillId="0" borderId="0" xfId="75" applyFont="1" applyFill="1" applyAlignment="1">
      <alignment horizontal="right"/>
    </xf>
    <xf numFmtId="0" fontId="53" fillId="0" borderId="0" xfId="75" applyFont="1" applyFill="1" applyAlignment="1">
      <alignment horizontal="center" wrapText="1"/>
    </xf>
    <xf numFmtId="0" fontId="53" fillId="0" borderId="0" xfId="75" applyFont="1" applyFill="1" applyAlignment="1">
      <alignment horizontal="right" wrapText="1"/>
    </xf>
    <xf numFmtId="0" fontId="53" fillId="0" borderId="0" xfId="76" applyFont="1" applyFill="1"/>
    <xf numFmtId="0" fontId="60" fillId="0" borderId="0" xfId="75" applyFont="1" applyFill="1"/>
    <xf numFmtId="3" fontId="60" fillId="0" borderId="0" xfId="75" applyNumberFormat="1" applyFont="1" applyFill="1"/>
    <xf numFmtId="0" fontId="43" fillId="0" borderId="0" xfId="75" applyFill="1"/>
    <xf numFmtId="0" fontId="67" fillId="0" borderId="0" xfId="76" applyFont="1" applyFill="1" applyAlignment="1">
      <alignment horizontal="right"/>
    </xf>
    <xf numFmtId="0" fontId="53" fillId="0" borderId="0" xfId="76" applyFont="1" applyFill="1" applyAlignment="1">
      <alignment horizontal="center" wrapText="1"/>
    </xf>
    <xf numFmtId="0" fontId="53" fillId="0" borderId="0" xfId="76" applyFont="1" applyFill="1" applyAlignment="1">
      <alignment horizontal="right" wrapText="1"/>
    </xf>
    <xf numFmtId="3" fontId="53" fillId="0" borderId="0" xfId="76" applyNumberFormat="1" applyFont="1" applyFill="1"/>
    <xf numFmtId="0" fontId="60" fillId="0" borderId="0" xfId="76" applyFont="1" applyFill="1"/>
    <xf numFmtId="3" fontId="60" fillId="0" borderId="0" xfId="76" applyNumberFormat="1" applyFont="1" applyFill="1"/>
    <xf numFmtId="0" fontId="43" fillId="0" borderId="0" xfId="76" applyFill="1"/>
    <xf numFmtId="0" fontId="3" fillId="0" borderId="0" xfId="71" applyFont="1" applyFill="1"/>
    <xf numFmtId="0" fontId="71" fillId="0" borderId="0" xfId="71" applyFont="1" applyFill="1"/>
    <xf numFmtId="0" fontId="33" fillId="0" borderId="0" xfId="71" applyFont="1" applyFill="1" applyAlignment="1">
      <alignment horizontal="right"/>
    </xf>
    <xf numFmtId="0" fontId="3" fillId="0" borderId="0" xfId="71" applyFont="1" applyFill="1" applyAlignment="1">
      <alignment horizontal="right"/>
    </xf>
    <xf numFmtId="0" fontId="48" fillId="0" borderId="10" xfId="71" applyFont="1" applyFill="1" applyBorder="1" applyAlignment="1">
      <alignment horizontal="center" wrapText="1"/>
    </xf>
    <xf numFmtId="0" fontId="3" fillId="0" borderId="10" xfId="78" applyFont="1" applyFill="1" applyBorder="1" applyAlignment="1">
      <alignment vertical="center"/>
    </xf>
    <xf numFmtId="0" fontId="3" fillId="0" borderId="10" xfId="78" applyFont="1" applyFill="1" applyBorder="1"/>
    <xf numFmtId="0" fontId="3" fillId="0" borderId="12" xfId="78" applyFont="1" applyFill="1" applyBorder="1" applyAlignment="1">
      <alignment vertical="center"/>
    </xf>
    <xf numFmtId="0" fontId="48" fillId="0" borderId="10" xfId="71" applyFont="1" applyFill="1" applyBorder="1"/>
    <xf numFmtId="0" fontId="3" fillId="0" borderId="0" xfId="51" applyFill="1" applyAlignment="1">
      <alignment horizontal="right"/>
    </xf>
    <xf numFmtId="0" fontId="59" fillId="0" borderId="0" xfId="51" applyFont="1" applyFill="1" applyAlignment="1">
      <alignment horizontal="centerContinuous"/>
    </xf>
    <xf numFmtId="0" fontId="59" fillId="0" borderId="0" xfId="51" applyFont="1" applyFill="1" applyAlignment="1">
      <alignment horizontal="center"/>
    </xf>
    <xf numFmtId="0" fontId="59" fillId="0" borderId="36" xfId="51" applyFont="1" applyFill="1" applyBorder="1"/>
    <xf numFmtId="0" fontId="59" fillId="0" borderId="10" xfId="51" applyFont="1" applyFill="1" applyBorder="1" applyAlignment="1">
      <alignment horizontal="center"/>
    </xf>
    <xf numFmtId="0" fontId="59" fillId="0" borderId="10" xfId="51" applyFont="1" applyFill="1" applyBorder="1" applyAlignment="1">
      <alignment horizontal="center" wrapText="1"/>
    </xf>
    <xf numFmtId="0" fontId="55" fillId="0" borderId="36" xfId="51" applyFont="1" applyFill="1" applyBorder="1"/>
    <xf numFmtId="0" fontId="55" fillId="0" borderId="10" xfId="51" applyFont="1" applyFill="1" applyBorder="1" applyAlignment="1">
      <alignment horizontal="left"/>
    </xf>
    <xf numFmtId="3" fontId="55" fillId="0" borderId="10" xfId="51" applyNumberFormat="1" applyFont="1" applyFill="1" applyBorder="1"/>
    <xf numFmtId="0" fontId="55" fillId="0" borderId="36" xfId="51" applyFont="1" applyFill="1" applyBorder="1" applyAlignment="1">
      <alignment wrapText="1"/>
    </xf>
    <xf numFmtId="0" fontId="55" fillId="0" borderId="10" xfId="51" applyFont="1" applyFill="1" applyBorder="1" applyAlignment="1">
      <alignment horizontal="left" wrapText="1"/>
    </xf>
    <xf numFmtId="3" fontId="55" fillId="0" borderId="10" xfId="51" applyNumberFormat="1" applyFont="1" applyFill="1" applyBorder="1" applyAlignment="1">
      <alignment wrapText="1"/>
    </xf>
    <xf numFmtId="0" fontId="3" fillId="0" borderId="0" xfId="51" applyFill="1" applyAlignment="1">
      <alignment horizontal="left" wrapText="1"/>
    </xf>
    <xf numFmtId="0" fontId="58" fillId="0" borderId="0" xfId="51" applyFont="1" applyFill="1" applyAlignment="1">
      <alignment horizontal="left" wrapText="1"/>
    </xf>
    <xf numFmtId="0" fontId="58" fillId="0" borderId="0" xfId="51" applyFont="1" applyFill="1" applyAlignment="1">
      <alignment wrapText="1"/>
    </xf>
    <xf numFmtId="0" fontId="48" fillId="0" borderId="10" xfId="51" applyFont="1" applyFill="1" applyBorder="1"/>
    <xf numFmtId="0" fontId="3" fillId="0" borderId="10" xfId="51" applyFill="1" applyBorder="1" applyAlignment="1">
      <alignment wrapText="1"/>
    </xf>
    <xf numFmtId="0" fontId="3" fillId="0" borderId="10" xfId="51" quotePrefix="1" applyFill="1" applyBorder="1" applyAlignment="1">
      <alignment wrapText="1"/>
    </xf>
    <xf numFmtId="0" fontId="51" fillId="0" borderId="0" xfId="66" applyFont="1" applyFill="1"/>
    <xf numFmtId="3" fontId="51" fillId="0" borderId="0" xfId="66" applyNumberFormat="1" applyFont="1" applyFill="1"/>
    <xf numFmtId="3" fontId="43" fillId="0" borderId="0" xfId="66" applyNumberFormat="1" applyFill="1"/>
    <xf numFmtId="0" fontId="46" fillId="0" borderId="0" xfId="65" applyFont="1" applyFill="1" applyAlignment="1">
      <alignment horizontal="right"/>
    </xf>
    <xf numFmtId="0" fontId="52" fillId="0" borderId="0" xfId="66" applyFont="1" applyFill="1" applyAlignment="1">
      <alignment horizontal="center"/>
    </xf>
    <xf numFmtId="0" fontId="53" fillId="0" borderId="0" xfId="66" applyFont="1" applyFill="1"/>
    <xf numFmtId="0" fontId="52" fillId="0" borderId="0" xfId="66" applyFont="1" applyFill="1" applyAlignment="1">
      <alignment horizontal="left"/>
    </xf>
    <xf numFmtId="0" fontId="43" fillId="0" borderId="0" xfId="66" applyFill="1"/>
    <xf numFmtId="0" fontId="51" fillId="0" borderId="10" xfId="66" applyFont="1" applyFill="1" applyBorder="1"/>
    <xf numFmtId="0" fontId="52" fillId="0" borderId="10" xfId="66" applyFont="1" applyFill="1" applyBorder="1" applyAlignment="1">
      <alignment horizontal="center"/>
    </xf>
    <xf numFmtId="3" fontId="52" fillId="0" borderId="10" xfId="66" applyNumberFormat="1" applyFont="1" applyFill="1" applyBorder="1" applyAlignment="1">
      <alignment horizontal="right"/>
    </xf>
    <xf numFmtId="0" fontId="54" fillId="0" borderId="10" xfId="66" applyFont="1" applyFill="1" applyBorder="1"/>
    <xf numFmtId="0" fontId="55" fillId="0" borderId="10" xfId="67" applyFont="1" applyFill="1" applyBorder="1" applyAlignment="1">
      <alignment wrapText="1"/>
    </xf>
    <xf numFmtId="4" fontId="55" fillId="0" borderId="10" xfId="67" applyNumberFormat="1" applyFont="1" applyFill="1" applyBorder="1"/>
    <xf numFmtId="3" fontId="55" fillId="0" borderId="10" xfId="67" applyNumberFormat="1" applyFont="1" applyFill="1" applyBorder="1"/>
    <xf numFmtId="3" fontId="54" fillId="0" borderId="10" xfId="66" applyNumberFormat="1" applyFont="1" applyFill="1" applyBorder="1"/>
    <xf numFmtId="165" fontId="55" fillId="0" borderId="10" xfId="67" applyNumberFormat="1" applyFont="1" applyFill="1" applyBorder="1"/>
    <xf numFmtId="167" fontId="55" fillId="0" borderId="10" xfId="67" applyNumberFormat="1" applyFont="1" applyFill="1" applyBorder="1"/>
    <xf numFmtId="0" fontId="56" fillId="0" borderId="10" xfId="67" applyFont="1" applyFill="1" applyBorder="1" applyAlignment="1">
      <alignment wrapText="1"/>
    </xf>
    <xf numFmtId="3" fontId="56" fillId="0" borderId="10" xfId="67" applyNumberFormat="1" applyFont="1" applyFill="1" applyBorder="1"/>
    <xf numFmtId="165" fontId="56" fillId="0" borderId="10" xfId="67" applyNumberFormat="1" applyFont="1" applyFill="1" applyBorder="1"/>
    <xf numFmtId="3" fontId="57" fillId="0" borderId="10" xfId="66" applyNumberFormat="1" applyFont="1" applyFill="1" applyBorder="1"/>
    <xf numFmtId="166" fontId="55" fillId="0" borderId="10" xfId="68" applyNumberFormat="1" applyFont="1" applyFill="1" applyBorder="1" applyAlignment="1">
      <alignment horizontal="right" vertical="top" wrapText="1"/>
    </xf>
    <xf numFmtId="0" fontId="55" fillId="0" borderId="10" xfId="67" applyFont="1" applyFill="1" applyBorder="1"/>
    <xf numFmtId="0" fontId="56" fillId="0" borderId="10" xfId="67" applyFont="1" applyFill="1" applyBorder="1"/>
    <xf numFmtId="0" fontId="52" fillId="0" borderId="10" xfId="66" applyFont="1" applyFill="1" applyBorder="1"/>
    <xf numFmtId="3" fontId="52" fillId="0" borderId="10" xfId="66" applyNumberFormat="1" applyFont="1" applyFill="1" applyBorder="1"/>
    <xf numFmtId="0" fontId="55" fillId="0" borderId="0" xfId="69" applyFont="1" applyFill="1"/>
    <xf numFmtId="0" fontId="55" fillId="0" borderId="0" xfId="69" applyFont="1" applyFill="1" applyAlignment="1">
      <alignment horizontal="center"/>
    </xf>
    <xf numFmtId="0" fontId="55" fillId="0" borderId="0" xfId="69" applyFont="1" applyFill="1" applyAlignment="1">
      <alignment horizontal="right"/>
    </xf>
    <xf numFmtId="0" fontId="55" fillId="0" borderId="10" xfId="69" applyFont="1" applyFill="1" applyBorder="1"/>
    <xf numFmtId="0" fontId="55" fillId="0" borderId="10" xfId="69" applyFont="1" applyFill="1" applyBorder="1" applyAlignment="1">
      <alignment horizontal="center" wrapText="1"/>
    </xf>
    <xf numFmtId="0" fontId="55" fillId="0" borderId="10" xfId="69" applyFont="1" applyFill="1" applyBorder="1" applyAlignment="1">
      <alignment horizontal="center" vertical="center" wrapText="1"/>
    </xf>
    <xf numFmtId="0" fontId="33" fillId="0" borderId="10" xfId="69" applyFont="1" applyFill="1" applyBorder="1" applyAlignment="1">
      <alignment horizontal="center" wrapText="1"/>
    </xf>
    <xf numFmtId="0" fontId="33" fillId="0" borderId="10" xfId="69" applyFont="1" applyFill="1" applyBorder="1" applyAlignment="1">
      <alignment horizontal="center" vertical="center" wrapText="1"/>
    </xf>
    <xf numFmtId="3" fontId="55" fillId="0" borderId="10" xfId="69" applyNumberFormat="1" applyFont="1" applyFill="1" applyBorder="1"/>
    <xf numFmtId="0" fontId="55" fillId="0" borderId="10" xfId="69" applyFont="1" applyFill="1" applyBorder="1" applyAlignment="1">
      <alignment wrapText="1"/>
    </xf>
    <xf numFmtId="0" fontId="56" fillId="0" borderId="10" xfId="69" applyFont="1" applyFill="1" applyBorder="1" applyAlignment="1">
      <alignment wrapText="1"/>
    </xf>
    <xf numFmtId="3" fontId="56" fillId="0" borderId="10" xfId="69" applyNumberFormat="1" applyFont="1" applyFill="1" applyBorder="1"/>
    <xf numFmtId="0" fontId="58" fillId="0" borderId="0" xfId="51" applyFont="1" applyFill="1"/>
    <xf numFmtId="0" fontId="59" fillId="0" borderId="10" xfId="69" applyFont="1" applyFill="1" applyBorder="1" applyAlignment="1">
      <alignment wrapText="1"/>
    </xf>
    <xf numFmtId="3" fontId="59" fillId="0" borderId="10" xfId="69" applyNumberFormat="1" applyFont="1" applyFill="1" applyBorder="1"/>
    <xf numFmtId="0" fontId="33" fillId="0" borderId="0" xfId="53" applyFont="1" applyFill="1" applyBorder="1" applyAlignment="1">
      <alignment horizontal="right"/>
    </xf>
    <xf numFmtId="0" fontId="40" fillId="0" borderId="0" xfId="59" applyFont="1" applyFill="1" applyAlignment="1">
      <alignment wrapText="1"/>
    </xf>
    <xf numFmtId="0" fontId="40" fillId="0" borderId="0" xfId="51" applyFont="1" applyFill="1"/>
    <xf numFmtId="0" fontId="40" fillId="0" borderId="10" xfId="59" applyFont="1" applyFill="1" applyBorder="1"/>
    <xf numFmtId="0" fontId="40" fillId="0" borderId="10" xfId="59" applyFont="1" applyFill="1" applyBorder="1" applyAlignment="1">
      <alignment vertical="center"/>
    </xf>
    <xf numFmtId="0" fontId="40" fillId="0" borderId="10" xfId="59" applyFont="1" applyFill="1" applyBorder="1" applyAlignment="1">
      <alignment horizontal="center"/>
    </xf>
    <xf numFmtId="0" fontId="42" fillId="0" borderId="10" xfId="51" applyFont="1" applyFill="1" applyBorder="1"/>
    <xf numFmtId="0" fontId="27" fillId="0" borderId="0" xfId="77" applyFont="1" applyFill="1" applyAlignment="1">
      <alignment horizontal="center" vertical="center"/>
    </xf>
    <xf numFmtId="0" fontId="68" fillId="0" borderId="0" xfId="51" applyFont="1" applyFill="1"/>
    <xf numFmtId="0" fontId="29" fillId="0" borderId="0" xfId="77" applyFont="1" applyFill="1"/>
    <xf numFmtId="3" fontId="27" fillId="0" borderId="0" xfId="77" applyNumberFormat="1" applyFont="1" applyFill="1"/>
    <xf numFmtId="0" fontId="30" fillId="0" borderId="0" xfId="77" applyFont="1" applyFill="1" applyAlignment="1">
      <alignment horizontal="center"/>
    </xf>
    <xf numFmtId="0" fontId="30" fillId="0" borderId="0" xfId="77" applyFont="1" applyFill="1" applyAlignment="1">
      <alignment horizontal="center" vertical="center"/>
    </xf>
    <xf numFmtId="0" fontId="29" fillId="0" borderId="0" xfId="77" applyFont="1" applyFill="1" applyAlignment="1">
      <alignment horizontal="right" vertical="center"/>
    </xf>
    <xf numFmtId="0" fontId="29" fillId="0" borderId="0" xfId="77" applyFont="1" applyFill="1" applyAlignment="1">
      <alignment horizontal="center" vertical="center" wrapText="1"/>
    </xf>
    <xf numFmtId="0" fontId="29" fillId="0" borderId="0" xfId="77" applyFont="1" applyFill="1" applyAlignment="1">
      <alignment horizontal="center" vertical="center"/>
    </xf>
    <xf numFmtId="3" fontId="29" fillId="0" borderId="0" xfId="77" applyNumberFormat="1" applyFont="1" applyFill="1" applyAlignment="1">
      <alignment horizontal="center" vertical="center"/>
    </xf>
    <xf numFmtId="0" fontId="27" fillId="0" borderId="0" xfId="77" applyFont="1" applyFill="1" applyAlignment="1">
      <alignment horizontal="center" vertical="center" wrapText="1"/>
    </xf>
    <xf numFmtId="0" fontId="27" fillId="0" borderId="0" xfId="77" applyFont="1" applyFill="1" applyAlignment="1">
      <alignment horizontal="left" vertical="center"/>
    </xf>
    <xf numFmtId="0" fontId="28" fillId="0" borderId="0" xfId="77" applyFont="1" applyFill="1" applyAlignment="1">
      <alignment horizontal="center" vertical="center" wrapText="1"/>
    </xf>
    <xf numFmtId="0" fontId="28" fillId="0" borderId="0" xfId="77" applyFont="1" applyFill="1" applyAlignment="1">
      <alignment horizontal="left"/>
    </xf>
    <xf numFmtId="0" fontId="27" fillId="0" borderId="0" xfId="77" applyFont="1" applyFill="1" applyAlignment="1">
      <alignment horizontal="right"/>
    </xf>
    <xf numFmtId="49" fontId="27" fillId="0" borderId="0" xfId="77" applyNumberFormat="1" applyFont="1" applyFill="1" applyAlignment="1">
      <alignment horizontal="right" vertical="center"/>
    </xf>
    <xf numFmtId="0" fontId="27" fillId="0" borderId="46" xfId="77" applyFont="1" applyFill="1" applyBorder="1" applyAlignment="1">
      <alignment horizontal="center" vertical="center"/>
    </xf>
    <xf numFmtId="0" fontId="29" fillId="0" borderId="46" xfId="77" applyFont="1" applyFill="1" applyBorder="1" applyAlignment="1">
      <alignment horizontal="right"/>
    </xf>
    <xf numFmtId="0" fontId="29" fillId="0" borderId="46" xfId="77" applyFont="1" applyFill="1" applyBorder="1" applyAlignment="1">
      <alignment horizontal="center" vertical="center"/>
    </xf>
    <xf numFmtId="3" fontId="29" fillId="0" borderId="46" xfId="77" applyNumberFormat="1" applyFont="1" applyFill="1" applyBorder="1"/>
    <xf numFmtId="0" fontId="27" fillId="0" borderId="11" xfId="77" applyFont="1" applyFill="1" applyBorder="1" applyAlignment="1">
      <alignment horizontal="center" vertical="center"/>
    </xf>
    <xf numFmtId="0" fontId="29" fillId="0" borderId="11" xfId="77" applyFont="1" applyFill="1" applyBorder="1" applyAlignment="1">
      <alignment horizontal="right"/>
    </xf>
    <xf numFmtId="0" fontId="29" fillId="0" borderId="11" xfId="77" applyFont="1" applyFill="1" applyBorder="1" applyAlignment="1">
      <alignment horizontal="center" vertical="center"/>
    </xf>
    <xf numFmtId="3" fontId="29" fillId="0" borderId="11" xfId="77" applyNumberFormat="1" applyFont="1" applyFill="1" applyBorder="1"/>
    <xf numFmtId="0" fontId="29" fillId="0" borderId="0" xfId="77" applyFont="1" applyFill="1" applyAlignment="1">
      <alignment horizontal="right"/>
    </xf>
    <xf numFmtId="3" fontId="29" fillId="0" borderId="0" xfId="77" applyNumberFormat="1" applyFont="1" applyFill="1"/>
    <xf numFmtId="0" fontId="28" fillId="0" borderId="0" xfId="77" applyFont="1" applyFill="1" applyAlignment="1">
      <alignment horizontal="center" vertical="center"/>
    </xf>
    <xf numFmtId="0" fontId="27" fillId="0" borderId="0" xfId="51" applyFont="1" applyFill="1" applyAlignment="1">
      <alignment horizontal="right"/>
    </xf>
    <xf numFmtId="0" fontId="3" fillId="0" borderId="11" xfId="51" applyFill="1" applyBorder="1"/>
    <xf numFmtId="0" fontId="29" fillId="0" borderId="11" xfId="51" applyFont="1" applyFill="1" applyBorder="1" applyAlignment="1">
      <alignment horizontal="right"/>
    </xf>
    <xf numFmtId="0" fontId="29" fillId="0" borderId="0" xfId="51" applyFont="1" applyFill="1" applyAlignment="1">
      <alignment horizontal="right"/>
    </xf>
    <xf numFmtId="0" fontId="27" fillId="0" borderId="0" xfId="51" applyFont="1" applyFill="1" applyAlignment="1">
      <alignment horizontal="left" vertical="center"/>
    </xf>
    <xf numFmtId="0" fontId="3" fillId="0" borderId="0" xfId="51" applyFill="1" applyAlignment="1">
      <alignment horizontal="center"/>
    </xf>
    <xf numFmtId="0" fontId="27" fillId="0" borderId="0" xfId="51" applyFont="1" applyFill="1" applyAlignment="1">
      <alignment horizontal="left"/>
    </xf>
    <xf numFmtId="0" fontId="28" fillId="0" borderId="0" xfId="51" applyFont="1" applyFill="1" applyAlignment="1">
      <alignment horizontal="left"/>
    </xf>
    <xf numFmtId="0" fontId="28" fillId="0" borderId="0" xfId="51" applyFont="1" applyFill="1" applyAlignment="1">
      <alignment horizontal="right"/>
    </xf>
    <xf numFmtId="3" fontId="27" fillId="0" borderId="0" xfId="77" applyNumberFormat="1" applyFont="1" applyFill="1" applyAlignment="1">
      <alignment horizontal="right" vertical="center" wrapText="1"/>
    </xf>
    <xf numFmtId="0" fontId="27" fillId="0" borderId="0" xfId="77" applyFont="1" applyFill="1" applyAlignment="1">
      <alignment horizontal="right" vertical="center"/>
    </xf>
    <xf numFmtId="3" fontId="29" fillId="0" borderId="11" xfId="77" applyNumberFormat="1" applyFont="1" applyFill="1" applyBorder="1" applyAlignment="1">
      <alignment horizontal="right" vertical="center"/>
    </xf>
    <xf numFmtId="3" fontId="29" fillId="0" borderId="0" xfId="77" applyNumberFormat="1" applyFont="1" applyFill="1" applyAlignment="1">
      <alignment horizontal="right" vertical="center"/>
    </xf>
    <xf numFmtId="0" fontId="55" fillId="0" borderId="0" xfId="77" applyFont="1" applyFill="1" applyAlignment="1">
      <alignment horizontal="center" vertical="center"/>
    </xf>
    <xf numFmtId="3" fontId="59" fillId="0" borderId="0" xfId="77" applyNumberFormat="1" applyFont="1" applyFill="1"/>
    <xf numFmtId="0" fontId="30" fillId="0" borderId="0" xfId="77" applyFont="1" applyFill="1" applyAlignment="1">
      <alignment horizontal="right"/>
    </xf>
    <xf numFmtId="3" fontId="30" fillId="0" borderId="0" xfId="77" applyNumberFormat="1" applyFont="1" applyFill="1"/>
    <xf numFmtId="0" fontId="29" fillId="0" borderId="0" xfId="77" applyFont="1" applyFill="1" applyAlignment="1">
      <alignment horizontal="center"/>
    </xf>
    <xf numFmtId="0" fontId="27" fillId="0" borderId="0" xfId="77" applyFont="1" applyFill="1"/>
    <xf numFmtId="3" fontId="30" fillId="0" borderId="0" xfId="77" applyNumberFormat="1" applyFont="1" applyFill="1" applyAlignment="1">
      <alignment horizontal="center"/>
    </xf>
    <xf numFmtId="49" fontId="29" fillId="0" borderId="11" xfId="77" applyNumberFormat="1" applyFont="1" applyFill="1" applyBorder="1" applyAlignment="1">
      <alignment horizontal="right" vertical="center"/>
    </xf>
    <xf numFmtId="49" fontId="29" fillId="0" borderId="0" xfId="77" applyNumberFormat="1" applyFont="1" applyFill="1" applyAlignment="1">
      <alignment horizontal="right" vertical="center"/>
    </xf>
    <xf numFmtId="0" fontId="69" fillId="0" borderId="0" xfId="51" applyFont="1" applyFill="1"/>
    <xf numFmtId="49" fontId="27" fillId="0" borderId="0" xfId="77" applyNumberFormat="1" applyFont="1" applyFill="1" applyAlignment="1">
      <alignment horizontal="right" vertical="center" wrapText="1"/>
    </xf>
    <xf numFmtId="3" fontId="52" fillId="0" borderId="10" xfId="66" applyNumberFormat="1" applyFont="1" applyFill="1" applyBorder="1" applyAlignment="1">
      <alignment horizontal="center"/>
    </xf>
    <xf numFmtId="0" fontId="52" fillId="0" borderId="10" xfId="66" applyFont="1" applyFill="1" applyBorder="1" applyAlignment="1">
      <alignment horizontal="center" wrapText="1"/>
    </xf>
    <xf numFmtId="0" fontId="72" fillId="0" borderId="0" xfId="79"/>
    <xf numFmtId="1" fontId="35" fillId="0" borderId="37" xfId="53" applyNumberFormat="1" applyFont="1" applyFill="1" applyBorder="1" applyAlignment="1">
      <alignment horizontal="center" wrapText="1"/>
    </xf>
    <xf numFmtId="1" fontId="35" fillId="0" borderId="38" xfId="53" applyNumberFormat="1" applyFont="1" applyFill="1" applyBorder="1" applyAlignment="1">
      <alignment horizontal="center" wrapText="1"/>
    </xf>
    <xf numFmtId="1" fontId="35" fillId="0" borderId="39" xfId="53" applyNumberFormat="1" applyFont="1" applyFill="1" applyBorder="1" applyAlignment="1">
      <alignment horizontal="center" wrapText="1"/>
    </xf>
    <xf numFmtId="1" fontId="35" fillId="0" borderId="37" xfId="53" applyNumberFormat="1" applyFont="1" applyFill="1" applyBorder="1" applyAlignment="1">
      <alignment horizontal="center"/>
    </xf>
    <xf numFmtId="0" fontId="3" fillId="0" borderId="38" xfId="51" applyFill="1" applyBorder="1" applyAlignment="1">
      <alignment horizontal="center"/>
    </xf>
    <xf numFmtId="0" fontId="3" fillId="0" borderId="39" xfId="51" applyFill="1" applyBorder="1" applyAlignment="1">
      <alignment horizontal="center"/>
    </xf>
    <xf numFmtId="1" fontId="35" fillId="0" borderId="42" xfId="53" applyNumberFormat="1" applyFont="1" applyFill="1" applyBorder="1" applyAlignment="1">
      <alignment horizontal="center" wrapText="1"/>
    </xf>
    <xf numFmtId="0" fontId="3" fillId="0" borderId="42" xfId="51" applyFill="1" applyBorder="1" applyAlignment="1">
      <alignment horizontal="center" wrapText="1"/>
    </xf>
    <xf numFmtId="0" fontId="27" fillId="0" borderId="34" xfId="53" applyFont="1" applyBorder="1" applyAlignment="1">
      <alignment horizontal="center" vertical="center" wrapText="1"/>
    </xf>
    <xf numFmtId="0" fontId="29" fillId="0" borderId="19" xfId="53" applyFont="1" applyBorder="1" applyAlignment="1">
      <alignment horizontal="center" vertical="center" wrapText="1"/>
    </xf>
    <xf numFmtId="0" fontId="29" fillId="0" borderId="34" xfId="53" applyFont="1" applyBorder="1" applyAlignment="1">
      <alignment horizontal="center" vertical="center" wrapText="1"/>
    </xf>
    <xf numFmtId="0" fontId="29" fillId="0" borderId="20" xfId="53" applyFont="1" applyBorder="1" applyAlignment="1">
      <alignment horizontal="center" vertical="center" wrapText="1"/>
    </xf>
    <xf numFmtId="0" fontId="30" fillId="0" borderId="0" xfId="53" applyFont="1" applyBorder="1" applyAlignment="1">
      <alignment horizontal="center" wrapText="1"/>
    </xf>
    <xf numFmtId="0" fontId="3" fillId="0" borderId="0" xfId="52"/>
    <xf numFmtId="0" fontId="27" fillId="0" borderId="31" xfId="53" applyFont="1" applyBorder="1" applyAlignment="1">
      <alignment horizontal="center" vertical="center" wrapText="1"/>
    </xf>
    <xf numFmtId="0" fontId="27" fillId="0" borderId="35" xfId="53" applyFont="1" applyBorder="1" applyAlignment="1">
      <alignment horizontal="center" vertical="center" wrapText="1"/>
    </xf>
    <xf numFmtId="0" fontId="33" fillId="0" borderId="0" xfId="74" applyFont="1" applyAlignment="1">
      <alignment horizontal="center"/>
    </xf>
    <xf numFmtId="0" fontId="60" fillId="0" borderId="0" xfId="75" applyFont="1" applyFill="1" applyAlignment="1">
      <alignment horizontal="center"/>
    </xf>
    <xf numFmtId="0" fontId="60" fillId="0" borderId="0" xfId="76" applyFont="1" applyFill="1" applyAlignment="1">
      <alignment horizontal="center"/>
    </xf>
    <xf numFmtId="0" fontId="75" fillId="0" borderId="0" xfId="79" applyFont="1" applyAlignment="1">
      <alignment horizontal="center" wrapText="1"/>
    </xf>
    <xf numFmtId="0" fontId="72" fillId="0" borderId="0" xfId="79"/>
    <xf numFmtId="0" fontId="76" fillId="0" borderId="0" xfId="79" applyFont="1" applyAlignment="1">
      <alignment horizontal="center" wrapText="1"/>
    </xf>
    <xf numFmtId="0" fontId="73" fillId="0" borderId="0" xfId="79" applyFont="1" applyAlignment="1">
      <alignment wrapText="1"/>
    </xf>
    <xf numFmtId="0" fontId="74" fillId="0" borderId="0" xfId="79" applyFont="1" applyAlignment="1">
      <alignment wrapText="1"/>
    </xf>
    <xf numFmtId="0" fontId="48" fillId="0" borderId="0" xfId="71" applyFont="1" applyAlignment="1">
      <alignment horizontal="center"/>
    </xf>
    <xf numFmtId="0" fontId="3" fillId="0" borderId="47" xfId="78" applyFont="1" applyFill="1" applyBorder="1" applyAlignment="1">
      <alignment horizontal="right" vertical="center"/>
    </xf>
    <xf numFmtId="0" fontId="3" fillId="0" borderId="12" xfId="78" applyFont="1" applyFill="1" applyBorder="1" applyAlignment="1">
      <alignment horizontal="right" vertical="center"/>
    </xf>
    <xf numFmtId="0" fontId="48" fillId="0" borderId="47" xfId="71" applyFont="1" applyFill="1" applyBorder="1" applyAlignment="1">
      <alignment horizontal="right" vertical="center"/>
    </xf>
    <xf numFmtId="0" fontId="48" fillId="0" borderId="48" xfId="71" applyFont="1" applyFill="1" applyBorder="1" applyAlignment="1">
      <alignment horizontal="right" vertical="center"/>
    </xf>
    <xf numFmtId="0" fontId="48" fillId="0" borderId="12" xfId="71" applyFont="1" applyFill="1" applyBorder="1" applyAlignment="1">
      <alignment horizontal="right" vertical="center"/>
    </xf>
    <xf numFmtId="0" fontId="3" fillId="0" borderId="0" xfId="51" applyFill="1" applyAlignment="1">
      <alignment horizontal="left" wrapText="1"/>
    </xf>
    <xf numFmtId="0" fontId="3" fillId="0" borderId="0" xfId="51" applyFill="1" applyAlignment="1">
      <alignment horizontal="right"/>
    </xf>
    <xf numFmtId="0" fontId="58" fillId="0" borderId="0" xfId="51" applyFont="1" applyFill="1" applyAlignment="1">
      <alignment horizontal="left" wrapText="1"/>
    </xf>
    <xf numFmtId="0" fontId="3" fillId="0" borderId="0" xfId="51" applyFill="1" applyAlignment="1">
      <alignment horizontal="left"/>
    </xf>
    <xf numFmtId="0" fontId="62" fillId="0" borderId="0" xfId="71" applyFont="1" applyAlignment="1">
      <alignment horizontal="center"/>
    </xf>
    <xf numFmtId="0" fontId="52" fillId="0" borderId="0" xfId="73" applyFont="1" applyAlignment="1">
      <alignment horizontal="center"/>
    </xf>
    <xf numFmtId="0" fontId="64" fillId="0" borderId="0" xfId="73" applyFont="1" applyAlignment="1">
      <alignment horizontal="center"/>
    </xf>
    <xf numFmtId="0" fontId="52" fillId="0" borderId="0" xfId="66" applyFont="1" applyFill="1" applyAlignment="1">
      <alignment horizontal="center"/>
    </xf>
    <xf numFmtId="0" fontId="22" fillId="0" borderId="0" xfId="69" applyFont="1" applyFill="1" applyAlignment="1">
      <alignment horizontal="center"/>
    </xf>
    <xf numFmtId="0" fontId="47" fillId="0" borderId="10" xfId="64" applyFont="1" applyBorder="1" applyAlignment="1">
      <alignment horizontal="center" vertical="top"/>
    </xf>
    <xf numFmtId="0" fontId="4" fillId="0" borderId="10" xfId="64" applyBorder="1"/>
    <xf numFmtId="0" fontId="41" fillId="0" borderId="0" xfId="59" applyFont="1" applyAlignment="1">
      <alignment horizontal="center" wrapText="1"/>
    </xf>
    <xf numFmtId="0" fontId="41" fillId="0" borderId="0" xfId="59" applyFont="1" applyAlignment="1">
      <alignment horizontal="center" vertical="center" wrapText="1"/>
    </xf>
    <xf numFmtId="0" fontId="59" fillId="0" borderId="0" xfId="77" applyFont="1" applyFill="1" applyAlignment="1">
      <alignment horizontal="right"/>
    </xf>
    <xf numFmtId="0" fontId="29" fillId="0" borderId="0" xfId="77" applyFont="1" applyFill="1" applyAlignment="1">
      <alignment horizontal="center"/>
    </xf>
    <xf numFmtId="0" fontId="59" fillId="0" borderId="0" xfId="77" applyFont="1" applyFill="1" applyAlignment="1">
      <alignment horizontal="center"/>
    </xf>
    <xf numFmtId="0" fontId="29" fillId="0" borderId="0" xfId="77" applyFont="1" applyFill="1" applyAlignment="1">
      <alignment horizontal="right"/>
    </xf>
    <xf numFmtId="0" fontId="86" fillId="0" borderId="0" xfId="64" applyFont="1" applyFill="1" applyAlignment="1">
      <alignment horizontal="center" vertical="top" wrapText="1"/>
    </xf>
    <xf numFmtId="0" fontId="4" fillId="0" borderId="0" xfId="64" applyFill="1" applyAlignment="1">
      <alignment horizontal="center"/>
    </xf>
  </cellXfs>
  <cellStyles count="82">
    <cellStyle name="20% - 1. jelölőszín" xfId="1" builtinId="30" customBuiltin="1"/>
    <cellStyle name="20% - 1. jelölőszín 2" xfId="2" xr:uid="{00000000-0005-0000-0000-000001000000}"/>
    <cellStyle name="20% - 2. jelölőszín" xfId="3" builtinId="34" customBuiltin="1"/>
    <cellStyle name="20% - 2. jelölőszín 2" xfId="4" xr:uid="{00000000-0005-0000-0000-000003000000}"/>
    <cellStyle name="20% - 3. jelölőszín" xfId="5" builtinId="38" customBuiltin="1"/>
    <cellStyle name="20% - 3. jelölőszín 2" xfId="6" xr:uid="{00000000-0005-0000-0000-000005000000}"/>
    <cellStyle name="20% - 4. jelölőszín" xfId="7" builtinId="42" customBuiltin="1"/>
    <cellStyle name="20% - 4. jelölőszín 2" xfId="8" xr:uid="{00000000-0005-0000-0000-000007000000}"/>
    <cellStyle name="20% - 5. jelölőszín" xfId="9" builtinId="46" customBuiltin="1"/>
    <cellStyle name="20% - 5. jelölőszín 2" xfId="10" xr:uid="{00000000-0005-0000-0000-000009000000}"/>
    <cellStyle name="20% - 6. jelölőszín" xfId="11" builtinId="50" customBuiltin="1"/>
    <cellStyle name="20% - 6. jelölőszín 2" xfId="12" xr:uid="{00000000-0005-0000-0000-00000B000000}"/>
    <cellStyle name="40% - 1. jelölőszín" xfId="13" builtinId="31" customBuiltin="1"/>
    <cellStyle name="40% - 1. jelölőszín 2" xfId="14" xr:uid="{00000000-0005-0000-0000-00000D000000}"/>
    <cellStyle name="40% - 2. jelölőszín" xfId="15" builtinId="35" customBuiltin="1"/>
    <cellStyle name="40% - 2. jelölőszín 2" xfId="16" xr:uid="{00000000-0005-0000-0000-00000F000000}"/>
    <cellStyle name="40% - 3. jelölőszín" xfId="17" builtinId="39" customBuiltin="1"/>
    <cellStyle name="40% - 3. jelölőszín 2" xfId="18" xr:uid="{00000000-0005-0000-0000-000011000000}"/>
    <cellStyle name="40% - 4. jelölőszín" xfId="19" builtinId="43" customBuiltin="1"/>
    <cellStyle name="40% - 4. jelölőszín 2" xfId="20" xr:uid="{00000000-0005-0000-0000-000013000000}"/>
    <cellStyle name="40% - 5. jelölőszín" xfId="21" builtinId="47" customBuiltin="1"/>
    <cellStyle name="40% - 5. jelölőszín 2" xfId="22" xr:uid="{00000000-0005-0000-0000-000015000000}"/>
    <cellStyle name="40% - 6. jelölőszín" xfId="23" builtinId="51" customBuiltin="1"/>
    <cellStyle name="40% - 6. jelölőszín 2" xfId="24" xr:uid="{00000000-0005-0000-0000-000017000000}"/>
    <cellStyle name="60% - 1. jelölőszín" xfId="25" builtinId="32" customBuiltin="1"/>
    <cellStyle name="60% - 2. jelölőszín" xfId="26" builtinId="36" customBuiltin="1"/>
    <cellStyle name="60% - 3. jelölőszín" xfId="27" builtinId="40" customBuiltin="1"/>
    <cellStyle name="60% - 4. jelölőszín" xfId="28" builtinId="44" customBuiltin="1"/>
    <cellStyle name="60% - 5. jelölőszín" xfId="29" builtinId="48" customBuiltin="1"/>
    <cellStyle name="60% - 6. jelölőszín" xfId="30" builtinId="52" customBuiltin="1"/>
    <cellStyle name="Bevitel" xfId="31" builtinId="20" customBuiltin="1"/>
    <cellStyle name="Cím" xfId="32" builtinId="15" customBuiltin="1"/>
    <cellStyle name="Címsor 1" xfId="33" builtinId="16" customBuiltin="1"/>
    <cellStyle name="Címsor 2" xfId="34" builtinId="17" customBuiltin="1"/>
    <cellStyle name="Címsor 3" xfId="35" builtinId="18" customBuiltin="1"/>
    <cellStyle name="Címsor 4" xfId="36" builtinId="19" customBuiltin="1"/>
    <cellStyle name="Ellenőrzőcella" xfId="37" builtinId="23" customBuiltin="1"/>
    <cellStyle name="Figyelmeztetés" xfId="38" builtinId="11" customBuiltin="1"/>
    <cellStyle name="Hivatkozott cella" xfId="39" builtinId="24" customBuiltin="1"/>
    <cellStyle name="Jegyzet" xfId="40" builtinId="10" customBuiltin="1"/>
    <cellStyle name="Jelölőszín 1" xfId="41" builtinId="29" customBuiltin="1"/>
    <cellStyle name="Jelölőszín 2" xfId="42" builtinId="33" customBuiltin="1"/>
    <cellStyle name="Jelölőszín 3" xfId="43" builtinId="37" customBuiltin="1"/>
    <cellStyle name="Jelölőszín 4" xfId="44" builtinId="41" customBuiltin="1"/>
    <cellStyle name="Jelölőszín 5" xfId="45" builtinId="45" customBuiltin="1"/>
    <cellStyle name="Jelölőszín 6" xfId="46" builtinId="49" customBuiltin="1"/>
    <cellStyle name="Jó" xfId="47" builtinId="26" customBuiltin="1"/>
    <cellStyle name="Kimenet" xfId="48" builtinId="21" customBuiltin="1"/>
    <cellStyle name="Magyarázó szöveg" xfId="49" builtinId="53" customBuiltin="1"/>
    <cellStyle name="Normál" xfId="0" builtinId="0"/>
    <cellStyle name="Normál 2" xfId="50" xr:uid="{00000000-0005-0000-0000-000032000000}"/>
    <cellStyle name="Normál 2 2" xfId="51" xr:uid="{00000000-0005-0000-0000-000033000000}"/>
    <cellStyle name="Normál 3" xfId="52" xr:uid="{00000000-0005-0000-0000-000034000000}"/>
    <cellStyle name="Normál 4" xfId="61" xr:uid="{00000000-0005-0000-0000-000035000000}"/>
    <cellStyle name="Normál 4 2" xfId="68" xr:uid="{15D29B9A-4929-4EB4-899C-2561356EE76A}"/>
    <cellStyle name="Normál 5" xfId="64" xr:uid="{8B1FA99A-1121-415D-872C-EEC1EBA9D03C}"/>
    <cellStyle name="Normál 6" xfId="74" xr:uid="{4EA0A5B7-07A6-4CB7-8B72-A9F9C48BB679}"/>
    <cellStyle name="Normál 7" xfId="79" xr:uid="{35B0A3D9-AA64-4395-B7D6-215CCFF4A5EC}"/>
    <cellStyle name="Normál_2005. 4. számú melléklet" xfId="59" xr:uid="{00000000-0005-0000-0000-000036000000}"/>
    <cellStyle name="Normál_2005.11.sz.melléklet_10.sz.mell-2012 évi ktgvetés-12.01.24 Bea" xfId="77" xr:uid="{226EAAF9-BA36-44DC-ABD0-7C6E3CB6EADA}"/>
    <cellStyle name="Normál_2006 Zárszámadási rendelet 1,2,3,4,5,6,8,9,10,11,12,13,14,15 sz. mellékletei" xfId="71" xr:uid="{39980997-C701-46FE-81BD-6A207B4076F4}"/>
    <cellStyle name="Normál_2009. ktv.rendelet" xfId="53" xr:uid="{00000000-0005-0000-0000-000037000000}"/>
    <cellStyle name="Normál_4.1.sz.mell. 2004. évi felújítások" xfId="75" xr:uid="{FA9ECCD8-6CFA-4076-A712-0F2F795216CC}"/>
    <cellStyle name="Normál_4.2.számú mell. 2004. évi beruházások intézményeknél" xfId="76" xr:uid="{1E8B7AE7-EEE2-4EA0-BFB2-03689E576F25}"/>
    <cellStyle name="Normál_5.1.,2.,sz. melléklet vagyon 2006" xfId="65" xr:uid="{132B1608-0691-4139-9393-C0885F268178}"/>
    <cellStyle name="Normál_8.1,2. sz. melléklet" xfId="72" xr:uid="{E559AD3A-2008-4C80-887A-71C23CF34D32}"/>
    <cellStyle name="Normál_9.1. sz. melléklet" xfId="67" xr:uid="{29F75AA4-3581-4697-A1CB-94A0A2950CE2}"/>
    <cellStyle name="Normál_9.1.sz. melléklet NORMA" xfId="66" xr:uid="{5C62C1D6-047D-4F13-B8F7-880C89DC99FF}"/>
    <cellStyle name="Normál_9.2-9.4 melléklet" xfId="69" xr:uid="{05F7A73A-594A-4157-932C-EAD740FB554F}"/>
    <cellStyle name="Normál_koltsegvetes_melleklet" xfId="78" xr:uid="{F26AF9A4-0280-4857-812C-6D97AFC99D10}"/>
    <cellStyle name="Normál_költségvetési rendelet 3,4,5,5b,5c,6,9,9a,11,16a,16b mellékletei-2008-3" xfId="73" xr:uid="{73A2F1BD-3E54-4EAE-B941-DE4E374BF3B7}"/>
    <cellStyle name="Normal_KTRSZJ" xfId="54" xr:uid="{00000000-0005-0000-0000-000039000000}"/>
    <cellStyle name="Normál_Leltár-2008-I" xfId="70" xr:uid="{2E33B78C-429E-43E0-B038-5C775CF917F1}"/>
    <cellStyle name="Összesen" xfId="55" builtinId="25" customBuiltin="1"/>
    <cellStyle name="Pénznem" xfId="63" builtinId="4"/>
    <cellStyle name="Pénznem 2" xfId="62" xr:uid="{00000000-0005-0000-0000-00003B000000}"/>
    <cellStyle name="Pénznem 3" xfId="80" xr:uid="{BD5DDC92-25AE-4C3A-853C-8FC70D0120A8}"/>
    <cellStyle name="Rossz" xfId="56" builtinId="27" customBuiltin="1"/>
    <cellStyle name="Semleges" xfId="57" builtinId="28" customBuiltin="1"/>
    <cellStyle name="Számítás" xfId="58" builtinId="22" customBuiltin="1"/>
    <cellStyle name="Százalék 2" xfId="60" xr:uid="{00000000-0005-0000-0000-00003F000000}"/>
    <cellStyle name="Százalék 3" xfId="81" xr:uid="{B3A2ED94-5B48-48F0-A7A9-F5785185A9E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AO291"/>
  <sheetViews>
    <sheetView view="pageBreakPreview" zoomScale="85" zoomScaleNormal="75" zoomScaleSheetLayoutView="85" workbookViewId="0">
      <pane ySplit="8" topLeftCell="A9" activePane="bottomLeft" state="frozen"/>
      <selection activeCell="D35" sqref="D35"/>
      <selection pane="bottomLeft" activeCell="D5" sqref="D5"/>
    </sheetView>
  </sheetViews>
  <sheetFormatPr defaultColWidth="9.109375" defaultRowHeight="16.8" x14ac:dyDescent="0.3"/>
  <cols>
    <col min="1" max="1" width="5.44140625" style="75" customWidth="1"/>
    <col min="2" max="2" width="7.33203125" style="173" customWidth="1"/>
    <col min="3" max="3" width="64.5546875" style="48" customWidth="1"/>
    <col min="4" max="4" width="11.109375" style="34" bestFit="1" customWidth="1"/>
    <col min="5" max="5" width="10.44140625" style="34" customWidth="1"/>
    <col min="6" max="7" width="9.109375" style="34" customWidth="1"/>
    <col min="8" max="8" width="11.109375" style="34" bestFit="1" customWidth="1"/>
    <col min="9" max="9" width="10.44140625" style="34" customWidth="1"/>
    <col min="10" max="11" width="9.109375" style="34" customWidth="1"/>
    <col min="12" max="12" width="11.44140625" style="34" customWidth="1"/>
    <col min="13" max="13" width="11.33203125" style="34" customWidth="1"/>
    <col min="14" max="15" width="9.109375" style="34"/>
    <col min="16" max="16" width="10.6640625" style="241" customWidth="1"/>
    <col min="17" max="17" width="16.33203125" style="235" customWidth="1"/>
    <col min="18" max="18" width="11.44140625" style="5" bestFit="1" customWidth="1"/>
    <col min="19" max="16384" width="9.109375" style="5"/>
  </cols>
  <sheetData>
    <row r="1" spans="1:33" s="13" customFormat="1" x14ac:dyDescent="0.3">
      <c r="A1" s="52"/>
      <c r="B1" s="70"/>
      <c r="C1" s="69"/>
      <c r="D1" s="52"/>
      <c r="E1" s="52"/>
      <c r="F1" s="52"/>
      <c r="G1" s="52"/>
      <c r="H1" s="52"/>
      <c r="I1" s="52"/>
      <c r="J1" s="52"/>
      <c r="K1" s="52"/>
      <c r="L1" s="52"/>
      <c r="M1" s="52"/>
      <c r="N1" s="52"/>
      <c r="O1" s="233" t="s">
        <v>1991</v>
      </c>
      <c r="P1" s="241"/>
      <c r="Q1" s="235"/>
      <c r="R1" s="5"/>
      <c r="S1" s="5"/>
      <c r="T1" s="5"/>
      <c r="U1" s="5"/>
      <c r="V1" s="5"/>
      <c r="W1" s="5"/>
      <c r="X1" s="5"/>
      <c r="Y1" s="5"/>
      <c r="Z1" s="5"/>
      <c r="AA1" s="5"/>
      <c r="AB1" s="5"/>
      <c r="AC1" s="5"/>
      <c r="AD1" s="5"/>
      <c r="AE1" s="5"/>
      <c r="AF1" s="5"/>
      <c r="AG1" s="5"/>
    </row>
    <row r="2" spans="1:33" s="13" customFormat="1" x14ac:dyDescent="0.3">
      <c r="A2" s="52"/>
      <c r="B2" s="70"/>
      <c r="C2" s="69"/>
      <c r="D2" s="52"/>
      <c r="E2" s="52"/>
      <c r="F2" s="52"/>
      <c r="G2" s="70"/>
      <c r="H2" s="52"/>
      <c r="I2" s="52"/>
      <c r="J2" s="52"/>
      <c r="K2" s="70"/>
      <c r="L2" s="52"/>
      <c r="M2" s="52"/>
      <c r="N2" s="52"/>
      <c r="O2" s="52"/>
      <c r="P2" s="241"/>
      <c r="Q2" s="235"/>
      <c r="R2" s="5"/>
      <c r="S2" s="5"/>
      <c r="T2" s="5"/>
      <c r="U2" s="5"/>
      <c r="V2" s="5"/>
      <c r="W2" s="5"/>
      <c r="X2" s="5"/>
      <c r="Y2" s="5"/>
      <c r="Z2" s="5"/>
      <c r="AA2" s="5"/>
      <c r="AB2" s="5"/>
      <c r="AC2" s="5"/>
      <c r="AD2" s="5"/>
      <c r="AE2" s="5"/>
      <c r="AF2" s="5"/>
      <c r="AG2" s="5"/>
    </row>
    <row r="3" spans="1:33" s="13" customFormat="1" x14ac:dyDescent="0.3">
      <c r="A3" s="52"/>
      <c r="B3" s="69"/>
      <c r="C3" s="69"/>
      <c r="D3" s="69"/>
      <c r="E3" s="52"/>
      <c r="F3" s="52"/>
      <c r="G3" s="52"/>
      <c r="H3" s="69"/>
      <c r="I3" s="52"/>
      <c r="J3" s="52"/>
      <c r="K3" s="52"/>
      <c r="L3" s="52"/>
      <c r="M3" s="52"/>
      <c r="N3" s="52"/>
      <c r="O3" s="52"/>
      <c r="P3" s="241"/>
      <c r="Q3" s="235"/>
      <c r="R3" s="5"/>
      <c r="S3" s="5"/>
      <c r="T3" s="5"/>
      <c r="U3" s="5"/>
      <c r="V3" s="5"/>
      <c r="W3" s="5"/>
      <c r="X3" s="5"/>
      <c r="Y3" s="5"/>
      <c r="Z3" s="5"/>
      <c r="AA3" s="5"/>
      <c r="AB3" s="5"/>
      <c r="AC3" s="5"/>
      <c r="AD3" s="5"/>
      <c r="AE3" s="5"/>
      <c r="AF3" s="5"/>
      <c r="AG3" s="5"/>
    </row>
    <row r="4" spans="1:33" x14ac:dyDescent="0.3">
      <c r="A4" s="74"/>
      <c r="B4" s="74"/>
      <c r="C4" s="74" t="s">
        <v>4</v>
      </c>
      <c r="D4" s="52"/>
      <c r="E4" s="52"/>
      <c r="F4" s="52"/>
      <c r="G4" s="52"/>
      <c r="H4" s="52"/>
      <c r="I4" s="52"/>
      <c r="J4" s="52"/>
      <c r="K4" s="52"/>
      <c r="L4" s="52"/>
      <c r="M4" s="52"/>
      <c r="N4" s="52"/>
      <c r="O4" s="52"/>
    </row>
    <row r="5" spans="1:33" ht="17.399999999999999" thickBot="1" x14ac:dyDescent="0.35">
      <c r="A5" s="119"/>
      <c r="B5" s="119"/>
      <c r="C5" s="119" t="s">
        <v>210</v>
      </c>
      <c r="D5" s="53"/>
      <c r="E5" s="53"/>
      <c r="F5" s="53"/>
      <c r="G5" s="53"/>
      <c r="H5" s="53"/>
      <c r="I5" s="53"/>
      <c r="J5" s="53"/>
      <c r="K5" s="53"/>
      <c r="L5" s="52"/>
      <c r="M5" s="52"/>
      <c r="N5" s="52"/>
      <c r="O5" s="52"/>
    </row>
    <row r="6" spans="1:33" ht="17.399999999999999" thickBot="1" x14ac:dyDescent="0.35">
      <c r="A6" s="120"/>
      <c r="B6" s="121"/>
      <c r="C6" s="122"/>
      <c r="D6" s="570" t="s">
        <v>159</v>
      </c>
      <c r="E6" s="571"/>
      <c r="F6" s="571"/>
      <c r="G6" s="572"/>
      <c r="H6" s="573" t="s">
        <v>466</v>
      </c>
      <c r="I6" s="574"/>
      <c r="J6" s="574"/>
      <c r="K6" s="575"/>
      <c r="L6" s="573" t="s">
        <v>467</v>
      </c>
      <c r="M6" s="574"/>
      <c r="N6" s="574"/>
      <c r="O6" s="575"/>
    </row>
    <row r="7" spans="1:33" ht="42.6" thickBot="1" x14ac:dyDescent="0.35">
      <c r="A7" s="114"/>
      <c r="B7" s="123"/>
      <c r="C7" s="124"/>
      <c r="D7" s="30" t="s">
        <v>25</v>
      </c>
      <c r="E7" s="31" t="s">
        <v>42</v>
      </c>
      <c r="F7" s="32" t="s">
        <v>43</v>
      </c>
      <c r="G7" s="33" t="s">
        <v>44</v>
      </c>
      <c r="H7" s="30" t="s">
        <v>25</v>
      </c>
      <c r="I7" s="31" t="s">
        <v>42</v>
      </c>
      <c r="J7" s="32" t="s">
        <v>43</v>
      </c>
      <c r="K7" s="33" t="s">
        <v>44</v>
      </c>
      <c r="L7" s="30" t="s">
        <v>25</v>
      </c>
      <c r="M7" s="31" t="s">
        <v>42</v>
      </c>
      <c r="N7" s="32" t="s">
        <v>43</v>
      </c>
      <c r="O7" s="33" t="s">
        <v>44</v>
      </c>
    </row>
    <row r="8" spans="1:33" x14ac:dyDescent="0.3">
      <c r="A8" s="125" t="s">
        <v>5</v>
      </c>
      <c r="B8" s="126" t="s">
        <v>6</v>
      </c>
      <c r="C8" s="127" t="s">
        <v>7</v>
      </c>
      <c r="D8" s="125"/>
      <c r="E8" s="128"/>
      <c r="F8" s="128"/>
      <c r="G8" s="129"/>
      <c r="H8" s="125"/>
      <c r="I8" s="128"/>
      <c r="J8" s="128"/>
      <c r="K8" s="129"/>
      <c r="L8" s="125"/>
      <c r="M8" s="128"/>
      <c r="N8" s="128"/>
      <c r="O8" s="129"/>
    </row>
    <row r="9" spans="1:33" x14ac:dyDescent="0.3">
      <c r="A9" s="47"/>
      <c r="B9" s="130"/>
      <c r="C9" s="112"/>
      <c r="D9" s="35"/>
      <c r="E9" s="36"/>
      <c r="F9" s="36"/>
      <c r="G9" s="37"/>
      <c r="H9" s="35"/>
      <c r="I9" s="36"/>
      <c r="J9" s="36"/>
      <c r="K9" s="37"/>
      <c r="L9" s="35"/>
      <c r="M9" s="36"/>
      <c r="N9" s="36"/>
      <c r="O9" s="37"/>
    </row>
    <row r="10" spans="1:33" x14ac:dyDescent="0.3">
      <c r="A10" s="108">
        <v>101</v>
      </c>
      <c r="B10" s="130"/>
      <c r="C10" s="91" t="s">
        <v>174</v>
      </c>
      <c r="D10" s="92"/>
      <c r="E10" s="38"/>
      <c r="F10" s="38"/>
      <c r="G10" s="196"/>
      <c r="H10" s="92"/>
      <c r="I10" s="38"/>
      <c r="J10" s="38"/>
      <c r="K10" s="196"/>
      <c r="L10" s="92"/>
      <c r="M10" s="38"/>
      <c r="N10" s="38"/>
      <c r="O10" s="196"/>
    </row>
    <row r="11" spans="1:33" x14ac:dyDescent="0.3">
      <c r="A11" s="108"/>
      <c r="B11" s="130" t="s">
        <v>8</v>
      </c>
      <c r="C11" s="112" t="s">
        <v>90</v>
      </c>
      <c r="D11" s="57">
        <v>6100</v>
      </c>
      <c r="E11" s="36">
        <v>6100</v>
      </c>
      <c r="F11" s="36"/>
      <c r="G11" s="37"/>
      <c r="H11" s="57">
        <v>6100</v>
      </c>
      <c r="I11" s="36">
        <v>6100</v>
      </c>
      <c r="J11" s="36">
        <v>0</v>
      </c>
      <c r="K11" s="37">
        <v>0</v>
      </c>
      <c r="L11" s="57">
        <v>2263</v>
      </c>
      <c r="M11" s="36">
        <v>2263</v>
      </c>
      <c r="N11" s="36">
        <v>0</v>
      </c>
      <c r="O11" s="37">
        <v>0</v>
      </c>
    </row>
    <row r="12" spans="1:33" x14ac:dyDescent="0.3">
      <c r="A12" s="108"/>
      <c r="B12" s="130" t="s">
        <v>16</v>
      </c>
      <c r="C12" s="60" t="s">
        <v>167</v>
      </c>
      <c r="D12" s="57"/>
      <c r="E12" s="36"/>
      <c r="F12" s="36"/>
      <c r="G12" s="37"/>
      <c r="H12" s="57"/>
      <c r="I12" s="36"/>
      <c r="J12" s="36"/>
      <c r="K12" s="37"/>
      <c r="L12" s="57"/>
      <c r="M12" s="36"/>
      <c r="N12" s="36"/>
      <c r="O12" s="37"/>
    </row>
    <row r="13" spans="1:33" s="17" customFormat="1" ht="13.8" x14ac:dyDescent="0.25">
      <c r="A13" s="58"/>
      <c r="B13" s="59"/>
      <c r="C13" s="60" t="s">
        <v>198</v>
      </c>
      <c r="D13" s="61">
        <v>0</v>
      </c>
      <c r="E13" s="50">
        <v>0</v>
      </c>
      <c r="F13" s="50"/>
      <c r="G13" s="197"/>
      <c r="H13" s="61">
        <v>619</v>
      </c>
      <c r="I13" s="50">
        <v>619</v>
      </c>
      <c r="J13" s="50">
        <v>0</v>
      </c>
      <c r="K13" s="197">
        <v>0</v>
      </c>
      <c r="L13" s="61">
        <v>618</v>
      </c>
      <c r="M13" s="50">
        <v>618</v>
      </c>
      <c r="N13" s="50">
        <v>0</v>
      </c>
      <c r="O13" s="197">
        <v>0</v>
      </c>
      <c r="P13" s="242"/>
      <c r="Q13" s="238"/>
      <c r="R13" s="174"/>
      <c r="S13" s="174"/>
      <c r="T13" s="174"/>
      <c r="U13" s="174"/>
      <c r="V13" s="174"/>
      <c r="W13" s="174"/>
      <c r="X13" s="174"/>
      <c r="Y13" s="174"/>
      <c r="Z13" s="174"/>
      <c r="AA13" s="174"/>
      <c r="AB13" s="174"/>
      <c r="AC13" s="174"/>
      <c r="AD13" s="174"/>
      <c r="AE13" s="174"/>
      <c r="AF13" s="174"/>
      <c r="AG13" s="174"/>
    </row>
    <row r="14" spans="1:33" x14ac:dyDescent="0.3">
      <c r="A14" s="47"/>
      <c r="B14" s="130"/>
      <c r="C14" s="131" t="s">
        <v>10</v>
      </c>
      <c r="D14" s="92">
        <f>D11+D13</f>
        <v>6100</v>
      </c>
      <c r="E14" s="38">
        <f t="shared" ref="E14:G14" si="0">E11+E13</f>
        <v>6100</v>
      </c>
      <c r="F14" s="38">
        <f t="shared" si="0"/>
        <v>0</v>
      </c>
      <c r="G14" s="196">
        <f t="shared" si="0"/>
        <v>0</v>
      </c>
      <c r="H14" s="92">
        <v>6719</v>
      </c>
      <c r="I14" s="38">
        <v>6719</v>
      </c>
      <c r="J14" s="38">
        <v>0</v>
      </c>
      <c r="K14" s="196">
        <v>0</v>
      </c>
      <c r="L14" s="92">
        <f t="shared" ref="L14:O14" si="1">L11+L13</f>
        <v>2881</v>
      </c>
      <c r="M14" s="38">
        <f t="shared" si="1"/>
        <v>2881</v>
      </c>
      <c r="N14" s="38">
        <f t="shared" si="1"/>
        <v>0</v>
      </c>
      <c r="O14" s="196">
        <f t="shared" si="1"/>
        <v>0</v>
      </c>
    </row>
    <row r="15" spans="1:33" x14ac:dyDescent="0.3">
      <c r="A15" s="47"/>
      <c r="B15" s="130"/>
      <c r="C15" s="131"/>
      <c r="D15" s="92"/>
      <c r="E15" s="38"/>
      <c r="F15" s="38"/>
      <c r="G15" s="196"/>
      <c r="H15" s="92"/>
      <c r="I15" s="38"/>
      <c r="J15" s="38"/>
      <c r="K15" s="196"/>
      <c r="L15" s="92"/>
      <c r="M15" s="38"/>
      <c r="N15" s="38"/>
      <c r="O15" s="196"/>
    </row>
    <row r="16" spans="1:33" x14ac:dyDescent="0.3">
      <c r="A16" s="108">
        <v>102</v>
      </c>
      <c r="B16" s="130"/>
      <c r="C16" s="97" t="s">
        <v>160</v>
      </c>
      <c r="D16" s="92"/>
      <c r="E16" s="38"/>
      <c r="F16" s="38"/>
      <c r="G16" s="196"/>
      <c r="H16" s="92"/>
      <c r="I16" s="38"/>
      <c r="J16" s="38"/>
      <c r="K16" s="196"/>
      <c r="L16" s="92"/>
      <c r="M16" s="38"/>
      <c r="N16" s="38"/>
      <c r="O16" s="196"/>
    </row>
    <row r="17" spans="1:17" x14ac:dyDescent="0.3">
      <c r="A17" s="108"/>
      <c r="B17" s="130" t="s">
        <v>8</v>
      </c>
      <c r="C17" s="112" t="s">
        <v>175</v>
      </c>
      <c r="D17" s="57">
        <v>4900</v>
      </c>
      <c r="E17" s="36">
        <v>4900</v>
      </c>
      <c r="F17" s="36"/>
      <c r="G17" s="37"/>
      <c r="H17" s="57">
        <v>4900</v>
      </c>
      <c r="I17" s="36">
        <v>4900</v>
      </c>
      <c r="J17" s="36">
        <v>0</v>
      </c>
      <c r="K17" s="37">
        <v>0</v>
      </c>
      <c r="L17" s="57">
        <v>4278</v>
      </c>
      <c r="M17" s="36">
        <v>4278</v>
      </c>
      <c r="N17" s="36">
        <v>0</v>
      </c>
      <c r="O17" s="37">
        <v>0</v>
      </c>
    </row>
    <row r="18" spans="1:17" x14ac:dyDescent="0.3">
      <c r="A18" s="108"/>
      <c r="B18" s="130" t="s">
        <v>16</v>
      </c>
      <c r="C18" s="60" t="s">
        <v>167</v>
      </c>
      <c r="D18" s="57"/>
      <c r="E18" s="36"/>
      <c r="F18" s="36"/>
      <c r="G18" s="37"/>
      <c r="H18" s="57"/>
      <c r="I18" s="36"/>
      <c r="J18" s="36"/>
      <c r="K18" s="37"/>
      <c r="L18" s="57"/>
      <c r="M18" s="36"/>
      <c r="N18" s="36"/>
      <c r="O18" s="37"/>
    </row>
    <row r="19" spans="1:17" x14ac:dyDescent="0.3">
      <c r="A19" s="108"/>
      <c r="B19" s="130"/>
      <c r="C19" s="60" t="s">
        <v>198</v>
      </c>
      <c r="D19" s="57">
        <v>0</v>
      </c>
      <c r="E19" s="36">
        <v>0</v>
      </c>
      <c r="F19" s="36"/>
      <c r="G19" s="37"/>
      <c r="H19" s="57">
        <v>754</v>
      </c>
      <c r="I19" s="36">
        <v>754</v>
      </c>
      <c r="J19" s="36">
        <v>0</v>
      </c>
      <c r="K19" s="37">
        <v>0</v>
      </c>
      <c r="L19" s="57">
        <v>692</v>
      </c>
      <c r="M19" s="36">
        <v>692</v>
      </c>
      <c r="N19" s="36">
        <v>0</v>
      </c>
      <c r="O19" s="37">
        <v>0</v>
      </c>
    </row>
    <row r="20" spans="1:17" x14ac:dyDescent="0.3">
      <c r="A20" s="47"/>
      <c r="B20" s="130"/>
      <c r="C20" s="131" t="s">
        <v>30</v>
      </c>
      <c r="D20" s="92">
        <f>D17+D19</f>
        <v>4900</v>
      </c>
      <c r="E20" s="38">
        <f t="shared" ref="E20:G20" si="2">E17+E19</f>
        <v>4900</v>
      </c>
      <c r="F20" s="38">
        <f t="shared" si="2"/>
        <v>0</v>
      </c>
      <c r="G20" s="196">
        <f t="shared" si="2"/>
        <v>0</v>
      </c>
      <c r="H20" s="92">
        <v>5654</v>
      </c>
      <c r="I20" s="38">
        <v>5654</v>
      </c>
      <c r="J20" s="38">
        <v>0</v>
      </c>
      <c r="K20" s="196">
        <v>0</v>
      </c>
      <c r="L20" s="92">
        <f t="shared" ref="L20:O20" si="3">L17+L19</f>
        <v>4970</v>
      </c>
      <c r="M20" s="38">
        <f t="shared" si="3"/>
        <v>4970</v>
      </c>
      <c r="N20" s="38">
        <f t="shared" si="3"/>
        <v>0</v>
      </c>
      <c r="O20" s="196">
        <f t="shared" si="3"/>
        <v>0</v>
      </c>
    </row>
    <row r="21" spans="1:17" x14ac:dyDescent="0.3">
      <c r="A21" s="47"/>
      <c r="B21" s="130"/>
      <c r="C21" s="60"/>
      <c r="D21" s="92"/>
      <c r="E21" s="38"/>
      <c r="F21" s="38"/>
      <c r="G21" s="196"/>
      <c r="H21" s="92"/>
      <c r="I21" s="38"/>
      <c r="J21" s="38"/>
      <c r="K21" s="196"/>
      <c r="L21" s="92"/>
      <c r="M21" s="38"/>
      <c r="N21" s="38"/>
      <c r="O21" s="196"/>
    </row>
    <row r="22" spans="1:17" x14ac:dyDescent="0.3">
      <c r="A22" s="108">
        <v>103</v>
      </c>
      <c r="B22" s="130"/>
      <c r="C22" s="131" t="s">
        <v>46</v>
      </c>
      <c r="D22" s="92"/>
      <c r="E22" s="38"/>
      <c r="F22" s="38"/>
      <c r="G22" s="196"/>
      <c r="H22" s="92"/>
      <c r="I22" s="38"/>
      <c r="J22" s="38"/>
      <c r="K22" s="196"/>
      <c r="L22" s="92"/>
      <c r="M22" s="38"/>
      <c r="N22" s="38"/>
      <c r="O22" s="196"/>
    </row>
    <row r="23" spans="1:17" x14ac:dyDescent="0.3">
      <c r="A23" s="108"/>
      <c r="B23" s="130" t="s">
        <v>8</v>
      </c>
      <c r="C23" s="112" t="s">
        <v>90</v>
      </c>
      <c r="D23" s="57">
        <v>59276</v>
      </c>
      <c r="E23" s="36">
        <v>59276</v>
      </c>
      <c r="F23" s="36"/>
      <c r="G23" s="37"/>
      <c r="H23" s="57">
        <v>60500</v>
      </c>
      <c r="I23" s="36">
        <v>60500</v>
      </c>
      <c r="J23" s="36">
        <v>0</v>
      </c>
      <c r="K23" s="37">
        <v>0</v>
      </c>
      <c r="L23" s="57">
        <v>60453</v>
      </c>
      <c r="M23" s="36">
        <v>60453</v>
      </c>
      <c r="N23" s="36">
        <v>0</v>
      </c>
      <c r="O23" s="37">
        <v>0</v>
      </c>
    </row>
    <row r="24" spans="1:17" x14ac:dyDescent="0.3">
      <c r="A24" s="108"/>
      <c r="B24" s="130" t="s">
        <v>9</v>
      </c>
      <c r="C24" s="112" t="s">
        <v>67</v>
      </c>
      <c r="D24" s="57"/>
      <c r="E24" s="36"/>
      <c r="F24" s="36"/>
      <c r="G24" s="37"/>
      <c r="H24" s="57"/>
      <c r="I24" s="36"/>
      <c r="J24" s="36"/>
      <c r="K24" s="37"/>
      <c r="L24" s="57"/>
      <c r="M24" s="36"/>
      <c r="N24" s="36"/>
      <c r="O24" s="37"/>
    </row>
    <row r="25" spans="1:17" x14ac:dyDescent="0.3">
      <c r="A25" s="108"/>
      <c r="B25" s="130"/>
      <c r="C25" s="112" t="s">
        <v>462</v>
      </c>
      <c r="D25" s="57"/>
      <c r="E25" s="36"/>
      <c r="F25" s="36"/>
      <c r="G25" s="37"/>
      <c r="H25" s="57">
        <v>2100</v>
      </c>
      <c r="I25" s="36">
        <v>2100</v>
      </c>
      <c r="J25" s="36">
        <v>0</v>
      </c>
      <c r="K25" s="37">
        <v>0</v>
      </c>
      <c r="L25" s="57">
        <v>2100</v>
      </c>
      <c r="M25" s="36">
        <v>2100</v>
      </c>
      <c r="N25" s="36">
        <v>0</v>
      </c>
      <c r="O25" s="37">
        <v>0</v>
      </c>
    </row>
    <row r="26" spans="1:17" x14ac:dyDescent="0.3">
      <c r="A26" s="108"/>
      <c r="B26" s="130" t="s">
        <v>16</v>
      </c>
      <c r="C26" s="60" t="s">
        <v>167</v>
      </c>
      <c r="D26" s="57"/>
      <c r="E26" s="36"/>
      <c r="F26" s="36"/>
      <c r="G26" s="37"/>
      <c r="H26" s="57"/>
      <c r="I26" s="36"/>
      <c r="J26" s="36"/>
      <c r="K26" s="37"/>
      <c r="L26" s="57"/>
      <c r="M26" s="36"/>
      <c r="N26" s="36"/>
      <c r="O26" s="37"/>
    </row>
    <row r="27" spans="1:17" x14ac:dyDescent="0.3">
      <c r="A27" s="108"/>
      <c r="B27" s="130"/>
      <c r="C27" s="60" t="s">
        <v>198</v>
      </c>
      <c r="D27" s="57">
        <v>0</v>
      </c>
      <c r="E27" s="36">
        <v>0</v>
      </c>
      <c r="F27" s="36"/>
      <c r="G27" s="37"/>
      <c r="H27" s="57">
        <v>0</v>
      </c>
      <c r="I27" s="36">
        <v>0</v>
      </c>
      <c r="J27" s="36">
        <v>0</v>
      </c>
      <c r="K27" s="37">
        <v>0</v>
      </c>
      <c r="L27" s="57">
        <v>0</v>
      </c>
      <c r="M27" s="36">
        <v>0</v>
      </c>
      <c r="N27" s="36">
        <v>0</v>
      </c>
      <c r="O27" s="37">
        <v>0</v>
      </c>
    </row>
    <row r="28" spans="1:17" x14ac:dyDescent="0.3">
      <c r="A28" s="47"/>
      <c r="B28" s="130"/>
      <c r="C28" s="131" t="s">
        <v>18</v>
      </c>
      <c r="D28" s="92">
        <f>D23+D27</f>
        <v>59276</v>
      </c>
      <c r="E28" s="38">
        <f t="shared" ref="E28:G28" si="4">E23+E27</f>
        <v>59276</v>
      </c>
      <c r="F28" s="38">
        <f t="shared" si="4"/>
        <v>0</v>
      </c>
      <c r="G28" s="196">
        <f t="shared" si="4"/>
        <v>0</v>
      </c>
      <c r="H28" s="92">
        <v>62600</v>
      </c>
      <c r="I28" s="38">
        <v>62600</v>
      </c>
      <c r="J28" s="38">
        <v>0</v>
      </c>
      <c r="K28" s="196">
        <v>0</v>
      </c>
      <c r="L28" s="92">
        <f>L23+L27+L25</f>
        <v>62553</v>
      </c>
      <c r="M28" s="38">
        <f t="shared" ref="M28:O28" si="5">M23+M27+M25</f>
        <v>62553</v>
      </c>
      <c r="N28" s="38">
        <f t="shared" si="5"/>
        <v>0</v>
      </c>
      <c r="O28" s="196">
        <f t="shared" si="5"/>
        <v>0</v>
      </c>
    </row>
    <row r="29" spans="1:17" s="15" customFormat="1" x14ac:dyDescent="0.3">
      <c r="A29" s="47"/>
      <c r="B29" s="132"/>
      <c r="C29" s="112" t="s">
        <v>3</v>
      </c>
      <c r="D29" s="57"/>
      <c r="E29" s="36"/>
      <c r="F29" s="36"/>
      <c r="G29" s="37"/>
      <c r="H29" s="57"/>
      <c r="I29" s="36"/>
      <c r="J29" s="36"/>
      <c r="K29" s="37"/>
      <c r="L29" s="57"/>
      <c r="M29" s="36"/>
      <c r="N29" s="36"/>
      <c r="O29" s="37"/>
      <c r="P29" s="243"/>
      <c r="Q29" s="239"/>
    </row>
    <row r="30" spans="1:17" x14ac:dyDescent="0.3">
      <c r="A30" s="108">
        <v>104</v>
      </c>
      <c r="B30" s="130"/>
      <c r="C30" s="154" t="s">
        <v>206</v>
      </c>
      <c r="D30" s="92"/>
      <c r="E30" s="38"/>
      <c r="F30" s="38"/>
      <c r="G30" s="196"/>
      <c r="H30" s="92"/>
      <c r="I30" s="38"/>
      <c r="J30" s="38"/>
      <c r="K30" s="196"/>
      <c r="L30" s="92"/>
      <c r="M30" s="38"/>
      <c r="N30" s="38"/>
      <c r="O30" s="196"/>
    </row>
    <row r="31" spans="1:17" x14ac:dyDescent="0.3">
      <c r="A31" s="47"/>
      <c r="B31" s="130" t="s">
        <v>8</v>
      </c>
      <c r="C31" s="112" t="s">
        <v>90</v>
      </c>
      <c r="D31" s="57">
        <v>18150</v>
      </c>
      <c r="E31" s="36">
        <v>18150</v>
      </c>
      <c r="F31" s="36"/>
      <c r="G31" s="37"/>
      <c r="H31" s="57">
        <v>6750</v>
      </c>
      <c r="I31" s="36">
        <v>6750</v>
      </c>
      <c r="J31" s="36">
        <v>0</v>
      </c>
      <c r="K31" s="37">
        <v>0</v>
      </c>
      <c r="L31" s="57">
        <v>6742</v>
      </c>
      <c r="M31" s="36">
        <v>6742</v>
      </c>
      <c r="N31" s="36">
        <v>0</v>
      </c>
      <c r="O31" s="37">
        <v>0</v>
      </c>
    </row>
    <row r="32" spans="1:17" x14ac:dyDescent="0.3">
      <c r="A32" s="47"/>
      <c r="B32" s="130" t="s">
        <v>16</v>
      </c>
      <c r="C32" s="60" t="s">
        <v>167</v>
      </c>
      <c r="D32" s="57"/>
      <c r="E32" s="36"/>
      <c r="F32" s="36"/>
      <c r="G32" s="37"/>
      <c r="H32" s="57"/>
      <c r="I32" s="36"/>
      <c r="J32" s="36"/>
      <c r="K32" s="37"/>
      <c r="L32" s="57"/>
      <c r="M32" s="36"/>
      <c r="N32" s="36"/>
      <c r="O32" s="37"/>
    </row>
    <row r="33" spans="1:17" x14ac:dyDescent="0.3">
      <c r="A33" s="47"/>
      <c r="B33" s="130"/>
      <c r="C33" s="60" t="s">
        <v>198</v>
      </c>
      <c r="D33" s="57">
        <v>0</v>
      </c>
      <c r="E33" s="36">
        <v>0</v>
      </c>
      <c r="F33" s="36"/>
      <c r="G33" s="37"/>
      <c r="H33" s="57">
        <v>629</v>
      </c>
      <c r="I33" s="36">
        <v>629</v>
      </c>
      <c r="J33" s="36">
        <v>0</v>
      </c>
      <c r="K33" s="37">
        <v>0</v>
      </c>
      <c r="L33" s="57">
        <v>629</v>
      </c>
      <c r="M33" s="36">
        <v>629</v>
      </c>
      <c r="N33" s="36">
        <v>0</v>
      </c>
      <c r="O33" s="37">
        <v>0</v>
      </c>
    </row>
    <row r="34" spans="1:17" x14ac:dyDescent="0.3">
      <c r="A34" s="47"/>
      <c r="B34" s="130"/>
      <c r="C34" s="60" t="s">
        <v>392</v>
      </c>
      <c r="D34" s="57"/>
      <c r="E34" s="36"/>
      <c r="F34" s="36"/>
      <c r="G34" s="37"/>
      <c r="H34" s="57">
        <v>2000</v>
      </c>
      <c r="I34" s="36">
        <v>2000</v>
      </c>
      <c r="J34" s="36">
        <v>0</v>
      </c>
      <c r="K34" s="37">
        <v>0</v>
      </c>
      <c r="L34" s="57">
        <v>2000</v>
      </c>
      <c r="M34" s="36">
        <v>2000</v>
      </c>
      <c r="N34" s="36">
        <v>0</v>
      </c>
      <c r="O34" s="37">
        <v>0</v>
      </c>
    </row>
    <row r="35" spans="1:17" x14ac:dyDescent="0.3">
      <c r="A35" s="47"/>
      <c r="B35" s="130"/>
      <c r="C35" s="131" t="s">
        <v>11</v>
      </c>
      <c r="D35" s="92">
        <f t="shared" ref="D35:G35" si="6">SUM(D31)</f>
        <v>18150</v>
      </c>
      <c r="E35" s="38">
        <f t="shared" si="6"/>
        <v>18150</v>
      </c>
      <c r="F35" s="38">
        <f t="shared" si="6"/>
        <v>0</v>
      </c>
      <c r="G35" s="196">
        <f t="shared" si="6"/>
        <v>0</v>
      </c>
      <c r="H35" s="92">
        <v>9379</v>
      </c>
      <c r="I35" s="38">
        <v>9379</v>
      </c>
      <c r="J35" s="38">
        <v>0</v>
      </c>
      <c r="K35" s="196">
        <v>0</v>
      </c>
      <c r="L35" s="92">
        <f t="shared" ref="L35:O35" si="7">SUM(L31:L34)</f>
        <v>9371</v>
      </c>
      <c r="M35" s="38">
        <f t="shared" si="7"/>
        <v>9371</v>
      </c>
      <c r="N35" s="38">
        <f t="shared" si="7"/>
        <v>0</v>
      </c>
      <c r="O35" s="196">
        <f t="shared" si="7"/>
        <v>0</v>
      </c>
    </row>
    <row r="36" spans="1:17" ht="17.25" customHeight="1" x14ac:dyDescent="0.3">
      <c r="A36" s="47"/>
      <c r="B36" s="130"/>
      <c r="C36" s="112"/>
      <c r="D36" s="57"/>
      <c r="E36" s="36"/>
      <c r="F36" s="36"/>
      <c r="G36" s="37"/>
      <c r="H36" s="57"/>
      <c r="I36" s="36"/>
      <c r="J36" s="36"/>
      <c r="K36" s="37"/>
      <c r="L36" s="57"/>
      <c r="M36" s="36"/>
      <c r="N36" s="36"/>
      <c r="O36" s="37"/>
    </row>
    <row r="37" spans="1:17" x14ac:dyDescent="0.3">
      <c r="A37" s="108"/>
      <c r="B37" s="132"/>
      <c r="C37" s="131" t="s">
        <v>176</v>
      </c>
      <c r="D37" s="92">
        <f t="shared" ref="D37:G37" si="8">D14+D28+D35+D20</f>
        <v>88426</v>
      </c>
      <c r="E37" s="38">
        <f t="shared" si="8"/>
        <v>88426</v>
      </c>
      <c r="F37" s="38">
        <f t="shared" si="8"/>
        <v>0</v>
      </c>
      <c r="G37" s="196">
        <f t="shared" si="8"/>
        <v>0</v>
      </c>
      <c r="H37" s="92">
        <v>84352</v>
      </c>
      <c r="I37" s="38">
        <v>84352</v>
      </c>
      <c r="J37" s="38">
        <v>0</v>
      </c>
      <c r="K37" s="196">
        <v>0</v>
      </c>
      <c r="L37" s="92">
        <f t="shared" ref="L37:O37" si="9">L14+L28+L35+L20</f>
        <v>79775</v>
      </c>
      <c r="M37" s="38">
        <f t="shared" si="9"/>
        <v>79775</v>
      </c>
      <c r="N37" s="38">
        <f t="shared" si="9"/>
        <v>0</v>
      </c>
      <c r="O37" s="196">
        <f t="shared" si="9"/>
        <v>0</v>
      </c>
    </row>
    <row r="38" spans="1:17" x14ac:dyDescent="0.3">
      <c r="A38" s="47"/>
      <c r="B38" s="130"/>
      <c r="C38" s="112"/>
      <c r="D38" s="57"/>
      <c r="E38" s="36"/>
      <c r="F38" s="36"/>
      <c r="G38" s="37"/>
      <c r="H38" s="57"/>
      <c r="I38" s="36"/>
      <c r="J38" s="36"/>
      <c r="K38" s="37"/>
      <c r="L38" s="57"/>
      <c r="M38" s="36"/>
      <c r="N38" s="36"/>
      <c r="O38" s="37"/>
    </row>
    <row r="39" spans="1:17" x14ac:dyDescent="0.3">
      <c r="A39" s="87">
        <v>105</v>
      </c>
      <c r="B39" s="67"/>
      <c r="C39" s="131" t="s">
        <v>47</v>
      </c>
      <c r="D39" s="92"/>
      <c r="E39" s="38"/>
      <c r="F39" s="38"/>
      <c r="G39" s="196"/>
      <c r="H39" s="92"/>
      <c r="I39" s="38"/>
      <c r="J39" s="38"/>
      <c r="K39" s="196"/>
      <c r="L39" s="92"/>
      <c r="M39" s="38"/>
      <c r="N39" s="38"/>
      <c r="O39" s="196"/>
    </row>
    <row r="40" spans="1:17" x14ac:dyDescent="0.3">
      <c r="A40" s="108"/>
      <c r="B40" s="130" t="s">
        <v>8</v>
      </c>
      <c r="C40" s="112" t="s">
        <v>90</v>
      </c>
      <c r="D40" s="57"/>
      <c r="E40" s="36"/>
      <c r="F40" s="36"/>
      <c r="G40" s="37"/>
      <c r="H40" s="57"/>
      <c r="I40" s="36"/>
      <c r="J40" s="36"/>
      <c r="K40" s="37"/>
      <c r="L40" s="57"/>
      <c r="M40" s="36"/>
      <c r="N40" s="36"/>
      <c r="O40" s="37"/>
    </row>
    <row r="41" spans="1:17" x14ac:dyDescent="0.3">
      <c r="A41" s="108"/>
      <c r="B41" s="130"/>
      <c r="C41" s="112" t="s">
        <v>91</v>
      </c>
      <c r="D41" s="57">
        <v>10000</v>
      </c>
      <c r="E41" s="36">
        <v>10000</v>
      </c>
      <c r="F41" s="36"/>
      <c r="G41" s="37"/>
      <c r="H41" s="57">
        <v>10000</v>
      </c>
      <c r="I41" s="36">
        <v>10000</v>
      </c>
      <c r="J41" s="36">
        <v>0</v>
      </c>
      <c r="K41" s="37">
        <v>0</v>
      </c>
      <c r="L41" s="57">
        <v>6449</v>
      </c>
      <c r="M41" s="36">
        <v>6449</v>
      </c>
      <c r="N41" s="36">
        <v>0</v>
      </c>
      <c r="O41" s="37">
        <v>0</v>
      </c>
    </row>
    <row r="42" spans="1:17" x14ac:dyDescent="0.3">
      <c r="A42" s="108"/>
      <c r="B42" s="130"/>
      <c r="C42" s="112" t="s">
        <v>92</v>
      </c>
      <c r="D42" s="57">
        <v>0</v>
      </c>
      <c r="E42" s="36">
        <v>0</v>
      </c>
      <c r="F42" s="36"/>
      <c r="G42" s="37"/>
      <c r="H42" s="57">
        <v>0</v>
      </c>
      <c r="I42" s="36">
        <v>0</v>
      </c>
      <c r="J42" s="36">
        <v>0</v>
      </c>
      <c r="K42" s="37">
        <v>0</v>
      </c>
      <c r="L42" s="57">
        <v>0</v>
      </c>
      <c r="M42" s="36">
        <v>0</v>
      </c>
      <c r="N42" s="36">
        <v>0</v>
      </c>
      <c r="O42" s="37">
        <v>0</v>
      </c>
    </row>
    <row r="43" spans="1:17" s="14" customFormat="1" x14ac:dyDescent="0.3">
      <c r="A43" s="133"/>
      <c r="B43" s="134"/>
      <c r="C43" s="135" t="s">
        <v>26</v>
      </c>
      <c r="D43" s="46">
        <f t="shared" ref="D43:G43" si="10">SUM(D41:D42)</f>
        <v>10000</v>
      </c>
      <c r="E43" s="39">
        <f t="shared" si="10"/>
        <v>10000</v>
      </c>
      <c r="F43" s="39">
        <f t="shared" si="10"/>
        <v>0</v>
      </c>
      <c r="G43" s="198">
        <f t="shared" si="10"/>
        <v>0</v>
      </c>
      <c r="H43" s="46">
        <v>10000</v>
      </c>
      <c r="I43" s="39">
        <v>10000</v>
      </c>
      <c r="J43" s="39">
        <v>0</v>
      </c>
      <c r="K43" s="198">
        <v>0</v>
      </c>
      <c r="L43" s="46">
        <f t="shared" ref="L43:O43" si="11">SUM(L41:L42)</f>
        <v>6449</v>
      </c>
      <c r="M43" s="39">
        <f t="shared" si="11"/>
        <v>6449</v>
      </c>
      <c r="N43" s="39">
        <f t="shared" si="11"/>
        <v>0</v>
      </c>
      <c r="O43" s="198">
        <f t="shared" si="11"/>
        <v>0</v>
      </c>
      <c r="P43" s="241"/>
      <c r="Q43" s="235"/>
    </row>
    <row r="44" spans="1:17" s="14" customFormat="1" x14ac:dyDescent="0.3">
      <c r="A44" s="133"/>
      <c r="B44" s="130" t="s">
        <v>9</v>
      </c>
      <c r="C44" s="60" t="s">
        <v>67</v>
      </c>
      <c r="D44" s="46"/>
      <c r="E44" s="39"/>
      <c r="F44" s="39"/>
      <c r="G44" s="198"/>
      <c r="H44" s="46"/>
      <c r="I44" s="39"/>
      <c r="J44" s="39"/>
      <c r="K44" s="198"/>
      <c r="L44" s="46"/>
      <c r="M44" s="39"/>
      <c r="N44" s="39"/>
      <c r="O44" s="198"/>
      <c r="P44" s="241"/>
      <c r="Q44" s="235"/>
    </row>
    <row r="45" spans="1:17" s="14" customFormat="1" x14ac:dyDescent="0.3">
      <c r="A45" s="133"/>
      <c r="B45" s="130"/>
      <c r="C45" s="60" t="s">
        <v>470</v>
      </c>
      <c r="D45" s="46"/>
      <c r="E45" s="39"/>
      <c r="F45" s="39"/>
      <c r="G45" s="198"/>
      <c r="H45" s="46"/>
      <c r="I45" s="39"/>
      <c r="J45" s="39"/>
      <c r="K45" s="198"/>
      <c r="L45" s="57">
        <v>411</v>
      </c>
      <c r="M45" s="36">
        <v>411</v>
      </c>
      <c r="N45" s="36">
        <v>0</v>
      </c>
      <c r="O45" s="37">
        <v>0</v>
      </c>
      <c r="P45" s="241"/>
      <c r="Q45" s="235"/>
    </row>
    <row r="46" spans="1:17" s="14" customFormat="1" x14ac:dyDescent="0.3">
      <c r="A46" s="133"/>
      <c r="B46" s="134"/>
      <c r="C46" s="135" t="s">
        <v>26</v>
      </c>
      <c r="D46" s="46"/>
      <c r="E46" s="39"/>
      <c r="F46" s="39"/>
      <c r="G46" s="198"/>
      <c r="H46" s="46"/>
      <c r="I46" s="39"/>
      <c r="J46" s="39"/>
      <c r="K46" s="198"/>
      <c r="L46" s="46">
        <f>SUM(L45)</f>
        <v>411</v>
      </c>
      <c r="M46" s="39">
        <f t="shared" ref="M46:O46" si="12">SUM(M45)</f>
        <v>411</v>
      </c>
      <c r="N46" s="39">
        <f t="shared" si="12"/>
        <v>0</v>
      </c>
      <c r="O46" s="198">
        <f t="shared" si="12"/>
        <v>0</v>
      </c>
      <c r="P46" s="241"/>
      <c r="Q46" s="235"/>
    </row>
    <row r="47" spans="1:17" s="14" customFormat="1" x14ac:dyDescent="0.3">
      <c r="A47" s="133"/>
      <c r="B47" s="248" t="s">
        <v>16</v>
      </c>
      <c r="C47" s="60" t="s">
        <v>167</v>
      </c>
      <c r="D47" s="46"/>
      <c r="E47" s="39"/>
      <c r="F47" s="39"/>
      <c r="G47" s="198"/>
      <c r="H47" s="46"/>
      <c r="I47" s="39"/>
      <c r="J47" s="39"/>
      <c r="K47" s="198"/>
      <c r="L47" s="46"/>
      <c r="M47" s="39"/>
      <c r="N47" s="39"/>
      <c r="O47" s="198"/>
      <c r="P47" s="241"/>
      <c r="Q47" s="235"/>
    </row>
    <row r="48" spans="1:17" s="14" customFormat="1" x14ac:dyDescent="0.3">
      <c r="A48" s="133"/>
      <c r="B48" s="59"/>
      <c r="C48" s="60" t="s">
        <v>168</v>
      </c>
      <c r="D48" s="46"/>
      <c r="E48" s="39"/>
      <c r="F48" s="39"/>
      <c r="G48" s="198"/>
      <c r="H48" s="46"/>
      <c r="I48" s="39"/>
      <c r="J48" s="39"/>
      <c r="K48" s="198"/>
      <c r="L48" s="57">
        <v>33</v>
      </c>
      <c r="M48" s="36">
        <v>33</v>
      </c>
      <c r="N48" s="36">
        <v>0</v>
      </c>
      <c r="O48" s="37">
        <v>0</v>
      </c>
      <c r="P48" s="241"/>
      <c r="Q48" s="235"/>
    </row>
    <row r="49" spans="1:33" s="14" customFormat="1" x14ac:dyDescent="0.3">
      <c r="A49" s="133"/>
      <c r="B49" s="134"/>
      <c r="C49" s="135" t="s">
        <v>26</v>
      </c>
      <c r="D49" s="46"/>
      <c r="E49" s="39"/>
      <c r="F49" s="39"/>
      <c r="G49" s="198"/>
      <c r="H49" s="46"/>
      <c r="I49" s="39"/>
      <c r="J49" s="39"/>
      <c r="K49" s="198"/>
      <c r="L49" s="46">
        <f>SUM(L48)</f>
        <v>33</v>
      </c>
      <c r="M49" s="39">
        <f t="shared" ref="M49" si="13">SUM(M48)</f>
        <v>33</v>
      </c>
      <c r="N49" s="39">
        <f t="shared" ref="N49" si="14">SUM(N48)</f>
        <v>0</v>
      </c>
      <c r="O49" s="198">
        <f t="shared" ref="O49" si="15">SUM(O48)</f>
        <v>0</v>
      </c>
      <c r="P49" s="241"/>
      <c r="Q49" s="235"/>
    </row>
    <row r="50" spans="1:33" x14ac:dyDescent="0.3">
      <c r="A50" s="108"/>
      <c r="B50" s="130"/>
      <c r="C50" s="131" t="s">
        <v>192</v>
      </c>
      <c r="D50" s="92">
        <f>D43</f>
        <v>10000</v>
      </c>
      <c r="E50" s="38">
        <f>E43</f>
        <v>10000</v>
      </c>
      <c r="F50" s="38">
        <f>F43</f>
        <v>0</v>
      </c>
      <c r="G50" s="196">
        <f>G43</f>
        <v>0</v>
      </c>
      <c r="H50" s="92">
        <v>10000</v>
      </c>
      <c r="I50" s="38">
        <v>10000</v>
      </c>
      <c r="J50" s="38">
        <v>0</v>
      </c>
      <c r="K50" s="196">
        <v>0</v>
      </c>
      <c r="L50" s="92">
        <f>L43+L46+L49</f>
        <v>6893</v>
      </c>
      <c r="M50" s="38">
        <f t="shared" ref="M50:O50" si="16">M43+M46+M49</f>
        <v>6893</v>
      </c>
      <c r="N50" s="38">
        <f t="shared" si="16"/>
        <v>0</v>
      </c>
      <c r="O50" s="196">
        <f t="shared" si="16"/>
        <v>0</v>
      </c>
    </row>
    <row r="51" spans="1:33" x14ac:dyDescent="0.3">
      <c r="A51" s="47"/>
      <c r="B51" s="130"/>
      <c r="C51" s="112"/>
      <c r="D51" s="57"/>
      <c r="E51" s="36"/>
      <c r="F51" s="36"/>
      <c r="G51" s="37"/>
      <c r="H51" s="57"/>
      <c r="I51" s="36"/>
      <c r="J51" s="36"/>
      <c r="K51" s="37"/>
      <c r="L51" s="57"/>
      <c r="M51" s="36"/>
      <c r="N51" s="36"/>
      <c r="O51" s="37"/>
    </row>
    <row r="52" spans="1:33" s="15" customFormat="1" x14ac:dyDescent="0.3">
      <c r="A52" s="108">
        <v>106</v>
      </c>
      <c r="B52" s="132"/>
      <c r="C52" s="91" t="s">
        <v>31</v>
      </c>
      <c r="D52" s="136"/>
      <c r="E52" s="43"/>
      <c r="F52" s="43"/>
      <c r="G52" s="199"/>
      <c r="H52" s="136"/>
      <c r="I52" s="43"/>
      <c r="J52" s="43"/>
      <c r="K52" s="199"/>
      <c r="L52" s="136"/>
      <c r="M52" s="43"/>
      <c r="N52" s="43"/>
      <c r="O52" s="199"/>
      <c r="P52" s="243"/>
      <c r="Q52" s="239"/>
    </row>
    <row r="53" spans="1:33" x14ac:dyDescent="0.3">
      <c r="A53" s="47"/>
      <c r="B53" s="130" t="s">
        <v>8</v>
      </c>
      <c r="C53" s="112" t="s">
        <v>90</v>
      </c>
      <c r="D53" s="61"/>
      <c r="E53" s="50"/>
      <c r="F53" s="50"/>
      <c r="G53" s="197"/>
      <c r="H53" s="61"/>
      <c r="I53" s="50"/>
      <c r="J53" s="50"/>
      <c r="K53" s="197"/>
      <c r="L53" s="61"/>
      <c r="M53" s="50"/>
      <c r="N53" s="50"/>
      <c r="O53" s="197"/>
    </row>
    <row r="54" spans="1:33" ht="28.2" x14ac:dyDescent="0.3">
      <c r="A54" s="47"/>
      <c r="B54" s="130"/>
      <c r="C54" s="60" t="s">
        <v>208</v>
      </c>
      <c r="D54" s="61">
        <v>7000</v>
      </c>
      <c r="E54" s="50">
        <v>7000</v>
      </c>
      <c r="F54" s="50"/>
      <c r="G54" s="197"/>
      <c r="H54" s="61">
        <v>20000</v>
      </c>
      <c r="I54" s="50">
        <v>20000</v>
      </c>
      <c r="J54" s="50">
        <v>0</v>
      </c>
      <c r="K54" s="197">
        <v>0</v>
      </c>
      <c r="L54" s="61">
        <v>20808</v>
      </c>
      <c r="M54" s="50">
        <v>20808</v>
      </c>
      <c r="N54" s="50">
        <v>0</v>
      </c>
      <c r="O54" s="197">
        <v>0</v>
      </c>
      <c r="P54" s="245"/>
    </row>
    <row r="55" spans="1:33" s="17" customFormat="1" ht="27.6" x14ac:dyDescent="0.25">
      <c r="A55" s="58"/>
      <c r="B55" s="59"/>
      <c r="C55" s="60" t="s">
        <v>207</v>
      </c>
      <c r="D55" s="61">
        <v>374083</v>
      </c>
      <c r="E55" s="50">
        <v>374083</v>
      </c>
      <c r="F55" s="50"/>
      <c r="G55" s="197"/>
      <c r="H55" s="61">
        <v>306000</v>
      </c>
      <c r="I55" s="50">
        <v>306000</v>
      </c>
      <c r="J55" s="50">
        <v>0</v>
      </c>
      <c r="K55" s="197">
        <v>0</v>
      </c>
      <c r="L55" s="61">
        <v>304633</v>
      </c>
      <c r="M55" s="50">
        <v>304633</v>
      </c>
      <c r="N55" s="50">
        <v>0</v>
      </c>
      <c r="O55" s="197">
        <v>0</v>
      </c>
      <c r="P55" s="245"/>
      <c r="Q55" s="238"/>
      <c r="R55" s="174"/>
      <c r="S55" s="174"/>
      <c r="T55" s="174"/>
      <c r="U55" s="174"/>
      <c r="V55" s="174"/>
      <c r="W55" s="174"/>
      <c r="X55" s="174"/>
      <c r="Y55" s="174"/>
      <c r="Z55" s="174"/>
      <c r="AA55" s="174"/>
      <c r="AB55" s="174"/>
      <c r="AC55" s="174"/>
      <c r="AD55" s="174"/>
      <c r="AE55" s="174"/>
      <c r="AF55" s="174"/>
      <c r="AG55" s="174"/>
    </row>
    <row r="56" spans="1:33" s="14" customFormat="1" x14ac:dyDescent="0.3">
      <c r="A56" s="47"/>
      <c r="B56" s="134"/>
      <c r="C56" s="60" t="s">
        <v>313</v>
      </c>
      <c r="D56" s="61">
        <v>59094</v>
      </c>
      <c r="E56" s="50">
        <v>59094</v>
      </c>
      <c r="F56" s="50"/>
      <c r="G56" s="197"/>
      <c r="H56" s="61">
        <v>59094</v>
      </c>
      <c r="I56" s="50">
        <v>59094</v>
      </c>
      <c r="J56" s="50">
        <v>0</v>
      </c>
      <c r="K56" s="197">
        <v>0</v>
      </c>
      <c r="L56" s="61">
        <v>54895</v>
      </c>
      <c r="M56" s="50">
        <v>54895</v>
      </c>
      <c r="N56" s="50">
        <v>0</v>
      </c>
      <c r="O56" s="197">
        <v>0</v>
      </c>
      <c r="P56" s="242"/>
      <c r="Q56" s="235"/>
    </row>
    <row r="57" spans="1:33" s="14" customFormat="1" x14ac:dyDescent="0.3">
      <c r="A57" s="47"/>
      <c r="B57" s="134"/>
      <c r="C57" s="190" t="s">
        <v>314</v>
      </c>
      <c r="D57" s="61">
        <v>5000</v>
      </c>
      <c r="E57" s="50">
        <v>5000</v>
      </c>
      <c r="F57" s="50"/>
      <c r="G57" s="197"/>
      <c r="H57" s="61">
        <v>5000</v>
      </c>
      <c r="I57" s="50">
        <v>5000</v>
      </c>
      <c r="J57" s="50">
        <v>0</v>
      </c>
      <c r="K57" s="197">
        <v>0</v>
      </c>
      <c r="L57" s="61">
        <v>4119</v>
      </c>
      <c r="M57" s="50">
        <v>4119</v>
      </c>
      <c r="N57" s="50">
        <v>0</v>
      </c>
      <c r="O57" s="197">
        <v>0</v>
      </c>
      <c r="P57" s="241"/>
      <c r="Q57" s="235"/>
    </row>
    <row r="58" spans="1:33" s="14" customFormat="1" x14ac:dyDescent="0.3">
      <c r="A58" s="47"/>
      <c r="B58" s="134"/>
      <c r="C58" s="138" t="s">
        <v>315</v>
      </c>
      <c r="D58" s="61">
        <v>3500</v>
      </c>
      <c r="E58" s="50">
        <v>3500</v>
      </c>
      <c r="F58" s="50"/>
      <c r="G58" s="197"/>
      <c r="H58" s="61">
        <v>3500</v>
      </c>
      <c r="I58" s="50">
        <v>3500</v>
      </c>
      <c r="J58" s="50">
        <v>0</v>
      </c>
      <c r="K58" s="197">
        <v>0</v>
      </c>
      <c r="L58" s="61">
        <v>4247</v>
      </c>
      <c r="M58" s="50">
        <v>4247</v>
      </c>
      <c r="N58" s="50">
        <v>0</v>
      </c>
      <c r="O58" s="197">
        <v>0</v>
      </c>
      <c r="P58" s="241"/>
      <c r="Q58" s="235"/>
    </row>
    <row r="59" spans="1:33" s="14" customFormat="1" x14ac:dyDescent="0.3">
      <c r="A59" s="47"/>
      <c r="B59" s="134"/>
      <c r="C59" s="138" t="s">
        <v>316</v>
      </c>
      <c r="D59" s="61">
        <v>29592</v>
      </c>
      <c r="E59" s="50">
        <v>29592</v>
      </c>
      <c r="F59" s="50"/>
      <c r="G59" s="197"/>
      <c r="H59" s="61">
        <v>29592</v>
      </c>
      <c r="I59" s="50">
        <v>29592</v>
      </c>
      <c r="J59" s="50">
        <v>0</v>
      </c>
      <c r="K59" s="197">
        <v>0</v>
      </c>
      <c r="L59" s="61">
        <v>28672</v>
      </c>
      <c r="M59" s="50">
        <v>28672</v>
      </c>
      <c r="N59" s="50">
        <v>0</v>
      </c>
      <c r="O59" s="197">
        <v>0</v>
      </c>
      <c r="P59" s="241"/>
      <c r="Q59" s="235"/>
    </row>
    <row r="60" spans="1:33" s="14" customFormat="1" x14ac:dyDescent="0.3">
      <c r="A60" s="47"/>
      <c r="B60" s="134"/>
      <c r="C60" s="138" t="s">
        <v>317</v>
      </c>
      <c r="D60" s="61">
        <v>9000</v>
      </c>
      <c r="E60" s="50"/>
      <c r="F60" s="50">
        <v>9000</v>
      </c>
      <c r="G60" s="197"/>
      <c r="H60" s="61">
        <v>9000</v>
      </c>
      <c r="I60" s="50">
        <v>0</v>
      </c>
      <c r="J60" s="50">
        <v>9000</v>
      </c>
      <c r="K60" s="197">
        <v>0</v>
      </c>
      <c r="L60" s="61">
        <v>4001</v>
      </c>
      <c r="M60" s="50">
        <v>0</v>
      </c>
      <c r="N60" s="50">
        <v>4001</v>
      </c>
      <c r="O60" s="197">
        <v>0</v>
      </c>
      <c r="P60" s="242"/>
      <c r="Q60" s="235"/>
    </row>
    <row r="61" spans="1:33" s="17" customFormat="1" ht="13.8" x14ac:dyDescent="0.25">
      <c r="A61" s="58"/>
      <c r="B61" s="59"/>
      <c r="C61" s="60" t="s">
        <v>318</v>
      </c>
      <c r="D61" s="61">
        <v>450</v>
      </c>
      <c r="E61" s="50"/>
      <c r="F61" s="50">
        <v>450</v>
      </c>
      <c r="G61" s="197"/>
      <c r="H61" s="61">
        <v>450</v>
      </c>
      <c r="I61" s="50">
        <v>0</v>
      </c>
      <c r="J61" s="50">
        <v>450</v>
      </c>
      <c r="K61" s="197">
        <v>0</v>
      </c>
      <c r="L61" s="61">
        <v>668</v>
      </c>
      <c r="M61" s="50">
        <v>0</v>
      </c>
      <c r="N61" s="50">
        <v>668</v>
      </c>
      <c r="O61" s="197">
        <v>0</v>
      </c>
      <c r="P61" s="246"/>
      <c r="Q61" s="238"/>
      <c r="R61" s="174"/>
      <c r="S61" s="174"/>
      <c r="T61" s="174"/>
      <c r="U61" s="174"/>
      <c r="V61" s="174"/>
      <c r="W61" s="174"/>
      <c r="X61" s="174"/>
      <c r="Y61" s="174"/>
      <c r="Z61" s="174"/>
      <c r="AA61" s="174"/>
      <c r="AB61" s="174"/>
      <c r="AC61" s="174"/>
      <c r="AD61" s="174"/>
      <c r="AE61" s="174"/>
      <c r="AF61" s="174"/>
      <c r="AG61" s="174"/>
    </row>
    <row r="62" spans="1:33" s="221" customFormat="1" ht="13.8" x14ac:dyDescent="0.25">
      <c r="A62" s="58"/>
      <c r="B62" s="59"/>
      <c r="C62" s="60" t="s">
        <v>406</v>
      </c>
      <c r="D62" s="61"/>
      <c r="E62" s="50"/>
      <c r="F62" s="50"/>
      <c r="G62" s="197"/>
      <c r="H62" s="61">
        <v>828</v>
      </c>
      <c r="I62" s="50">
        <v>0</v>
      </c>
      <c r="J62" s="50">
        <v>828</v>
      </c>
      <c r="K62" s="197">
        <v>0</v>
      </c>
      <c r="L62" s="61">
        <v>900</v>
      </c>
      <c r="M62" s="50">
        <v>0</v>
      </c>
      <c r="N62" s="50">
        <v>900</v>
      </c>
      <c r="O62" s="197">
        <v>0</v>
      </c>
      <c r="P62" s="241"/>
      <c r="Q62" s="238"/>
      <c r="R62" s="174"/>
      <c r="S62" s="174"/>
      <c r="T62" s="174"/>
      <c r="U62" s="174"/>
      <c r="V62" s="174"/>
      <c r="W62" s="174"/>
      <c r="X62" s="174"/>
      <c r="Y62" s="174"/>
      <c r="Z62" s="174"/>
      <c r="AA62" s="174"/>
      <c r="AB62" s="174"/>
      <c r="AC62" s="174"/>
      <c r="AD62" s="174"/>
      <c r="AE62" s="174"/>
      <c r="AF62" s="174"/>
      <c r="AG62" s="174"/>
    </row>
    <row r="63" spans="1:33" s="14" customFormat="1" x14ac:dyDescent="0.3">
      <c r="A63" s="47"/>
      <c r="B63" s="134"/>
      <c r="C63" s="138"/>
      <c r="D63" s="61"/>
      <c r="E63" s="50"/>
      <c r="F63" s="50"/>
      <c r="G63" s="197"/>
      <c r="H63" s="61"/>
      <c r="I63" s="50"/>
      <c r="J63" s="50"/>
      <c r="K63" s="197"/>
      <c r="L63" s="61"/>
      <c r="M63" s="50"/>
      <c r="N63" s="50"/>
      <c r="O63" s="197"/>
      <c r="P63" s="241"/>
      <c r="Q63" s="235"/>
    </row>
    <row r="64" spans="1:33" x14ac:dyDescent="0.3">
      <c r="A64" s="47"/>
      <c r="B64" s="130"/>
      <c r="C64" s="139" t="s">
        <v>34</v>
      </c>
      <c r="D64" s="140">
        <f t="shared" ref="D64:G64" si="17">SUM(D54:D63)</f>
        <v>487719</v>
      </c>
      <c r="E64" s="40">
        <f t="shared" si="17"/>
        <v>478269</v>
      </c>
      <c r="F64" s="40">
        <f t="shared" si="17"/>
        <v>9450</v>
      </c>
      <c r="G64" s="200">
        <f t="shared" si="17"/>
        <v>0</v>
      </c>
      <c r="H64" s="140">
        <v>433464</v>
      </c>
      <c r="I64" s="40">
        <v>423186</v>
      </c>
      <c r="J64" s="40">
        <v>10278</v>
      </c>
      <c r="K64" s="200">
        <v>0</v>
      </c>
      <c r="L64" s="140">
        <f t="shared" ref="L64:O64" si="18">SUM(L54:L63)</f>
        <v>422943</v>
      </c>
      <c r="M64" s="40">
        <f t="shared" si="18"/>
        <v>417374</v>
      </c>
      <c r="N64" s="40">
        <f t="shared" si="18"/>
        <v>5569</v>
      </c>
      <c r="O64" s="200">
        <f t="shared" si="18"/>
        <v>0</v>
      </c>
    </row>
    <row r="65" spans="1:33" x14ac:dyDescent="0.3">
      <c r="A65" s="47"/>
      <c r="B65" s="130"/>
      <c r="C65" s="60"/>
      <c r="D65" s="61"/>
      <c r="E65" s="50"/>
      <c r="F65" s="50"/>
      <c r="G65" s="197"/>
      <c r="H65" s="61"/>
      <c r="I65" s="50"/>
      <c r="J65" s="50"/>
      <c r="K65" s="197"/>
      <c r="L65" s="61"/>
      <c r="M65" s="50"/>
      <c r="N65" s="50"/>
      <c r="O65" s="197"/>
    </row>
    <row r="66" spans="1:33" x14ac:dyDescent="0.3">
      <c r="A66" s="47"/>
      <c r="B66" s="130" t="s">
        <v>13</v>
      </c>
      <c r="C66" s="60" t="s">
        <v>60</v>
      </c>
      <c r="D66" s="61"/>
      <c r="E66" s="50"/>
      <c r="F66" s="50"/>
      <c r="G66" s="197"/>
      <c r="H66" s="61"/>
      <c r="I66" s="50"/>
      <c r="J66" s="50"/>
      <c r="K66" s="197"/>
      <c r="L66" s="61"/>
      <c r="M66" s="50"/>
      <c r="N66" s="50"/>
      <c r="O66" s="197"/>
    </row>
    <row r="67" spans="1:33" x14ac:dyDescent="0.3">
      <c r="A67" s="47"/>
      <c r="B67" s="130"/>
      <c r="C67" s="60" t="s">
        <v>62</v>
      </c>
      <c r="D67" s="61"/>
      <c r="E67" s="50"/>
      <c r="F67" s="50"/>
      <c r="G67" s="197"/>
      <c r="H67" s="61"/>
      <c r="I67" s="50"/>
      <c r="J67" s="50"/>
      <c r="K67" s="197"/>
      <c r="L67" s="61"/>
      <c r="M67" s="50"/>
      <c r="N67" s="50"/>
      <c r="O67" s="197"/>
    </row>
    <row r="68" spans="1:33" x14ac:dyDescent="0.3">
      <c r="A68" s="47"/>
      <c r="B68" s="130"/>
      <c r="C68" s="60" t="s">
        <v>70</v>
      </c>
      <c r="D68" s="61">
        <v>68000</v>
      </c>
      <c r="E68" s="50">
        <v>68000</v>
      </c>
      <c r="F68" s="50"/>
      <c r="G68" s="197"/>
      <c r="H68" s="61">
        <v>68000</v>
      </c>
      <c r="I68" s="50">
        <v>68000</v>
      </c>
      <c r="J68" s="50">
        <v>0</v>
      </c>
      <c r="K68" s="197">
        <v>0</v>
      </c>
      <c r="L68" s="61">
        <v>65794</v>
      </c>
      <c r="M68" s="50">
        <v>65794</v>
      </c>
      <c r="N68" s="50">
        <v>0</v>
      </c>
      <c r="O68" s="197">
        <v>0</v>
      </c>
      <c r="P68" s="246"/>
    </row>
    <row r="69" spans="1:33" x14ac:dyDescent="0.3">
      <c r="A69" s="47"/>
      <c r="B69" s="130"/>
      <c r="C69" s="60" t="s">
        <v>68</v>
      </c>
      <c r="D69" s="61">
        <v>141000</v>
      </c>
      <c r="E69" s="50">
        <v>141000</v>
      </c>
      <c r="F69" s="50"/>
      <c r="G69" s="197"/>
      <c r="H69" s="61">
        <v>141000</v>
      </c>
      <c r="I69" s="50">
        <v>141000</v>
      </c>
      <c r="J69" s="50">
        <v>0</v>
      </c>
      <c r="K69" s="197">
        <v>0</v>
      </c>
      <c r="L69" s="61">
        <v>112266</v>
      </c>
      <c r="M69" s="50">
        <v>112266</v>
      </c>
      <c r="N69" s="50">
        <v>0</v>
      </c>
      <c r="O69" s="197">
        <v>0</v>
      </c>
      <c r="P69" s="246"/>
    </row>
    <row r="70" spans="1:33" s="17" customFormat="1" ht="13.8" x14ac:dyDescent="0.25">
      <c r="A70" s="58"/>
      <c r="B70" s="59"/>
      <c r="C70" s="60" t="s">
        <v>69</v>
      </c>
      <c r="D70" s="61">
        <v>0</v>
      </c>
      <c r="E70" s="50">
        <v>0</v>
      </c>
      <c r="F70" s="50"/>
      <c r="G70" s="197"/>
      <c r="H70" s="61">
        <v>0</v>
      </c>
      <c r="I70" s="50">
        <v>0</v>
      </c>
      <c r="J70" s="50">
        <v>0</v>
      </c>
      <c r="K70" s="197">
        <v>0</v>
      </c>
      <c r="L70" s="61">
        <v>5312</v>
      </c>
      <c r="M70" s="50">
        <v>5312</v>
      </c>
      <c r="N70" s="50">
        <v>0</v>
      </c>
      <c r="O70" s="197">
        <v>0</v>
      </c>
      <c r="P70" s="245"/>
      <c r="Q70" s="238"/>
      <c r="R70" s="174"/>
      <c r="S70" s="174"/>
      <c r="T70" s="174"/>
      <c r="U70" s="174"/>
      <c r="V70" s="174"/>
      <c r="W70" s="174"/>
      <c r="X70" s="174"/>
      <c r="Y70" s="174"/>
      <c r="Z70" s="174"/>
      <c r="AA70" s="174"/>
      <c r="AB70" s="174"/>
      <c r="AC70" s="174"/>
      <c r="AD70" s="174"/>
      <c r="AE70" s="174"/>
      <c r="AF70" s="174"/>
      <c r="AG70" s="174"/>
    </row>
    <row r="71" spans="1:33" s="17" customFormat="1" ht="13.8" x14ac:dyDescent="0.25">
      <c r="A71" s="58"/>
      <c r="B71" s="59"/>
      <c r="C71" s="60" t="s">
        <v>71</v>
      </c>
      <c r="D71" s="61">
        <v>292500</v>
      </c>
      <c r="E71" s="50">
        <v>292500</v>
      </c>
      <c r="F71" s="50"/>
      <c r="G71" s="197"/>
      <c r="H71" s="61">
        <v>545622</v>
      </c>
      <c r="I71" s="50">
        <v>545622</v>
      </c>
      <c r="J71" s="50">
        <v>0</v>
      </c>
      <c r="K71" s="197">
        <v>0</v>
      </c>
      <c r="L71" s="61">
        <v>556660</v>
      </c>
      <c r="M71" s="50">
        <v>556660</v>
      </c>
      <c r="N71" s="50">
        <v>0</v>
      </c>
      <c r="O71" s="197">
        <v>0</v>
      </c>
      <c r="P71" s="245"/>
      <c r="Q71" s="238"/>
      <c r="R71" s="174"/>
      <c r="S71" s="174"/>
      <c r="T71" s="174"/>
      <c r="U71" s="174"/>
      <c r="V71" s="174"/>
      <c r="W71" s="174"/>
      <c r="X71" s="174"/>
      <c r="Y71" s="174"/>
      <c r="Z71" s="174"/>
      <c r="AA71" s="174"/>
      <c r="AB71" s="174"/>
      <c r="AC71" s="174"/>
      <c r="AD71" s="174"/>
      <c r="AE71" s="174"/>
      <c r="AF71" s="174"/>
      <c r="AG71" s="174"/>
    </row>
    <row r="72" spans="1:33" x14ac:dyDescent="0.3">
      <c r="A72" s="47"/>
      <c r="B72" s="130"/>
      <c r="C72" s="142" t="s">
        <v>26</v>
      </c>
      <c r="D72" s="140">
        <f t="shared" ref="D72:G72" si="19">SUM(D68:D71)</f>
        <v>501500</v>
      </c>
      <c r="E72" s="40">
        <f t="shared" si="19"/>
        <v>501500</v>
      </c>
      <c r="F72" s="40">
        <f t="shared" si="19"/>
        <v>0</v>
      </c>
      <c r="G72" s="200">
        <f t="shared" si="19"/>
        <v>0</v>
      </c>
      <c r="H72" s="140">
        <v>754622</v>
      </c>
      <c r="I72" s="40">
        <v>754622</v>
      </c>
      <c r="J72" s="40">
        <v>0</v>
      </c>
      <c r="K72" s="200">
        <v>0</v>
      </c>
      <c r="L72" s="140">
        <f t="shared" ref="L72:O72" si="20">SUM(L68:L71)</f>
        <v>740032</v>
      </c>
      <c r="M72" s="40">
        <f t="shared" si="20"/>
        <v>740032</v>
      </c>
      <c r="N72" s="40">
        <f t="shared" si="20"/>
        <v>0</v>
      </c>
      <c r="O72" s="200">
        <f t="shared" si="20"/>
        <v>0</v>
      </c>
    </row>
    <row r="73" spans="1:33" x14ac:dyDescent="0.3">
      <c r="A73" s="47"/>
      <c r="B73" s="130"/>
      <c r="C73" s="142"/>
      <c r="D73" s="143"/>
      <c r="E73" s="41"/>
      <c r="F73" s="41"/>
      <c r="G73" s="201"/>
      <c r="H73" s="143"/>
      <c r="I73" s="41"/>
      <c r="J73" s="41"/>
      <c r="K73" s="201"/>
      <c r="L73" s="143"/>
      <c r="M73" s="41"/>
      <c r="N73" s="41"/>
      <c r="O73" s="201"/>
    </row>
    <row r="74" spans="1:33" s="14" customFormat="1" x14ac:dyDescent="0.3">
      <c r="A74" s="133"/>
      <c r="B74" s="134"/>
      <c r="C74" s="60" t="s">
        <v>319</v>
      </c>
      <c r="D74" s="61"/>
      <c r="E74" s="50"/>
      <c r="F74" s="50"/>
      <c r="G74" s="197"/>
      <c r="H74" s="61"/>
      <c r="I74" s="50"/>
      <c r="J74" s="50"/>
      <c r="K74" s="197"/>
      <c r="L74" s="61"/>
      <c r="M74" s="50"/>
      <c r="N74" s="50"/>
      <c r="O74" s="197"/>
      <c r="P74" s="241"/>
      <c r="Q74" s="235"/>
    </row>
    <row r="75" spans="1:33" s="17" customFormat="1" ht="13.8" x14ac:dyDescent="0.25">
      <c r="A75" s="58"/>
      <c r="B75" s="59"/>
      <c r="C75" s="60" t="s">
        <v>320</v>
      </c>
      <c r="D75" s="61">
        <v>6000</v>
      </c>
      <c r="E75" s="50">
        <v>6000</v>
      </c>
      <c r="F75" s="50"/>
      <c r="G75" s="197"/>
      <c r="H75" s="61">
        <v>6000</v>
      </c>
      <c r="I75" s="50">
        <v>6000</v>
      </c>
      <c r="J75" s="50">
        <v>0</v>
      </c>
      <c r="K75" s="197">
        <v>0</v>
      </c>
      <c r="L75" s="61">
        <v>4882</v>
      </c>
      <c r="M75" s="50">
        <v>4882</v>
      </c>
      <c r="N75" s="50">
        <v>0</v>
      </c>
      <c r="O75" s="197">
        <v>0</v>
      </c>
      <c r="P75" s="242"/>
      <c r="Q75" s="238"/>
      <c r="R75" s="174"/>
      <c r="S75" s="174"/>
      <c r="T75" s="174"/>
      <c r="U75" s="174"/>
      <c r="V75" s="174"/>
      <c r="W75" s="174"/>
      <c r="X75" s="174"/>
      <c r="Y75" s="174"/>
      <c r="Z75" s="174"/>
      <c r="AA75" s="174"/>
      <c r="AB75" s="174"/>
      <c r="AC75" s="174"/>
      <c r="AD75" s="174"/>
      <c r="AE75" s="174"/>
      <c r="AF75" s="174"/>
      <c r="AG75" s="174"/>
    </row>
    <row r="76" spans="1:33" s="14" customFormat="1" x14ac:dyDescent="0.3">
      <c r="A76" s="133"/>
      <c r="B76" s="134"/>
      <c r="C76" s="138" t="s">
        <v>321</v>
      </c>
      <c r="D76" s="61">
        <v>6000</v>
      </c>
      <c r="E76" s="50">
        <v>6000</v>
      </c>
      <c r="F76" s="50"/>
      <c r="G76" s="197"/>
      <c r="H76" s="61">
        <v>6000</v>
      </c>
      <c r="I76" s="50">
        <v>6000</v>
      </c>
      <c r="J76" s="50">
        <v>0</v>
      </c>
      <c r="K76" s="197">
        <v>0</v>
      </c>
      <c r="L76" s="61">
        <v>4353</v>
      </c>
      <c r="M76" s="50">
        <v>4353</v>
      </c>
      <c r="N76" s="50">
        <v>0</v>
      </c>
      <c r="O76" s="197">
        <v>0</v>
      </c>
      <c r="P76" s="241"/>
      <c r="Q76" s="235"/>
    </row>
    <row r="77" spans="1:33" s="14" customFormat="1" x14ac:dyDescent="0.3">
      <c r="A77" s="145"/>
      <c r="B77" s="134"/>
      <c r="C77" s="142" t="s">
        <v>26</v>
      </c>
      <c r="D77" s="143">
        <f t="shared" ref="D77:G77" si="21">SUM(D75:D76)</f>
        <v>12000</v>
      </c>
      <c r="E77" s="41">
        <f t="shared" si="21"/>
        <v>12000</v>
      </c>
      <c r="F77" s="41">
        <f t="shared" si="21"/>
        <v>0</v>
      </c>
      <c r="G77" s="201">
        <f t="shared" si="21"/>
        <v>0</v>
      </c>
      <c r="H77" s="143">
        <v>12000</v>
      </c>
      <c r="I77" s="41">
        <v>12000</v>
      </c>
      <c r="J77" s="41">
        <v>0</v>
      </c>
      <c r="K77" s="201">
        <v>0</v>
      </c>
      <c r="L77" s="143">
        <f t="shared" ref="L77:O77" si="22">SUM(L75:L76)</f>
        <v>9235</v>
      </c>
      <c r="M77" s="41">
        <f t="shared" si="22"/>
        <v>9235</v>
      </c>
      <c r="N77" s="41">
        <f t="shared" si="22"/>
        <v>0</v>
      </c>
      <c r="O77" s="201">
        <f t="shared" si="22"/>
        <v>0</v>
      </c>
      <c r="P77" s="241"/>
      <c r="Q77" s="235"/>
    </row>
    <row r="78" spans="1:33" s="14" customFormat="1" x14ac:dyDescent="0.3">
      <c r="A78" s="145"/>
      <c r="B78" s="134"/>
      <c r="C78" s="142"/>
      <c r="D78" s="143"/>
      <c r="E78" s="41"/>
      <c r="F78" s="41"/>
      <c r="G78" s="201"/>
      <c r="H78" s="143"/>
      <c r="I78" s="41"/>
      <c r="J78" s="41"/>
      <c r="K78" s="201"/>
      <c r="L78" s="143"/>
      <c r="M78" s="41"/>
      <c r="N78" s="41"/>
      <c r="O78" s="201"/>
      <c r="P78" s="241"/>
      <c r="Q78" s="235"/>
    </row>
    <row r="79" spans="1:33" x14ac:dyDescent="0.3">
      <c r="A79" s="47"/>
      <c r="B79" s="130"/>
      <c r="C79" s="139" t="s">
        <v>35</v>
      </c>
      <c r="D79" s="140">
        <f>D72+D77</f>
        <v>513500</v>
      </c>
      <c r="E79" s="40">
        <f t="shared" ref="E79:G79" si="23">E72+E77</f>
        <v>513500</v>
      </c>
      <c r="F79" s="40">
        <f t="shared" si="23"/>
        <v>0</v>
      </c>
      <c r="G79" s="200">
        <f t="shared" si="23"/>
        <v>0</v>
      </c>
      <c r="H79" s="140">
        <v>766622</v>
      </c>
      <c r="I79" s="40">
        <v>766622</v>
      </c>
      <c r="J79" s="40">
        <v>0</v>
      </c>
      <c r="K79" s="200">
        <v>0</v>
      </c>
      <c r="L79" s="140">
        <f t="shared" ref="L79:O79" si="24">L72+L77</f>
        <v>749267</v>
      </c>
      <c r="M79" s="40">
        <f t="shared" si="24"/>
        <v>749267</v>
      </c>
      <c r="N79" s="40">
        <f t="shared" si="24"/>
        <v>0</v>
      </c>
      <c r="O79" s="200">
        <f t="shared" si="24"/>
        <v>0</v>
      </c>
    </row>
    <row r="80" spans="1:33" x14ac:dyDescent="0.3">
      <c r="A80" s="47"/>
      <c r="B80" s="146"/>
      <c r="C80" s="60"/>
      <c r="D80" s="61"/>
      <c r="E80" s="50"/>
      <c r="F80" s="50"/>
      <c r="G80" s="197"/>
      <c r="H80" s="61"/>
      <c r="I80" s="50"/>
      <c r="J80" s="50"/>
      <c r="K80" s="197"/>
      <c r="L80" s="61"/>
      <c r="M80" s="50"/>
      <c r="N80" s="50"/>
      <c r="O80" s="197"/>
    </row>
    <row r="81" spans="1:33" x14ac:dyDescent="0.3">
      <c r="A81" s="47"/>
      <c r="B81" s="130" t="s">
        <v>14</v>
      </c>
      <c r="C81" s="60" t="s">
        <v>28</v>
      </c>
      <c r="D81" s="61"/>
      <c r="E81" s="50"/>
      <c r="F81" s="50"/>
      <c r="G81" s="197"/>
      <c r="H81" s="61"/>
      <c r="I81" s="50"/>
      <c r="J81" s="50"/>
      <c r="K81" s="197"/>
      <c r="L81" s="61"/>
      <c r="M81" s="50"/>
      <c r="N81" s="50"/>
      <c r="O81" s="197"/>
    </row>
    <row r="82" spans="1:33" ht="28.2" x14ac:dyDescent="0.3">
      <c r="A82" s="47"/>
      <c r="B82" s="130"/>
      <c r="C82" s="60" t="s">
        <v>33</v>
      </c>
      <c r="D82" s="57"/>
      <c r="E82" s="36"/>
      <c r="F82" s="36"/>
      <c r="G82" s="37"/>
      <c r="H82" s="57"/>
      <c r="I82" s="36"/>
      <c r="J82" s="36"/>
      <c r="K82" s="37"/>
      <c r="L82" s="57"/>
      <c r="M82" s="36"/>
      <c r="N82" s="36"/>
      <c r="O82" s="37"/>
    </row>
    <row r="83" spans="1:33" x14ac:dyDescent="0.3">
      <c r="A83" s="47"/>
      <c r="B83" s="130"/>
      <c r="C83" s="60" t="s">
        <v>148</v>
      </c>
      <c r="D83" s="57">
        <v>448572</v>
      </c>
      <c r="E83" s="36">
        <v>448572</v>
      </c>
      <c r="F83" s="36"/>
      <c r="G83" s="37"/>
      <c r="H83" s="57">
        <v>450143</v>
      </c>
      <c r="I83" s="36">
        <v>450143</v>
      </c>
      <c r="J83" s="36">
        <v>0</v>
      </c>
      <c r="K83" s="37">
        <v>0</v>
      </c>
      <c r="L83" s="57">
        <v>450142</v>
      </c>
      <c r="M83" s="36">
        <v>450142</v>
      </c>
      <c r="N83" s="36">
        <v>0</v>
      </c>
      <c r="O83" s="37">
        <v>0</v>
      </c>
      <c r="P83" s="246"/>
    </row>
    <row r="84" spans="1:33" s="17" customFormat="1" ht="13.8" x14ac:dyDescent="0.25">
      <c r="A84" s="58"/>
      <c r="B84" s="59"/>
      <c r="C84" s="60" t="s">
        <v>149</v>
      </c>
      <c r="D84" s="57">
        <v>264204</v>
      </c>
      <c r="E84" s="36">
        <v>264204</v>
      </c>
      <c r="F84" s="50"/>
      <c r="G84" s="197"/>
      <c r="H84" s="57">
        <v>280577</v>
      </c>
      <c r="I84" s="36">
        <v>280577</v>
      </c>
      <c r="J84" s="50">
        <v>0</v>
      </c>
      <c r="K84" s="197">
        <v>0</v>
      </c>
      <c r="L84" s="57">
        <v>280577</v>
      </c>
      <c r="M84" s="36">
        <v>280577</v>
      </c>
      <c r="N84" s="50">
        <v>0</v>
      </c>
      <c r="O84" s="197">
        <v>0</v>
      </c>
      <c r="P84" s="245"/>
      <c r="Q84" s="238"/>
      <c r="R84" s="174"/>
      <c r="S84" s="174"/>
      <c r="T84" s="174"/>
      <c r="U84" s="174"/>
      <c r="V84" s="174"/>
      <c r="W84" s="174"/>
      <c r="X84" s="174"/>
      <c r="Y84" s="174"/>
      <c r="Z84" s="174"/>
      <c r="AA84" s="174"/>
      <c r="AB84" s="174"/>
      <c r="AC84" s="174"/>
      <c r="AD84" s="174"/>
      <c r="AE84" s="174"/>
      <c r="AF84" s="174"/>
      <c r="AG84" s="174"/>
    </row>
    <row r="85" spans="1:33" s="17" customFormat="1" ht="27.6" x14ac:dyDescent="0.25">
      <c r="A85" s="58"/>
      <c r="B85" s="59"/>
      <c r="C85" s="60" t="s">
        <v>150</v>
      </c>
      <c r="D85" s="57">
        <v>657584</v>
      </c>
      <c r="E85" s="36">
        <v>549099</v>
      </c>
      <c r="F85" s="36">
        <v>108485</v>
      </c>
      <c r="G85" s="197"/>
      <c r="H85" s="57">
        <v>619661</v>
      </c>
      <c r="I85" s="36">
        <v>511176</v>
      </c>
      <c r="J85" s="36">
        <v>108485</v>
      </c>
      <c r="K85" s="197">
        <v>0</v>
      </c>
      <c r="L85" s="57">
        <v>619661</v>
      </c>
      <c r="M85" s="36">
        <v>511176</v>
      </c>
      <c r="N85" s="36">
        <v>108485</v>
      </c>
      <c r="O85" s="197">
        <v>0</v>
      </c>
      <c r="P85" s="245"/>
      <c r="Q85" s="238"/>
      <c r="R85" s="174"/>
      <c r="S85" s="174"/>
      <c r="T85" s="174"/>
      <c r="U85" s="174"/>
      <c r="V85" s="174"/>
      <c r="W85" s="174"/>
      <c r="X85" s="174"/>
      <c r="Y85" s="174"/>
      <c r="Z85" s="174"/>
      <c r="AA85" s="174"/>
      <c r="AB85" s="174"/>
      <c r="AC85" s="174"/>
      <c r="AD85" s="174"/>
      <c r="AE85" s="174"/>
      <c r="AF85" s="174"/>
      <c r="AG85" s="174"/>
    </row>
    <row r="86" spans="1:33" s="17" customFormat="1" ht="13.8" x14ac:dyDescent="0.25">
      <c r="A86" s="58"/>
      <c r="B86" s="59"/>
      <c r="C86" s="60" t="s">
        <v>356</v>
      </c>
      <c r="D86" s="57"/>
      <c r="E86" s="36"/>
      <c r="F86" s="36"/>
      <c r="G86" s="197"/>
      <c r="H86" s="57">
        <v>70826</v>
      </c>
      <c r="I86" s="36">
        <v>70826</v>
      </c>
      <c r="J86" s="36">
        <v>0</v>
      </c>
      <c r="K86" s="197">
        <v>0</v>
      </c>
      <c r="L86" s="57">
        <v>70826</v>
      </c>
      <c r="M86" s="36">
        <v>70826</v>
      </c>
      <c r="N86" s="36">
        <v>0</v>
      </c>
      <c r="O86" s="197">
        <v>0</v>
      </c>
      <c r="P86" s="245"/>
      <c r="Q86" s="238"/>
      <c r="R86" s="174"/>
      <c r="S86" s="174"/>
      <c r="T86" s="174"/>
      <c r="U86" s="174"/>
      <c r="V86" s="174"/>
      <c r="W86" s="174"/>
      <c r="X86" s="174"/>
      <c r="Y86" s="174"/>
      <c r="Z86" s="174"/>
      <c r="AA86" s="174"/>
      <c r="AB86" s="174"/>
      <c r="AC86" s="174"/>
      <c r="AD86" s="174"/>
      <c r="AE86" s="174"/>
      <c r="AF86" s="174"/>
      <c r="AG86" s="174"/>
    </row>
    <row r="87" spans="1:33" s="17" customFormat="1" ht="13.8" x14ac:dyDescent="0.25">
      <c r="A87" s="58"/>
      <c r="B87" s="59"/>
      <c r="C87" s="60" t="s">
        <v>357</v>
      </c>
      <c r="D87" s="57"/>
      <c r="E87" s="36"/>
      <c r="F87" s="36"/>
      <c r="G87" s="197"/>
      <c r="H87" s="57">
        <v>3790</v>
      </c>
      <c r="I87" s="36">
        <v>3790</v>
      </c>
      <c r="J87" s="36">
        <v>0</v>
      </c>
      <c r="K87" s="197">
        <v>0</v>
      </c>
      <c r="L87" s="57">
        <v>3790</v>
      </c>
      <c r="M87" s="36">
        <v>3790</v>
      </c>
      <c r="N87" s="36">
        <v>0</v>
      </c>
      <c r="O87" s="197">
        <v>0</v>
      </c>
      <c r="P87" s="242"/>
      <c r="Q87" s="238"/>
      <c r="R87" s="174"/>
      <c r="S87" s="174"/>
      <c r="T87" s="174"/>
      <c r="U87" s="174"/>
      <c r="V87" s="174"/>
      <c r="W87" s="174"/>
      <c r="X87" s="174"/>
      <c r="Y87" s="174"/>
      <c r="Z87" s="174"/>
      <c r="AA87" s="174"/>
      <c r="AB87" s="174"/>
      <c r="AC87" s="174"/>
      <c r="AD87" s="174"/>
      <c r="AE87" s="174"/>
      <c r="AF87" s="174"/>
      <c r="AG87" s="174"/>
    </row>
    <row r="88" spans="1:33" s="17" customFormat="1" ht="16.5" customHeight="1" x14ac:dyDescent="0.25">
      <c r="A88" s="58"/>
      <c r="B88" s="59"/>
      <c r="C88" s="60" t="s">
        <v>151</v>
      </c>
      <c r="D88" s="57">
        <v>39919</v>
      </c>
      <c r="E88" s="36">
        <v>39919</v>
      </c>
      <c r="F88" s="50"/>
      <c r="G88" s="197"/>
      <c r="H88" s="57">
        <v>40581</v>
      </c>
      <c r="I88" s="36">
        <v>40581</v>
      </c>
      <c r="J88" s="50">
        <v>0</v>
      </c>
      <c r="K88" s="197">
        <v>0</v>
      </c>
      <c r="L88" s="57">
        <v>40582</v>
      </c>
      <c r="M88" s="36">
        <v>40582</v>
      </c>
      <c r="N88" s="50">
        <v>0</v>
      </c>
      <c r="O88" s="197">
        <v>0</v>
      </c>
      <c r="P88" s="245"/>
      <c r="Q88" s="238"/>
      <c r="R88" s="174"/>
      <c r="S88" s="174"/>
      <c r="T88" s="174"/>
      <c r="U88" s="174"/>
      <c r="V88" s="174"/>
      <c r="W88" s="174"/>
      <c r="X88" s="174"/>
      <c r="Y88" s="174"/>
      <c r="Z88" s="174"/>
      <c r="AA88" s="174"/>
      <c r="AB88" s="174"/>
      <c r="AC88" s="174"/>
      <c r="AD88" s="174"/>
      <c r="AE88" s="174"/>
      <c r="AF88" s="174"/>
      <c r="AG88" s="174"/>
    </row>
    <row r="89" spans="1:33" s="221" customFormat="1" ht="16.5" customHeight="1" x14ac:dyDescent="0.25">
      <c r="A89" s="58"/>
      <c r="B89" s="59"/>
      <c r="C89" s="60" t="s">
        <v>368</v>
      </c>
      <c r="D89" s="57"/>
      <c r="E89" s="36"/>
      <c r="F89" s="50"/>
      <c r="G89" s="197"/>
      <c r="H89" s="57">
        <v>1021</v>
      </c>
      <c r="I89" s="36">
        <v>1021</v>
      </c>
      <c r="J89" s="50">
        <v>0</v>
      </c>
      <c r="K89" s="197">
        <v>0</v>
      </c>
      <c r="L89" s="57">
        <v>1021</v>
      </c>
      <c r="M89" s="36">
        <v>1021</v>
      </c>
      <c r="N89" s="50">
        <v>0</v>
      </c>
      <c r="O89" s="197">
        <v>0</v>
      </c>
      <c r="P89" s="245"/>
      <c r="Q89" s="238"/>
      <c r="R89" s="174"/>
      <c r="S89" s="174"/>
      <c r="T89" s="174"/>
      <c r="U89" s="174"/>
      <c r="V89" s="174"/>
      <c r="W89" s="174"/>
      <c r="X89" s="174"/>
      <c r="Y89" s="174"/>
      <c r="Z89" s="174"/>
      <c r="AA89" s="174"/>
      <c r="AB89" s="174"/>
      <c r="AC89" s="174"/>
      <c r="AD89" s="174"/>
      <c r="AE89" s="174"/>
      <c r="AF89" s="174"/>
      <c r="AG89" s="174"/>
    </row>
    <row r="90" spans="1:33" s="63" customFormat="1" ht="13.8" x14ac:dyDescent="0.25">
      <c r="A90" s="58"/>
      <c r="B90" s="59"/>
      <c r="C90" s="60"/>
      <c r="D90" s="61"/>
      <c r="E90" s="50"/>
      <c r="F90" s="50"/>
      <c r="G90" s="197"/>
      <c r="H90" s="61"/>
      <c r="I90" s="50"/>
      <c r="J90" s="50"/>
      <c r="K90" s="197"/>
      <c r="L90" s="61"/>
      <c r="M90" s="50"/>
      <c r="N90" s="50"/>
      <c r="O90" s="197"/>
      <c r="P90" s="236"/>
      <c r="Q90" s="234"/>
      <c r="R90" s="175"/>
      <c r="S90" s="175"/>
      <c r="T90" s="175"/>
      <c r="U90" s="175"/>
      <c r="V90" s="175"/>
      <c r="W90" s="175"/>
      <c r="X90" s="175"/>
      <c r="Y90" s="175"/>
      <c r="Z90" s="175"/>
      <c r="AA90" s="175"/>
      <c r="AB90" s="175"/>
      <c r="AC90" s="175"/>
      <c r="AD90" s="175"/>
      <c r="AE90" s="175"/>
      <c r="AF90" s="175"/>
      <c r="AG90" s="175"/>
    </row>
    <row r="91" spans="1:33" x14ac:dyDescent="0.3">
      <c r="A91" s="47"/>
      <c r="B91" s="130"/>
      <c r="C91" s="142" t="s">
        <v>26</v>
      </c>
      <c r="D91" s="46">
        <f t="shared" ref="D91:G91" si="25">SUM(D82:D88)</f>
        <v>1410279</v>
      </c>
      <c r="E91" s="39">
        <f t="shared" si="25"/>
        <v>1301794</v>
      </c>
      <c r="F91" s="39">
        <f t="shared" si="25"/>
        <v>108485</v>
      </c>
      <c r="G91" s="198">
        <f t="shared" si="25"/>
        <v>0</v>
      </c>
      <c r="H91" s="46">
        <v>1466599</v>
      </c>
      <c r="I91" s="39">
        <v>1358114</v>
      </c>
      <c r="J91" s="39">
        <v>108485</v>
      </c>
      <c r="K91" s="198">
        <v>0</v>
      </c>
      <c r="L91" s="46">
        <f t="shared" ref="L91:O91" si="26">SUM(L82:L89)</f>
        <v>1466599</v>
      </c>
      <c r="M91" s="39">
        <f t="shared" si="26"/>
        <v>1358114</v>
      </c>
      <c r="N91" s="39">
        <f t="shared" si="26"/>
        <v>108485</v>
      </c>
      <c r="O91" s="198">
        <f t="shared" si="26"/>
        <v>0</v>
      </c>
    </row>
    <row r="92" spans="1:33" x14ac:dyDescent="0.3">
      <c r="A92" s="47"/>
      <c r="B92" s="130"/>
      <c r="C92" s="142"/>
      <c r="D92" s="46"/>
      <c r="E92" s="39"/>
      <c r="F92" s="39"/>
      <c r="G92" s="198"/>
      <c r="H92" s="46"/>
      <c r="I92" s="39"/>
      <c r="J92" s="39"/>
      <c r="K92" s="198"/>
      <c r="L92" s="46"/>
      <c r="M92" s="39"/>
      <c r="N92" s="39"/>
      <c r="O92" s="198"/>
    </row>
    <row r="93" spans="1:33" x14ac:dyDescent="0.3">
      <c r="A93" s="47"/>
      <c r="B93" s="130"/>
      <c r="C93" s="202" t="s">
        <v>197</v>
      </c>
      <c r="D93" s="57"/>
      <c r="E93" s="36"/>
      <c r="F93" s="36"/>
      <c r="G93" s="37"/>
      <c r="H93" s="57"/>
      <c r="I93" s="36"/>
      <c r="J93" s="36"/>
      <c r="K93" s="37"/>
      <c r="L93" s="57"/>
      <c r="M93" s="36"/>
      <c r="N93" s="36"/>
      <c r="O93" s="37"/>
    </row>
    <row r="94" spans="1:33" s="17" customFormat="1" ht="13.8" x14ac:dyDescent="0.25">
      <c r="A94" s="58"/>
      <c r="B94" s="59"/>
      <c r="C94" s="60" t="s">
        <v>323</v>
      </c>
      <c r="D94" s="61">
        <v>2359</v>
      </c>
      <c r="E94" s="50">
        <v>2359</v>
      </c>
      <c r="F94" s="50"/>
      <c r="G94" s="197"/>
      <c r="H94" s="61">
        <v>0</v>
      </c>
      <c r="I94" s="50">
        <v>0</v>
      </c>
      <c r="J94" s="50">
        <v>0</v>
      </c>
      <c r="K94" s="197">
        <v>0</v>
      </c>
      <c r="L94" s="61"/>
      <c r="M94" s="50"/>
      <c r="N94" s="50"/>
      <c r="O94" s="197"/>
      <c r="P94" s="241"/>
      <c r="Q94" s="238"/>
      <c r="R94" s="174"/>
      <c r="S94" s="174"/>
      <c r="T94" s="174"/>
      <c r="U94" s="174"/>
      <c r="V94" s="174"/>
      <c r="W94" s="174"/>
      <c r="X94" s="174"/>
      <c r="Y94" s="174"/>
      <c r="Z94" s="174"/>
      <c r="AA94" s="174"/>
      <c r="AB94" s="174"/>
      <c r="AC94" s="174"/>
      <c r="AD94" s="174"/>
      <c r="AE94" s="174"/>
      <c r="AF94" s="174"/>
      <c r="AG94" s="174"/>
    </row>
    <row r="95" spans="1:33" s="17" customFormat="1" ht="13.8" x14ac:dyDescent="0.25">
      <c r="A95" s="58"/>
      <c r="B95" s="59"/>
      <c r="C95" s="60" t="s">
        <v>322</v>
      </c>
      <c r="D95" s="61">
        <v>292500</v>
      </c>
      <c r="E95" s="50">
        <v>292500</v>
      </c>
      <c r="F95" s="50"/>
      <c r="G95" s="197"/>
      <c r="H95" s="61">
        <v>105220</v>
      </c>
      <c r="I95" s="50">
        <v>105220</v>
      </c>
      <c r="J95" s="50">
        <v>0</v>
      </c>
      <c r="K95" s="197">
        <v>0</v>
      </c>
      <c r="L95" s="61">
        <v>105220</v>
      </c>
      <c r="M95" s="50">
        <v>105220</v>
      </c>
      <c r="N95" s="50">
        <v>0</v>
      </c>
      <c r="O95" s="197">
        <v>0</v>
      </c>
      <c r="P95" s="242"/>
      <c r="Q95" s="238"/>
      <c r="R95" s="174"/>
      <c r="S95" s="174"/>
      <c r="T95" s="174"/>
      <c r="U95" s="174"/>
      <c r="V95" s="174"/>
      <c r="W95" s="174"/>
      <c r="X95" s="174"/>
      <c r="Y95" s="174"/>
      <c r="Z95" s="174"/>
      <c r="AA95" s="174"/>
      <c r="AB95" s="174"/>
      <c r="AC95" s="174"/>
      <c r="AD95" s="174"/>
      <c r="AE95" s="174"/>
      <c r="AF95" s="174"/>
      <c r="AG95" s="174"/>
    </row>
    <row r="96" spans="1:33" s="17" customFormat="1" ht="13.8" x14ac:dyDescent="0.25">
      <c r="A96" s="58"/>
      <c r="B96" s="59"/>
      <c r="C96" s="60" t="s">
        <v>428</v>
      </c>
      <c r="D96" s="61"/>
      <c r="E96" s="50"/>
      <c r="F96" s="50"/>
      <c r="G96" s="197"/>
      <c r="H96" s="61">
        <v>45172</v>
      </c>
      <c r="I96" s="50">
        <v>45172</v>
      </c>
      <c r="J96" s="50">
        <v>0</v>
      </c>
      <c r="K96" s="197">
        <v>0</v>
      </c>
      <c r="L96" s="61">
        <v>45172</v>
      </c>
      <c r="M96" s="50">
        <v>45172</v>
      </c>
      <c r="N96" s="50">
        <v>0</v>
      </c>
      <c r="O96" s="197">
        <v>0</v>
      </c>
      <c r="P96" s="245"/>
      <c r="Q96" s="238"/>
      <c r="R96" s="174"/>
      <c r="S96" s="174"/>
      <c r="T96" s="174"/>
      <c r="U96" s="174"/>
      <c r="V96" s="174"/>
      <c r="W96" s="174"/>
      <c r="X96" s="174"/>
      <c r="Y96" s="174"/>
      <c r="Z96" s="174"/>
      <c r="AA96" s="174"/>
      <c r="AB96" s="174"/>
      <c r="AC96" s="174"/>
      <c r="AD96" s="174"/>
      <c r="AE96" s="174"/>
      <c r="AF96" s="174"/>
      <c r="AG96" s="174"/>
    </row>
    <row r="97" spans="1:33" s="17" customFormat="1" ht="13.8" x14ac:dyDescent="0.25">
      <c r="A97" s="58"/>
      <c r="B97" s="59"/>
      <c r="C97" s="60"/>
      <c r="D97" s="61"/>
      <c r="E97" s="50"/>
      <c r="F97" s="50"/>
      <c r="G97" s="197"/>
      <c r="H97" s="61"/>
      <c r="I97" s="50"/>
      <c r="J97" s="50"/>
      <c r="K97" s="197"/>
      <c r="L97" s="61"/>
      <c r="M97" s="50"/>
      <c r="N97" s="50"/>
      <c r="O97" s="197"/>
      <c r="P97" s="242"/>
      <c r="Q97" s="238"/>
      <c r="R97" s="174"/>
      <c r="S97" s="174"/>
      <c r="T97" s="174"/>
      <c r="U97" s="174"/>
      <c r="V97" s="174"/>
      <c r="W97" s="174"/>
      <c r="X97" s="174"/>
      <c r="Y97" s="174"/>
      <c r="Z97" s="174"/>
      <c r="AA97" s="174"/>
      <c r="AB97" s="174"/>
      <c r="AC97" s="174"/>
      <c r="AD97" s="174"/>
      <c r="AE97" s="174"/>
      <c r="AF97" s="174"/>
      <c r="AG97" s="174"/>
    </row>
    <row r="98" spans="1:33" s="195" customFormat="1" ht="13.8" x14ac:dyDescent="0.25">
      <c r="A98" s="192"/>
      <c r="B98" s="193"/>
      <c r="C98" s="142" t="s">
        <v>26</v>
      </c>
      <c r="D98" s="143">
        <f t="shared" ref="D98:G98" si="27">SUM(D94:D95)</f>
        <v>294859</v>
      </c>
      <c r="E98" s="41">
        <f t="shared" si="27"/>
        <v>294859</v>
      </c>
      <c r="F98" s="41">
        <f t="shared" si="27"/>
        <v>0</v>
      </c>
      <c r="G98" s="201">
        <f t="shared" si="27"/>
        <v>0</v>
      </c>
      <c r="H98" s="143">
        <v>150392</v>
      </c>
      <c r="I98" s="41">
        <v>150392</v>
      </c>
      <c r="J98" s="41">
        <v>0</v>
      </c>
      <c r="K98" s="201">
        <v>0</v>
      </c>
      <c r="L98" s="143">
        <f>SUM(L94:L97)</f>
        <v>150392</v>
      </c>
      <c r="M98" s="41">
        <f t="shared" ref="M98:O98" si="28">SUM(M94:M97)</f>
        <v>150392</v>
      </c>
      <c r="N98" s="41">
        <f t="shared" si="28"/>
        <v>0</v>
      </c>
      <c r="O98" s="201">
        <f t="shared" si="28"/>
        <v>0</v>
      </c>
      <c r="P98" s="242"/>
      <c r="Q98" s="238"/>
      <c r="R98" s="194"/>
      <c r="S98" s="194"/>
      <c r="T98" s="194"/>
      <c r="U98" s="194"/>
      <c r="V98" s="194"/>
      <c r="W98" s="194"/>
      <c r="X98" s="194"/>
      <c r="Y98" s="194"/>
      <c r="Z98" s="194"/>
      <c r="AA98" s="194"/>
      <c r="AB98" s="194"/>
      <c r="AC98" s="194"/>
      <c r="AD98" s="194"/>
      <c r="AE98" s="194"/>
      <c r="AF98" s="194"/>
      <c r="AG98" s="194"/>
    </row>
    <row r="99" spans="1:33" s="195" customFormat="1" ht="13.8" x14ac:dyDescent="0.25">
      <c r="A99" s="192"/>
      <c r="B99" s="193"/>
      <c r="C99" s="142"/>
      <c r="D99" s="143"/>
      <c r="E99" s="41"/>
      <c r="F99" s="41"/>
      <c r="G99" s="201"/>
      <c r="H99" s="143"/>
      <c r="I99" s="41"/>
      <c r="J99" s="41"/>
      <c r="K99" s="201"/>
      <c r="L99" s="143"/>
      <c r="M99" s="41"/>
      <c r="N99" s="41"/>
      <c r="O99" s="201"/>
      <c r="P99" s="242"/>
      <c r="Q99" s="238"/>
      <c r="R99" s="194"/>
      <c r="S99" s="194"/>
      <c r="T99" s="194"/>
      <c r="U99" s="194"/>
      <c r="V99" s="194"/>
      <c r="W99" s="194"/>
      <c r="X99" s="194"/>
      <c r="Y99" s="194"/>
      <c r="Z99" s="194"/>
      <c r="AA99" s="194"/>
      <c r="AB99" s="194"/>
      <c r="AC99" s="194"/>
      <c r="AD99" s="194"/>
      <c r="AE99" s="194"/>
      <c r="AF99" s="194"/>
      <c r="AG99" s="194"/>
    </row>
    <row r="100" spans="1:33" s="17" customFormat="1" ht="13.8" x14ac:dyDescent="0.25">
      <c r="A100" s="58"/>
      <c r="B100" s="59"/>
      <c r="C100" s="60" t="s">
        <v>430</v>
      </c>
      <c r="D100" s="61"/>
      <c r="E100" s="50"/>
      <c r="F100" s="50"/>
      <c r="G100" s="197"/>
      <c r="H100" s="61"/>
      <c r="I100" s="50"/>
      <c r="J100" s="50"/>
      <c r="K100" s="197"/>
      <c r="L100" s="61"/>
      <c r="M100" s="50"/>
      <c r="N100" s="50"/>
      <c r="O100" s="197"/>
      <c r="P100" s="242"/>
      <c r="Q100" s="238"/>
      <c r="R100" s="174"/>
      <c r="S100" s="174"/>
      <c r="T100" s="174"/>
      <c r="U100" s="174"/>
      <c r="V100" s="174"/>
      <c r="W100" s="174"/>
      <c r="X100" s="174"/>
      <c r="Y100" s="174"/>
      <c r="Z100" s="174"/>
      <c r="AA100" s="174"/>
      <c r="AB100" s="174"/>
      <c r="AC100" s="174"/>
      <c r="AD100" s="174"/>
      <c r="AE100" s="174"/>
      <c r="AF100" s="174"/>
      <c r="AG100" s="174"/>
    </row>
    <row r="101" spans="1:33" s="63" customFormat="1" ht="13.8" x14ac:dyDescent="0.25">
      <c r="A101" s="58"/>
      <c r="B101" s="59"/>
      <c r="C101" s="60" t="s">
        <v>324</v>
      </c>
      <c r="D101" s="61">
        <v>10898</v>
      </c>
      <c r="E101" s="50">
        <v>10898</v>
      </c>
      <c r="F101" s="50"/>
      <c r="G101" s="197"/>
      <c r="H101" s="61">
        <v>10898</v>
      </c>
      <c r="I101" s="50">
        <v>10898</v>
      </c>
      <c r="J101" s="50">
        <v>0</v>
      </c>
      <c r="K101" s="197">
        <v>0</v>
      </c>
      <c r="L101" s="61">
        <v>10898</v>
      </c>
      <c r="M101" s="50">
        <v>10898</v>
      </c>
      <c r="N101" s="50">
        <v>0</v>
      </c>
      <c r="O101" s="197">
        <v>0</v>
      </c>
      <c r="P101" s="247"/>
      <c r="Q101" s="234"/>
      <c r="R101" s="175"/>
      <c r="S101" s="175"/>
      <c r="T101" s="175"/>
      <c r="U101" s="175"/>
      <c r="V101" s="175"/>
      <c r="W101" s="175"/>
      <c r="X101" s="175"/>
      <c r="Y101" s="175"/>
      <c r="Z101" s="175"/>
      <c r="AA101" s="175"/>
      <c r="AB101" s="175"/>
      <c r="AC101" s="175"/>
      <c r="AD101" s="175"/>
      <c r="AE101" s="175"/>
      <c r="AF101" s="175"/>
      <c r="AG101" s="175"/>
    </row>
    <row r="102" spans="1:33" s="63" customFormat="1" ht="13.8" x14ac:dyDescent="0.25">
      <c r="A102" s="58"/>
      <c r="B102" s="59"/>
      <c r="C102" s="60" t="s">
        <v>400</v>
      </c>
      <c r="D102" s="61"/>
      <c r="E102" s="50"/>
      <c r="F102" s="50"/>
      <c r="G102" s="197"/>
      <c r="H102" s="61">
        <v>40000</v>
      </c>
      <c r="I102" s="50">
        <v>40000</v>
      </c>
      <c r="J102" s="50">
        <v>0</v>
      </c>
      <c r="K102" s="197">
        <v>0</v>
      </c>
      <c r="L102" s="61">
        <v>40000</v>
      </c>
      <c r="M102" s="50">
        <v>40000</v>
      </c>
      <c r="N102" s="50">
        <v>0</v>
      </c>
      <c r="O102" s="197">
        <v>0</v>
      </c>
      <c r="P102" s="236"/>
      <c r="Q102" s="234"/>
      <c r="R102" s="175"/>
      <c r="S102" s="175"/>
      <c r="T102" s="175"/>
      <c r="U102" s="175"/>
      <c r="V102" s="175"/>
      <c r="W102" s="175"/>
      <c r="X102" s="175"/>
      <c r="Y102" s="175"/>
      <c r="Z102" s="175"/>
      <c r="AA102" s="175"/>
      <c r="AB102" s="175"/>
      <c r="AC102" s="175"/>
      <c r="AD102" s="175"/>
      <c r="AE102" s="175"/>
      <c r="AF102" s="175"/>
      <c r="AG102" s="175"/>
    </row>
    <row r="103" spans="1:33" s="63" customFormat="1" ht="13.8" x14ac:dyDescent="0.25">
      <c r="A103" s="58"/>
      <c r="B103" s="59"/>
      <c r="C103" s="60" t="s">
        <v>410</v>
      </c>
      <c r="D103" s="61"/>
      <c r="E103" s="50"/>
      <c r="F103" s="50"/>
      <c r="G103" s="197"/>
      <c r="H103" s="61">
        <v>96000</v>
      </c>
      <c r="I103" s="50">
        <v>96000</v>
      </c>
      <c r="J103" s="50">
        <v>0</v>
      </c>
      <c r="K103" s="197">
        <v>0</v>
      </c>
      <c r="L103" s="61">
        <v>96000</v>
      </c>
      <c r="M103" s="50">
        <v>96000</v>
      </c>
      <c r="N103" s="50">
        <v>0</v>
      </c>
      <c r="O103" s="197">
        <v>0</v>
      </c>
      <c r="P103" s="236"/>
      <c r="Q103" s="234"/>
      <c r="R103" s="175"/>
      <c r="S103" s="175"/>
      <c r="T103" s="175"/>
      <c r="U103" s="175"/>
      <c r="V103" s="175"/>
      <c r="W103" s="175"/>
      <c r="X103" s="175"/>
      <c r="Y103" s="175"/>
      <c r="Z103" s="175"/>
      <c r="AA103" s="175"/>
      <c r="AB103" s="175"/>
      <c r="AC103" s="175"/>
      <c r="AD103" s="175"/>
      <c r="AE103" s="175"/>
      <c r="AF103" s="175"/>
      <c r="AG103" s="175"/>
    </row>
    <row r="104" spans="1:33" s="63" customFormat="1" ht="13.8" x14ac:dyDescent="0.25">
      <c r="A104" s="58"/>
      <c r="B104" s="59"/>
      <c r="C104" s="60"/>
      <c r="D104" s="61"/>
      <c r="E104" s="50"/>
      <c r="F104" s="50"/>
      <c r="G104" s="197"/>
      <c r="H104" s="61"/>
      <c r="I104" s="50"/>
      <c r="J104" s="50"/>
      <c r="K104" s="197"/>
      <c r="L104" s="61"/>
      <c r="M104" s="50"/>
      <c r="N104" s="50"/>
      <c r="O104" s="197"/>
      <c r="P104" s="236"/>
      <c r="Q104" s="234"/>
      <c r="R104" s="175"/>
      <c r="S104" s="175"/>
      <c r="T104" s="175"/>
      <c r="U104" s="175"/>
      <c r="V104" s="175"/>
      <c r="W104" s="175"/>
      <c r="X104" s="175"/>
      <c r="Y104" s="175"/>
      <c r="Z104" s="175"/>
      <c r="AA104" s="175"/>
      <c r="AB104" s="175"/>
      <c r="AC104" s="175"/>
      <c r="AD104" s="175"/>
      <c r="AE104" s="175"/>
      <c r="AF104" s="175"/>
      <c r="AG104" s="175"/>
    </row>
    <row r="105" spans="1:33" x14ac:dyDescent="0.3">
      <c r="A105" s="47"/>
      <c r="B105" s="130"/>
      <c r="C105" s="142" t="s">
        <v>26</v>
      </c>
      <c r="D105" s="46">
        <f>SUM(D101:D104)</f>
        <v>10898</v>
      </c>
      <c r="E105" s="39">
        <f t="shared" ref="E105:G105" si="29">SUM(E101:E104)</f>
        <v>10898</v>
      </c>
      <c r="F105" s="39">
        <f t="shared" si="29"/>
        <v>0</v>
      </c>
      <c r="G105" s="198">
        <f t="shared" si="29"/>
        <v>0</v>
      </c>
      <c r="H105" s="46">
        <v>146898</v>
      </c>
      <c r="I105" s="39">
        <v>146898</v>
      </c>
      <c r="J105" s="39">
        <v>0</v>
      </c>
      <c r="K105" s="198">
        <v>0</v>
      </c>
      <c r="L105" s="46">
        <f t="shared" ref="L105:O105" si="30">SUM(L101:L104)</f>
        <v>146898</v>
      </c>
      <c r="M105" s="39">
        <f t="shared" si="30"/>
        <v>146898</v>
      </c>
      <c r="N105" s="39">
        <f t="shared" si="30"/>
        <v>0</v>
      </c>
      <c r="O105" s="198">
        <f t="shared" si="30"/>
        <v>0</v>
      </c>
    </row>
    <row r="106" spans="1:33" x14ac:dyDescent="0.3">
      <c r="A106" s="47"/>
      <c r="B106" s="130"/>
      <c r="C106" s="142"/>
      <c r="D106" s="57"/>
      <c r="E106" s="36"/>
      <c r="F106" s="36"/>
      <c r="G106" s="37"/>
      <c r="H106" s="57"/>
      <c r="I106" s="36"/>
      <c r="J106" s="36"/>
      <c r="K106" s="37"/>
      <c r="L106" s="57"/>
      <c r="M106" s="36"/>
      <c r="N106" s="36"/>
      <c r="O106" s="37"/>
    </row>
    <row r="107" spans="1:33" x14ac:dyDescent="0.3">
      <c r="A107" s="47"/>
      <c r="B107" s="130"/>
      <c r="C107" s="60" t="s">
        <v>358</v>
      </c>
      <c r="D107" s="57"/>
      <c r="E107" s="36"/>
      <c r="F107" s="36"/>
      <c r="G107" s="37"/>
      <c r="H107" s="57"/>
      <c r="I107" s="36"/>
      <c r="J107" s="36"/>
      <c r="K107" s="37"/>
      <c r="L107" s="57"/>
      <c r="M107" s="36"/>
      <c r="N107" s="36"/>
      <c r="O107" s="37"/>
    </row>
    <row r="108" spans="1:33" x14ac:dyDescent="0.3">
      <c r="A108" s="47"/>
      <c r="B108" s="130"/>
      <c r="C108" s="60" t="s">
        <v>359</v>
      </c>
      <c r="D108" s="57"/>
      <c r="E108" s="36"/>
      <c r="F108" s="36"/>
      <c r="G108" s="37"/>
      <c r="H108" s="61">
        <v>12111</v>
      </c>
      <c r="I108" s="50">
        <v>12111</v>
      </c>
      <c r="J108" s="50">
        <v>0</v>
      </c>
      <c r="K108" s="197">
        <v>0</v>
      </c>
      <c r="L108" s="61">
        <v>12111</v>
      </c>
      <c r="M108" s="50">
        <v>12111</v>
      </c>
      <c r="N108" s="50">
        <v>0</v>
      </c>
      <c r="O108" s="197">
        <v>0</v>
      </c>
    </row>
    <row r="109" spans="1:33" x14ac:dyDescent="0.3">
      <c r="A109" s="47"/>
      <c r="B109" s="130"/>
      <c r="C109" s="142"/>
      <c r="D109" s="57"/>
      <c r="E109" s="36"/>
      <c r="F109" s="36"/>
      <c r="G109" s="37"/>
      <c r="H109" s="57"/>
      <c r="I109" s="36"/>
      <c r="J109" s="36"/>
      <c r="K109" s="37"/>
      <c r="L109" s="57"/>
      <c r="M109" s="36"/>
      <c r="N109" s="36"/>
      <c r="O109" s="37"/>
    </row>
    <row r="110" spans="1:33" x14ac:dyDescent="0.3">
      <c r="A110" s="47"/>
      <c r="B110" s="130"/>
      <c r="C110" s="142" t="s">
        <v>26</v>
      </c>
      <c r="D110" s="46">
        <f>SUM(D108:D109)</f>
        <v>0</v>
      </c>
      <c r="E110" s="39">
        <f t="shared" ref="E110:G110" si="31">SUM(E108:E109)</f>
        <v>0</v>
      </c>
      <c r="F110" s="39">
        <f t="shared" si="31"/>
        <v>0</v>
      </c>
      <c r="G110" s="198">
        <f t="shared" si="31"/>
        <v>0</v>
      </c>
      <c r="H110" s="46">
        <v>12111</v>
      </c>
      <c r="I110" s="39">
        <v>12111</v>
      </c>
      <c r="J110" s="39">
        <v>0</v>
      </c>
      <c r="K110" s="198">
        <v>0</v>
      </c>
      <c r="L110" s="46">
        <f t="shared" ref="L110:O110" si="32">SUM(L108:L109)</f>
        <v>12111</v>
      </c>
      <c r="M110" s="39">
        <f t="shared" si="32"/>
        <v>12111</v>
      </c>
      <c r="N110" s="39">
        <f t="shared" si="32"/>
        <v>0</v>
      </c>
      <c r="O110" s="198">
        <f t="shared" si="32"/>
        <v>0</v>
      </c>
    </row>
    <row r="111" spans="1:33" x14ac:dyDescent="0.3">
      <c r="A111" s="47"/>
      <c r="B111" s="130"/>
      <c r="C111" s="60"/>
      <c r="D111" s="57"/>
      <c r="E111" s="36"/>
      <c r="F111" s="36"/>
      <c r="G111" s="37"/>
      <c r="H111" s="57"/>
      <c r="I111" s="36"/>
      <c r="J111" s="36"/>
      <c r="K111" s="37"/>
      <c r="L111" s="57"/>
      <c r="M111" s="36"/>
      <c r="N111" s="36"/>
      <c r="O111" s="37"/>
    </row>
    <row r="112" spans="1:33" x14ac:dyDescent="0.3">
      <c r="A112" s="47"/>
      <c r="B112" s="130"/>
      <c r="C112" s="139" t="s">
        <v>36</v>
      </c>
      <c r="D112" s="140">
        <f t="shared" ref="D112:G112" si="33">D91+D98+D105</f>
        <v>1716036</v>
      </c>
      <c r="E112" s="40">
        <f t="shared" si="33"/>
        <v>1607551</v>
      </c>
      <c r="F112" s="40">
        <f t="shared" si="33"/>
        <v>108485</v>
      </c>
      <c r="G112" s="200">
        <f t="shared" si="33"/>
        <v>0</v>
      </c>
      <c r="H112" s="140">
        <v>1776000</v>
      </c>
      <c r="I112" s="40">
        <v>1667515</v>
      </c>
      <c r="J112" s="40">
        <v>108485</v>
      </c>
      <c r="K112" s="200">
        <v>0</v>
      </c>
      <c r="L112" s="140">
        <f t="shared" ref="L112:O112" si="34">L91+L98+L105+L110</f>
        <v>1776000</v>
      </c>
      <c r="M112" s="40">
        <f t="shared" si="34"/>
        <v>1667515</v>
      </c>
      <c r="N112" s="40">
        <f t="shared" si="34"/>
        <v>108485</v>
      </c>
      <c r="O112" s="200">
        <f t="shared" si="34"/>
        <v>0</v>
      </c>
    </row>
    <row r="113" spans="1:33" x14ac:dyDescent="0.3">
      <c r="A113" s="47"/>
      <c r="B113" s="130"/>
      <c r="C113" s="60"/>
      <c r="D113" s="61"/>
      <c r="E113" s="50"/>
      <c r="F113" s="50"/>
      <c r="G113" s="197"/>
      <c r="H113" s="61"/>
      <c r="I113" s="50"/>
      <c r="J113" s="50"/>
      <c r="K113" s="197"/>
      <c r="L113" s="61"/>
      <c r="M113" s="50"/>
      <c r="N113" s="50"/>
      <c r="O113" s="197"/>
    </row>
    <row r="114" spans="1:33" x14ac:dyDescent="0.3">
      <c r="A114" s="47"/>
      <c r="B114" s="130" t="s">
        <v>9</v>
      </c>
      <c r="C114" s="60" t="s">
        <v>67</v>
      </c>
      <c r="D114" s="61"/>
      <c r="E114" s="50"/>
      <c r="F114" s="50"/>
      <c r="G114" s="197"/>
      <c r="H114" s="61"/>
      <c r="I114" s="50"/>
      <c r="J114" s="50"/>
      <c r="K114" s="197"/>
      <c r="L114" s="61"/>
      <c r="M114" s="50"/>
      <c r="N114" s="50"/>
      <c r="O114" s="197"/>
    </row>
    <row r="115" spans="1:33" x14ac:dyDescent="0.3">
      <c r="A115" s="47"/>
      <c r="B115" s="130"/>
      <c r="C115" s="60" t="s">
        <v>15</v>
      </c>
      <c r="D115" s="61"/>
      <c r="E115" s="50"/>
      <c r="F115" s="50"/>
      <c r="G115" s="197"/>
      <c r="H115" s="61"/>
      <c r="I115" s="50"/>
      <c r="J115" s="50"/>
      <c r="K115" s="197"/>
      <c r="L115" s="61"/>
      <c r="M115" s="50"/>
      <c r="N115" s="50"/>
      <c r="O115" s="197"/>
    </row>
    <row r="116" spans="1:33" s="17" customFormat="1" ht="13.8" x14ac:dyDescent="0.25">
      <c r="A116" s="58"/>
      <c r="B116" s="59"/>
      <c r="C116" s="60" t="s">
        <v>133</v>
      </c>
      <c r="D116" s="36">
        <v>196636</v>
      </c>
      <c r="E116" s="36">
        <v>196636</v>
      </c>
      <c r="F116" s="50"/>
      <c r="G116" s="197"/>
      <c r="H116" s="36">
        <v>228933</v>
      </c>
      <c r="I116" s="36">
        <v>228933</v>
      </c>
      <c r="J116" s="50">
        <v>0</v>
      </c>
      <c r="K116" s="197">
        <v>0</v>
      </c>
      <c r="L116" s="36">
        <v>110997</v>
      </c>
      <c r="M116" s="36">
        <v>110997</v>
      </c>
      <c r="N116" s="50">
        <v>0</v>
      </c>
      <c r="O116" s="197">
        <v>0</v>
      </c>
      <c r="P116" s="242"/>
      <c r="Q116" s="238"/>
      <c r="R116" s="174"/>
      <c r="S116" s="174"/>
      <c r="T116" s="174"/>
      <c r="U116" s="174"/>
      <c r="V116" s="174"/>
      <c r="W116" s="174"/>
      <c r="X116" s="174"/>
      <c r="Y116" s="174"/>
      <c r="Z116" s="174"/>
      <c r="AA116" s="174"/>
      <c r="AB116" s="174"/>
      <c r="AC116" s="174"/>
      <c r="AD116" s="174"/>
      <c r="AE116" s="174"/>
      <c r="AF116" s="174"/>
      <c r="AG116" s="174"/>
    </row>
    <row r="117" spans="1:33" s="17" customFormat="1" ht="13.8" x14ac:dyDescent="0.25">
      <c r="A117" s="58"/>
      <c r="B117" s="59"/>
      <c r="C117" s="60" t="s">
        <v>325</v>
      </c>
      <c r="D117" s="36">
        <v>2046</v>
      </c>
      <c r="E117" s="36">
        <v>2046</v>
      </c>
      <c r="F117" s="50"/>
      <c r="G117" s="197"/>
      <c r="H117" s="36">
        <v>2046</v>
      </c>
      <c r="I117" s="36">
        <v>2046</v>
      </c>
      <c r="J117" s="50">
        <v>0</v>
      </c>
      <c r="K117" s="197">
        <v>0</v>
      </c>
      <c r="L117" s="36">
        <v>2046</v>
      </c>
      <c r="M117" s="36">
        <v>2046</v>
      </c>
      <c r="N117" s="50">
        <v>0</v>
      </c>
      <c r="O117" s="197">
        <v>0</v>
      </c>
      <c r="P117" s="242"/>
      <c r="Q117" s="238"/>
      <c r="R117" s="174"/>
      <c r="S117" s="174"/>
      <c r="T117" s="174"/>
      <c r="U117" s="174"/>
      <c r="V117" s="174"/>
      <c r="W117" s="174"/>
      <c r="X117" s="174"/>
      <c r="Y117" s="174"/>
      <c r="Z117" s="174"/>
      <c r="AA117" s="174"/>
      <c r="AB117" s="174"/>
      <c r="AC117" s="174"/>
      <c r="AD117" s="174"/>
      <c r="AE117" s="174"/>
      <c r="AF117" s="174"/>
      <c r="AG117" s="174"/>
    </row>
    <row r="118" spans="1:33" s="17" customFormat="1" ht="13.8" x14ac:dyDescent="0.25">
      <c r="A118" s="58"/>
      <c r="B118" s="59"/>
      <c r="C118" s="60" t="s">
        <v>93</v>
      </c>
      <c r="D118" s="36"/>
      <c r="E118" s="36"/>
      <c r="F118" s="50"/>
      <c r="G118" s="197"/>
      <c r="H118" s="36"/>
      <c r="I118" s="36"/>
      <c r="J118" s="50"/>
      <c r="K118" s="197"/>
      <c r="L118" s="36"/>
      <c r="M118" s="36"/>
      <c r="N118" s="50"/>
      <c r="O118" s="197"/>
      <c r="P118" s="242"/>
      <c r="Q118" s="238"/>
      <c r="R118" s="174"/>
      <c r="S118" s="174"/>
      <c r="T118" s="174"/>
      <c r="U118" s="174"/>
      <c r="V118" s="174"/>
      <c r="W118" s="174"/>
      <c r="X118" s="174"/>
      <c r="Y118" s="174"/>
      <c r="Z118" s="174"/>
      <c r="AA118" s="174"/>
      <c r="AB118" s="174"/>
      <c r="AC118" s="174"/>
      <c r="AD118" s="174"/>
      <c r="AE118" s="174"/>
      <c r="AF118" s="174"/>
      <c r="AG118" s="174"/>
    </row>
    <row r="119" spans="1:33" s="17" customFormat="1" ht="13.8" x14ac:dyDescent="0.25">
      <c r="A119" s="58"/>
      <c r="B119" s="59"/>
      <c r="C119" s="60" t="s">
        <v>94</v>
      </c>
      <c r="D119" s="36"/>
      <c r="E119" s="36"/>
      <c r="F119" s="50"/>
      <c r="G119" s="197"/>
      <c r="H119" s="36"/>
      <c r="I119" s="36"/>
      <c r="J119" s="50"/>
      <c r="K119" s="197"/>
      <c r="L119" s="36"/>
      <c r="M119" s="36"/>
      <c r="N119" s="50"/>
      <c r="O119" s="197"/>
      <c r="P119" s="242"/>
      <c r="Q119" s="238"/>
      <c r="R119" s="174"/>
      <c r="S119" s="174"/>
      <c r="T119" s="174"/>
      <c r="U119" s="174"/>
      <c r="V119" s="174"/>
      <c r="W119" s="174"/>
      <c r="X119" s="174"/>
      <c r="Y119" s="174"/>
      <c r="Z119" s="174"/>
      <c r="AA119" s="174"/>
      <c r="AB119" s="174"/>
      <c r="AC119" s="174"/>
      <c r="AD119" s="174"/>
      <c r="AE119" s="174"/>
      <c r="AF119" s="174"/>
      <c r="AG119" s="174"/>
    </row>
    <row r="120" spans="1:33" s="17" customFormat="1" ht="13.8" x14ac:dyDescent="0.25">
      <c r="A120" s="58"/>
      <c r="B120" s="59"/>
      <c r="C120" s="60" t="s">
        <v>95</v>
      </c>
      <c r="D120" s="36">
        <v>38000</v>
      </c>
      <c r="E120" s="36">
        <v>38000</v>
      </c>
      <c r="F120" s="50"/>
      <c r="G120" s="197"/>
      <c r="H120" s="36">
        <v>38000</v>
      </c>
      <c r="I120" s="36">
        <v>38000</v>
      </c>
      <c r="J120" s="50">
        <v>0</v>
      </c>
      <c r="K120" s="197">
        <v>0</v>
      </c>
      <c r="L120" s="36">
        <v>36424</v>
      </c>
      <c r="M120" s="36">
        <v>36424</v>
      </c>
      <c r="N120" s="50">
        <v>0</v>
      </c>
      <c r="O120" s="197">
        <v>0</v>
      </c>
      <c r="P120" s="242"/>
      <c r="Q120" s="238"/>
      <c r="R120" s="174"/>
      <c r="S120" s="174"/>
      <c r="T120" s="174"/>
      <c r="U120" s="174"/>
      <c r="V120" s="174"/>
      <c r="W120" s="174"/>
      <c r="X120" s="174"/>
      <c r="Y120" s="174"/>
      <c r="Z120" s="174"/>
      <c r="AA120" s="174"/>
      <c r="AB120" s="174"/>
      <c r="AC120" s="174"/>
      <c r="AD120" s="174"/>
      <c r="AE120" s="174"/>
      <c r="AF120" s="174"/>
      <c r="AG120" s="174"/>
    </row>
    <row r="121" spans="1:33" s="17" customFormat="1" ht="13.8" x14ac:dyDescent="0.25">
      <c r="A121" s="58"/>
      <c r="B121" s="59"/>
      <c r="C121" s="60" t="s">
        <v>96</v>
      </c>
      <c r="D121" s="36">
        <v>54387</v>
      </c>
      <c r="E121" s="36">
        <v>54387</v>
      </c>
      <c r="F121" s="50"/>
      <c r="G121" s="197"/>
      <c r="H121" s="36">
        <v>77499</v>
      </c>
      <c r="I121" s="36">
        <v>77499</v>
      </c>
      <c r="J121" s="50">
        <v>0</v>
      </c>
      <c r="K121" s="197">
        <v>0</v>
      </c>
      <c r="L121" s="36">
        <v>77499</v>
      </c>
      <c r="M121" s="36">
        <v>77499</v>
      </c>
      <c r="N121" s="50">
        <v>0</v>
      </c>
      <c r="O121" s="197">
        <v>0</v>
      </c>
      <c r="P121" s="242"/>
      <c r="Q121" s="238"/>
      <c r="R121" s="174"/>
      <c r="S121" s="174"/>
      <c r="T121" s="174"/>
      <c r="U121" s="174"/>
      <c r="V121" s="174"/>
      <c r="W121" s="174"/>
      <c r="X121" s="174"/>
      <c r="Y121" s="174"/>
      <c r="Z121" s="174"/>
      <c r="AA121" s="174"/>
      <c r="AB121" s="174"/>
      <c r="AC121" s="174"/>
      <c r="AD121" s="174"/>
      <c r="AE121" s="174"/>
      <c r="AF121" s="174"/>
      <c r="AG121" s="174"/>
    </row>
    <row r="122" spans="1:33" s="17" customFormat="1" ht="13.8" x14ac:dyDescent="0.25">
      <c r="A122" s="58"/>
      <c r="B122" s="59"/>
      <c r="C122" s="60"/>
      <c r="D122" s="36"/>
      <c r="E122" s="36"/>
      <c r="F122" s="50"/>
      <c r="G122" s="197"/>
      <c r="H122" s="36"/>
      <c r="I122" s="36"/>
      <c r="J122" s="50"/>
      <c r="K122" s="197"/>
      <c r="L122" s="36"/>
      <c r="M122" s="36"/>
      <c r="N122" s="50"/>
      <c r="O122" s="197"/>
      <c r="P122" s="242"/>
      <c r="Q122" s="238"/>
      <c r="R122" s="174"/>
      <c r="S122" s="174"/>
      <c r="T122" s="174"/>
      <c r="U122" s="174"/>
      <c r="V122" s="174"/>
      <c r="W122" s="174"/>
      <c r="X122" s="174"/>
      <c r="Y122" s="174"/>
      <c r="Z122" s="174"/>
      <c r="AA122" s="174"/>
      <c r="AB122" s="174"/>
      <c r="AC122" s="174"/>
      <c r="AD122" s="174"/>
      <c r="AE122" s="174"/>
      <c r="AF122" s="174"/>
      <c r="AG122" s="174"/>
    </row>
    <row r="123" spans="1:33" s="18" customFormat="1" ht="14.4" x14ac:dyDescent="0.3">
      <c r="A123" s="148"/>
      <c r="B123" s="149"/>
      <c r="C123" s="139" t="s">
        <v>37</v>
      </c>
      <c r="D123" s="42">
        <f t="shared" ref="D123:G123" si="35">SUM(D115:D121)</f>
        <v>291069</v>
      </c>
      <c r="E123" s="42">
        <f t="shared" si="35"/>
        <v>291069</v>
      </c>
      <c r="F123" s="40">
        <f t="shared" si="35"/>
        <v>0</v>
      </c>
      <c r="G123" s="200">
        <f t="shared" si="35"/>
        <v>0</v>
      </c>
      <c r="H123" s="42">
        <v>346478</v>
      </c>
      <c r="I123" s="42">
        <v>346478</v>
      </c>
      <c r="J123" s="40">
        <v>0</v>
      </c>
      <c r="K123" s="200">
        <v>0</v>
      </c>
      <c r="L123" s="42">
        <f>SUM(L115:L122)</f>
        <v>226966</v>
      </c>
      <c r="M123" s="42">
        <f t="shared" ref="M123:O123" si="36">SUM(M115:M122)</f>
        <v>226966</v>
      </c>
      <c r="N123" s="40">
        <f t="shared" si="36"/>
        <v>0</v>
      </c>
      <c r="O123" s="200">
        <f t="shared" si="36"/>
        <v>0</v>
      </c>
      <c r="P123" s="244"/>
      <c r="Q123" s="240"/>
      <c r="R123" s="176"/>
      <c r="S123" s="176"/>
      <c r="T123" s="176"/>
      <c r="U123" s="176"/>
      <c r="V123" s="176"/>
      <c r="W123" s="176"/>
      <c r="X123" s="176"/>
      <c r="Y123" s="176"/>
      <c r="Z123" s="176"/>
      <c r="AA123" s="176"/>
      <c r="AB123" s="176"/>
      <c r="AC123" s="176"/>
      <c r="AD123" s="176"/>
      <c r="AE123" s="176"/>
      <c r="AF123" s="176"/>
      <c r="AG123" s="176"/>
    </row>
    <row r="124" spans="1:33" s="17" customFormat="1" ht="13.8" x14ac:dyDescent="0.25">
      <c r="A124" s="58"/>
      <c r="B124" s="59"/>
      <c r="C124" s="60"/>
      <c r="D124" s="61"/>
      <c r="E124" s="50"/>
      <c r="F124" s="50"/>
      <c r="G124" s="197"/>
      <c r="H124" s="61"/>
      <c r="I124" s="50"/>
      <c r="J124" s="50"/>
      <c r="K124" s="197"/>
      <c r="L124" s="61"/>
      <c r="M124" s="50"/>
      <c r="N124" s="50"/>
      <c r="O124" s="197"/>
      <c r="P124" s="242"/>
      <c r="Q124" s="238"/>
      <c r="R124" s="174"/>
      <c r="S124" s="174"/>
      <c r="T124" s="174"/>
      <c r="U124" s="174"/>
      <c r="V124" s="174"/>
      <c r="W124" s="174"/>
      <c r="X124" s="174"/>
      <c r="Y124" s="174"/>
      <c r="Z124" s="174"/>
      <c r="AA124" s="174"/>
      <c r="AB124" s="174"/>
      <c r="AC124" s="174"/>
      <c r="AD124" s="174"/>
      <c r="AE124" s="174"/>
      <c r="AF124" s="174"/>
      <c r="AG124" s="174"/>
    </row>
    <row r="125" spans="1:33" s="17" customFormat="1" ht="13.8" x14ac:dyDescent="0.25">
      <c r="A125" s="58"/>
      <c r="B125" s="248" t="s">
        <v>16</v>
      </c>
      <c r="C125" s="60" t="s">
        <v>167</v>
      </c>
      <c r="D125" s="61"/>
      <c r="E125" s="50"/>
      <c r="F125" s="50"/>
      <c r="G125" s="197"/>
      <c r="H125" s="61"/>
      <c r="I125" s="50"/>
      <c r="J125" s="50"/>
      <c r="K125" s="197"/>
      <c r="L125" s="61"/>
      <c r="M125" s="50"/>
      <c r="N125" s="50"/>
      <c r="O125" s="197"/>
      <c r="P125" s="242"/>
      <c r="Q125" s="238"/>
      <c r="R125" s="174"/>
      <c r="S125" s="174"/>
      <c r="T125" s="174"/>
      <c r="U125" s="174"/>
      <c r="V125" s="174"/>
      <c r="W125" s="174"/>
      <c r="X125" s="174"/>
      <c r="Y125" s="174"/>
      <c r="Z125" s="174"/>
      <c r="AA125" s="174"/>
      <c r="AB125" s="174"/>
      <c r="AC125" s="174"/>
      <c r="AD125" s="174"/>
      <c r="AE125" s="174"/>
      <c r="AF125" s="174"/>
      <c r="AG125" s="174"/>
    </row>
    <row r="126" spans="1:33" s="17" customFormat="1" ht="13.8" x14ac:dyDescent="0.25">
      <c r="A126" s="58"/>
      <c r="B126" s="59"/>
      <c r="C126" s="60" t="s">
        <v>168</v>
      </c>
      <c r="D126" s="61"/>
      <c r="E126" s="50"/>
      <c r="F126" s="50"/>
      <c r="G126" s="197"/>
      <c r="H126" s="61"/>
      <c r="I126" s="50"/>
      <c r="J126" s="50"/>
      <c r="K126" s="197"/>
      <c r="L126" s="61"/>
      <c r="M126" s="50"/>
      <c r="N126" s="50"/>
      <c r="O126" s="197"/>
      <c r="P126" s="242"/>
      <c r="Q126" s="238"/>
      <c r="R126" s="174"/>
      <c r="S126" s="174"/>
      <c r="T126" s="174"/>
      <c r="U126" s="174"/>
      <c r="V126" s="174"/>
      <c r="W126" s="174"/>
      <c r="X126" s="174"/>
      <c r="Y126" s="174"/>
      <c r="Z126" s="174"/>
      <c r="AA126" s="174"/>
      <c r="AB126" s="174"/>
      <c r="AC126" s="174"/>
      <c r="AD126" s="174"/>
      <c r="AE126" s="174"/>
      <c r="AF126" s="174"/>
      <c r="AG126" s="174"/>
    </row>
    <row r="127" spans="1:33" s="17" customFormat="1" ht="27.6" x14ac:dyDescent="0.25">
      <c r="A127" s="58"/>
      <c r="B127" s="59"/>
      <c r="C127" s="60" t="s">
        <v>138</v>
      </c>
      <c r="D127" s="36">
        <v>68972</v>
      </c>
      <c r="E127" s="36">
        <v>68972</v>
      </c>
      <c r="F127" s="50"/>
      <c r="G127" s="197"/>
      <c r="H127" s="36">
        <v>68972</v>
      </c>
      <c r="I127" s="36">
        <v>68972</v>
      </c>
      <c r="J127" s="50">
        <v>0</v>
      </c>
      <c r="K127" s="197">
        <v>0</v>
      </c>
      <c r="L127" s="36">
        <v>69556</v>
      </c>
      <c r="M127" s="36">
        <v>69556</v>
      </c>
      <c r="N127" s="50">
        <v>0</v>
      </c>
      <c r="O127" s="197">
        <v>0</v>
      </c>
      <c r="P127" s="242"/>
      <c r="Q127" s="238"/>
      <c r="R127" s="174"/>
      <c r="S127" s="174"/>
      <c r="T127" s="174"/>
      <c r="U127" s="174"/>
      <c r="V127" s="174"/>
      <c r="W127" s="174"/>
      <c r="X127" s="174"/>
      <c r="Y127" s="174"/>
      <c r="Z127" s="174"/>
      <c r="AA127" s="174"/>
      <c r="AB127" s="174"/>
      <c r="AC127" s="174"/>
      <c r="AD127" s="174"/>
      <c r="AE127" s="174"/>
      <c r="AF127" s="174"/>
      <c r="AG127" s="174"/>
    </row>
    <row r="128" spans="1:33" s="14" customFormat="1" x14ac:dyDescent="0.3">
      <c r="A128" s="145"/>
      <c r="B128" s="130"/>
      <c r="C128" s="60" t="s">
        <v>134</v>
      </c>
      <c r="D128" s="61">
        <v>7836</v>
      </c>
      <c r="E128" s="50"/>
      <c r="F128" s="50">
        <v>7836</v>
      </c>
      <c r="G128" s="197"/>
      <c r="H128" s="61">
        <v>7836</v>
      </c>
      <c r="I128" s="50">
        <v>0</v>
      </c>
      <c r="J128" s="50">
        <v>7836</v>
      </c>
      <c r="K128" s="197">
        <v>0</v>
      </c>
      <c r="L128" s="61">
        <v>8094</v>
      </c>
      <c r="M128" s="50">
        <v>0</v>
      </c>
      <c r="N128" s="50">
        <v>8094</v>
      </c>
      <c r="O128" s="197">
        <v>0</v>
      </c>
      <c r="P128" s="246"/>
      <c r="Q128" s="235"/>
    </row>
    <row r="129" spans="1:33" s="14" customFormat="1" x14ac:dyDescent="0.3">
      <c r="A129" s="145"/>
      <c r="B129" s="130"/>
      <c r="C129" s="60" t="s">
        <v>135</v>
      </c>
      <c r="D129" s="61">
        <v>405</v>
      </c>
      <c r="E129" s="50">
        <v>405</v>
      </c>
      <c r="F129" s="50"/>
      <c r="G129" s="197"/>
      <c r="H129" s="61">
        <v>405</v>
      </c>
      <c r="I129" s="50">
        <v>405</v>
      </c>
      <c r="J129" s="50">
        <v>0</v>
      </c>
      <c r="K129" s="197">
        <v>0</v>
      </c>
      <c r="L129" s="61">
        <v>450</v>
      </c>
      <c r="M129" s="50">
        <v>450</v>
      </c>
      <c r="N129" s="50">
        <v>0</v>
      </c>
      <c r="O129" s="197">
        <v>0</v>
      </c>
      <c r="P129" s="241"/>
      <c r="Q129" s="235"/>
    </row>
    <row r="130" spans="1:33" s="14" customFormat="1" x14ac:dyDescent="0.3">
      <c r="A130" s="145"/>
      <c r="B130" s="130"/>
      <c r="C130" s="60" t="s">
        <v>97</v>
      </c>
      <c r="D130" s="61"/>
      <c r="E130" s="50"/>
      <c r="F130" s="50"/>
      <c r="G130" s="197"/>
      <c r="H130" s="61"/>
      <c r="I130" s="50"/>
      <c r="J130" s="50"/>
      <c r="K130" s="197"/>
      <c r="L130" s="61"/>
      <c r="M130" s="50"/>
      <c r="N130" s="50"/>
      <c r="O130" s="197"/>
      <c r="P130" s="241"/>
      <c r="Q130" s="235"/>
    </row>
    <row r="131" spans="1:33" s="14" customFormat="1" ht="33" customHeight="1" x14ac:dyDescent="0.3">
      <c r="A131" s="145"/>
      <c r="B131" s="130"/>
      <c r="C131" s="60" t="s">
        <v>98</v>
      </c>
      <c r="D131" s="61">
        <v>9409</v>
      </c>
      <c r="E131" s="50">
        <v>9409</v>
      </c>
      <c r="F131" s="50"/>
      <c r="G131" s="197"/>
      <c r="H131" s="61">
        <v>10070</v>
      </c>
      <c r="I131" s="50">
        <v>10070</v>
      </c>
      <c r="J131" s="50">
        <v>0</v>
      </c>
      <c r="K131" s="197">
        <v>0</v>
      </c>
      <c r="L131" s="61">
        <v>8670</v>
      </c>
      <c r="M131" s="50">
        <v>8670</v>
      </c>
      <c r="N131" s="50">
        <v>0</v>
      </c>
      <c r="O131" s="197">
        <v>0</v>
      </c>
      <c r="P131" s="241"/>
      <c r="Q131" s="235"/>
    </row>
    <row r="132" spans="1:33" s="14" customFormat="1" ht="33" customHeight="1" x14ac:dyDescent="0.3">
      <c r="A132" s="145"/>
      <c r="B132" s="130"/>
      <c r="C132" s="60" t="s">
        <v>99</v>
      </c>
      <c r="D132" s="61">
        <v>1858</v>
      </c>
      <c r="E132" s="50">
        <v>1858</v>
      </c>
      <c r="F132" s="50"/>
      <c r="G132" s="197"/>
      <c r="H132" s="61">
        <v>2020</v>
      </c>
      <c r="I132" s="50">
        <v>2020</v>
      </c>
      <c r="J132" s="50">
        <v>0</v>
      </c>
      <c r="K132" s="197">
        <v>0</v>
      </c>
      <c r="L132" s="61">
        <v>1762</v>
      </c>
      <c r="M132" s="50">
        <v>1762</v>
      </c>
      <c r="N132" s="50">
        <v>0</v>
      </c>
      <c r="O132" s="197">
        <v>0</v>
      </c>
      <c r="P132" s="241"/>
      <c r="Q132" s="235"/>
    </row>
    <row r="133" spans="1:33" s="14" customFormat="1" x14ac:dyDescent="0.3">
      <c r="A133" s="145"/>
      <c r="B133" s="130"/>
      <c r="C133" s="60" t="s">
        <v>100</v>
      </c>
      <c r="D133" s="61">
        <v>1581</v>
      </c>
      <c r="E133" s="50">
        <v>1581</v>
      </c>
      <c r="F133" s="50"/>
      <c r="G133" s="197"/>
      <c r="H133" s="61">
        <v>1581</v>
      </c>
      <c r="I133" s="50">
        <v>1581</v>
      </c>
      <c r="J133" s="50">
        <v>0</v>
      </c>
      <c r="K133" s="197">
        <v>0</v>
      </c>
      <c r="L133" s="61">
        <v>1381</v>
      </c>
      <c r="M133" s="50">
        <v>1381</v>
      </c>
      <c r="N133" s="50">
        <v>0</v>
      </c>
      <c r="O133" s="197">
        <v>0</v>
      </c>
      <c r="P133" s="241"/>
      <c r="Q133" s="235"/>
    </row>
    <row r="134" spans="1:33" s="14" customFormat="1" ht="28.2" x14ac:dyDescent="0.3">
      <c r="A134" s="145"/>
      <c r="B134" s="130"/>
      <c r="C134" s="60" t="s">
        <v>170</v>
      </c>
      <c r="D134" s="61">
        <v>490</v>
      </c>
      <c r="E134" s="50">
        <v>490</v>
      </c>
      <c r="F134" s="50"/>
      <c r="G134" s="197"/>
      <c r="H134" s="61">
        <v>490</v>
      </c>
      <c r="I134" s="50">
        <v>490</v>
      </c>
      <c r="J134" s="50">
        <v>0</v>
      </c>
      <c r="K134" s="197">
        <v>0</v>
      </c>
      <c r="L134" s="61"/>
      <c r="M134" s="50"/>
      <c r="N134" s="50"/>
      <c r="O134" s="197"/>
      <c r="P134" s="241"/>
      <c r="Q134" s="235"/>
    </row>
    <row r="135" spans="1:33" s="14" customFormat="1" x14ac:dyDescent="0.3">
      <c r="A135" s="145"/>
      <c r="B135" s="130"/>
      <c r="C135" s="60" t="s">
        <v>171</v>
      </c>
      <c r="D135" s="61">
        <v>5103</v>
      </c>
      <c r="E135" s="50">
        <v>5103</v>
      </c>
      <c r="F135" s="50"/>
      <c r="G135" s="197"/>
      <c r="H135" s="61">
        <v>4927</v>
      </c>
      <c r="I135" s="50">
        <v>4927</v>
      </c>
      <c r="J135" s="50">
        <v>0</v>
      </c>
      <c r="K135" s="197">
        <v>0</v>
      </c>
      <c r="L135" s="61">
        <v>4927</v>
      </c>
      <c r="M135" s="50">
        <v>4927</v>
      </c>
      <c r="N135" s="50">
        <v>0</v>
      </c>
      <c r="O135" s="197">
        <v>0</v>
      </c>
      <c r="P135" s="241"/>
      <c r="Q135" s="235"/>
    </row>
    <row r="136" spans="1:33" s="14" customFormat="1" x14ac:dyDescent="0.3">
      <c r="A136" s="145"/>
      <c r="B136" s="130"/>
      <c r="C136" s="147" t="s">
        <v>101</v>
      </c>
      <c r="D136" s="61">
        <v>2768</v>
      </c>
      <c r="E136" s="50"/>
      <c r="F136" s="50">
        <v>2768</v>
      </c>
      <c r="G136" s="197"/>
      <c r="H136" s="61">
        <v>2768</v>
      </c>
      <c r="I136" s="50">
        <v>0</v>
      </c>
      <c r="J136" s="50">
        <v>2768</v>
      </c>
      <c r="K136" s="197">
        <v>0</v>
      </c>
      <c r="L136" s="61">
        <v>10610</v>
      </c>
      <c r="M136" s="50">
        <v>0</v>
      </c>
      <c r="N136" s="50">
        <v>10610</v>
      </c>
      <c r="O136" s="197">
        <v>0</v>
      </c>
      <c r="P136" s="242"/>
      <c r="Q136" s="235"/>
    </row>
    <row r="137" spans="1:33" s="14" customFormat="1" x14ac:dyDescent="0.3">
      <c r="A137" s="145"/>
      <c r="B137" s="130"/>
      <c r="C137" s="60" t="s">
        <v>326</v>
      </c>
      <c r="D137" s="61">
        <v>5239</v>
      </c>
      <c r="E137" s="50"/>
      <c r="F137" s="50">
        <v>5239</v>
      </c>
      <c r="G137" s="197"/>
      <c r="H137" s="61">
        <v>4680</v>
      </c>
      <c r="I137" s="50">
        <v>0</v>
      </c>
      <c r="J137" s="50">
        <v>4680</v>
      </c>
      <c r="K137" s="197">
        <v>0</v>
      </c>
      <c r="L137" s="61">
        <v>4510</v>
      </c>
      <c r="M137" s="50">
        <v>0</v>
      </c>
      <c r="N137" s="50">
        <v>4510</v>
      </c>
      <c r="O137" s="197">
        <v>0</v>
      </c>
      <c r="P137" s="241"/>
      <c r="Q137" s="235"/>
    </row>
    <row r="138" spans="1:33" s="17" customFormat="1" ht="13.8" x14ac:dyDescent="0.25">
      <c r="A138" s="58"/>
      <c r="B138" s="59"/>
      <c r="C138" s="60" t="s">
        <v>327</v>
      </c>
      <c r="D138" s="61">
        <v>300</v>
      </c>
      <c r="E138" s="50"/>
      <c r="F138" s="50"/>
      <c r="G138" s="197">
        <v>300</v>
      </c>
      <c r="H138" s="61">
        <v>540</v>
      </c>
      <c r="I138" s="50">
        <v>0</v>
      </c>
      <c r="J138" s="50">
        <v>0</v>
      </c>
      <c r="K138" s="197">
        <v>540</v>
      </c>
      <c r="L138" s="61">
        <v>494</v>
      </c>
      <c r="M138" s="50">
        <v>0</v>
      </c>
      <c r="N138" s="50">
        <v>0</v>
      </c>
      <c r="O138" s="197">
        <v>494</v>
      </c>
      <c r="P138" s="242"/>
      <c r="Q138" s="238"/>
      <c r="R138" s="174"/>
      <c r="S138" s="174"/>
      <c r="T138" s="174"/>
      <c r="U138" s="174"/>
      <c r="V138" s="174"/>
      <c r="W138" s="174"/>
      <c r="X138" s="174"/>
      <c r="Y138" s="174"/>
      <c r="Z138" s="174"/>
      <c r="AA138" s="174"/>
      <c r="AB138" s="174"/>
      <c r="AC138" s="174"/>
      <c r="AD138" s="174"/>
      <c r="AE138" s="174"/>
      <c r="AF138" s="174"/>
      <c r="AG138" s="174"/>
    </row>
    <row r="139" spans="1:33" s="14" customFormat="1" ht="28.2" x14ac:dyDescent="0.3">
      <c r="A139" s="145"/>
      <c r="B139" s="130"/>
      <c r="C139" s="60" t="s">
        <v>328</v>
      </c>
      <c r="D139" s="61">
        <v>358</v>
      </c>
      <c r="E139" s="50">
        <v>358</v>
      </c>
      <c r="F139" s="50"/>
      <c r="G139" s="197"/>
      <c r="H139" s="61">
        <v>358</v>
      </c>
      <c r="I139" s="50">
        <v>358</v>
      </c>
      <c r="J139" s="50">
        <v>0</v>
      </c>
      <c r="K139" s="197">
        <v>0</v>
      </c>
      <c r="L139" s="61">
        <v>906</v>
      </c>
      <c r="M139" s="50">
        <v>906</v>
      </c>
      <c r="N139" s="50">
        <v>0</v>
      </c>
      <c r="O139" s="197">
        <v>0</v>
      </c>
      <c r="P139" s="241"/>
      <c r="Q139" s="235"/>
    </row>
    <row r="140" spans="1:33" s="14" customFormat="1" ht="28.2" x14ac:dyDescent="0.3">
      <c r="A140" s="145"/>
      <c r="B140" s="130"/>
      <c r="C140" s="60" t="s">
        <v>329</v>
      </c>
      <c r="D140" s="61">
        <v>4447</v>
      </c>
      <c r="E140" s="50">
        <v>4447</v>
      </c>
      <c r="F140" s="50"/>
      <c r="G140" s="62"/>
      <c r="H140" s="61">
        <v>4447</v>
      </c>
      <c r="I140" s="50">
        <v>4447</v>
      </c>
      <c r="J140" s="50">
        <v>0</v>
      </c>
      <c r="K140" s="62">
        <v>0</v>
      </c>
      <c r="L140" s="61">
        <v>4637</v>
      </c>
      <c r="M140" s="50">
        <v>4637</v>
      </c>
      <c r="N140" s="50">
        <v>0</v>
      </c>
      <c r="O140" s="62">
        <v>0</v>
      </c>
      <c r="P140" s="241"/>
      <c r="Q140" s="235"/>
    </row>
    <row r="141" spans="1:33" s="14" customFormat="1" x14ac:dyDescent="0.3">
      <c r="A141" s="145"/>
      <c r="B141" s="130"/>
      <c r="C141" s="60" t="s">
        <v>330</v>
      </c>
      <c r="D141" s="61">
        <v>1524</v>
      </c>
      <c r="E141" s="50">
        <v>1524</v>
      </c>
      <c r="F141" s="50"/>
      <c r="G141" s="62"/>
      <c r="H141" s="61">
        <v>1524</v>
      </c>
      <c r="I141" s="50">
        <v>1524</v>
      </c>
      <c r="J141" s="50">
        <v>0</v>
      </c>
      <c r="K141" s="62">
        <v>0</v>
      </c>
      <c r="L141" s="61">
        <v>1072</v>
      </c>
      <c r="M141" s="50">
        <v>1072</v>
      </c>
      <c r="N141" s="50">
        <v>0</v>
      </c>
      <c r="O141" s="62">
        <v>0</v>
      </c>
      <c r="P141" s="246"/>
      <c r="Q141" s="235"/>
    </row>
    <row r="142" spans="1:33" s="14" customFormat="1" x14ac:dyDescent="0.3">
      <c r="A142" s="145"/>
      <c r="B142" s="130"/>
      <c r="C142" s="60" t="s">
        <v>331</v>
      </c>
      <c r="D142" s="61">
        <v>1652</v>
      </c>
      <c r="E142" s="50">
        <v>1652</v>
      </c>
      <c r="F142" s="50"/>
      <c r="G142" s="62"/>
      <c r="H142" s="61">
        <v>1652</v>
      </c>
      <c r="I142" s="50">
        <v>1652</v>
      </c>
      <c r="J142" s="50">
        <v>0</v>
      </c>
      <c r="K142" s="62">
        <v>0</v>
      </c>
      <c r="L142" s="61"/>
      <c r="M142" s="50"/>
      <c r="N142" s="50"/>
      <c r="O142" s="62"/>
      <c r="P142" s="241"/>
      <c r="Q142" s="235"/>
    </row>
    <row r="143" spans="1:33" s="14" customFormat="1" x14ac:dyDescent="0.3">
      <c r="A143" s="145"/>
      <c r="B143" s="130"/>
      <c r="C143" s="147" t="s">
        <v>332</v>
      </c>
      <c r="D143" s="61">
        <v>1800</v>
      </c>
      <c r="E143" s="50">
        <v>1800</v>
      </c>
      <c r="F143" s="50"/>
      <c r="G143" s="62"/>
      <c r="H143" s="61">
        <v>2000</v>
      </c>
      <c r="I143" s="50">
        <v>2000</v>
      </c>
      <c r="J143" s="50">
        <v>0</v>
      </c>
      <c r="K143" s="62">
        <v>0</v>
      </c>
      <c r="L143" s="61">
        <v>2000</v>
      </c>
      <c r="M143" s="50">
        <v>2000</v>
      </c>
      <c r="N143" s="50">
        <v>0</v>
      </c>
      <c r="O143" s="62">
        <v>0</v>
      </c>
      <c r="P143" s="241"/>
      <c r="Q143" s="235"/>
    </row>
    <row r="144" spans="1:33" s="14" customFormat="1" x14ac:dyDescent="0.3">
      <c r="A144" s="145"/>
      <c r="B144" s="130"/>
      <c r="C144" s="60" t="s">
        <v>389</v>
      </c>
      <c r="D144" s="57"/>
      <c r="E144" s="36"/>
      <c r="F144" s="36"/>
      <c r="G144" s="68"/>
      <c r="H144" s="57">
        <v>1553</v>
      </c>
      <c r="I144" s="36">
        <v>0</v>
      </c>
      <c r="J144" s="36">
        <v>1553</v>
      </c>
      <c r="K144" s="68">
        <v>0</v>
      </c>
      <c r="L144" s="57">
        <v>1552</v>
      </c>
      <c r="M144" s="36">
        <v>0</v>
      </c>
      <c r="N144" s="36">
        <v>1552</v>
      </c>
      <c r="O144" s="68">
        <v>0</v>
      </c>
      <c r="P144" s="241"/>
      <c r="Q144" s="235"/>
    </row>
    <row r="145" spans="1:17" s="14" customFormat="1" x14ac:dyDescent="0.3">
      <c r="A145" s="145"/>
      <c r="B145" s="130"/>
      <c r="C145" s="60" t="s">
        <v>393</v>
      </c>
      <c r="D145" s="57"/>
      <c r="E145" s="36"/>
      <c r="F145" s="36"/>
      <c r="G145" s="68"/>
      <c r="H145" s="57">
        <v>20000</v>
      </c>
      <c r="I145" s="36">
        <v>20000</v>
      </c>
      <c r="J145" s="36">
        <v>0</v>
      </c>
      <c r="K145" s="68">
        <v>0</v>
      </c>
      <c r="L145" s="57">
        <v>20000</v>
      </c>
      <c r="M145" s="36">
        <v>20000</v>
      </c>
      <c r="N145" s="36">
        <v>0</v>
      </c>
      <c r="O145" s="68">
        <v>0</v>
      </c>
      <c r="P145" s="241"/>
      <c r="Q145" s="235"/>
    </row>
    <row r="146" spans="1:17" s="14" customFormat="1" x14ac:dyDescent="0.3">
      <c r="A146" s="145"/>
      <c r="B146" s="130"/>
      <c r="C146" s="60" t="s">
        <v>403</v>
      </c>
      <c r="D146" s="57"/>
      <c r="E146" s="36"/>
      <c r="F146" s="36"/>
      <c r="G146" s="68"/>
      <c r="H146" s="57">
        <v>7500</v>
      </c>
      <c r="I146" s="36">
        <v>7500</v>
      </c>
      <c r="J146" s="36">
        <v>0</v>
      </c>
      <c r="K146" s="68">
        <v>0</v>
      </c>
      <c r="L146" s="57">
        <v>7500</v>
      </c>
      <c r="M146" s="36">
        <v>7500</v>
      </c>
      <c r="N146" s="36">
        <v>0</v>
      </c>
      <c r="O146" s="68">
        <v>0</v>
      </c>
      <c r="P146" s="241"/>
      <c r="Q146" s="235"/>
    </row>
    <row r="147" spans="1:17" s="14" customFormat="1" x14ac:dyDescent="0.3">
      <c r="A147" s="145"/>
      <c r="B147" s="130"/>
      <c r="C147" s="60" t="s">
        <v>407</v>
      </c>
      <c r="D147" s="57"/>
      <c r="E147" s="36"/>
      <c r="F147" s="36"/>
      <c r="G147" s="68"/>
      <c r="H147" s="57">
        <v>6592</v>
      </c>
      <c r="I147" s="36">
        <v>6592</v>
      </c>
      <c r="J147" s="36">
        <v>0</v>
      </c>
      <c r="K147" s="68">
        <v>0</v>
      </c>
      <c r="L147" s="57">
        <v>5493</v>
      </c>
      <c r="M147" s="36">
        <v>5493</v>
      </c>
      <c r="N147" s="36">
        <v>0</v>
      </c>
      <c r="O147" s="68">
        <v>0</v>
      </c>
      <c r="P147" s="241"/>
      <c r="Q147" s="235"/>
    </row>
    <row r="148" spans="1:17" s="14" customFormat="1" x14ac:dyDescent="0.3">
      <c r="A148" s="145"/>
      <c r="B148" s="130"/>
      <c r="C148" s="60" t="s">
        <v>431</v>
      </c>
      <c r="D148" s="57"/>
      <c r="E148" s="36"/>
      <c r="F148" s="36"/>
      <c r="G148" s="68"/>
      <c r="H148" s="57">
        <v>1500</v>
      </c>
      <c r="I148" s="36">
        <v>1500</v>
      </c>
      <c r="J148" s="36">
        <v>0</v>
      </c>
      <c r="K148" s="68">
        <v>0</v>
      </c>
      <c r="L148" s="57">
        <v>1500</v>
      </c>
      <c r="M148" s="36">
        <v>1500</v>
      </c>
      <c r="N148" s="36">
        <v>0</v>
      </c>
      <c r="O148" s="68">
        <v>0</v>
      </c>
      <c r="P148" s="241"/>
      <c r="Q148" s="235"/>
    </row>
    <row r="149" spans="1:17" s="14" customFormat="1" x14ac:dyDescent="0.3">
      <c r="A149" s="145"/>
      <c r="B149" s="130"/>
      <c r="C149" s="60" t="s">
        <v>432</v>
      </c>
      <c r="D149" s="57"/>
      <c r="E149" s="36"/>
      <c r="F149" s="36"/>
      <c r="G149" s="68"/>
      <c r="H149" s="57">
        <v>600</v>
      </c>
      <c r="I149" s="36">
        <v>600</v>
      </c>
      <c r="J149" s="36">
        <v>0</v>
      </c>
      <c r="K149" s="68">
        <v>0</v>
      </c>
      <c r="L149" s="57">
        <v>600</v>
      </c>
      <c r="M149" s="36">
        <v>600</v>
      </c>
      <c r="N149" s="36">
        <v>0</v>
      </c>
      <c r="O149" s="68">
        <v>0</v>
      </c>
      <c r="P149" s="241"/>
      <c r="Q149" s="235"/>
    </row>
    <row r="150" spans="1:17" s="14" customFormat="1" x14ac:dyDescent="0.3">
      <c r="A150" s="145"/>
      <c r="B150" s="130"/>
      <c r="C150" s="60" t="s">
        <v>433</v>
      </c>
      <c r="D150" s="57"/>
      <c r="E150" s="36"/>
      <c r="F150" s="36"/>
      <c r="G150" s="68"/>
      <c r="H150" s="57">
        <v>138</v>
      </c>
      <c r="I150" s="36">
        <v>138</v>
      </c>
      <c r="J150" s="36">
        <v>0</v>
      </c>
      <c r="K150" s="68">
        <v>0</v>
      </c>
      <c r="L150" s="57">
        <v>138</v>
      </c>
      <c r="M150" s="36">
        <v>138</v>
      </c>
      <c r="N150" s="36">
        <v>0</v>
      </c>
      <c r="O150" s="68">
        <v>0</v>
      </c>
      <c r="P150" s="241"/>
      <c r="Q150" s="235"/>
    </row>
    <row r="151" spans="1:17" s="14" customFormat="1" x14ac:dyDescent="0.3">
      <c r="A151" s="145"/>
      <c r="B151" s="130"/>
      <c r="C151" s="60" t="s">
        <v>437</v>
      </c>
      <c r="D151" s="57"/>
      <c r="E151" s="36"/>
      <c r="F151" s="36"/>
      <c r="G151" s="68"/>
      <c r="H151" s="57">
        <v>650</v>
      </c>
      <c r="I151" s="36">
        <v>650</v>
      </c>
      <c r="J151" s="36">
        <v>0</v>
      </c>
      <c r="K151" s="68">
        <v>0</v>
      </c>
      <c r="L151" s="57">
        <v>650</v>
      </c>
      <c r="M151" s="36">
        <v>650</v>
      </c>
      <c r="N151" s="36">
        <v>0</v>
      </c>
      <c r="O151" s="68">
        <v>0</v>
      </c>
      <c r="P151" s="241"/>
      <c r="Q151" s="235"/>
    </row>
    <row r="152" spans="1:17" s="14" customFormat="1" x14ac:dyDescent="0.3">
      <c r="A152" s="145"/>
      <c r="B152" s="130"/>
      <c r="C152" s="60" t="s">
        <v>438</v>
      </c>
      <c r="D152" s="57"/>
      <c r="E152" s="36"/>
      <c r="F152" s="36"/>
      <c r="G152" s="68"/>
      <c r="H152" s="57">
        <v>21896</v>
      </c>
      <c r="I152" s="36">
        <v>21896</v>
      </c>
      <c r="J152" s="36">
        <v>0</v>
      </c>
      <c r="K152" s="68">
        <v>0</v>
      </c>
      <c r="L152" s="57">
        <v>21896</v>
      </c>
      <c r="M152" s="36">
        <v>21896</v>
      </c>
      <c r="N152" s="36">
        <v>0</v>
      </c>
      <c r="O152" s="68">
        <v>0</v>
      </c>
      <c r="P152" s="241"/>
      <c r="Q152" s="235"/>
    </row>
    <row r="153" spans="1:17" s="14" customFormat="1" x14ac:dyDescent="0.3">
      <c r="A153" s="145"/>
      <c r="B153" s="130"/>
      <c r="C153" s="60" t="s">
        <v>469</v>
      </c>
      <c r="D153" s="57"/>
      <c r="E153" s="36"/>
      <c r="F153" s="36"/>
      <c r="G153" s="68"/>
      <c r="H153" s="57"/>
      <c r="I153" s="36"/>
      <c r="J153" s="36"/>
      <c r="K153" s="68"/>
      <c r="L153" s="57">
        <v>253</v>
      </c>
      <c r="M153" s="36">
        <v>253</v>
      </c>
      <c r="N153" s="36">
        <v>0</v>
      </c>
      <c r="O153" s="68">
        <v>0</v>
      </c>
      <c r="P153" s="241"/>
      <c r="Q153" s="235"/>
    </row>
    <row r="154" spans="1:17" s="14" customFormat="1" x14ac:dyDescent="0.3">
      <c r="A154" s="145"/>
      <c r="B154" s="130"/>
      <c r="C154" s="60"/>
      <c r="D154" s="61"/>
      <c r="E154" s="50"/>
      <c r="F154" s="50"/>
      <c r="G154" s="62"/>
      <c r="H154" s="61"/>
      <c r="I154" s="50"/>
      <c r="J154" s="50"/>
      <c r="K154" s="62"/>
      <c r="L154" s="61"/>
      <c r="M154" s="50"/>
      <c r="N154" s="50"/>
      <c r="O154" s="62"/>
      <c r="P154" s="241"/>
      <c r="Q154" s="235"/>
    </row>
    <row r="155" spans="1:17" s="14" customFormat="1" x14ac:dyDescent="0.3">
      <c r="A155" s="145"/>
      <c r="B155" s="130"/>
      <c r="C155" s="142" t="s">
        <v>26</v>
      </c>
      <c r="D155" s="46">
        <f t="shared" ref="D155:G155" si="37">SUM(D127:D154)</f>
        <v>113742</v>
      </c>
      <c r="E155" s="39">
        <f t="shared" si="37"/>
        <v>97599</v>
      </c>
      <c r="F155" s="39">
        <f t="shared" si="37"/>
        <v>15843</v>
      </c>
      <c r="G155" s="55">
        <f t="shared" si="37"/>
        <v>300</v>
      </c>
      <c r="H155" s="46">
        <v>174699</v>
      </c>
      <c r="I155" s="39">
        <v>157322</v>
      </c>
      <c r="J155" s="39">
        <v>16837</v>
      </c>
      <c r="K155" s="55">
        <v>540</v>
      </c>
      <c r="L155" s="46">
        <f t="shared" ref="L155:O155" si="38">SUM(L127:L154)</f>
        <v>178651</v>
      </c>
      <c r="M155" s="39">
        <f t="shared" si="38"/>
        <v>153391</v>
      </c>
      <c r="N155" s="39">
        <f t="shared" si="38"/>
        <v>24766</v>
      </c>
      <c r="O155" s="55">
        <f t="shared" si="38"/>
        <v>494</v>
      </c>
      <c r="P155" s="241"/>
      <c r="Q155" s="235"/>
    </row>
    <row r="156" spans="1:17" s="14" customFormat="1" x14ac:dyDescent="0.3">
      <c r="A156" s="145"/>
      <c r="B156" s="134"/>
      <c r="C156" s="142"/>
      <c r="D156" s="143"/>
      <c r="E156" s="41"/>
      <c r="F156" s="41"/>
      <c r="G156" s="144"/>
      <c r="H156" s="143"/>
      <c r="I156" s="41"/>
      <c r="J156" s="41"/>
      <c r="K156" s="144"/>
      <c r="L156" s="143"/>
      <c r="M156" s="41"/>
      <c r="N156" s="41"/>
      <c r="O156" s="144"/>
      <c r="P156" s="241"/>
      <c r="Q156" s="235"/>
    </row>
    <row r="157" spans="1:17" s="14" customFormat="1" x14ac:dyDescent="0.3">
      <c r="A157" s="145"/>
      <c r="B157" s="150"/>
      <c r="C157" s="60" t="s">
        <v>169</v>
      </c>
      <c r="D157" s="61"/>
      <c r="E157" s="50"/>
      <c r="F157" s="50"/>
      <c r="G157" s="62"/>
      <c r="H157" s="61"/>
      <c r="I157" s="50"/>
      <c r="J157" s="50"/>
      <c r="K157" s="62"/>
      <c r="L157" s="61"/>
      <c r="M157" s="50"/>
      <c r="N157" s="50"/>
      <c r="O157" s="62"/>
      <c r="P157" s="241"/>
      <c r="Q157" s="235"/>
    </row>
    <row r="158" spans="1:17" s="16" customFormat="1" x14ac:dyDescent="0.3">
      <c r="A158" s="47"/>
      <c r="B158" s="134"/>
      <c r="C158" s="60" t="s">
        <v>333</v>
      </c>
      <c r="D158" s="57">
        <v>5000</v>
      </c>
      <c r="E158" s="36">
        <v>5000</v>
      </c>
      <c r="F158" s="36"/>
      <c r="G158" s="68"/>
      <c r="H158" s="57">
        <v>5000</v>
      </c>
      <c r="I158" s="36">
        <v>5000</v>
      </c>
      <c r="J158" s="36">
        <v>0</v>
      </c>
      <c r="K158" s="68">
        <v>0</v>
      </c>
      <c r="L158" s="57">
        <v>5309</v>
      </c>
      <c r="M158" s="36">
        <v>5309</v>
      </c>
      <c r="N158" s="36">
        <v>0</v>
      </c>
      <c r="O158" s="68">
        <v>0</v>
      </c>
      <c r="P158" s="241"/>
      <c r="Q158" s="235"/>
    </row>
    <row r="159" spans="1:17" s="16" customFormat="1" x14ac:dyDescent="0.3">
      <c r="A159" s="47"/>
      <c r="B159" s="134"/>
      <c r="C159" s="60" t="s">
        <v>334</v>
      </c>
      <c r="D159" s="57">
        <v>11000</v>
      </c>
      <c r="E159" s="36">
        <v>11000</v>
      </c>
      <c r="F159" s="36"/>
      <c r="G159" s="68"/>
      <c r="H159" s="57">
        <v>11000</v>
      </c>
      <c r="I159" s="36">
        <v>11000</v>
      </c>
      <c r="J159" s="36">
        <v>0</v>
      </c>
      <c r="K159" s="68">
        <v>0</v>
      </c>
      <c r="L159" s="57"/>
      <c r="M159" s="36"/>
      <c r="N159" s="36"/>
      <c r="O159" s="68"/>
      <c r="P159" s="243"/>
      <c r="Q159" s="239"/>
    </row>
    <row r="160" spans="1:17" s="16" customFormat="1" ht="28.2" x14ac:dyDescent="0.3">
      <c r="A160" s="47"/>
      <c r="B160" s="134"/>
      <c r="C160" s="60" t="s">
        <v>335</v>
      </c>
      <c r="D160" s="57">
        <v>945</v>
      </c>
      <c r="E160" s="36">
        <v>945</v>
      </c>
      <c r="F160" s="36"/>
      <c r="G160" s="68"/>
      <c r="H160" s="57">
        <v>945</v>
      </c>
      <c r="I160" s="36">
        <v>945</v>
      </c>
      <c r="J160" s="36">
        <v>0</v>
      </c>
      <c r="K160" s="68">
        <v>0</v>
      </c>
      <c r="L160" s="57">
        <v>337</v>
      </c>
      <c r="M160" s="36">
        <v>337</v>
      </c>
      <c r="N160" s="36">
        <v>0</v>
      </c>
      <c r="O160" s="68">
        <v>0</v>
      </c>
      <c r="P160" s="241"/>
      <c r="Q160" s="235"/>
    </row>
    <row r="161" spans="1:17" s="16" customFormat="1" x14ac:dyDescent="0.3">
      <c r="A161" s="47"/>
      <c r="B161" s="134"/>
      <c r="C161" s="60" t="s">
        <v>336</v>
      </c>
      <c r="D161" s="57">
        <v>1553</v>
      </c>
      <c r="E161" s="36"/>
      <c r="F161" s="36">
        <v>1553</v>
      </c>
      <c r="G161" s="68"/>
      <c r="H161" s="57">
        <v>0</v>
      </c>
      <c r="I161" s="36">
        <v>0</v>
      </c>
      <c r="J161" s="36">
        <v>0</v>
      </c>
      <c r="K161" s="68">
        <v>0</v>
      </c>
      <c r="L161" s="57"/>
      <c r="M161" s="36"/>
      <c r="N161" s="36"/>
      <c r="O161" s="68"/>
      <c r="P161" s="243"/>
      <c r="Q161" s="239"/>
    </row>
    <row r="162" spans="1:17" s="16" customFormat="1" ht="28.2" x14ac:dyDescent="0.3">
      <c r="A162" s="47"/>
      <c r="B162" s="134"/>
      <c r="C162" s="60" t="s">
        <v>337</v>
      </c>
      <c r="D162" s="57">
        <v>136000</v>
      </c>
      <c r="E162" s="36">
        <v>136000</v>
      </c>
      <c r="F162" s="36"/>
      <c r="G162" s="68"/>
      <c r="H162" s="57">
        <v>136000</v>
      </c>
      <c r="I162" s="36">
        <v>136000</v>
      </c>
      <c r="J162" s="36">
        <v>0</v>
      </c>
      <c r="K162" s="68">
        <v>0</v>
      </c>
      <c r="L162" s="57"/>
      <c r="M162" s="36"/>
      <c r="N162" s="36"/>
      <c r="O162" s="68"/>
      <c r="P162" s="243"/>
      <c r="Q162" s="239"/>
    </row>
    <row r="163" spans="1:17" s="16" customFormat="1" ht="28.2" x14ac:dyDescent="0.3">
      <c r="A163" s="47"/>
      <c r="B163" s="134"/>
      <c r="C163" s="60" t="s">
        <v>341</v>
      </c>
      <c r="D163" s="61">
        <v>222597</v>
      </c>
      <c r="E163" s="50">
        <v>222597</v>
      </c>
      <c r="F163" s="50"/>
      <c r="G163" s="62"/>
      <c r="H163" s="61">
        <v>222597</v>
      </c>
      <c r="I163" s="50">
        <v>222597</v>
      </c>
      <c r="J163" s="50">
        <v>0</v>
      </c>
      <c r="K163" s="62">
        <v>0</v>
      </c>
      <c r="L163" s="61">
        <v>222597</v>
      </c>
      <c r="M163" s="50">
        <v>222597</v>
      </c>
      <c r="N163" s="50">
        <v>0</v>
      </c>
      <c r="O163" s="62">
        <v>0</v>
      </c>
      <c r="P163" s="241"/>
      <c r="Q163" s="235"/>
    </row>
    <row r="164" spans="1:17" s="16" customFormat="1" ht="28.2" x14ac:dyDescent="0.3">
      <c r="A164" s="47"/>
      <c r="B164" s="134"/>
      <c r="C164" s="60" t="s">
        <v>342</v>
      </c>
      <c r="D164" s="61">
        <v>190908</v>
      </c>
      <c r="E164" s="50">
        <v>190908</v>
      </c>
      <c r="F164" s="50"/>
      <c r="G164" s="62"/>
      <c r="H164" s="61">
        <v>252111</v>
      </c>
      <c r="I164" s="50">
        <v>252111</v>
      </c>
      <c r="J164" s="50">
        <v>0</v>
      </c>
      <c r="K164" s="62">
        <v>0</v>
      </c>
      <c r="L164" s="61">
        <v>250202</v>
      </c>
      <c r="M164" s="50">
        <v>250202</v>
      </c>
      <c r="N164" s="50">
        <v>0</v>
      </c>
      <c r="O164" s="62">
        <v>0</v>
      </c>
      <c r="P164" s="241"/>
      <c r="Q164" s="235"/>
    </row>
    <row r="165" spans="1:17" s="16" customFormat="1" ht="28.2" x14ac:dyDescent="0.3">
      <c r="A165" s="47"/>
      <c r="B165" s="134"/>
      <c r="C165" s="60" t="s">
        <v>375</v>
      </c>
      <c r="D165" s="61"/>
      <c r="E165" s="50"/>
      <c r="F165" s="50"/>
      <c r="G165" s="62"/>
      <c r="H165" s="61">
        <v>119651</v>
      </c>
      <c r="I165" s="50">
        <v>119651</v>
      </c>
      <c r="J165" s="50">
        <v>0</v>
      </c>
      <c r="K165" s="62">
        <v>0</v>
      </c>
      <c r="L165" s="61">
        <v>118455</v>
      </c>
      <c r="M165" s="50">
        <v>118455</v>
      </c>
      <c r="N165" s="50">
        <v>0</v>
      </c>
      <c r="O165" s="62">
        <v>0</v>
      </c>
      <c r="P165" s="241"/>
      <c r="Q165" s="235"/>
    </row>
    <row r="166" spans="1:17" s="16" customFormat="1" ht="28.2" x14ac:dyDescent="0.3">
      <c r="A166" s="47"/>
      <c r="B166" s="134"/>
      <c r="C166" s="60" t="s">
        <v>434</v>
      </c>
      <c r="D166" s="61"/>
      <c r="E166" s="50"/>
      <c r="F166" s="50"/>
      <c r="G166" s="62"/>
      <c r="H166" s="61">
        <v>367160</v>
      </c>
      <c r="I166" s="50">
        <v>367160</v>
      </c>
      <c r="J166" s="50">
        <v>0</v>
      </c>
      <c r="K166" s="62">
        <v>0</v>
      </c>
      <c r="L166" s="61">
        <v>367160</v>
      </c>
      <c r="M166" s="50">
        <v>367160</v>
      </c>
      <c r="N166" s="50">
        <v>0</v>
      </c>
      <c r="O166" s="62">
        <v>0</v>
      </c>
      <c r="P166" s="241"/>
      <c r="Q166" s="235"/>
    </row>
    <row r="167" spans="1:17" s="16" customFormat="1" ht="28.2" x14ac:dyDescent="0.3">
      <c r="A167" s="47"/>
      <c r="B167" s="134"/>
      <c r="C167" s="60" t="s">
        <v>435</v>
      </c>
      <c r="D167" s="61"/>
      <c r="E167" s="50"/>
      <c r="F167" s="50"/>
      <c r="G167" s="62"/>
      <c r="H167" s="61">
        <v>365352</v>
      </c>
      <c r="I167" s="50">
        <v>365352</v>
      </c>
      <c r="J167" s="50">
        <v>0</v>
      </c>
      <c r="K167" s="62">
        <v>0</v>
      </c>
      <c r="L167" s="61">
        <v>365352</v>
      </c>
      <c r="M167" s="50">
        <v>365352</v>
      </c>
      <c r="N167" s="50">
        <v>0</v>
      </c>
      <c r="O167" s="62">
        <v>0</v>
      </c>
      <c r="P167" s="241"/>
      <c r="Q167" s="235"/>
    </row>
    <row r="168" spans="1:17" s="16" customFormat="1" ht="28.2" x14ac:dyDescent="0.3">
      <c r="A168" s="47"/>
      <c r="B168" s="134"/>
      <c r="C168" s="60" t="s">
        <v>436</v>
      </c>
      <c r="D168" s="61"/>
      <c r="E168" s="50"/>
      <c r="F168" s="50"/>
      <c r="G168" s="62"/>
      <c r="H168" s="61">
        <v>378568</v>
      </c>
      <c r="I168" s="50">
        <v>378568</v>
      </c>
      <c r="J168" s="50">
        <v>0</v>
      </c>
      <c r="K168" s="62">
        <v>0</v>
      </c>
      <c r="L168" s="61">
        <v>378568</v>
      </c>
      <c r="M168" s="50">
        <v>378568</v>
      </c>
      <c r="N168" s="50">
        <v>0</v>
      </c>
      <c r="O168" s="62">
        <v>0</v>
      </c>
      <c r="P168" s="241"/>
      <c r="Q168" s="235"/>
    </row>
    <row r="169" spans="1:17" s="16" customFormat="1" x14ac:dyDescent="0.3">
      <c r="A169" s="47"/>
      <c r="B169" s="134"/>
      <c r="C169" s="60"/>
      <c r="D169" s="57"/>
      <c r="E169" s="36"/>
      <c r="F169" s="36"/>
      <c r="G169" s="68"/>
      <c r="H169" s="57"/>
      <c r="I169" s="36"/>
      <c r="J169" s="36"/>
      <c r="K169" s="68"/>
      <c r="L169" s="57"/>
      <c r="M169" s="36"/>
      <c r="N169" s="36"/>
      <c r="O169" s="68"/>
      <c r="P169" s="243"/>
      <c r="Q169" s="239"/>
    </row>
    <row r="170" spans="1:17" s="14" customFormat="1" x14ac:dyDescent="0.3">
      <c r="A170" s="47"/>
      <c r="B170" s="134"/>
      <c r="C170" s="142" t="s">
        <v>26</v>
      </c>
      <c r="D170" s="143">
        <f t="shared" ref="D170:G170" si="39">SUM(D157:D169)</f>
        <v>568003</v>
      </c>
      <c r="E170" s="41">
        <f t="shared" si="39"/>
        <v>566450</v>
      </c>
      <c r="F170" s="41">
        <f t="shared" si="39"/>
        <v>1553</v>
      </c>
      <c r="G170" s="144">
        <f t="shared" si="39"/>
        <v>0</v>
      </c>
      <c r="H170" s="143">
        <v>1858384</v>
      </c>
      <c r="I170" s="41">
        <v>1858384</v>
      </c>
      <c r="J170" s="41">
        <v>0</v>
      </c>
      <c r="K170" s="144">
        <v>0</v>
      </c>
      <c r="L170" s="143">
        <f t="shared" ref="L170:O170" si="40">SUM(L157:L169)</f>
        <v>1707980</v>
      </c>
      <c r="M170" s="41">
        <f t="shared" si="40"/>
        <v>1707980</v>
      </c>
      <c r="N170" s="41">
        <f t="shared" si="40"/>
        <v>0</v>
      </c>
      <c r="O170" s="144">
        <f t="shared" si="40"/>
        <v>0</v>
      </c>
      <c r="P170" s="241"/>
      <c r="Q170" s="235"/>
    </row>
    <row r="171" spans="1:17" s="14" customFormat="1" x14ac:dyDescent="0.3">
      <c r="A171" s="47"/>
      <c r="B171" s="134"/>
      <c r="C171" s="142"/>
      <c r="D171" s="143"/>
      <c r="E171" s="41"/>
      <c r="F171" s="41"/>
      <c r="G171" s="144"/>
      <c r="H171" s="143"/>
      <c r="I171" s="41"/>
      <c r="J171" s="41"/>
      <c r="K171" s="144"/>
      <c r="L171" s="143"/>
      <c r="M171" s="41"/>
      <c r="N171" s="41"/>
      <c r="O171" s="144"/>
      <c r="P171" s="241"/>
      <c r="Q171" s="235"/>
    </row>
    <row r="172" spans="1:17" x14ac:dyDescent="0.3">
      <c r="A172" s="145"/>
      <c r="B172" s="134"/>
      <c r="C172" s="139" t="s">
        <v>57</v>
      </c>
      <c r="D172" s="140">
        <f>D155+D170</f>
        <v>681745</v>
      </c>
      <c r="E172" s="40">
        <f t="shared" ref="E172:G172" si="41">E155+E170</f>
        <v>664049</v>
      </c>
      <c r="F172" s="40">
        <f t="shared" si="41"/>
        <v>17396</v>
      </c>
      <c r="G172" s="191">
        <f t="shared" si="41"/>
        <v>300</v>
      </c>
      <c r="H172" s="140">
        <v>2033083</v>
      </c>
      <c r="I172" s="40">
        <v>2015706</v>
      </c>
      <c r="J172" s="40">
        <v>16837</v>
      </c>
      <c r="K172" s="191">
        <v>540</v>
      </c>
      <c r="L172" s="140">
        <f t="shared" ref="L172:O172" si="42">L155+L170</f>
        <v>1886631</v>
      </c>
      <c r="M172" s="40">
        <f t="shared" si="42"/>
        <v>1861371</v>
      </c>
      <c r="N172" s="40">
        <f t="shared" si="42"/>
        <v>24766</v>
      </c>
      <c r="O172" s="191">
        <f t="shared" si="42"/>
        <v>494</v>
      </c>
    </row>
    <row r="173" spans="1:17" x14ac:dyDescent="0.3">
      <c r="A173" s="145"/>
      <c r="B173" s="134"/>
      <c r="C173" s="139"/>
      <c r="D173" s="140"/>
      <c r="E173" s="40"/>
      <c r="F173" s="40"/>
      <c r="G173" s="141"/>
      <c r="H173" s="140"/>
      <c r="I173" s="40"/>
      <c r="J173" s="40"/>
      <c r="K173" s="141"/>
      <c r="L173" s="140"/>
      <c r="M173" s="40"/>
      <c r="N173" s="40"/>
      <c r="O173" s="141"/>
    </row>
    <row r="174" spans="1:17" x14ac:dyDescent="0.3">
      <c r="A174" s="145"/>
      <c r="B174" s="130" t="s">
        <v>19</v>
      </c>
      <c r="C174" s="60" t="s">
        <v>59</v>
      </c>
      <c r="D174" s="61"/>
      <c r="E174" s="50"/>
      <c r="F174" s="50"/>
      <c r="G174" s="62"/>
      <c r="H174" s="61"/>
      <c r="I174" s="50"/>
      <c r="J174" s="50"/>
      <c r="K174" s="62"/>
      <c r="L174" s="61"/>
      <c r="M174" s="50"/>
      <c r="N174" s="50"/>
      <c r="O174" s="62"/>
    </row>
    <row r="175" spans="1:17" x14ac:dyDescent="0.3">
      <c r="A175" s="145"/>
      <c r="B175" s="151"/>
      <c r="C175" s="60" t="s">
        <v>72</v>
      </c>
      <c r="D175" s="61"/>
      <c r="E175" s="50"/>
      <c r="F175" s="50"/>
      <c r="G175" s="62"/>
      <c r="H175" s="61"/>
      <c r="I175" s="50"/>
      <c r="J175" s="50"/>
      <c r="K175" s="62"/>
      <c r="L175" s="61"/>
      <c r="M175" s="50"/>
      <c r="N175" s="50"/>
      <c r="O175" s="62"/>
    </row>
    <row r="176" spans="1:17" x14ac:dyDescent="0.3">
      <c r="A176" s="145"/>
      <c r="B176" s="151"/>
      <c r="C176" s="147" t="s">
        <v>372</v>
      </c>
      <c r="D176" s="61">
        <v>0</v>
      </c>
      <c r="E176" s="50">
        <v>0</v>
      </c>
      <c r="F176" s="50">
        <v>0</v>
      </c>
      <c r="G176" s="62">
        <v>0</v>
      </c>
      <c r="H176" s="61">
        <v>118</v>
      </c>
      <c r="I176" s="50">
        <v>118</v>
      </c>
      <c r="J176" s="50">
        <v>0</v>
      </c>
      <c r="K176" s="62">
        <v>0</v>
      </c>
      <c r="L176" s="61"/>
      <c r="M176" s="50"/>
      <c r="N176" s="50"/>
      <c r="O176" s="62"/>
    </row>
    <row r="177" spans="1:17" x14ac:dyDescent="0.3">
      <c r="A177" s="145"/>
      <c r="B177" s="151"/>
      <c r="C177" s="147" t="s">
        <v>449</v>
      </c>
      <c r="D177" s="61"/>
      <c r="E177" s="50"/>
      <c r="F177" s="50"/>
      <c r="G177" s="62"/>
      <c r="H177" s="61">
        <v>3000</v>
      </c>
      <c r="I177" s="50">
        <v>3000</v>
      </c>
      <c r="J177" s="50">
        <v>0</v>
      </c>
      <c r="K177" s="62">
        <v>0</v>
      </c>
      <c r="L177" s="61">
        <v>3000</v>
      </c>
      <c r="M177" s="50">
        <v>3000</v>
      </c>
      <c r="N177" s="50">
        <v>0</v>
      </c>
      <c r="O177" s="62">
        <v>0</v>
      </c>
      <c r="P177" s="246"/>
    </row>
    <row r="178" spans="1:17" x14ac:dyDescent="0.3">
      <c r="A178" s="145"/>
      <c r="B178" s="151"/>
      <c r="C178" s="60"/>
      <c r="D178" s="57"/>
      <c r="E178" s="36"/>
      <c r="F178" s="50"/>
      <c r="G178" s="62"/>
      <c r="H178" s="57"/>
      <c r="I178" s="36"/>
      <c r="J178" s="50"/>
      <c r="K178" s="62"/>
      <c r="L178" s="57"/>
      <c r="M178" s="36"/>
      <c r="N178" s="50"/>
      <c r="O178" s="62"/>
    </row>
    <row r="179" spans="1:17" s="16" customFormat="1" x14ac:dyDescent="0.3">
      <c r="A179" s="152"/>
      <c r="B179" s="134"/>
      <c r="C179" s="142" t="s">
        <v>26</v>
      </c>
      <c r="D179" s="143">
        <f t="shared" ref="D179:G179" si="43">SUM(D178:D178)</f>
        <v>0</v>
      </c>
      <c r="E179" s="41">
        <f t="shared" si="43"/>
        <v>0</v>
      </c>
      <c r="F179" s="41">
        <f t="shared" si="43"/>
        <v>0</v>
      </c>
      <c r="G179" s="144">
        <f t="shared" si="43"/>
        <v>0</v>
      </c>
      <c r="H179" s="143">
        <v>3118</v>
      </c>
      <c r="I179" s="41">
        <v>3118</v>
      </c>
      <c r="J179" s="41">
        <v>0</v>
      </c>
      <c r="K179" s="144">
        <v>0</v>
      </c>
      <c r="L179" s="143">
        <f t="shared" ref="L179:O179" si="44">SUM(L176:L178)</f>
        <v>3000</v>
      </c>
      <c r="M179" s="41">
        <f t="shared" si="44"/>
        <v>3000</v>
      </c>
      <c r="N179" s="41">
        <f t="shared" si="44"/>
        <v>0</v>
      </c>
      <c r="O179" s="144">
        <f t="shared" si="44"/>
        <v>0</v>
      </c>
      <c r="P179" s="243"/>
      <c r="Q179" s="239"/>
    </row>
    <row r="180" spans="1:17" s="15" customFormat="1" x14ac:dyDescent="0.3">
      <c r="A180" s="108"/>
      <c r="B180" s="130"/>
      <c r="C180" s="60"/>
      <c r="D180" s="61"/>
      <c r="E180" s="50"/>
      <c r="F180" s="50"/>
      <c r="G180" s="62"/>
      <c r="H180" s="61"/>
      <c r="I180" s="50"/>
      <c r="J180" s="50"/>
      <c r="K180" s="62"/>
      <c r="L180" s="61"/>
      <c r="M180" s="50"/>
      <c r="N180" s="50"/>
      <c r="O180" s="62"/>
      <c r="P180" s="243"/>
      <c r="Q180" s="239"/>
    </row>
    <row r="181" spans="1:17" s="15" customFormat="1" x14ac:dyDescent="0.3">
      <c r="A181" s="108"/>
      <c r="B181" s="130"/>
      <c r="C181" s="60" t="s">
        <v>73</v>
      </c>
      <c r="D181" s="61"/>
      <c r="E181" s="50"/>
      <c r="F181" s="50"/>
      <c r="G181" s="62"/>
      <c r="H181" s="61"/>
      <c r="I181" s="50"/>
      <c r="J181" s="50"/>
      <c r="K181" s="62"/>
      <c r="L181" s="61"/>
      <c r="M181" s="50"/>
      <c r="N181" s="50"/>
      <c r="O181" s="62"/>
      <c r="P181" s="243"/>
      <c r="Q181" s="239"/>
    </row>
    <row r="182" spans="1:17" s="15" customFormat="1" x14ac:dyDescent="0.3">
      <c r="A182" s="108"/>
      <c r="B182" s="130"/>
      <c r="C182" s="60" t="s">
        <v>439</v>
      </c>
      <c r="D182" s="61"/>
      <c r="E182" s="50"/>
      <c r="F182" s="50"/>
      <c r="G182" s="62"/>
      <c r="H182" s="61">
        <v>398</v>
      </c>
      <c r="I182" s="50">
        <v>398</v>
      </c>
      <c r="J182" s="50">
        <v>0</v>
      </c>
      <c r="K182" s="62">
        <v>0</v>
      </c>
      <c r="L182" s="61">
        <v>397</v>
      </c>
      <c r="M182" s="50">
        <v>397</v>
      </c>
      <c r="N182" s="50">
        <v>0</v>
      </c>
      <c r="O182" s="62">
        <v>0</v>
      </c>
      <c r="P182" s="242"/>
      <c r="Q182" s="235"/>
    </row>
    <row r="183" spans="1:17" s="15" customFormat="1" x14ac:dyDescent="0.3">
      <c r="A183" s="47"/>
      <c r="B183" s="151"/>
      <c r="C183" s="60"/>
      <c r="D183" s="61"/>
      <c r="E183" s="50"/>
      <c r="F183" s="50"/>
      <c r="G183" s="62"/>
      <c r="H183" s="61"/>
      <c r="I183" s="50"/>
      <c r="J183" s="50"/>
      <c r="K183" s="62"/>
      <c r="L183" s="61"/>
      <c r="M183" s="50"/>
      <c r="N183" s="50"/>
      <c r="O183" s="62"/>
      <c r="P183" s="243"/>
      <c r="Q183" s="239"/>
    </row>
    <row r="184" spans="1:17" s="15" customFormat="1" x14ac:dyDescent="0.3">
      <c r="A184" s="47"/>
      <c r="B184" s="132"/>
      <c r="C184" s="142" t="s">
        <v>26</v>
      </c>
      <c r="D184" s="143">
        <f t="shared" ref="D184:G184" si="45">SUM(D183:D183)</f>
        <v>0</v>
      </c>
      <c r="E184" s="41">
        <f t="shared" si="45"/>
        <v>0</v>
      </c>
      <c r="F184" s="41">
        <f t="shared" si="45"/>
        <v>0</v>
      </c>
      <c r="G184" s="144">
        <f t="shared" si="45"/>
        <v>0</v>
      </c>
      <c r="H184" s="143">
        <v>398</v>
      </c>
      <c r="I184" s="41">
        <v>398</v>
      </c>
      <c r="J184" s="41">
        <v>0</v>
      </c>
      <c r="K184" s="144">
        <v>0</v>
      </c>
      <c r="L184" s="143">
        <f>SUM(L182:L183)</f>
        <v>397</v>
      </c>
      <c r="M184" s="41">
        <f t="shared" ref="M184:O184" si="46">SUM(M182:M183)</f>
        <v>397</v>
      </c>
      <c r="N184" s="41">
        <f t="shared" si="46"/>
        <v>0</v>
      </c>
      <c r="O184" s="144">
        <f t="shared" si="46"/>
        <v>0</v>
      </c>
      <c r="P184" s="243"/>
      <c r="Q184" s="239"/>
    </row>
    <row r="185" spans="1:17" s="15" customFormat="1" x14ac:dyDescent="0.3">
      <c r="A185" s="47"/>
      <c r="B185" s="132"/>
      <c r="C185" s="142"/>
      <c r="D185" s="143"/>
      <c r="E185" s="41"/>
      <c r="F185" s="41"/>
      <c r="G185" s="144"/>
      <c r="H185" s="143"/>
      <c r="I185" s="41"/>
      <c r="J185" s="41"/>
      <c r="K185" s="144"/>
      <c r="L185" s="143"/>
      <c r="M185" s="41"/>
      <c r="N185" s="41"/>
      <c r="O185" s="144"/>
      <c r="P185" s="243"/>
      <c r="Q185" s="239"/>
    </row>
    <row r="186" spans="1:17" s="15" customFormat="1" x14ac:dyDescent="0.3">
      <c r="A186" s="47"/>
      <c r="B186" s="132"/>
      <c r="C186" s="139" t="s">
        <v>63</v>
      </c>
      <c r="D186" s="140">
        <f t="shared" ref="D186:G186" si="47">D179+D184</f>
        <v>0</v>
      </c>
      <c r="E186" s="40">
        <f t="shared" si="47"/>
        <v>0</v>
      </c>
      <c r="F186" s="40">
        <f t="shared" si="47"/>
        <v>0</v>
      </c>
      <c r="G186" s="141">
        <f t="shared" si="47"/>
        <v>0</v>
      </c>
      <c r="H186" s="140">
        <v>3516</v>
      </c>
      <c r="I186" s="40">
        <v>3516</v>
      </c>
      <c r="J186" s="40">
        <v>0</v>
      </c>
      <c r="K186" s="141">
        <v>0</v>
      </c>
      <c r="L186" s="140">
        <f t="shared" ref="L186:O186" si="48">L179+L184</f>
        <v>3397</v>
      </c>
      <c r="M186" s="40">
        <f t="shared" si="48"/>
        <v>3397</v>
      </c>
      <c r="N186" s="40">
        <f t="shared" si="48"/>
        <v>0</v>
      </c>
      <c r="O186" s="141">
        <f t="shared" si="48"/>
        <v>0</v>
      </c>
      <c r="P186" s="243"/>
      <c r="Q186" s="239"/>
    </row>
    <row r="187" spans="1:17" s="15" customFormat="1" x14ac:dyDescent="0.3">
      <c r="A187" s="47"/>
      <c r="B187" s="132"/>
      <c r="C187" s="142"/>
      <c r="D187" s="143"/>
      <c r="E187" s="41"/>
      <c r="F187" s="41"/>
      <c r="G187" s="144"/>
      <c r="H187" s="143"/>
      <c r="I187" s="41"/>
      <c r="J187" s="41"/>
      <c r="K187" s="144"/>
      <c r="L187" s="143"/>
      <c r="M187" s="41"/>
      <c r="N187" s="41"/>
      <c r="O187" s="144"/>
      <c r="P187" s="243"/>
      <c r="Q187" s="239"/>
    </row>
    <row r="188" spans="1:17" s="15" customFormat="1" x14ac:dyDescent="0.3">
      <c r="A188" s="47"/>
      <c r="B188" s="130" t="s">
        <v>21</v>
      </c>
      <c r="C188" s="60" t="s">
        <v>2</v>
      </c>
      <c r="D188" s="61"/>
      <c r="E188" s="50"/>
      <c r="F188" s="50"/>
      <c r="G188" s="62"/>
      <c r="H188" s="61"/>
      <c r="I188" s="50"/>
      <c r="J188" s="50"/>
      <c r="K188" s="62"/>
      <c r="L188" s="61"/>
      <c r="M188" s="50"/>
      <c r="N188" s="50"/>
      <c r="O188" s="62"/>
      <c r="P188" s="243"/>
      <c r="Q188" s="239"/>
    </row>
    <row r="189" spans="1:17" s="15" customFormat="1" x14ac:dyDescent="0.3">
      <c r="A189" s="47"/>
      <c r="B189" s="132"/>
      <c r="C189" s="60" t="s">
        <v>61</v>
      </c>
      <c r="D189" s="61"/>
      <c r="E189" s="50"/>
      <c r="F189" s="50"/>
      <c r="G189" s="62"/>
      <c r="H189" s="61"/>
      <c r="I189" s="50"/>
      <c r="J189" s="50"/>
      <c r="K189" s="62"/>
      <c r="L189" s="61"/>
      <c r="M189" s="50"/>
      <c r="N189" s="50"/>
      <c r="O189" s="62"/>
      <c r="P189" s="243"/>
      <c r="Q189" s="239"/>
    </row>
    <row r="190" spans="1:17" s="15" customFormat="1" x14ac:dyDescent="0.3">
      <c r="A190" s="47"/>
      <c r="B190" s="132"/>
      <c r="C190" s="60" t="s">
        <v>102</v>
      </c>
      <c r="D190" s="61">
        <v>700</v>
      </c>
      <c r="E190" s="50">
        <v>700</v>
      </c>
      <c r="F190" s="50"/>
      <c r="G190" s="62"/>
      <c r="H190" s="61">
        <v>700</v>
      </c>
      <c r="I190" s="50">
        <v>700</v>
      </c>
      <c r="J190" s="50">
        <v>0</v>
      </c>
      <c r="K190" s="62">
        <v>0</v>
      </c>
      <c r="L190" s="61">
        <v>226</v>
      </c>
      <c r="M190" s="50">
        <v>226</v>
      </c>
      <c r="N190" s="50">
        <v>0</v>
      </c>
      <c r="O190" s="62">
        <v>0</v>
      </c>
      <c r="P190" s="241"/>
      <c r="Q190" s="235"/>
    </row>
    <row r="191" spans="1:17" s="15" customFormat="1" x14ac:dyDescent="0.3">
      <c r="A191" s="100"/>
      <c r="B191" s="153"/>
      <c r="C191" s="60"/>
      <c r="D191" s="61"/>
      <c r="E191" s="50"/>
      <c r="F191" s="50"/>
      <c r="G191" s="62"/>
      <c r="H191" s="61"/>
      <c r="I191" s="50"/>
      <c r="J191" s="50"/>
      <c r="K191" s="62"/>
      <c r="L191" s="61"/>
      <c r="M191" s="50"/>
      <c r="N191" s="50"/>
      <c r="O191" s="62"/>
      <c r="P191" s="243"/>
      <c r="Q191" s="239"/>
    </row>
    <row r="192" spans="1:17" s="15" customFormat="1" x14ac:dyDescent="0.3">
      <c r="A192" s="100"/>
      <c r="B192" s="153"/>
      <c r="C192" s="142" t="s">
        <v>26</v>
      </c>
      <c r="D192" s="143">
        <f>SUM(D190:D191)</f>
        <v>700</v>
      </c>
      <c r="E192" s="41">
        <f>SUM(E190:E191)</f>
        <v>700</v>
      </c>
      <c r="F192" s="41">
        <f>SUM(F190:F190)</f>
        <v>0</v>
      </c>
      <c r="G192" s="144">
        <f>SUM(G190:G190)</f>
        <v>0</v>
      </c>
      <c r="H192" s="143">
        <v>700</v>
      </c>
      <c r="I192" s="41">
        <v>700</v>
      </c>
      <c r="J192" s="41">
        <v>0</v>
      </c>
      <c r="K192" s="144">
        <v>0</v>
      </c>
      <c r="L192" s="143">
        <f>SUM(L190:L191)</f>
        <v>226</v>
      </c>
      <c r="M192" s="41">
        <f>SUM(M190:M191)</f>
        <v>226</v>
      </c>
      <c r="N192" s="41">
        <f>SUM(N190:N191)</f>
        <v>0</v>
      </c>
      <c r="O192" s="144">
        <f>SUM(O190:O191)</f>
        <v>0</v>
      </c>
      <c r="P192" s="243"/>
      <c r="Q192" s="239"/>
    </row>
    <row r="193" spans="1:33" x14ac:dyDescent="0.3">
      <c r="B193" s="146"/>
      <c r="C193" s="49"/>
      <c r="D193" s="101"/>
      <c r="E193" s="102"/>
      <c r="F193" s="102"/>
      <c r="G193" s="103"/>
      <c r="H193" s="101"/>
      <c r="I193" s="102"/>
      <c r="J193" s="102"/>
      <c r="K193" s="103"/>
      <c r="L193" s="101"/>
      <c r="M193" s="102"/>
      <c r="N193" s="102"/>
      <c r="O193" s="103"/>
    </row>
    <row r="194" spans="1:33" s="15" customFormat="1" x14ac:dyDescent="0.3">
      <c r="A194" s="47"/>
      <c r="B194" s="132"/>
      <c r="C194" s="60" t="s">
        <v>74</v>
      </c>
      <c r="D194" s="61"/>
      <c r="E194" s="50"/>
      <c r="F194" s="50"/>
      <c r="G194" s="62"/>
      <c r="H194" s="61"/>
      <c r="I194" s="50"/>
      <c r="J194" s="50"/>
      <c r="K194" s="62"/>
      <c r="L194" s="61"/>
      <c r="M194" s="50"/>
      <c r="N194" s="50"/>
      <c r="O194" s="62"/>
      <c r="P194" s="243"/>
      <c r="Q194" s="239"/>
    </row>
    <row r="195" spans="1:33" s="15" customFormat="1" x14ac:dyDescent="0.3">
      <c r="A195" s="47"/>
      <c r="B195" s="132"/>
      <c r="C195" s="60" t="s">
        <v>1</v>
      </c>
      <c r="D195" s="61">
        <v>8000</v>
      </c>
      <c r="E195" s="50">
        <v>8000</v>
      </c>
      <c r="F195" s="50"/>
      <c r="G195" s="62"/>
      <c r="H195" s="61">
        <v>8000</v>
      </c>
      <c r="I195" s="50">
        <v>8000</v>
      </c>
      <c r="J195" s="50">
        <v>0</v>
      </c>
      <c r="K195" s="62">
        <v>0</v>
      </c>
      <c r="L195" s="61">
        <v>4000</v>
      </c>
      <c r="M195" s="50">
        <v>4000</v>
      </c>
      <c r="N195" s="50">
        <v>0</v>
      </c>
      <c r="O195" s="62">
        <v>0</v>
      </c>
      <c r="P195" s="241"/>
      <c r="Q195" s="235"/>
    </row>
    <row r="196" spans="1:33" s="17" customFormat="1" ht="13.8" x14ac:dyDescent="0.25">
      <c r="A196" s="58"/>
      <c r="B196" s="59"/>
      <c r="C196" s="60" t="s">
        <v>338</v>
      </c>
      <c r="D196" s="61">
        <v>1981</v>
      </c>
      <c r="E196" s="50">
        <v>1981</v>
      </c>
      <c r="F196" s="50"/>
      <c r="G196" s="62"/>
      <c r="H196" s="61">
        <v>9246</v>
      </c>
      <c r="I196" s="50">
        <v>9246</v>
      </c>
      <c r="J196" s="50">
        <v>0</v>
      </c>
      <c r="K196" s="62">
        <v>0</v>
      </c>
      <c r="L196" s="61">
        <v>9246</v>
      </c>
      <c r="M196" s="50">
        <v>9246</v>
      </c>
      <c r="N196" s="50">
        <v>0</v>
      </c>
      <c r="O196" s="62">
        <v>0</v>
      </c>
      <c r="P196" s="242"/>
      <c r="Q196" s="238"/>
      <c r="R196" s="174"/>
      <c r="S196" s="174"/>
      <c r="T196" s="174"/>
      <c r="U196" s="174"/>
      <c r="V196" s="174"/>
      <c r="W196" s="174"/>
      <c r="X196" s="174"/>
      <c r="Y196" s="174"/>
      <c r="Z196" s="174"/>
      <c r="AA196" s="174"/>
      <c r="AB196" s="174"/>
      <c r="AC196" s="174"/>
      <c r="AD196" s="174"/>
      <c r="AE196" s="174"/>
      <c r="AF196" s="174"/>
      <c r="AG196" s="174"/>
    </row>
    <row r="197" spans="1:33" s="15" customFormat="1" x14ac:dyDescent="0.3">
      <c r="A197" s="47"/>
      <c r="B197" s="132"/>
      <c r="C197" s="60" t="s">
        <v>339</v>
      </c>
      <c r="D197" s="61">
        <v>11350</v>
      </c>
      <c r="E197" s="50">
        <v>11350</v>
      </c>
      <c r="F197" s="50"/>
      <c r="G197" s="62"/>
      <c r="H197" s="61">
        <v>11350</v>
      </c>
      <c r="I197" s="50">
        <v>11350</v>
      </c>
      <c r="J197" s="50">
        <v>0</v>
      </c>
      <c r="K197" s="62">
        <v>0</v>
      </c>
      <c r="L197" s="61">
        <v>1350</v>
      </c>
      <c r="M197" s="50">
        <v>1350</v>
      </c>
      <c r="N197" s="50">
        <v>0</v>
      </c>
      <c r="O197" s="62">
        <v>0</v>
      </c>
      <c r="P197" s="241"/>
      <c r="Q197" s="235"/>
    </row>
    <row r="198" spans="1:33" s="15" customFormat="1" x14ac:dyDescent="0.3">
      <c r="A198" s="47"/>
      <c r="B198" s="132"/>
      <c r="C198" s="60"/>
      <c r="D198" s="61"/>
      <c r="E198" s="50"/>
      <c r="F198" s="50"/>
      <c r="G198" s="62"/>
      <c r="H198" s="61"/>
      <c r="I198" s="50"/>
      <c r="J198" s="50"/>
      <c r="K198" s="62"/>
      <c r="L198" s="61"/>
      <c r="M198" s="50"/>
      <c r="N198" s="50"/>
      <c r="O198" s="62"/>
      <c r="P198" s="243"/>
      <c r="Q198" s="239"/>
    </row>
    <row r="199" spans="1:33" s="15" customFormat="1" x14ac:dyDescent="0.3">
      <c r="A199" s="47"/>
      <c r="B199" s="132"/>
      <c r="C199" s="142" t="s">
        <v>26</v>
      </c>
      <c r="D199" s="143">
        <f t="shared" ref="D199:G199" si="49">SUM(D195:D197)</f>
        <v>21331</v>
      </c>
      <c r="E199" s="41">
        <f t="shared" si="49"/>
        <v>21331</v>
      </c>
      <c r="F199" s="41">
        <f t="shared" si="49"/>
        <v>0</v>
      </c>
      <c r="G199" s="144">
        <f t="shared" si="49"/>
        <v>0</v>
      </c>
      <c r="H199" s="143">
        <v>28596</v>
      </c>
      <c r="I199" s="41">
        <v>28596</v>
      </c>
      <c r="J199" s="41">
        <v>0</v>
      </c>
      <c r="K199" s="144">
        <v>0</v>
      </c>
      <c r="L199" s="143">
        <f t="shared" ref="L199:O199" si="50">SUM(L195:L197)</f>
        <v>14596</v>
      </c>
      <c r="M199" s="41">
        <f t="shared" si="50"/>
        <v>14596</v>
      </c>
      <c r="N199" s="41">
        <f t="shared" si="50"/>
        <v>0</v>
      </c>
      <c r="O199" s="144">
        <f t="shared" si="50"/>
        <v>0</v>
      </c>
      <c r="P199" s="243"/>
      <c r="Q199" s="239"/>
    </row>
    <row r="200" spans="1:33" s="15" customFormat="1" x14ac:dyDescent="0.3">
      <c r="A200" s="47"/>
      <c r="B200" s="132"/>
      <c r="C200" s="142"/>
      <c r="D200" s="143"/>
      <c r="E200" s="41"/>
      <c r="F200" s="41"/>
      <c r="G200" s="144"/>
      <c r="H200" s="143"/>
      <c r="I200" s="41"/>
      <c r="J200" s="41"/>
      <c r="K200" s="144"/>
      <c r="L200" s="143"/>
      <c r="M200" s="41"/>
      <c r="N200" s="41"/>
      <c r="O200" s="144"/>
      <c r="P200" s="243"/>
      <c r="Q200" s="239"/>
    </row>
    <row r="201" spans="1:33" s="15" customFormat="1" x14ac:dyDescent="0.3">
      <c r="A201" s="47"/>
      <c r="B201" s="132"/>
      <c r="C201" s="139" t="s">
        <v>39</v>
      </c>
      <c r="D201" s="140">
        <f t="shared" ref="D201:G201" si="51">D199+D192</f>
        <v>22031</v>
      </c>
      <c r="E201" s="40">
        <f t="shared" si="51"/>
        <v>22031</v>
      </c>
      <c r="F201" s="40">
        <f t="shared" si="51"/>
        <v>0</v>
      </c>
      <c r="G201" s="141">
        <f t="shared" si="51"/>
        <v>0</v>
      </c>
      <c r="H201" s="140">
        <v>29296</v>
      </c>
      <c r="I201" s="40">
        <v>29296</v>
      </c>
      <c r="J201" s="40">
        <v>0</v>
      </c>
      <c r="K201" s="141">
        <v>0</v>
      </c>
      <c r="L201" s="140">
        <f t="shared" ref="L201:O201" si="52">L199+L192</f>
        <v>14822</v>
      </c>
      <c r="M201" s="40">
        <f t="shared" si="52"/>
        <v>14822</v>
      </c>
      <c r="N201" s="40">
        <f t="shared" si="52"/>
        <v>0</v>
      </c>
      <c r="O201" s="141">
        <f t="shared" si="52"/>
        <v>0</v>
      </c>
      <c r="P201" s="243"/>
      <c r="Q201" s="239"/>
    </row>
    <row r="202" spans="1:33" s="15" customFormat="1" x14ac:dyDescent="0.3">
      <c r="A202" s="47"/>
      <c r="B202" s="132"/>
      <c r="C202" s="60"/>
      <c r="D202" s="61"/>
      <c r="E202" s="50"/>
      <c r="F202" s="50"/>
      <c r="G202" s="62"/>
      <c r="H202" s="61"/>
      <c r="I202" s="50"/>
      <c r="J202" s="50"/>
      <c r="K202" s="62"/>
      <c r="L202" s="61"/>
      <c r="M202" s="50"/>
      <c r="N202" s="50"/>
      <c r="O202" s="62"/>
      <c r="P202" s="243"/>
      <c r="Q202" s="239"/>
    </row>
    <row r="203" spans="1:33" s="15" customFormat="1" x14ac:dyDescent="0.3">
      <c r="A203" s="47"/>
      <c r="B203" s="132"/>
      <c r="C203" s="91" t="s">
        <v>161</v>
      </c>
      <c r="D203" s="136">
        <f>D64+D79+D112+D123+D172+D186+D201</f>
        <v>3712100</v>
      </c>
      <c r="E203" s="43">
        <f>E64+E79+E112+E123+E172+E186+E201</f>
        <v>3576469</v>
      </c>
      <c r="F203" s="43">
        <f>F64+F79+F112+F123+F172+F186+F201</f>
        <v>135331</v>
      </c>
      <c r="G203" s="137">
        <f>G64+G79+G112+G123+G172+G186+G201</f>
        <v>300</v>
      </c>
      <c r="H203" s="136">
        <v>5388459</v>
      </c>
      <c r="I203" s="43">
        <v>5252319</v>
      </c>
      <c r="J203" s="43">
        <v>135600</v>
      </c>
      <c r="K203" s="137">
        <v>540</v>
      </c>
      <c r="L203" s="136">
        <f>L64+L79+L112+L123+L172+L186+L201</f>
        <v>5080026</v>
      </c>
      <c r="M203" s="43">
        <f>M64+M79+M112+M123+M172+M186+M201</f>
        <v>4940712</v>
      </c>
      <c r="N203" s="43">
        <f>N64+N79+N112+N123+N172+N186+N201</f>
        <v>138820</v>
      </c>
      <c r="O203" s="137">
        <f>O64+O79+O112+O123+O172+O186+O201</f>
        <v>494</v>
      </c>
      <c r="P203" s="243"/>
      <c r="Q203" s="239"/>
    </row>
    <row r="204" spans="1:33" s="15" customFormat="1" x14ac:dyDescent="0.3">
      <c r="A204" s="47"/>
      <c r="B204" s="132"/>
      <c r="C204" s="131"/>
      <c r="D204" s="92"/>
      <c r="E204" s="38"/>
      <c r="F204" s="38"/>
      <c r="G204" s="96"/>
      <c r="H204" s="92"/>
      <c r="I204" s="38"/>
      <c r="J204" s="38"/>
      <c r="K204" s="96"/>
      <c r="L204" s="92"/>
      <c r="M204" s="38"/>
      <c r="N204" s="38"/>
      <c r="O204" s="96"/>
      <c r="P204" s="243"/>
      <c r="Q204" s="239"/>
    </row>
    <row r="205" spans="1:33" s="15" customFormat="1" x14ac:dyDescent="0.3">
      <c r="A205" s="47"/>
      <c r="B205" s="132"/>
      <c r="C205" s="131"/>
      <c r="D205" s="92"/>
      <c r="E205" s="38"/>
      <c r="F205" s="38"/>
      <c r="G205" s="96"/>
      <c r="H205" s="92"/>
      <c r="I205" s="38"/>
      <c r="J205" s="38"/>
      <c r="K205" s="96"/>
      <c r="L205" s="92"/>
      <c r="M205" s="38"/>
      <c r="N205" s="38"/>
      <c r="O205" s="96"/>
      <c r="P205" s="243"/>
      <c r="Q205" s="239"/>
    </row>
    <row r="206" spans="1:33" s="15" customFormat="1" x14ac:dyDescent="0.3">
      <c r="A206" s="154" t="s">
        <v>17</v>
      </c>
      <c r="B206" s="155"/>
      <c r="C206" s="156"/>
      <c r="D206" s="157">
        <f>D37+D50+D203</f>
        <v>3810526</v>
      </c>
      <c r="E206" s="158">
        <f>E37+E50+E203</f>
        <v>3674895</v>
      </c>
      <c r="F206" s="158">
        <f>F37+F50+F203</f>
        <v>135331</v>
      </c>
      <c r="G206" s="159">
        <f>G37+G50+G203</f>
        <v>300</v>
      </c>
      <c r="H206" s="157">
        <v>5482811</v>
      </c>
      <c r="I206" s="158">
        <v>5346671</v>
      </c>
      <c r="J206" s="158">
        <v>135600</v>
      </c>
      <c r="K206" s="159">
        <v>540</v>
      </c>
      <c r="L206" s="157">
        <f>L37+L50+L203</f>
        <v>5166694</v>
      </c>
      <c r="M206" s="158">
        <f>M37+M50+M203</f>
        <v>5027380</v>
      </c>
      <c r="N206" s="158">
        <f>N37+N50+N203</f>
        <v>138820</v>
      </c>
      <c r="O206" s="159">
        <f>O37+O50+O203</f>
        <v>494</v>
      </c>
      <c r="P206" s="243"/>
      <c r="Q206" s="239"/>
    </row>
    <row r="207" spans="1:33" s="15" customFormat="1" x14ac:dyDescent="0.3">
      <c r="A207" s="47"/>
      <c r="B207" s="160"/>
      <c r="C207" s="131"/>
      <c r="D207" s="92"/>
      <c r="E207" s="38"/>
      <c r="F207" s="38"/>
      <c r="G207" s="96"/>
      <c r="H207" s="92"/>
      <c r="I207" s="38"/>
      <c r="J207" s="38"/>
      <c r="K207" s="96"/>
      <c r="L207" s="92"/>
      <c r="M207" s="38"/>
      <c r="N207" s="38"/>
      <c r="O207" s="96"/>
      <c r="P207" s="243"/>
      <c r="Q207" s="239"/>
    </row>
    <row r="208" spans="1:33" s="15" customFormat="1" x14ac:dyDescent="0.3">
      <c r="A208" s="47"/>
      <c r="B208" s="161" t="s">
        <v>29</v>
      </c>
      <c r="C208" s="162" t="s">
        <v>162</v>
      </c>
      <c r="D208" s="163"/>
      <c r="E208" s="164"/>
      <c r="F208" s="164"/>
      <c r="G208" s="165"/>
      <c r="H208" s="163"/>
      <c r="I208" s="164"/>
      <c r="J208" s="164"/>
      <c r="K208" s="165"/>
      <c r="L208" s="163"/>
      <c r="M208" s="164"/>
      <c r="N208" s="164"/>
      <c r="O208" s="165"/>
      <c r="P208" s="243"/>
      <c r="Q208" s="239"/>
    </row>
    <row r="209" spans="1:17" x14ac:dyDescent="0.3">
      <c r="A209" s="47"/>
      <c r="B209" s="166"/>
      <c r="C209" s="112" t="s">
        <v>145</v>
      </c>
      <c r="D209" s="57"/>
      <c r="E209" s="36"/>
      <c r="F209" s="36"/>
      <c r="G209" s="68"/>
      <c r="H209" s="57"/>
      <c r="I209" s="36"/>
      <c r="J209" s="36"/>
      <c r="K209" s="68"/>
      <c r="L209" s="57"/>
      <c r="M209" s="36"/>
      <c r="N209" s="36"/>
      <c r="O209" s="68"/>
    </row>
    <row r="210" spans="1:17" s="16" customFormat="1" x14ac:dyDescent="0.3">
      <c r="A210" s="133"/>
      <c r="B210" s="167"/>
      <c r="C210" s="112" t="s">
        <v>196</v>
      </c>
      <c r="D210" s="57"/>
      <c r="E210" s="36"/>
      <c r="F210" s="36"/>
      <c r="G210" s="68"/>
      <c r="H210" s="57">
        <v>1640</v>
      </c>
      <c r="I210" s="36">
        <v>1640</v>
      </c>
      <c r="J210" s="36">
        <v>0</v>
      </c>
      <c r="K210" s="68">
        <v>0</v>
      </c>
      <c r="L210" s="57">
        <v>1640</v>
      </c>
      <c r="M210" s="36">
        <v>1640</v>
      </c>
      <c r="N210" s="36">
        <v>0</v>
      </c>
      <c r="O210" s="68">
        <v>0</v>
      </c>
      <c r="P210" s="243"/>
      <c r="Q210" s="235"/>
    </row>
    <row r="211" spans="1:17" s="15" customFormat="1" x14ac:dyDescent="0.3">
      <c r="A211" s="47"/>
      <c r="B211" s="166"/>
      <c r="C211" s="112" t="s">
        <v>139</v>
      </c>
      <c r="D211" s="57"/>
      <c r="E211" s="36"/>
      <c r="F211" s="36"/>
      <c r="G211" s="68"/>
      <c r="H211" s="57">
        <v>1406</v>
      </c>
      <c r="I211" s="36">
        <v>1406</v>
      </c>
      <c r="J211" s="36">
        <v>0</v>
      </c>
      <c r="K211" s="68">
        <v>0</v>
      </c>
      <c r="L211" s="57">
        <v>1406</v>
      </c>
      <c r="M211" s="36">
        <v>1406</v>
      </c>
      <c r="N211" s="36">
        <v>0</v>
      </c>
      <c r="O211" s="68">
        <v>0</v>
      </c>
      <c r="P211" s="243"/>
      <c r="Q211" s="235"/>
    </row>
    <row r="212" spans="1:17" s="14" customFormat="1" x14ac:dyDescent="0.3">
      <c r="A212" s="168"/>
      <c r="B212" s="167"/>
      <c r="C212" s="112" t="s">
        <v>200</v>
      </c>
      <c r="D212" s="57"/>
      <c r="E212" s="36"/>
      <c r="F212" s="36"/>
      <c r="G212" s="68"/>
      <c r="H212" s="57">
        <v>136</v>
      </c>
      <c r="I212" s="36">
        <v>136</v>
      </c>
      <c r="J212" s="36">
        <v>0</v>
      </c>
      <c r="K212" s="68">
        <v>0</v>
      </c>
      <c r="L212" s="57">
        <v>136</v>
      </c>
      <c r="M212" s="36">
        <v>136</v>
      </c>
      <c r="N212" s="36">
        <v>0</v>
      </c>
      <c r="O212" s="68">
        <v>0</v>
      </c>
      <c r="P212" s="241"/>
      <c r="Q212" s="235"/>
    </row>
    <row r="213" spans="1:17" s="14" customFormat="1" x14ac:dyDescent="0.3">
      <c r="A213" s="168"/>
      <c r="B213" s="167"/>
      <c r="C213" s="112" t="s">
        <v>201</v>
      </c>
      <c r="D213" s="57"/>
      <c r="E213" s="36"/>
      <c r="F213" s="36"/>
      <c r="G213" s="68"/>
      <c r="H213" s="57">
        <v>1126</v>
      </c>
      <c r="I213" s="36">
        <v>1126</v>
      </c>
      <c r="J213" s="36">
        <v>0</v>
      </c>
      <c r="K213" s="68">
        <v>0</v>
      </c>
      <c r="L213" s="57">
        <v>1125</v>
      </c>
      <c r="M213" s="36">
        <v>1125</v>
      </c>
      <c r="N213" s="36">
        <v>0</v>
      </c>
      <c r="O213" s="68">
        <v>0</v>
      </c>
      <c r="P213" s="241"/>
      <c r="Q213" s="235"/>
    </row>
    <row r="214" spans="1:17" s="14" customFormat="1" x14ac:dyDescent="0.3">
      <c r="A214" s="133"/>
      <c r="B214" s="167"/>
      <c r="C214" s="112" t="s">
        <v>195</v>
      </c>
      <c r="D214" s="57"/>
      <c r="E214" s="36"/>
      <c r="F214" s="36"/>
      <c r="G214" s="68"/>
      <c r="H214" s="57">
        <v>91</v>
      </c>
      <c r="I214" s="36">
        <v>91</v>
      </c>
      <c r="J214" s="36">
        <v>0</v>
      </c>
      <c r="K214" s="68">
        <v>0</v>
      </c>
      <c r="L214" s="57">
        <v>90</v>
      </c>
      <c r="M214" s="36">
        <v>90</v>
      </c>
      <c r="N214" s="36">
        <v>0</v>
      </c>
      <c r="O214" s="68">
        <v>0</v>
      </c>
      <c r="P214" s="241"/>
      <c r="Q214" s="235"/>
    </row>
    <row r="215" spans="1:17" x14ac:dyDescent="0.3">
      <c r="A215" s="47"/>
      <c r="B215" s="166"/>
      <c r="C215" s="112" t="s">
        <v>194</v>
      </c>
      <c r="D215" s="57">
        <v>34370</v>
      </c>
      <c r="E215" s="36">
        <v>34370</v>
      </c>
      <c r="F215" s="36"/>
      <c r="G215" s="68"/>
      <c r="H215" s="57">
        <v>55871</v>
      </c>
      <c r="I215" s="36">
        <v>55871</v>
      </c>
      <c r="J215" s="36">
        <v>0</v>
      </c>
      <c r="K215" s="68">
        <v>0</v>
      </c>
      <c r="L215" s="57">
        <v>55871</v>
      </c>
      <c r="M215" s="36">
        <v>55871</v>
      </c>
      <c r="N215" s="36">
        <v>0</v>
      </c>
      <c r="O215" s="68">
        <v>0</v>
      </c>
    </row>
    <row r="216" spans="1:17" x14ac:dyDescent="0.3">
      <c r="A216" s="47"/>
      <c r="B216" s="166"/>
      <c r="C216" s="112" t="s">
        <v>204</v>
      </c>
      <c r="D216" s="57">
        <v>106061</v>
      </c>
      <c r="E216" s="36">
        <v>106061</v>
      </c>
      <c r="F216" s="36"/>
      <c r="G216" s="68"/>
      <c r="H216" s="57">
        <v>106061</v>
      </c>
      <c r="I216" s="36">
        <v>106061</v>
      </c>
      <c r="J216" s="36">
        <v>0</v>
      </c>
      <c r="K216" s="68">
        <v>0</v>
      </c>
      <c r="L216" s="57">
        <v>106061</v>
      </c>
      <c r="M216" s="36">
        <v>106061</v>
      </c>
      <c r="N216" s="36">
        <v>0</v>
      </c>
      <c r="O216" s="68">
        <v>0</v>
      </c>
    </row>
    <row r="217" spans="1:17" x14ac:dyDescent="0.3">
      <c r="A217" s="47"/>
      <c r="B217" s="166"/>
      <c r="C217" s="112" t="s">
        <v>193</v>
      </c>
      <c r="D217" s="57">
        <v>10467</v>
      </c>
      <c r="E217" s="36">
        <v>10467</v>
      </c>
      <c r="F217" s="36"/>
      <c r="G217" s="68"/>
      <c r="H217" s="57">
        <v>10467</v>
      </c>
      <c r="I217" s="36">
        <v>10467</v>
      </c>
      <c r="J217" s="36">
        <v>0</v>
      </c>
      <c r="K217" s="68">
        <v>0</v>
      </c>
      <c r="L217" s="57">
        <v>10467</v>
      </c>
      <c r="M217" s="36">
        <v>10467</v>
      </c>
      <c r="N217" s="36">
        <v>0</v>
      </c>
      <c r="O217" s="68">
        <v>0</v>
      </c>
    </row>
    <row r="218" spans="1:17" s="14" customFormat="1" x14ac:dyDescent="0.3">
      <c r="A218" s="133"/>
      <c r="B218" s="167"/>
      <c r="C218" s="135" t="s">
        <v>24</v>
      </c>
      <c r="D218" s="46">
        <f t="shared" ref="D218:G218" si="53">SUM(D210:D217)</f>
        <v>150898</v>
      </c>
      <c r="E218" s="39">
        <f t="shared" si="53"/>
        <v>150898</v>
      </c>
      <c r="F218" s="39">
        <f t="shared" si="53"/>
        <v>0</v>
      </c>
      <c r="G218" s="55">
        <f t="shared" si="53"/>
        <v>0</v>
      </c>
      <c r="H218" s="46">
        <v>176798</v>
      </c>
      <c r="I218" s="39">
        <v>176798</v>
      </c>
      <c r="J218" s="39">
        <v>0</v>
      </c>
      <c r="K218" s="55">
        <v>0</v>
      </c>
      <c r="L218" s="46">
        <f t="shared" ref="L218:O218" si="54">SUM(L210:L217)</f>
        <v>176796</v>
      </c>
      <c r="M218" s="39">
        <f t="shared" si="54"/>
        <v>176796</v>
      </c>
      <c r="N218" s="39">
        <f t="shared" si="54"/>
        <v>0</v>
      </c>
      <c r="O218" s="55">
        <f t="shared" si="54"/>
        <v>0</v>
      </c>
      <c r="P218" s="241"/>
      <c r="Q218" s="235"/>
    </row>
    <row r="219" spans="1:17" x14ac:dyDescent="0.3">
      <c r="A219" s="47"/>
      <c r="B219" s="166"/>
      <c r="C219" s="131"/>
      <c r="D219" s="92"/>
      <c r="E219" s="38"/>
      <c r="F219" s="38"/>
      <c r="G219" s="96"/>
      <c r="H219" s="92"/>
      <c r="I219" s="38"/>
      <c r="J219" s="38"/>
      <c r="K219" s="96"/>
      <c r="L219" s="92"/>
      <c r="M219" s="38"/>
      <c r="N219" s="38"/>
      <c r="O219" s="96"/>
    </row>
    <row r="220" spans="1:17" x14ac:dyDescent="0.3">
      <c r="A220" s="47"/>
      <c r="B220" s="166"/>
      <c r="C220" s="112" t="s">
        <v>146</v>
      </c>
      <c r="D220" s="57"/>
      <c r="E220" s="36"/>
      <c r="F220" s="36"/>
      <c r="G220" s="68"/>
      <c r="H220" s="57"/>
      <c r="I220" s="36"/>
      <c r="J220" s="36"/>
      <c r="K220" s="68"/>
      <c r="L220" s="57"/>
      <c r="M220" s="36"/>
      <c r="N220" s="36"/>
      <c r="O220" s="68"/>
    </row>
    <row r="221" spans="1:17" x14ac:dyDescent="0.3">
      <c r="A221" s="47"/>
      <c r="B221" s="160"/>
      <c r="C221" s="112" t="s">
        <v>202</v>
      </c>
      <c r="D221" s="57"/>
      <c r="E221" s="36"/>
      <c r="F221" s="36"/>
      <c r="G221" s="68"/>
      <c r="H221" s="57">
        <v>0</v>
      </c>
      <c r="I221" s="36">
        <v>0</v>
      </c>
      <c r="J221" s="36">
        <v>0</v>
      </c>
      <c r="K221" s="68">
        <v>0</v>
      </c>
      <c r="L221" s="57"/>
      <c r="M221" s="36"/>
      <c r="N221" s="36"/>
      <c r="O221" s="68"/>
    </row>
    <row r="222" spans="1:17" x14ac:dyDescent="0.3">
      <c r="A222" s="47"/>
      <c r="B222" s="166"/>
      <c r="C222" s="112" t="s">
        <v>140</v>
      </c>
      <c r="D222" s="57"/>
      <c r="E222" s="36"/>
      <c r="F222" s="36"/>
      <c r="G222" s="68"/>
      <c r="H222" s="57">
        <v>0</v>
      </c>
      <c r="I222" s="36">
        <v>0</v>
      </c>
      <c r="J222" s="36">
        <v>0</v>
      </c>
      <c r="K222" s="68">
        <v>0</v>
      </c>
      <c r="L222" s="57"/>
      <c r="M222" s="36"/>
      <c r="N222" s="36"/>
      <c r="O222" s="68"/>
    </row>
    <row r="223" spans="1:17" ht="33" customHeight="1" x14ac:dyDescent="0.3">
      <c r="A223" s="47"/>
      <c r="B223" s="166"/>
      <c r="C223" s="60" t="s">
        <v>199</v>
      </c>
      <c r="D223" s="57"/>
      <c r="E223" s="36"/>
      <c r="F223" s="36"/>
      <c r="G223" s="68"/>
      <c r="H223" s="57">
        <v>0</v>
      </c>
      <c r="I223" s="36">
        <v>0</v>
      </c>
      <c r="J223" s="36">
        <v>0</v>
      </c>
      <c r="K223" s="68">
        <v>0</v>
      </c>
      <c r="L223" s="57"/>
      <c r="M223" s="36"/>
      <c r="N223" s="36"/>
      <c r="O223" s="68"/>
    </row>
    <row r="224" spans="1:17" x14ac:dyDescent="0.3">
      <c r="A224" s="47"/>
      <c r="B224" s="166"/>
      <c r="C224" s="112" t="s">
        <v>141</v>
      </c>
      <c r="D224" s="57"/>
      <c r="E224" s="36"/>
      <c r="F224" s="36"/>
      <c r="G224" s="68"/>
      <c r="H224" s="57">
        <v>0</v>
      </c>
      <c r="I224" s="36">
        <v>0</v>
      </c>
      <c r="J224" s="36">
        <v>0</v>
      </c>
      <c r="K224" s="68">
        <v>0</v>
      </c>
      <c r="L224" s="57"/>
      <c r="M224" s="36"/>
      <c r="N224" s="36"/>
      <c r="O224" s="68"/>
    </row>
    <row r="225" spans="1:33" x14ac:dyDescent="0.3">
      <c r="A225" s="47"/>
      <c r="B225" s="166"/>
      <c r="C225" s="112" t="s">
        <v>353</v>
      </c>
      <c r="D225" s="57">
        <v>782106</v>
      </c>
      <c r="E225" s="36">
        <v>782106</v>
      </c>
      <c r="F225" s="36"/>
      <c r="G225" s="68"/>
      <c r="H225" s="57">
        <v>782106</v>
      </c>
      <c r="I225" s="36">
        <v>782106</v>
      </c>
      <c r="J225" s="36">
        <v>0</v>
      </c>
      <c r="K225" s="68">
        <v>0</v>
      </c>
      <c r="L225" s="57">
        <v>782106</v>
      </c>
      <c r="M225" s="36">
        <v>782106</v>
      </c>
      <c r="N225" s="36">
        <v>0</v>
      </c>
      <c r="O225" s="68">
        <v>0</v>
      </c>
    </row>
    <row r="226" spans="1:33" x14ac:dyDescent="0.3">
      <c r="A226" s="47"/>
      <c r="B226" s="166"/>
      <c r="C226" s="112" t="s">
        <v>354</v>
      </c>
      <c r="D226" s="57">
        <v>29677</v>
      </c>
      <c r="E226" s="36">
        <v>29677</v>
      </c>
      <c r="F226" s="36"/>
      <c r="G226" s="68"/>
      <c r="H226" s="57">
        <v>29677</v>
      </c>
      <c r="I226" s="36">
        <v>29677</v>
      </c>
      <c r="J226" s="36">
        <v>0</v>
      </c>
      <c r="K226" s="68">
        <v>0</v>
      </c>
      <c r="L226" s="57">
        <v>29677</v>
      </c>
      <c r="M226" s="36">
        <v>29677</v>
      </c>
      <c r="N226" s="36">
        <v>0</v>
      </c>
      <c r="O226" s="68">
        <v>0</v>
      </c>
    </row>
    <row r="227" spans="1:33" s="14" customFormat="1" x14ac:dyDescent="0.3">
      <c r="A227" s="133"/>
      <c r="B227" s="167"/>
      <c r="C227" s="135" t="s">
        <v>24</v>
      </c>
      <c r="D227" s="46">
        <f t="shared" ref="D227:G227" si="55">SUM(D221:D226)</f>
        <v>811783</v>
      </c>
      <c r="E227" s="39">
        <f t="shared" si="55"/>
        <v>811783</v>
      </c>
      <c r="F227" s="39">
        <f t="shared" si="55"/>
        <v>0</v>
      </c>
      <c r="G227" s="55">
        <f t="shared" si="55"/>
        <v>0</v>
      </c>
      <c r="H227" s="46">
        <v>811783</v>
      </c>
      <c r="I227" s="39">
        <v>811783</v>
      </c>
      <c r="J227" s="39">
        <v>0</v>
      </c>
      <c r="K227" s="55">
        <v>0</v>
      </c>
      <c r="L227" s="46">
        <f t="shared" ref="L227:O227" si="56">SUM(L221:L226)</f>
        <v>811783</v>
      </c>
      <c r="M227" s="39">
        <f t="shared" si="56"/>
        <v>811783</v>
      </c>
      <c r="N227" s="39">
        <f t="shared" si="56"/>
        <v>0</v>
      </c>
      <c r="O227" s="55">
        <f t="shared" si="56"/>
        <v>0</v>
      </c>
      <c r="P227" s="241"/>
      <c r="Q227" s="235"/>
    </row>
    <row r="228" spans="1:33" x14ac:dyDescent="0.3">
      <c r="A228" s="47"/>
      <c r="B228" s="166"/>
      <c r="C228" s="131"/>
      <c r="D228" s="92"/>
      <c r="E228" s="38"/>
      <c r="F228" s="38"/>
      <c r="G228" s="96"/>
      <c r="H228" s="57"/>
      <c r="I228" s="36"/>
      <c r="J228" s="36"/>
      <c r="K228" s="68"/>
      <c r="L228" s="57"/>
      <c r="M228" s="36"/>
      <c r="N228" s="36"/>
      <c r="O228" s="68"/>
    </row>
    <row r="229" spans="1:33" x14ac:dyDescent="0.3">
      <c r="A229" s="47"/>
      <c r="B229" s="160"/>
      <c r="C229" s="112" t="s">
        <v>163</v>
      </c>
      <c r="D229" s="57"/>
      <c r="E229" s="36"/>
      <c r="F229" s="36"/>
      <c r="G229" s="68"/>
      <c r="H229" s="57"/>
      <c r="I229" s="36"/>
      <c r="J229" s="36"/>
      <c r="K229" s="68"/>
      <c r="L229" s="57"/>
      <c r="M229" s="36"/>
      <c r="N229" s="36"/>
      <c r="O229" s="68"/>
    </row>
    <row r="230" spans="1:33" x14ac:dyDescent="0.3">
      <c r="A230" s="47"/>
      <c r="B230" s="166"/>
      <c r="C230" s="112" t="s">
        <v>164</v>
      </c>
      <c r="D230" s="57"/>
      <c r="E230" s="36"/>
      <c r="F230" s="36"/>
      <c r="G230" s="68"/>
      <c r="H230" s="57">
        <v>0</v>
      </c>
      <c r="I230" s="36">
        <v>0</v>
      </c>
      <c r="J230" s="36">
        <v>0</v>
      </c>
      <c r="K230" s="68">
        <v>0</v>
      </c>
      <c r="L230" s="57"/>
      <c r="M230" s="36"/>
      <c r="N230" s="36"/>
      <c r="O230" s="68"/>
    </row>
    <row r="231" spans="1:33" x14ac:dyDescent="0.3">
      <c r="A231" s="47"/>
      <c r="B231" s="166"/>
      <c r="C231" s="112" t="s">
        <v>165</v>
      </c>
      <c r="D231" s="57">
        <v>0</v>
      </c>
      <c r="E231" s="36">
        <v>0</v>
      </c>
      <c r="F231" s="36"/>
      <c r="G231" s="68"/>
      <c r="H231" s="57">
        <v>0</v>
      </c>
      <c r="I231" s="36">
        <v>0</v>
      </c>
      <c r="J231" s="36">
        <v>0</v>
      </c>
      <c r="K231" s="68">
        <v>0</v>
      </c>
      <c r="L231" s="57"/>
      <c r="M231" s="36"/>
      <c r="N231" s="36"/>
      <c r="O231" s="68"/>
    </row>
    <row r="232" spans="1:33" s="17" customFormat="1" ht="13.8" x14ac:dyDescent="0.25">
      <c r="A232" s="58"/>
      <c r="B232" s="59"/>
      <c r="C232" s="60" t="s">
        <v>166</v>
      </c>
      <c r="D232" s="61">
        <v>0</v>
      </c>
      <c r="E232" s="50">
        <v>0</v>
      </c>
      <c r="F232" s="50"/>
      <c r="G232" s="62"/>
      <c r="H232" s="61">
        <v>0</v>
      </c>
      <c r="I232" s="50">
        <v>0</v>
      </c>
      <c r="J232" s="50">
        <v>0</v>
      </c>
      <c r="K232" s="62">
        <v>0</v>
      </c>
      <c r="L232" s="61"/>
      <c r="M232" s="50"/>
      <c r="N232" s="50"/>
      <c r="O232" s="62"/>
      <c r="P232" s="242"/>
      <c r="Q232" s="238"/>
      <c r="R232" s="174"/>
      <c r="S232" s="174"/>
      <c r="T232" s="174"/>
      <c r="U232" s="174"/>
      <c r="V232" s="174"/>
      <c r="W232" s="174"/>
      <c r="X232" s="174"/>
      <c r="Y232" s="174"/>
      <c r="Z232" s="174"/>
      <c r="AA232" s="174"/>
      <c r="AB232" s="174"/>
      <c r="AC232" s="174"/>
      <c r="AD232" s="174"/>
      <c r="AE232" s="174"/>
      <c r="AF232" s="174"/>
      <c r="AG232" s="174"/>
    </row>
    <row r="233" spans="1:33" s="14" customFormat="1" x14ac:dyDescent="0.3">
      <c r="A233" s="133"/>
      <c r="B233" s="167"/>
      <c r="C233" s="135" t="s">
        <v>24</v>
      </c>
      <c r="D233" s="46">
        <f t="shared" ref="D233:G233" si="57">SUM(D230:D232)</f>
        <v>0</v>
      </c>
      <c r="E233" s="39">
        <f t="shared" si="57"/>
        <v>0</v>
      </c>
      <c r="F233" s="39">
        <f t="shared" si="57"/>
        <v>0</v>
      </c>
      <c r="G233" s="55">
        <f t="shared" si="57"/>
        <v>0</v>
      </c>
      <c r="H233" s="46">
        <v>0</v>
      </c>
      <c r="I233" s="39">
        <v>0</v>
      </c>
      <c r="J233" s="39">
        <v>0</v>
      </c>
      <c r="K233" s="55">
        <v>0</v>
      </c>
      <c r="L233" s="46">
        <f t="shared" ref="L233:O233" si="58">SUM(L230:L232)</f>
        <v>0</v>
      </c>
      <c r="M233" s="39">
        <f t="shared" si="58"/>
        <v>0</v>
      </c>
      <c r="N233" s="39">
        <f t="shared" si="58"/>
        <v>0</v>
      </c>
      <c r="O233" s="55">
        <f t="shared" si="58"/>
        <v>0</v>
      </c>
      <c r="P233" s="241"/>
      <c r="Q233" s="235"/>
    </row>
    <row r="234" spans="1:33" s="14" customFormat="1" x14ac:dyDescent="0.3">
      <c r="A234" s="133"/>
      <c r="B234" s="167"/>
      <c r="C234" s="135"/>
      <c r="D234" s="46"/>
      <c r="E234" s="39"/>
      <c r="F234" s="39"/>
      <c r="G234" s="55"/>
      <c r="H234" s="46"/>
      <c r="I234" s="39"/>
      <c r="J234" s="39"/>
      <c r="K234" s="55"/>
      <c r="L234" s="46"/>
      <c r="M234" s="39"/>
      <c r="N234" s="39"/>
      <c r="O234" s="55"/>
      <c r="P234" s="241"/>
      <c r="Q234" s="235"/>
    </row>
    <row r="235" spans="1:33" x14ac:dyDescent="0.3">
      <c r="A235" s="47"/>
      <c r="B235" s="169"/>
      <c r="C235" s="112" t="s">
        <v>429</v>
      </c>
      <c r="D235" s="57">
        <v>0</v>
      </c>
      <c r="E235" s="36">
        <v>0</v>
      </c>
      <c r="F235" s="36">
        <v>0</v>
      </c>
      <c r="G235" s="68">
        <v>0</v>
      </c>
      <c r="H235" s="57">
        <v>60520</v>
      </c>
      <c r="I235" s="36">
        <v>60520</v>
      </c>
      <c r="J235" s="36">
        <v>0</v>
      </c>
      <c r="K235" s="68">
        <v>0</v>
      </c>
      <c r="L235" s="57">
        <v>60520</v>
      </c>
      <c r="M235" s="36">
        <v>60520</v>
      </c>
      <c r="N235" s="36">
        <v>0</v>
      </c>
      <c r="O235" s="68">
        <v>0</v>
      </c>
    </row>
    <row r="236" spans="1:33" x14ac:dyDescent="0.3">
      <c r="A236" s="47"/>
      <c r="B236" s="166"/>
      <c r="C236" s="112"/>
      <c r="D236" s="57"/>
      <c r="E236" s="36"/>
      <c r="F236" s="36"/>
      <c r="G236" s="68"/>
      <c r="H236" s="57"/>
      <c r="I236" s="36"/>
      <c r="J236" s="36"/>
      <c r="K236" s="68"/>
      <c r="L236" s="57"/>
      <c r="M236" s="36"/>
      <c r="N236" s="36"/>
      <c r="O236" s="68"/>
    </row>
    <row r="237" spans="1:33" ht="17.399999999999999" thickBot="1" x14ac:dyDescent="0.35">
      <c r="A237" s="114"/>
      <c r="B237" s="123"/>
      <c r="C237" s="170" t="s">
        <v>17</v>
      </c>
      <c r="D237" s="117">
        <f t="shared" ref="D237:G237" si="59">D206+D227+D218+D233+D235</f>
        <v>4773207</v>
      </c>
      <c r="E237" s="44">
        <f t="shared" si="59"/>
        <v>4637576</v>
      </c>
      <c r="F237" s="44">
        <f t="shared" si="59"/>
        <v>135331</v>
      </c>
      <c r="G237" s="45">
        <f t="shared" si="59"/>
        <v>300</v>
      </c>
      <c r="H237" s="117">
        <v>6531912</v>
      </c>
      <c r="I237" s="44">
        <v>6395772</v>
      </c>
      <c r="J237" s="44">
        <v>135600</v>
      </c>
      <c r="K237" s="45">
        <v>540</v>
      </c>
      <c r="L237" s="117">
        <f t="shared" ref="L237:O237" si="60">L206+L227+L218+L233+L235</f>
        <v>6215793</v>
      </c>
      <c r="M237" s="44">
        <f t="shared" si="60"/>
        <v>6076479</v>
      </c>
      <c r="N237" s="44">
        <f t="shared" si="60"/>
        <v>138820</v>
      </c>
      <c r="O237" s="45">
        <f t="shared" si="60"/>
        <v>494</v>
      </c>
      <c r="R237" s="265"/>
    </row>
    <row r="238" spans="1:33" x14ac:dyDescent="0.3">
      <c r="A238" s="71"/>
      <c r="B238" s="171"/>
      <c r="C238" s="172"/>
      <c r="D238" s="72"/>
      <c r="E238" s="72"/>
      <c r="F238" s="72"/>
      <c r="G238" s="72"/>
      <c r="H238" s="72"/>
      <c r="I238" s="72"/>
      <c r="J238" s="72"/>
      <c r="K238" s="72"/>
      <c r="M238" s="102"/>
    </row>
    <row r="239" spans="1:33" x14ac:dyDescent="0.3">
      <c r="D239" s="102"/>
      <c r="H239" s="102"/>
    </row>
    <row r="240" spans="1:33" x14ac:dyDescent="0.3">
      <c r="D240" s="102"/>
      <c r="H240" s="102"/>
    </row>
    <row r="250" spans="16:41" s="34" customFormat="1" x14ac:dyDescent="0.3">
      <c r="P250" s="241"/>
      <c r="Q250" s="23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row>
    <row r="251" spans="16:41" s="34" customFormat="1" x14ac:dyDescent="0.3">
      <c r="P251" s="241"/>
      <c r="Q251" s="23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row>
    <row r="252" spans="16:41" s="34" customFormat="1" x14ac:dyDescent="0.3">
      <c r="P252" s="241"/>
      <c r="Q252" s="23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row>
    <row r="253" spans="16:41" s="34" customFormat="1" x14ac:dyDescent="0.3">
      <c r="P253" s="241"/>
      <c r="Q253" s="23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row>
    <row r="254" spans="16:41" s="34" customFormat="1" x14ac:dyDescent="0.3">
      <c r="P254" s="241"/>
      <c r="Q254" s="23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row>
    <row r="255" spans="16:41" s="34" customFormat="1" x14ac:dyDescent="0.3">
      <c r="P255" s="241"/>
      <c r="Q255" s="23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row>
    <row r="256" spans="16:41" s="34" customFormat="1" x14ac:dyDescent="0.3">
      <c r="P256" s="241"/>
      <c r="Q256" s="23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row>
    <row r="257" spans="16:41" s="34" customFormat="1" x14ac:dyDescent="0.3">
      <c r="P257" s="241"/>
      <c r="Q257" s="23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row>
    <row r="258" spans="16:41" s="34" customFormat="1" x14ac:dyDescent="0.3">
      <c r="P258" s="241"/>
      <c r="Q258" s="23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row>
    <row r="259" spans="16:41" s="34" customFormat="1" x14ac:dyDescent="0.3">
      <c r="P259" s="241"/>
      <c r="Q259" s="23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row>
    <row r="260" spans="16:41" s="34" customFormat="1" x14ac:dyDescent="0.3">
      <c r="P260" s="241"/>
      <c r="Q260" s="23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row>
    <row r="261" spans="16:41" s="34" customFormat="1" x14ac:dyDescent="0.3">
      <c r="P261" s="241"/>
      <c r="Q261" s="23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row>
    <row r="262" spans="16:41" s="34" customFormat="1" x14ac:dyDescent="0.3">
      <c r="P262" s="241"/>
      <c r="Q262" s="23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row>
    <row r="263" spans="16:41" s="34" customFormat="1" x14ac:dyDescent="0.3">
      <c r="P263" s="241"/>
      <c r="Q263" s="23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row>
    <row r="264" spans="16:41" s="34" customFormat="1" x14ac:dyDescent="0.3">
      <c r="P264" s="241"/>
      <c r="Q264" s="23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row>
    <row r="265" spans="16:41" s="34" customFormat="1" x14ac:dyDescent="0.3">
      <c r="P265" s="241"/>
      <c r="Q265" s="23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row>
    <row r="266" spans="16:41" s="34" customFormat="1" x14ac:dyDescent="0.3">
      <c r="P266" s="241"/>
      <c r="Q266" s="23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row>
    <row r="267" spans="16:41" s="34" customFormat="1" x14ac:dyDescent="0.3">
      <c r="P267" s="241"/>
      <c r="Q267" s="23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row>
    <row r="268" spans="16:41" s="34" customFormat="1" x14ac:dyDescent="0.3">
      <c r="P268" s="241"/>
      <c r="Q268" s="23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row>
    <row r="269" spans="16:41" s="34" customFormat="1" x14ac:dyDescent="0.3">
      <c r="P269" s="241"/>
      <c r="Q269" s="23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row>
    <row r="270" spans="16:41" s="34" customFormat="1" x14ac:dyDescent="0.3">
      <c r="P270" s="241"/>
      <c r="Q270" s="23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row>
    <row r="271" spans="16:41" s="34" customFormat="1" x14ac:dyDescent="0.3">
      <c r="P271" s="241"/>
      <c r="Q271" s="23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row>
    <row r="272" spans="16:41" s="34" customFormat="1" x14ac:dyDescent="0.3">
      <c r="P272" s="241"/>
      <c r="Q272" s="23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row>
    <row r="273" spans="16:41" s="34" customFormat="1" x14ac:dyDescent="0.3">
      <c r="P273" s="241"/>
      <c r="Q273" s="23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row>
    <row r="274" spans="16:41" s="34" customFormat="1" x14ac:dyDescent="0.3">
      <c r="P274" s="241"/>
      <c r="Q274" s="23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row>
    <row r="275" spans="16:41" s="34" customFormat="1" x14ac:dyDescent="0.3">
      <c r="P275" s="241"/>
      <c r="Q275" s="23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row>
    <row r="276" spans="16:41" s="34" customFormat="1" x14ac:dyDescent="0.3">
      <c r="P276" s="241"/>
      <c r="Q276" s="23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row>
    <row r="277" spans="16:41" s="34" customFormat="1" x14ac:dyDescent="0.3">
      <c r="P277" s="241"/>
      <c r="Q277" s="23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row>
    <row r="278" spans="16:41" s="34" customFormat="1" x14ac:dyDescent="0.3">
      <c r="P278" s="241"/>
      <c r="Q278" s="23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row>
    <row r="279" spans="16:41" s="34" customFormat="1" x14ac:dyDescent="0.3">
      <c r="P279" s="241"/>
      <c r="Q279" s="23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row>
    <row r="280" spans="16:41" s="34" customFormat="1" x14ac:dyDescent="0.3">
      <c r="P280" s="241"/>
      <c r="Q280" s="23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row>
    <row r="281" spans="16:41" s="34" customFormat="1" x14ac:dyDescent="0.3">
      <c r="P281" s="241"/>
      <c r="Q281" s="23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row>
    <row r="282" spans="16:41" s="34" customFormat="1" x14ac:dyDescent="0.3">
      <c r="P282" s="241"/>
      <c r="Q282" s="23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row>
    <row r="283" spans="16:41" s="34" customFormat="1" x14ac:dyDescent="0.3">
      <c r="P283" s="241"/>
      <c r="Q283" s="23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row>
    <row r="284" spans="16:41" s="34" customFormat="1" x14ac:dyDescent="0.3">
      <c r="P284" s="241"/>
      <c r="Q284" s="23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row>
    <row r="285" spans="16:41" s="34" customFormat="1" x14ac:dyDescent="0.3">
      <c r="P285" s="241"/>
      <c r="Q285" s="23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row>
    <row r="286" spans="16:41" s="34" customFormat="1" x14ac:dyDescent="0.3">
      <c r="P286" s="241"/>
      <c r="Q286" s="23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row>
    <row r="287" spans="16:41" s="34" customFormat="1" x14ac:dyDescent="0.3">
      <c r="P287" s="241"/>
      <c r="Q287" s="23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row>
    <row r="288" spans="16:41" s="34" customFormat="1" x14ac:dyDescent="0.3">
      <c r="P288" s="241"/>
      <c r="Q288" s="23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row>
    <row r="289" spans="16:41" s="34" customFormat="1" x14ac:dyDescent="0.3">
      <c r="P289" s="241"/>
      <c r="Q289" s="23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row>
    <row r="290" spans="16:41" s="34" customFormat="1" x14ac:dyDescent="0.3">
      <c r="P290" s="241"/>
      <c r="Q290" s="23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row>
    <row r="291" spans="16:41" s="34" customFormat="1" x14ac:dyDescent="0.3">
      <c r="P291" s="241"/>
      <c r="Q291" s="235"/>
      <c r="R291" s="5"/>
      <c r="S291" s="5"/>
      <c r="T291" s="5"/>
      <c r="U291" s="5"/>
      <c r="V291" s="5"/>
      <c r="W291" s="5"/>
      <c r="X291" s="5"/>
      <c r="Y291" s="5"/>
      <c r="Z291" s="5"/>
      <c r="AA291" s="5"/>
      <c r="AB291" s="5"/>
      <c r="AC291" s="5"/>
      <c r="AD291" s="5"/>
      <c r="AE291" s="5"/>
      <c r="AF291" s="5"/>
      <c r="AG291" s="5"/>
      <c r="AH291" s="5"/>
      <c r="AI291" s="5"/>
      <c r="AJ291" s="5"/>
      <c r="AK291" s="5"/>
      <c r="AL291" s="5"/>
      <c r="AM291" s="5"/>
      <c r="AN291" s="5"/>
      <c r="AO291" s="5"/>
    </row>
  </sheetData>
  <mergeCells count="3">
    <mergeCell ref="D6:G6"/>
    <mergeCell ref="H6:K6"/>
    <mergeCell ref="L6:O6"/>
  </mergeCells>
  <phoneticPr fontId="45" type="noConversion"/>
  <printOptions horizontalCentered="1"/>
  <pageMargins left="0.19685039370078741" right="0.19685039370078741" top="0.51181102362204722" bottom="0.51181102362204722" header="0.31496062992125984" footer="0.51181102362204722"/>
  <pageSetup paperSize="9" scale="51" fitToHeight="0" orientation="portrait" r:id="rId1"/>
  <headerFooter alignWithMargins="0">
    <oddHeader>&amp;P. oldal</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36C61-B0DF-4096-B211-68C83350B849}">
  <sheetPr>
    <tabColor rgb="FF92D050"/>
  </sheetPr>
  <dimension ref="A1:G15"/>
  <sheetViews>
    <sheetView zoomScaleNormal="100" workbookViewId="0">
      <selection activeCell="G1" sqref="G1"/>
    </sheetView>
  </sheetViews>
  <sheetFormatPr defaultRowHeight="16.8" x14ac:dyDescent="0.3"/>
  <cols>
    <col min="1" max="1" width="6.44140625" style="281" customWidth="1"/>
    <col min="2" max="2" width="36.33203125" style="281" customWidth="1"/>
    <col min="3" max="3" width="14.109375" style="281" bestFit="1" customWidth="1"/>
    <col min="4" max="4" width="14.109375" style="281" customWidth="1"/>
    <col min="5" max="5" width="12.6640625" style="281" bestFit="1" customWidth="1"/>
    <col min="6" max="6" width="18.33203125" style="281" customWidth="1"/>
    <col min="7" max="7" width="12.88671875" style="281" bestFit="1" customWidth="1"/>
    <col min="8" max="256" width="9.109375" style="10"/>
    <col min="257" max="257" width="6.44140625" style="10" customWidth="1"/>
    <col min="258" max="258" width="36.33203125" style="10" customWidth="1"/>
    <col min="259" max="259" width="13" style="10" bestFit="1" customWidth="1"/>
    <col min="260" max="260" width="14.109375" style="10" customWidth="1"/>
    <col min="261" max="261" width="12.44140625" style="10" bestFit="1" customWidth="1"/>
    <col min="262" max="262" width="18.33203125" style="10" customWidth="1"/>
    <col min="263" max="263" width="12.88671875" style="10" bestFit="1" customWidth="1"/>
    <col min="264" max="512" width="9.109375" style="10"/>
    <col min="513" max="513" width="6.44140625" style="10" customWidth="1"/>
    <col min="514" max="514" width="36.33203125" style="10" customWidth="1"/>
    <col min="515" max="515" width="13" style="10" bestFit="1" customWidth="1"/>
    <col min="516" max="516" width="14.109375" style="10" customWidth="1"/>
    <col min="517" max="517" width="12.44140625" style="10" bestFit="1" customWidth="1"/>
    <col min="518" max="518" width="18.33203125" style="10" customWidth="1"/>
    <col min="519" max="519" width="12.88671875" style="10" bestFit="1" customWidth="1"/>
    <col min="520" max="768" width="9.109375" style="10"/>
    <col min="769" max="769" width="6.44140625" style="10" customWidth="1"/>
    <col min="770" max="770" width="36.33203125" style="10" customWidth="1"/>
    <col min="771" max="771" width="13" style="10" bestFit="1" customWidth="1"/>
    <col min="772" max="772" width="14.109375" style="10" customWidth="1"/>
    <col min="773" max="773" width="12.44140625" style="10" bestFit="1" customWidth="1"/>
    <col min="774" max="774" width="18.33203125" style="10" customWidth="1"/>
    <col min="775" max="775" width="12.88671875" style="10" bestFit="1" customWidth="1"/>
    <col min="776" max="1024" width="9.109375" style="10"/>
    <col min="1025" max="1025" width="6.44140625" style="10" customWidth="1"/>
    <col min="1026" max="1026" width="36.33203125" style="10" customWidth="1"/>
    <col min="1027" max="1027" width="13" style="10" bestFit="1" customWidth="1"/>
    <col min="1028" max="1028" width="14.109375" style="10" customWidth="1"/>
    <col min="1029" max="1029" width="12.44140625" style="10" bestFit="1" customWidth="1"/>
    <col min="1030" max="1030" width="18.33203125" style="10" customWidth="1"/>
    <col min="1031" max="1031" width="12.88671875" style="10" bestFit="1" customWidth="1"/>
    <col min="1032" max="1280" width="9.109375" style="10"/>
    <col min="1281" max="1281" width="6.44140625" style="10" customWidth="1"/>
    <col min="1282" max="1282" width="36.33203125" style="10" customWidth="1"/>
    <col min="1283" max="1283" width="13" style="10" bestFit="1" customWidth="1"/>
    <col min="1284" max="1284" width="14.109375" style="10" customWidth="1"/>
    <col min="1285" max="1285" width="12.44140625" style="10" bestFit="1" customWidth="1"/>
    <col min="1286" max="1286" width="18.33203125" style="10" customWidth="1"/>
    <col min="1287" max="1287" width="12.88671875" style="10" bestFit="1" customWidth="1"/>
    <col min="1288" max="1536" width="9.109375" style="10"/>
    <col min="1537" max="1537" width="6.44140625" style="10" customWidth="1"/>
    <col min="1538" max="1538" width="36.33203125" style="10" customWidth="1"/>
    <col min="1539" max="1539" width="13" style="10" bestFit="1" customWidth="1"/>
    <col min="1540" max="1540" width="14.109375" style="10" customWidth="1"/>
    <col min="1541" max="1541" width="12.44140625" style="10" bestFit="1" customWidth="1"/>
    <col min="1542" max="1542" width="18.33203125" style="10" customWidth="1"/>
    <col min="1543" max="1543" width="12.88671875" style="10" bestFit="1" customWidth="1"/>
    <col min="1544" max="1792" width="9.109375" style="10"/>
    <col min="1793" max="1793" width="6.44140625" style="10" customWidth="1"/>
    <col min="1794" max="1794" width="36.33203125" style="10" customWidth="1"/>
    <col min="1795" max="1795" width="13" style="10" bestFit="1" customWidth="1"/>
    <col min="1796" max="1796" width="14.109375" style="10" customWidth="1"/>
    <col min="1797" max="1797" width="12.44140625" style="10" bestFit="1" customWidth="1"/>
    <col min="1798" max="1798" width="18.33203125" style="10" customWidth="1"/>
    <col min="1799" max="1799" width="12.88671875" style="10" bestFit="1" customWidth="1"/>
    <col min="1800" max="2048" width="9.109375" style="10"/>
    <col min="2049" max="2049" width="6.44140625" style="10" customWidth="1"/>
    <col min="2050" max="2050" width="36.33203125" style="10" customWidth="1"/>
    <col min="2051" max="2051" width="13" style="10" bestFit="1" customWidth="1"/>
    <col min="2052" max="2052" width="14.109375" style="10" customWidth="1"/>
    <col min="2053" max="2053" width="12.44140625" style="10" bestFit="1" customWidth="1"/>
    <col min="2054" max="2054" width="18.33203125" style="10" customWidth="1"/>
    <col min="2055" max="2055" width="12.88671875" style="10" bestFit="1" customWidth="1"/>
    <col min="2056" max="2304" width="9.109375" style="10"/>
    <col min="2305" max="2305" width="6.44140625" style="10" customWidth="1"/>
    <col min="2306" max="2306" width="36.33203125" style="10" customWidth="1"/>
    <col min="2307" max="2307" width="13" style="10" bestFit="1" customWidth="1"/>
    <col min="2308" max="2308" width="14.109375" style="10" customWidth="1"/>
    <col min="2309" max="2309" width="12.44140625" style="10" bestFit="1" customWidth="1"/>
    <col min="2310" max="2310" width="18.33203125" style="10" customWidth="1"/>
    <col min="2311" max="2311" width="12.88671875" style="10" bestFit="1" customWidth="1"/>
    <col min="2312" max="2560" width="9.109375" style="10"/>
    <col min="2561" max="2561" width="6.44140625" style="10" customWidth="1"/>
    <col min="2562" max="2562" width="36.33203125" style="10" customWidth="1"/>
    <col min="2563" max="2563" width="13" style="10" bestFit="1" customWidth="1"/>
    <col min="2564" max="2564" width="14.109375" style="10" customWidth="1"/>
    <col min="2565" max="2565" width="12.44140625" style="10" bestFit="1" customWidth="1"/>
    <col min="2566" max="2566" width="18.33203125" style="10" customWidth="1"/>
    <col min="2567" max="2567" width="12.88671875" style="10" bestFit="1" customWidth="1"/>
    <col min="2568" max="2816" width="9.109375" style="10"/>
    <col min="2817" max="2817" width="6.44140625" style="10" customWidth="1"/>
    <col min="2818" max="2818" width="36.33203125" style="10" customWidth="1"/>
    <col min="2819" max="2819" width="13" style="10" bestFit="1" customWidth="1"/>
    <col min="2820" max="2820" width="14.109375" style="10" customWidth="1"/>
    <col min="2821" max="2821" width="12.44140625" style="10" bestFit="1" customWidth="1"/>
    <col min="2822" max="2822" width="18.33203125" style="10" customWidth="1"/>
    <col min="2823" max="2823" width="12.88671875" style="10" bestFit="1" customWidth="1"/>
    <col min="2824" max="3072" width="9.109375" style="10"/>
    <col min="3073" max="3073" width="6.44140625" style="10" customWidth="1"/>
    <col min="3074" max="3074" width="36.33203125" style="10" customWidth="1"/>
    <col min="3075" max="3075" width="13" style="10" bestFit="1" customWidth="1"/>
    <col min="3076" max="3076" width="14.109375" style="10" customWidth="1"/>
    <col min="3077" max="3077" width="12.44140625" style="10" bestFit="1" customWidth="1"/>
    <col min="3078" max="3078" width="18.33203125" style="10" customWidth="1"/>
    <col min="3079" max="3079" width="12.88671875" style="10" bestFit="1" customWidth="1"/>
    <col min="3080" max="3328" width="9.109375" style="10"/>
    <col min="3329" max="3329" width="6.44140625" style="10" customWidth="1"/>
    <col min="3330" max="3330" width="36.33203125" style="10" customWidth="1"/>
    <col min="3331" max="3331" width="13" style="10" bestFit="1" customWidth="1"/>
    <col min="3332" max="3332" width="14.109375" style="10" customWidth="1"/>
    <col min="3333" max="3333" width="12.44140625" style="10" bestFit="1" customWidth="1"/>
    <col min="3334" max="3334" width="18.33203125" style="10" customWidth="1"/>
    <col min="3335" max="3335" width="12.88671875" style="10" bestFit="1" customWidth="1"/>
    <col min="3336" max="3584" width="9.109375" style="10"/>
    <col min="3585" max="3585" width="6.44140625" style="10" customWidth="1"/>
    <col min="3586" max="3586" width="36.33203125" style="10" customWidth="1"/>
    <col min="3587" max="3587" width="13" style="10" bestFit="1" customWidth="1"/>
    <col min="3588" max="3588" width="14.109375" style="10" customWidth="1"/>
    <col min="3589" max="3589" width="12.44140625" style="10" bestFit="1" customWidth="1"/>
    <col min="3590" max="3590" width="18.33203125" style="10" customWidth="1"/>
    <col min="3591" max="3591" width="12.88671875" style="10" bestFit="1" customWidth="1"/>
    <col min="3592" max="3840" width="9.109375" style="10"/>
    <col min="3841" max="3841" width="6.44140625" style="10" customWidth="1"/>
    <col min="3842" max="3842" width="36.33203125" style="10" customWidth="1"/>
    <col min="3843" max="3843" width="13" style="10" bestFit="1" customWidth="1"/>
    <col min="3844" max="3844" width="14.109375" style="10" customWidth="1"/>
    <col min="3845" max="3845" width="12.44140625" style="10" bestFit="1" customWidth="1"/>
    <col min="3846" max="3846" width="18.33203125" style="10" customWidth="1"/>
    <col min="3847" max="3847" width="12.88671875" style="10" bestFit="1" customWidth="1"/>
    <col min="3848" max="4096" width="9.109375" style="10"/>
    <col min="4097" max="4097" width="6.44140625" style="10" customWidth="1"/>
    <col min="4098" max="4098" width="36.33203125" style="10" customWidth="1"/>
    <col min="4099" max="4099" width="13" style="10" bestFit="1" customWidth="1"/>
    <col min="4100" max="4100" width="14.109375" style="10" customWidth="1"/>
    <col min="4101" max="4101" width="12.44140625" style="10" bestFit="1" customWidth="1"/>
    <col min="4102" max="4102" width="18.33203125" style="10" customWidth="1"/>
    <col min="4103" max="4103" width="12.88671875" style="10" bestFit="1" customWidth="1"/>
    <col min="4104" max="4352" width="9.109375" style="10"/>
    <col min="4353" max="4353" width="6.44140625" style="10" customWidth="1"/>
    <col min="4354" max="4354" width="36.33203125" style="10" customWidth="1"/>
    <col min="4355" max="4355" width="13" style="10" bestFit="1" customWidth="1"/>
    <col min="4356" max="4356" width="14.109375" style="10" customWidth="1"/>
    <col min="4357" max="4357" width="12.44140625" style="10" bestFit="1" customWidth="1"/>
    <col min="4358" max="4358" width="18.33203125" style="10" customWidth="1"/>
    <col min="4359" max="4359" width="12.88671875" style="10" bestFit="1" customWidth="1"/>
    <col min="4360" max="4608" width="9.109375" style="10"/>
    <col min="4609" max="4609" width="6.44140625" style="10" customWidth="1"/>
    <col min="4610" max="4610" width="36.33203125" style="10" customWidth="1"/>
    <col min="4611" max="4611" width="13" style="10" bestFit="1" customWidth="1"/>
    <col min="4612" max="4612" width="14.109375" style="10" customWidth="1"/>
    <col min="4613" max="4613" width="12.44140625" style="10" bestFit="1" customWidth="1"/>
    <col min="4614" max="4614" width="18.33203125" style="10" customWidth="1"/>
    <col min="4615" max="4615" width="12.88671875" style="10" bestFit="1" customWidth="1"/>
    <col min="4616" max="4864" width="9.109375" style="10"/>
    <col min="4865" max="4865" width="6.44140625" style="10" customWidth="1"/>
    <col min="4866" max="4866" width="36.33203125" style="10" customWidth="1"/>
    <col min="4867" max="4867" width="13" style="10" bestFit="1" customWidth="1"/>
    <col min="4868" max="4868" width="14.109375" style="10" customWidth="1"/>
    <col min="4869" max="4869" width="12.44140625" style="10" bestFit="1" customWidth="1"/>
    <col min="4870" max="4870" width="18.33203125" style="10" customWidth="1"/>
    <col min="4871" max="4871" width="12.88671875" style="10" bestFit="1" customWidth="1"/>
    <col min="4872" max="5120" width="9.109375" style="10"/>
    <col min="5121" max="5121" width="6.44140625" style="10" customWidth="1"/>
    <col min="5122" max="5122" width="36.33203125" style="10" customWidth="1"/>
    <col min="5123" max="5123" width="13" style="10" bestFit="1" customWidth="1"/>
    <col min="5124" max="5124" width="14.109375" style="10" customWidth="1"/>
    <col min="5125" max="5125" width="12.44140625" style="10" bestFit="1" customWidth="1"/>
    <col min="5126" max="5126" width="18.33203125" style="10" customWidth="1"/>
    <col min="5127" max="5127" width="12.88671875" style="10" bestFit="1" customWidth="1"/>
    <col min="5128" max="5376" width="9.109375" style="10"/>
    <col min="5377" max="5377" width="6.44140625" style="10" customWidth="1"/>
    <col min="5378" max="5378" width="36.33203125" style="10" customWidth="1"/>
    <col min="5379" max="5379" width="13" style="10" bestFit="1" customWidth="1"/>
    <col min="5380" max="5380" width="14.109375" style="10" customWidth="1"/>
    <col min="5381" max="5381" width="12.44140625" style="10" bestFit="1" customWidth="1"/>
    <col min="5382" max="5382" width="18.33203125" style="10" customWidth="1"/>
    <col min="5383" max="5383" width="12.88671875" style="10" bestFit="1" customWidth="1"/>
    <col min="5384" max="5632" width="9.109375" style="10"/>
    <col min="5633" max="5633" width="6.44140625" style="10" customWidth="1"/>
    <col min="5634" max="5634" width="36.33203125" style="10" customWidth="1"/>
    <col min="5635" max="5635" width="13" style="10" bestFit="1" customWidth="1"/>
    <col min="5636" max="5636" width="14.109375" style="10" customWidth="1"/>
    <col min="5637" max="5637" width="12.44140625" style="10" bestFit="1" customWidth="1"/>
    <col min="5638" max="5638" width="18.33203125" style="10" customWidth="1"/>
    <col min="5639" max="5639" width="12.88671875" style="10" bestFit="1" customWidth="1"/>
    <col min="5640" max="5888" width="9.109375" style="10"/>
    <col min="5889" max="5889" width="6.44140625" style="10" customWidth="1"/>
    <col min="5890" max="5890" width="36.33203125" style="10" customWidth="1"/>
    <col min="5891" max="5891" width="13" style="10" bestFit="1" customWidth="1"/>
    <col min="5892" max="5892" width="14.109375" style="10" customWidth="1"/>
    <col min="5893" max="5893" width="12.44140625" style="10" bestFit="1" customWidth="1"/>
    <col min="5894" max="5894" width="18.33203125" style="10" customWidth="1"/>
    <col min="5895" max="5895" width="12.88671875" style="10" bestFit="1" customWidth="1"/>
    <col min="5896" max="6144" width="9.109375" style="10"/>
    <col min="6145" max="6145" width="6.44140625" style="10" customWidth="1"/>
    <col min="6146" max="6146" width="36.33203125" style="10" customWidth="1"/>
    <col min="6147" max="6147" width="13" style="10" bestFit="1" customWidth="1"/>
    <col min="6148" max="6148" width="14.109375" style="10" customWidth="1"/>
    <col min="6149" max="6149" width="12.44140625" style="10" bestFit="1" customWidth="1"/>
    <col min="6150" max="6150" width="18.33203125" style="10" customWidth="1"/>
    <col min="6151" max="6151" width="12.88671875" style="10" bestFit="1" customWidth="1"/>
    <col min="6152" max="6400" width="9.109375" style="10"/>
    <col min="6401" max="6401" width="6.44140625" style="10" customWidth="1"/>
    <col min="6402" max="6402" width="36.33203125" style="10" customWidth="1"/>
    <col min="6403" max="6403" width="13" style="10" bestFit="1" customWidth="1"/>
    <col min="6404" max="6404" width="14.109375" style="10" customWidth="1"/>
    <col min="6405" max="6405" width="12.44140625" style="10" bestFit="1" customWidth="1"/>
    <col min="6406" max="6406" width="18.33203125" style="10" customWidth="1"/>
    <col min="6407" max="6407" width="12.88671875" style="10" bestFit="1" customWidth="1"/>
    <col min="6408" max="6656" width="9.109375" style="10"/>
    <col min="6657" max="6657" width="6.44140625" style="10" customWidth="1"/>
    <col min="6658" max="6658" width="36.33203125" style="10" customWidth="1"/>
    <col min="6659" max="6659" width="13" style="10" bestFit="1" customWidth="1"/>
    <col min="6660" max="6660" width="14.109375" style="10" customWidth="1"/>
    <col min="6661" max="6661" width="12.44140625" style="10" bestFit="1" customWidth="1"/>
    <col min="6662" max="6662" width="18.33203125" style="10" customWidth="1"/>
    <col min="6663" max="6663" width="12.88671875" style="10" bestFit="1" customWidth="1"/>
    <col min="6664" max="6912" width="9.109375" style="10"/>
    <col min="6913" max="6913" width="6.44140625" style="10" customWidth="1"/>
    <col min="6914" max="6914" width="36.33203125" style="10" customWidth="1"/>
    <col min="6915" max="6915" width="13" style="10" bestFit="1" customWidth="1"/>
    <col min="6916" max="6916" width="14.109375" style="10" customWidth="1"/>
    <col min="6917" max="6917" width="12.44140625" style="10" bestFit="1" customWidth="1"/>
    <col min="6918" max="6918" width="18.33203125" style="10" customWidth="1"/>
    <col min="6919" max="6919" width="12.88671875" style="10" bestFit="1" customWidth="1"/>
    <col min="6920" max="7168" width="9.109375" style="10"/>
    <col min="7169" max="7169" width="6.44140625" style="10" customWidth="1"/>
    <col min="7170" max="7170" width="36.33203125" style="10" customWidth="1"/>
    <col min="7171" max="7171" width="13" style="10" bestFit="1" customWidth="1"/>
    <col min="7172" max="7172" width="14.109375" style="10" customWidth="1"/>
    <col min="7173" max="7173" width="12.44140625" style="10" bestFit="1" customWidth="1"/>
    <col min="7174" max="7174" width="18.33203125" style="10" customWidth="1"/>
    <col min="7175" max="7175" width="12.88671875" style="10" bestFit="1" customWidth="1"/>
    <col min="7176" max="7424" width="9.109375" style="10"/>
    <col min="7425" max="7425" width="6.44140625" style="10" customWidth="1"/>
    <col min="7426" max="7426" width="36.33203125" style="10" customWidth="1"/>
    <col min="7427" max="7427" width="13" style="10" bestFit="1" customWidth="1"/>
    <col min="7428" max="7428" width="14.109375" style="10" customWidth="1"/>
    <col min="7429" max="7429" width="12.44140625" style="10" bestFit="1" customWidth="1"/>
    <col min="7430" max="7430" width="18.33203125" style="10" customWidth="1"/>
    <col min="7431" max="7431" width="12.88671875" style="10" bestFit="1" customWidth="1"/>
    <col min="7432" max="7680" width="9.109375" style="10"/>
    <col min="7681" max="7681" width="6.44140625" style="10" customWidth="1"/>
    <col min="7682" max="7682" width="36.33203125" style="10" customWidth="1"/>
    <col min="7683" max="7683" width="13" style="10" bestFit="1" customWidth="1"/>
    <col min="7684" max="7684" width="14.109375" style="10" customWidth="1"/>
    <col min="7685" max="7685" width="12.44140625" style="10" bestFit="1" customWidth="1"/>
    <col min="7686" max="7686" width="18.33203125" style="10" customWidth="1"/>
    <col min="7687" max="7687" width="12.88671875" style="10" bestFit="1" customWidth="1"/>
    <col min="7688" max="7936" width="9.109375" style="10"/>
    <col min="7937" max="7937" width="6.44140625" style="10" customWidth="1"/>
    <col min="7938" max="7938" width="36.33203125" style="10" customWidth="1"/>
    <col min="7939" max="7939" width="13" style="10" bestFit="1" customWidth="1"/>
    <col min="7940" max="7940" width="14.109375" style="10" customWidth="1"/>
    <col min="7941" max="7941" width="12.44140625" style="10" bestFit="1" customWidth="1"/>
    <col min="7942" max="7942" width="18.33203125" style="10" customWidth="1"/>
    <col min="7943" max="7943" width="12.88671875" style="10" bestFit="1" customWidth="1"/>
    <col min="7944" max="8192" width="9.109375" style="10"/>
    <col min="8193" max="8193" width="6.44140625" style="10" customWidth="1"/>
    <col min="8194" max="8194" width="36.33203125" style="10" customWidth="1"/>
    <col min="8195" max="8195" width="13" style="10" bestFit="1" customWidth="1"/>
    <col min="8196" max="8196" width="14.109375" style="10" customWidth="1"/>
    <col min="8197" max="8197" width="12.44140625" style="10" bestFit="1" customWidth="1"/>
    <col min="8198" max="8198" width="18.33203125" style="10" customWidth="1"/>
    <col min="8199" max="8199" width="12.88671875" style="10" bestFit="1" customWidth="1"/>
    <col min="8200" max="8448" width="9.109375" style="10"/>
    <col min="8449" max="8449" width="6.44140625" style="10" customWidth="1"/>
    <col min="8450" max="8450" width="36.33203125" style="10" customWidth="1"/>
    <col min="8451" max="8451" width="13" style="10" bestFit="1" customWidth="1"/>
    <col min="8452" max="8452" width="14.109375" style="10" customWidth="1"/>
    <col min="8453" max="8453" width="12.44140625" style="10" bestFit="1" customWidth="1"/>
    <col min="8454" max="8454" width="18.33203125" style="10" customWidth="1"/>
    <col min="8455" max="8455" width="12.88671875" style="10" bestFit="1" customWidth="1"/>
    <col min="8456" max="8704" width="9.109375" style="10"/>
    <col min="8705" max="8705" width="6.44140625" style="10" customWidth="1"/>
    <col min="8706" max="8706" width="36.33203125" style="10" customWidth="1"/>
    <col min="8707" max="8707" width="13" style="10" bestFit="1" customWidth="1"/>
    <col min="8708" max="8708" width="14.109375" style="10" customWidth="1"/>
    <col min="8709" max="8709" width="12.44140625" style="10" bestFit="1" customWidth="1"/>
    <col min="8710" max="8710" width="18.33203125" style="10" customWidth="1"/>
    <col min="8711" max="8711" width="12.88671875" style="10" bestFit="1" customWidth="1"/>
    <col min="8712" max="8960" width="9.109375" style="10"/>
    <col min="8961" max="8961" width="6.44140625" style="10" customWidth="1"/>
    <col min="8962" max="8962" width="36.33203125" style="10" customWidth="1"/>
    <col min="8963" max="8963" width="13" style="10" bestFit="1" customWidth="1"/>
    <col min="8964" max="8964" width="14.109375" style="10" customWidth="1"/>
    <col min="8965" max="8965" width="12.44140625" style="10" bestFit="1" customWidth="1"/>
    <col min="8966" max="8966" width="18.33203125" style="10" customWidth="1"/>
    <col min="8967" max="8967" width="12.88671875" style="10" bestFit="1" customWidth="1"/>
    <col min="8968" max="9216" width="9.109375" style="10"/>
    <col min="9217" max="9217" width="6.44140625" style="10" customWidth="1"/>
    <col min="9218" max="9218" width="36.33203125" style="10" customWidth="1"/>
    <col min="9219" max="9219" width="13" style="10" bestFit="1" customWidth="1"/>
    <col min="9220" max="9220" width="14.109375" style="10" customWidth="1"/>
    <col min="9221" max="9221" width="12.44140625" style="10" bestFit="1" customWidth="1"/>
    <col min="9222" max="9222" width="18.33203125" style="10" customWidth="1"/>
    <col min="9223" max="9223" width="12.88671875" style="10" bestFit="1" customWidth="1"/>
    <col min="9224" max="9472" width="9.109375" style="10"/>
    <col min="9473" max="9473" width="6.44140625" style="10" customWidth="1"/>
    <col min="9474" max="9474" width="36.33203125" style="10" customWidth="1"/>
    <col min="9475" max="9475" width="13" style="10" bestFit="1" customWidth="1"/>
    <col min="9476" max="9476" width="14.109375" style="10" customWidth="1"/>
    <col min="9477" max="9477" width="12.44140625" style="10" bestFit="1" customWidth="1"/>
    <col min="9478" max="9478" width="18.33203125" style="10" customWidth="1"/>
    <col min="9479" max="9479" width="12.88671875" style="10" bestFit="1" customWidth="1"/>
    <col min="9480" max="9728" width="9.109375" style="10"/>
    <col min="9729" max="9729" width="6.44140625" style="10" customWidth="1"/>
    <col min="9730" max="9730" width="36.33203125" style="10" customWidth="1"/>
    <col min="9731" max="9731" width="13" style="10" bestFit="1" customWidth="1"/>
    <col min="9732" max="9732" width="14.109375" style="10" customWidth="1"/>
    <col min="9733" max="9733" width="12.44140625" style="10" bestFit="1" customWidth="1"/>
    <col min="9734" max="9734" width="18.33203125" style="10" customWidth="1"/>
    <col min="9735" max="9735" width="12.88671875" style="10" bestFit="1" customWidth="1"/>
    <col min="9736" max="9984" width="9.109375" style="10"/>
    <col min="9985" max="9985" width="6.44140625" style="10" customWidth="1"/>
    <col min="9986" max="9986" width="36.33203125" style="10" customWidth="1"/>
    <col min="9987" max="9987" width="13" style="10" bestFit="1" customWidth="1"/>
    <col min="9988" max="9988" width="14.109375" style="10" customWidth="1"/>
    <col min="9989" max="9989" width="12.44140625" style="10" bestFit="1" customWidth="1"/>
    <col min="9990" max="9990" width="18.33203125" style="10" customWidth="1"/>
    <col min="9991" max="9991" width="12.88671875" style="10" bestFit="1" customWidth="1"/>
    <col min="9992" max="10240" width="9.109375" style="10"/>
    <col min="10241" max="10241" width="6.44140625" style="10" customWidth="1"/>
    <col min="10242" max="10242" width="36.33203125" style="10" customWidth="1"/>
    <col min="10243" max="10243" width="13" style="10" bestFit="1" customWidth="1"/>
    <col min="10244" max="10244" width="14.109375" style="10" customWidth="1"/>
    <col min="10245" max="10245" width="12.44140625" style="10" bestFit="1" customWidth="1"/>
    <col min="10246" max="10246" width="18.33203125" style="10" customWidth="1"/>
    <col min="10247" max="10247" width="12.88671875" style="10" bestFit="1" customWidth="1"/>
    <col min="10248" max="10496" width="9.109375" style="10"/>
    <col min="10497" max="10497" width="6.44140625" style="10" customWidth="1"/>
    <col min="10498" max="10498" width="36.33203125" style="10" customWidth="1"/>
    <col min="10499" max="10499" width="13" style="10" bestFit="1" customWidth="1"/>
    <col min="10500" max="10500" width="14.109375" style="10" customWidth="1"/>
    <col min="10501" max="10501" width="12.44140625" style="10" bestFit="1" customWidth="1"/>
    <col min="10502" max="10502" width="18.33203125" style="10" customWidth="1"/>
    <col min="10503" max="10503" width="12.88671875" style="10" bestFit="1" customWidth="1"/>
    <col min="10504" max="10752" width="9.109375" style="10"/>
    <col min="10753" max="10753" width="6.44140625" style="10" customWidth="1"/>
    <col min="10754" max="10754" width="36.33203125" style="10" customWidth="1"/>
    <col min="10755" max="10755" width="13" style="10" bestFit="1" customWidth="1"/>
    <col min="10756" max="10756" width="14.109375" style="10" customWidth="1"/>
    <col min="10757" max="10757" width="12.44140625" style="10" bestFit="1" customWidth="1"/>
    <col min="10758" max="10758" width="18.33203125" style="10" customWidth="1"/>
    <col min="10759" max="10759" width="12.88671875" style="10" bestFit="1" customWidth="1"/>
    <col min="10760" max="11008" width="9.109375" style="10"/>
    <col min="11009" max="11009" width="6.44140625" style="10" customWidth="1"/>
    <col min="11010" max="11010" width="36.33203125" style="10" customWidth="1"/>
    <col min="11011" max="11011" width="13" style="10" bestFit="1" customWidth="1"/>
    <col min="11012" max="11012" width="14.109375" style="10" customWidth="1"/>
    <col min="11013" max="11013" width="12.44140625" style="10" bestFit="1" customWidth="1"/>
    <col min="11014" max="11014" width="18.33203125" style="10" customWidth="1"/>
    <col min="11015" max="11015" width="12.88671875" style="10" bestFit="1" customWidth="1"/>
    <col min="11016" max="11264" width="9.109375" style="10"/>
    <col min="11265" max="11265" width="6.44140625" style="10" customWidth="1"/>
    <col min="11266" max="11266" width="36.33203125" style="10" customWidth="1"/>
    <col min="11267" max="11267" width="13" style="10" bestFit="1" customWidth="1"/>
    <col min="11268" max="11268" width="14.109375" style="10" customWidth="1"/>
    <col min="11269" max="11269" width="12.44140625" style="10" bestFit="1" customWidth="1"/>
    <col min="11270" max="11270" width="18.33203125" style="10" customWidth="1"/>
    <col min="11271" max="11271" width="12.88671875" style="10" bestFit="1" customWidth="1"/>
    <col min="11272" max="11520" width="9.109375" style="10"/>
    <col min="11521" max="11521" width="6.44140625" style="10" customWidth="1"/>
    <col min="11522" max="11522" width="36.33203125" style="10" customWidth="1"/>
    <col min="11523" max="11523" width="13" style="10" bestFit="1" customWidth="1"/>
    <col min="11524" max="11524" width="14.109375" style="10" customWidth="1"/>
    <col min="11525" max="11525" width="12.44140625" style="10" bestFit="1" customWidth="1"/>
    <col min="11526" max="11526" width="18.33203125" style="10" customWidth="1"/>
    <col min="11527" max="11527" width="12.88671875" style="10" bestFit="1" customWidth="1"/>
    <col min="11528" max="11776" width="9.109375" style="10"/>
    <col min="11777" max="11777" width="6.44140625" style="10" customWidth="1"/>
    <col min="11778" max="11778" width="36.33203125" style="10" customWidth="1"/>
    <col min="11779" max="11779" width="13" style="10" bestFit="1" customWidth="1"/>
    <col min="11780" max="11780" width="14.109375" style="10" customWidth="1"/>
    <col min="11781" max="11781" width="12.44140625" style="10" bestFit="1" customWidth="1"/>
    <col min="11782" max="11782" width="18.33203125" style="10" customWidth="1"/>
    <col min="11783" max="11783" width="12.88671875" style="10" bestFit="1" customWidth="1"/>
    <col min="11784" max="12032" width="9.109375" style="10"/>
    <col min="12033" max="12033" width="6.44140625" style="10" customWidth="1"/>
    <col min="12034" max="12034" width="36.33203125" style="10" customWidth="1"/>
    <col min="12035" max="12035" width="13" style="10" bestFit="1" customWidth="1"/>
    <col min="12036" max="12036" width="14.109375" style="10" customWidth="1"/>
    <col min="12037" max="12037" width="12.44140625" style="10" bestFit="1" customWidth="1"/>
    <col min="12038" max="12038" width="18.33203125" style="10" customWidth="1"/>
    <col min="12039" max="12039" width="12.88671875" style="10" bestFit="1" customWidth="1"/>
    <col min="12040" max="12288" width="9.109375" style="10"/>
    <col min="12289" max="12289" width="6.44140625" style="10" customWidth="1"/>
    <col min="12290" max="12290" width="36.33203125" style="10" customWidth="1"/>
    <col min="12291" max="12291" width="13" style="10" bestFit="1" customWidth="1"/>
    <col min="12292" max="12292" width="14.109375" style="10" customWidth="1"/>
    <col min="12293" max="12293" width="12.44140625" style="10" bestFit="1" customWidth="1"/>
    <col min="12294" max="12294" width="18.33203125" style="10" customWidth="1"/>
    <col min="12295" max="12295" width="12.88671875" style="10" bestFit="1" customWidth="1"/>
    <col min="12296" max="12544" width="9.109375" style="10"/>
    <col min="12545" max="12545" width="6.44140625" style="10" customWidth="1"/>
    <col min="12546" max="12546" width="36.33203125" style="10" customWidth="1"/>
    <col min="12547" max="12547" width="13" style="10" bestFit="1" customWidth="1"/>
    <col min="12548" max="12548" width="14.109375" style="10" customWidth="1"/>
    <col min="12549" max="12549" width="12.44140625" style="10" bestFit="1" customWidth="1"/>
    <col min="12550" max="12550" width="18.33203125" style="10" customWidth="1"/>
    <col min="12551" max="12551" width="12.88671875" style="10" bestFit="1" customWidth="1"/>
    <col min="12552" max="12800" width="9.109375" style="10"/>
    <col min="12801" max="12801" width="6.44140625" style="10" customWidth="1"/>
    <col min="12802" max="12802" width="36.33203125" style="10" customWidth="1"/>
    <col min="12803" max="12803" width="13" style="10" bestFit="1" customWidth="1"/>
    <col min="12804" max="12804" width="14.109375" style="10" customWidth="1"/>
    <col min="12805" max="12805" width="12.44140625" style="10" bestFit="1" customWidth="1"/>
    <col min="12806" max="12806" width="18.33203125" style="10" customWidth="1"/>
    <col min="12807" max="12807" width="12.88671875" style="10" bestFit="1" customWidth="1"/>
    <col min="12808" max="13056" width="9.109375" style="10"/>
    <col min="13057" max="13057" width="6.44140625" style="10" customWidth="1"/>
    <col min="13058" max="13058" width="36.33203125" style="10" customWidth="1"/>
    <col min="13059" max="13059" width="13" style="10" bestFit="1" customWidth="1"/>
    <col min="13060" max="13060" width="14.109375" style="10" customWidth="1"/>
    <col min="13061" max="13061" width="12.44140625" style="10" bestFit="1" customWidth="1"/>
    <col min="13062" max="13062" width="18.33203125" style="10" customWidth="1"/>
    <col min="13063" max="13063" width="12.88671875" style="10" bestFit="1" customWidth="1"/>
    <col min="13064" max="13312" width="9.109375" style="10"/>
    <col min="13313" max="13313" width="6.44140625" style="10" customWidth="1"/>
    <col min="13314" max="13314" width="36.33203125" style="10" customWidth="1"/>
    <col min="13315" max="13315" width="13" style="10" bestFit="1" customWidth="1"/>
    <col min="13316" max="13316" width="14.109375" style="10" customWidth="1"/>
    <col min="13317" max="13317" width="12.44140625" style="10" bestFit="1" customWidth="1"/>
    <col min="13318" max="13318" width="18.33203125" style="10" customWidth="1"/>
    <col min="13319" max="13319" width="12.88671875" style="10" bestFit="1" customWidth="1"/>
    <col min="13320" max="13568" width="9.109375" style="10"/>
    <col min="13569" max="13569" width="6.44140625" style="10" customWidth="1"/>
    <col min="13570" max="13570" width="36.33203125" style="10" customWidth="1"/>
    <col min="13571" max="13571" width="13" style="10" bestFit="1" customWidth="1"/>
    <col min="13572" max="13572" width="14.109375" style="10" customWidth="1"/>
    <col min="13573" max="13573" width="12.44140625" style="10" bestFit="1" customWidth="1"/>
    <col min="13574" max="13574" width="18.33203125" style="10" customWidth="1"/>
    <col min="13575" max="13575" width="12.88671875" style="10" bestFit="1" customWidth="1"/>
    <col min="13576" max="13824" width="9.109375" style="10"/>
    <col min="13825" max="13825" width="6.44140625" style="10" customWidth="1"/>
    <col min="13826" max="13826" width="36.33203125" style="10" customWidth="1"/>
    <col min="13827" max="13827" width="13" style="10" bestFit="1" customWidth="1"/>
    <col min="13828" max="13828" width="14.109375" style="10" customWidth="1"/>
    <col min="13829" max="13829" width="12.44140625" style="10" bestFit="1" customWidth="1"/>
    <col min="13830" max="13830" width="18.33203125" style="10" customWidth="1"/>
    <col min="13831" max="13831" width="12.88671875" style="10" bestFit="1" customWidth="1"/>
    <col min="13832" max="14080" width="9.109375" style="10"/>
    <col min="14081" max="14081" width="6.44140625" style="10" customWidth="1"/>
    <col min="14082" max="14082" width="36.33203125" style="10" customWidth="1"/>
    <col min="14083" max="14083" width="13" style="10" bestFit="1" customWidth="1"/>
    <col min="14084" max="14084" width="14.109375" style="10" customWidth="1"/>
    <col min="14085" max="14085" width="12.44140625" style="10" bestFit="1" customWidth="1"/>
    <col min="14086" max="14086" width="18.33203125" style="10" customWidth="1"/>
    <col min="14087" max="14087" width="12.88671875" style="10" bestFit="1" customWidth="1"/>
    <col min="14088" max="14336" width="9.109375" style="10"/>
    <col min="14337" max="14337" width="6.44140625" style="10" customWidth="1"/>
    <col min="14338" max="14338" width="36.33203125" style="10" customWidth="1"/>
    <col min="14339" max="14339" width="13" style="10" bestFit="1" customWidth="1"/>
    <col min="14340" max="14340" width="14.109375" style="10" customWidth="1"/>
    <col min="14341" max="14341" width="12.44140625" style="10" bestFit="1" customWidth="1"/>
    <col min="14342" max="14342" width="18.33203125" style="10" customWidth="1"/>
    <col min="14343" max="14343" width="12.88671875" style="10" bestFit="1" customWidth="1"/>
    <col min="14344" max="14592" width="9.109375" style="10"/>
    <col min="14593" max="14593" width="6.44140625" style="10" customWidth="1"/>
    <col min="14594" max="14594" width="36.33203125" style="10" customWidth="1"/>
    <col min="14595" max="14595" width="13" style="10" bestFit="1" customWidth="1"/>
    <col min="14596" max="14596" width="14.109375" style="10" customWidth="1"/>
    <col min="14597" max="14597" width="12.44140625" style="10" bestFit="1" customWidth="1"/>
    <col min="14598" max="14598" width="18.33203125" style="10" customWidth="1"/>
    <col min="14599" max="14599" width="12.88671875" style="10" bestFit="1" customWidth="1"/>
    <col min="14600" max="14848" width="9.109375" style="10"/>
    <col min="14849" max="14849" width="6.44140625" style="10" customWidth="1"/>
    <col min="14850" max="14850" width="36.33203125" style="10" customWidth="1"/>
    <col min="14851" max="14851" width="13" style="10" bestFit="1" customWidth="1"/>
    <col min="14852" max="14852" width="14.109375" style="10" customWidth="1"/>
    <col min="14853" max="14853" width="12.44140625" style="10" bestFit="1" customWidth="1"/>
    <col min="14854" max="14854" width="18.33203125" style="10" customWidth="1"/>
    <col min="14855" max="14855" width="12.88671875" style="10" bestFit="1" customWidth="1"/>
    <col min="14856" max="15104" width="9.109375" style="10"/>
    <col min="15105" max="15105" width="6.44140625" style="10" customWidth="1"/>
    <col min="15106" max="15106" width="36.33203125" style="10" customWidth="1"/>
    <col min="15107" max="15107" width="13" style="10" bestFit="1" customWidth="1"/>
    <col min="15108" max="15108" width="14.109375" style="10" customWidth="1"/>
    <col min="15109" max="15109" width="12.44140625" style="10" bestFit="1" customWidth="1"/>
    <col min="15110" max="15110" width="18.33203125" style="10" customWidth="1"/>
    <col min="15111" max="15111" width="12.88671875" style="10" bestFit="1" customWidth="1"/>
    <col min="15112" max="15360" width="9.109375" style="10"/>
    <col min="15361" max="15361" width="6.44140625" style="10" customWidth="1"/>
    <col min="15362" max="15362" width="36.33203125" style="10" customWidth="1"/>
    <col min="15363" max="15363" width="13" style="10" bestFit="1" customWidth="1"/>
    <col min="15364" max="15364" width="14.109375" style="10" customWidth="1"/>
    <col min="15365" max="15365" width="12.44140625" style="10" bestFit="1" customWidth="1"/>
    <col min="15366" max="15366" width="18.33203125" style="10" customWidth="1"/>
    <col min="15367" max="15367" width="12.88671875" style="10" bestFit="1" customWidth="1"/>
    <col min="15368" max="15616" width="9.109375" style="10"/>
    <col min="15617" max="15617" width="6.44140625" style="10" customWidth="1"/>
    <col min="15618" max="15618" width="36.33203125" style="10" customWidth="1"/>
    <col min="15619" max="15619" width="13" style="10" bestFit="1" customWidth="1"/>
    <col min="15620" max="15620" width="14.109375" style="10" customWidth="1"/>
    <col min="15621" max="15621" width="12.44140625" style="10" bestFit="1" customWidth="1"/>
    <col min="15622" max="15622" width="18.33203125" style="10" customWidth="1"/>
    <col min="15623" max="15623" width="12.88671875" style="10" bestFit="1" customWidth="1"/>
    <col min="15624" max="15872" width="9.109375" style="10"/>
    <col min="15873" max="15873" width="6.44140625" style="10" customWidth="1"/>
    <col min="15874" max="15874" width="36.33203125" style="10" customWidth="1"/>
    <col min="15875" max="15875" width="13" style="10" bestFit="1" customWidth="1"/>
    <col min="15876" max="15876" width="14.109375" style="10" customWidth="1"/>
    <col min="15877" max="15877" width="12.44140625" style="10" bestFit="1" customWidth="1"/>
    <col min="15878" max="15878" width="18.33203125" style="10" customWidth="1"/>
    <col min="15879" max="15879" width="12.88671875" style="10" bestFit="1" customWidth="1"/>
    <col min="15880" max="16128" width="9.109375" style="10"/>
    <col min="16129" max="16129" width="6.44140625" style="10" customWidth="1"/>
    <col min="16130" max="16130" width="36.33203125" style="10" customWidth="1"/>
    <col min="16131" max="16131" width="13" style="10" bestFit="1" customWidth="1"/>
    <col min="16132" max="16132" width="14.109375" style="10" customWidth="1"/>
    <col min="16133" max="16133" width="12.44140625" style="10" bestFit="1" customWidth="1"/>
    <col min="16134" max="16134" width="18.33203125" style="10" customWidth="1"/>
    <col min="16135" max="16135" width="12.88671875" style="10" bestFit="1" customWidth="1"/>
    <col min="16136" max="16384" width="9.109375" style="10"/>
  </cols>
  <sheetData>
    <row r="1" spans="1:7" x14ac:dyDescent="0.3">
      <c r="A1" s="278"/>
      <c r="B1" s="278"/>
      <c r="C1" s="278"/>
      <c r="D1" s="278"/>
      <c r="E1" s="278"/>
      <c r="F1" s="278"/>
      <c r="G1" s="251" t="s">
        <v>1999</v>
      </c>
    </row>
    <row r="2" spans="1:7" x14ac:dyDescent="0.3">
      <c r="A2" s="278"/>
      <c r="B2" s="278"/>
      <c r="C2" s="278"/>
      <c r="D2" s="278"/>
      <c r="E2" s="278"/>
      <c r="F2" s="278"/>
      <c r="G2" s="278"/>
    </row>
    <row r="3" spans="1:7" ht="13.2" x14ac:dyDescent="0.25">
      <c r="A3" s="279"/>
      <c r="B3" s="279"/>
      <c r="C3" s="279"/>
      <c r="D3" s="280"/>
      <c r="E3" s="280"/>
      <c r="F3" s="280"/>
      <c r="G3" s="280"/>
    </row>
    <row r="4" spans="1:7" ht="15.6" x14ac:dyDescent="0.3">
      <c r="A4" s="604" t="s">
        <v>1551</v>
      </c>
      <c r="B4" s="604"/>
      <c r="C4" s="604"/>
      <c r="D4" s="604"/>
      <c r="E4" s="604"/>
      <c r="F4" s="604"/>
      <c r="G4" s="604"/>
    </row>
    <row r="5" spans="1:7" x14ac:dyDescent="0.3">
      <c r="G5" s="282" t="s">
        <v>1552</v>
      </c>
    </row>
    <row r="6" spans="1:7" ht="67.2" x14ac:dyDescent="0.25">
      <c r="A6" s="283" t="s">
        <v>1553</v>
      </c>
      <c r="B6" s="283" t="s">
        <v>476</v>
      </c>
      <c r="C6" s="284" t="s">
        <v>1554</v>
      </c>
      <c r="D6" s="283" t="s">
        <v>1555</v>
      </c>
      <c r="E6" s="283" t="s">
        <v>1556</v>
      </c>
      <c r="F6" s="284" t="s">
        <v>1588</v>
      </c>
      <c r="G6" s="284" t="s">
        <v>1557</v>
      </c>
    </row>
    <row r="7" spans="1:7" x14ac:dyDescent="0.3">
      <c r="A7" s="285"/>
      <c r="B7" s="285"/>
      <c r="C7" s="286"/>
      <c r="D7" s="286"/>
      <c r="E7" s="286"/>
      <c r="F7" s="286"/>
      <c r="G7" s="286"/>
    </row>
    <row r="8" spans="1:7" x14ac:dyDescent="0.3">
      <c r="A8" s="287" t="s">
        <v>1558</v>
      </c>
      <c r="B8" s="288" t="s">
        <v>1559</v>
      </c>
      <c r="C8" s="289">
        <v>1613000</v>
      </c>
      <c r="D8" s="289">
        <v>0</v>
      </c>
      <c r="E8" s="289">
        <v>1613000</v>
      </c>
      <c r="F8" s="289">
        <f t="shared" ref="F8:F14" si="0">C8+D8-E8</f>
        <v>0</v>
      </c>
      <c r="G8" s="289">
        <v>0</v>
      </c>
    </row>
    <row r="9" spans="1:7" x14ac:dyDescent="0.3">
      <c r="A9" s="287" t="s">
        <v>1560</v>
      </c>
      <c r="B9" s="288" t="s">
        <v>1561</v>
      </c>
      <c r="C9" s="289">
        <v>578984</v>
      </c>
      <c r="D9" s="289">
        <v>0</v>
      </c>
      <c r="E9" s="289">
        <v>578984</v>
      </c>
      <c r="F9" s="289">
        <f t="shared" si="0"/>
        <v>0</v>
      </c>
      <c r="G9" s="289">
        <v>0</v>
      </c>
    </row>
    <row r="10" spans="1:7" x14ac:dyDescent="0.3">
      <c r="A10" s="287" t="s">
        <v>1562</v>
      </c>
      <c r="B10" s="288" t="s">
        <v>1563</v>
      </c>
      <c r="C10" s="289">
        <v>1660000</v>
      </c>
      <c r="D10" s="289">
        <v>0</v>
      </c>
      <c r="E10" s="289">
        <v>1660000</v>
      </c>
      <c r="F10" s="289">
        <f t="shared" si="0"/>
        <v>0</v>
      </c>
      <c r="G10" s="289">
        <v>0</v>
      </c>
    </row>
    <row r="11" spans="1:7" x14ac:dyDescent="0.3">
      <c r="A11" s="287" t="s">
        <v>1564</v>
      </c>
      <c r="B11" s="288" t="s">
        <v>1565</v>
      </c>
      <c r="C11" s="289">
        <v>1010000</v>
      </c>
      <c r="D11" s="289">
        <v>0</v>
      </c>
      <c r="E11" s="289">
        <v>1010000</v>
      </c>
      <c r="F11" s="289">
        <f t="shared" si="0"/>
        <v>0</v>
      </c>
      <c r="G11" s="289">
        <v>0</v>
      </c>
    </row>
    <row r="12" spans="1:7" x14ac:dyDescent="0.3">
      <c r="A12" s="287" t="s">
        <v>1566</v>
      </c>
      <c r="B12" s="288" t="s">
        <v>1567</v>
      </c>
      <c r="C12" s="289">
        <v>415000</v>
      </c>
      <c r="D12" s="289">
        <v>0</v>
      </c>
      <c r="E12" s="289">
        <v>415000</v>
      </c>
      <c r="F12" s="289">
        <f t="shared" si="0"/>
        <v>0</v>
      </c>
      <c r="G12" s="289">
        <v>0</v>
      </c>
    </row>
    <row r="13" spans="1:7" x14ac:dyDescent="0.3">
      <c r="A13" s="287" t="s">
        <v>1568</v>
      </c>
      <c r="B13" s="288" t="s">
        <v>1569</v>
      </c>
      <c r="C13" s="289">
        <v>12644540</v>
      </c>
      <c r="D13" s="289">
        <v>0</v>
      </c>
      <c r="E13" s="289">
        <v>12644540</v>
      </c>
      <c r="F13" s="289">
        <f t="shared" si="0"/>
        <v>0</v>
      </c>
      <c r="G13" s="289">
        <v>0</v>
      </c>
    </row>
    <row r="14" spans="1:7" ht="33.6" x14ac:dyDescent="0.3">
      <c r="A14" s="287" t="s">
        <v>1570</v>
      </c>
      <c r="B14" s="290" t="s">
        <v>1571</v>
      </c>
      <c r="C14" s="289">
        <v>211111112</v>
      </c>
      <c r="D14" s="289">
        <v>0</v>
      </c>
      <c r="E14" s="289">
        <v>26388888</v>
      </c>
      <c r="F14" s="289">
        <f t="shared" si="0"/>
        <v>184722224</v>
      </c>
      <c r="G14" s="289">
        <v>26388888</v>
      </c>
    </row>
    <row r="15" spans="1:7" x14ac:dyDescent="0.3">
      <c r="A15" s="287"/>
      <c r="B15" s="286" t="s">
        <v>24</v>
      </c>
      <c r="C15" s="291">
        <f>SUM(C8:C14)</f>
        <v>229032636</v>
      </c>
      <c r="D15" s="291">
        <f>SUM(D8:D14)</f>
        <v>0</v>
      </c>
      <c r="E15" s="291">
        <f>SUM(E8:E14)</f>
        <v>44310412</v>
      </c>
      <c r="F15" s="291">
        <f>SUM(F8:F14)</f>
        <v>184722224</v>
      </c>
      <c r="G15" s="291">
        <f>SUM(G8:G14)</f>
        <v>26388888</v>
      </c>
    </row>
  </sheetData>
  <mergeCells count="1">
    <mergeCell ref="A4:G4"/>
  </mergeCells>
  <pageMargins left="0.7" right="0.7" top="0.75" bottom="0.75" header="0.3" footer="0.3"/>
  <pageSetup paperSize="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DA71B-D90F-45D4-AE21-E1E4B55D3304}">
  <sheetPr>
    <tabColor rgb="FF92D050"/>
  </sheetPr>
  <dimension ref="A1:G10"/>
  <sheetViews>
    <sheetView zoomScaleNormal="100" workbookViewId="0">
      <selection activeCell="G1" sqref="G1"/>
    </sheetView>
  </sheetViews>
  <sheetFormatPr defaultRowHeight="13.2" x14ac:dyDescent="0.25"/>
  <cols>
    <col min="1" max="1" width="7.109375" style="295" customWidth="1"/>
    <col min="2" max="2" width="34.109375" style="296" customWidth="1"/>
    <col min="3" max="3" width="17.6640625" style="293" customWidth="1"/>
    <col min="4" max="4" width="13.88671875" style="293" customWidth="1"/>
    <col min="5" max="5" width="14.44140625" style="293" customWidth="1"/>
    <col min="6" max="6" width="15" style="293" customWidth="1"/>
    <col min="7" max="7" width="14.88671875" style="295" bestFit="1" customWidth="1"/>
    <col min="8" max="256" width="9.109375" style="10"/>
    <col min="257" max="257" width="7.109375" style="10" customWidth="1"/>
    <col min="258" max="258" width="34.109375" style="10" customWidth="1"/>
    <col min="259" max="259" width="17.6640625" style="10" customWidth="1"/>
    <col min="260" max="260" width="13.88671875" style="10" customWidth="1"/>
    <col min="261" max="261" width="14.44140625" style="10" customWidth="1"/>
    <col min="262" max="262" width="15" style="10" customWidth="1"/>
    <col min="263" max="263" width="14.88671875" style="10" bestFit="1" customWidth="1"/>
    <col min="264" max="512" width="9.109375" style="10"/>
    <col min="513" max="513" width="7.109375" style="10" customWidth="1"/>
    <col min="514" max="514" width="34.109375" style="10" customWidth="1"/>
    <col min="515" max="515" width="17.6640625" style="10" customWidth="1"/>
    <col min="516" max="516" width="13.88671875" style="10" customWidth="1"/>
    <col min="517" max="517" width="14.44140625" style="10" customWidth="1"/>
    <col min="518" max="518" width="15" style="10" customWidth="1"/>
    <col min="519" max="519" width="14.88671875" style="10" bestFit="1" customWidth="1"/>
    <col min="520" max="768" width="9.109375" style="10"/>
    <col min="769" max="769" width="7.109375" style="10" customWidth="1"/>
    <col min="770" max="770" width="34.109375" style="10" customWidth="1"/>
    <col min="771" max="771" width="17.6640625" style="10" customWidth="1"/>
    <col min="772" max="772" width="13.88671875" style="10" customWidth="1"/>
    <col min="773" max="773" width="14.44140625" style="10" customWidth="1"/>
    <col min="774" max="774" width="15" style="10" customWidth="1"/>
    <col min="775" max="775" width="14.88671875" style="10" bestFit="1" customWidth="1"/>
    <col min="776" max="1024" width="9.109375" style="10"/>
    <col min="1025" max="1025" width="7.109375" style="10" customWidth="1"/>
    <col min="1026" max="1026" width="34.109375" style="10" customWidth="1"/>
    <col min="1027" max="1027" width="17.6640625" style="10" customWidth="1"/>
    <col min="1028" max="1028" width="13.88671875" style="10" customWidth="1"/>
    <col min="1029" max="1029" width="14.44140625" style="10" customWidth="1"/>
    <col min="1030" max="1030" width="15" style="10" customWidth="1"/>
    <col min="1031" max="1031" width="14.88671875" style="10" bestFit="1" customWidth="1"/>
    <col min="1032" max="1280" width="9.109375" style="10"/>
    <col min="1281" max="1281" width="7.109375" style="10" customWidth="1"/>
    <col min="1282" max="1282" width="34.109375" style="10" customWidth="1"/>
    <col min="1283" max="1283" width="17.6640625" style="10" customWidth="1"/>
    <col min="1284" max="1284" width="13.88671875" style="10" customWidth="1"/>
    <col min="1285" max="1285" width="14.44140625" style="10" customWidth="1"/>
    <col min="1286" max="1286" width="15" style="10" customWidth="1"/>
    <col min="1287" max="1287" width="14.88671875" style="10" bestFit="1" customWidth="1"/>
    <col min="1288" max="1536" width="9.109375" style="10"/>
    <col min="1537" max="1537" width="7.109375" style="10" customWidth="1"/>
    <col min="1538" max="1538" width="34.109375" style="10" customWidth="1"/>
    <col min="1539" max="1539" width="17.6640625" style="10" customWidth="1"/>
    <col min="1540" max="1540" width="13.88671875" style="10" customWidth="1"/>
    <col min="1541" max="1541" width="14.44140625" style="10" customWidth="1"/>
    <col min="1542" max="1542" width="15" style="10" customWidth="1"/>
    <col min="1543" max="1543" width="14.88671875" style="10" bestFit="1" customWidth="1"/>
    <col min="1544" max="1792" width="9.109375" style="10"/>
    <col min="1793" max="1793" width="7.109375" style="10" customWidth="1"/>
    <col min="1794" max="1794" width="34.109375" style="10" customWidth="1"/>
    <col min="1795" max="1795" width="17.6640625" style="10" customWidth="1"/>
    <col min="1796" max="1796" width="13.88671875" style="10" customWidth="1"/>
    <col min="1797" max="1797" width="14.44140625" style="10" customWidth="1"/>
    <col min="1798" max="1798" width="15" style="10" customWidth="1"/>
    <col min="1799" max="1799" width="14.88671875" style="10" bestFit="1" customWidth="1"/>
    <col min="1800" max="2048" width="9.109375" style="10"/>
    <col min="2049" max="2049" width="7.109375" style="10" customWidth="1"/>
    <col min="2050" max="2050" width="34.109375" style="10" customWidth="1"/>
    <col min="2051" max="2051" width="17.6640625" style="10" customWidth="1"/>
    <col min="2052" max="2052" width="13.88671875" style="10" customWidth="1"/>
    <col min="2053" max="2053" width="14.44140625" style="10" customWidth="1"/>
    <col min="2054" max="2054" width="15" style="10" customWidth="1"/>
    <col min="2055" max="2055" width="14.88671875" style="10" bestFit="1" customWidth="1"/>
    <col min="2056" max="2304" width="9.109375" style="10"/>
    <col min="2305" max="2305" width="7.109375" style="10" customWidth="1"/>
    <col min="2306" max="2306" width="34.109375" style="10" customWidth="1"/>
    <col min="2307" max="2307" width="17.6640625" style="10" customWidth="1"/>
    <col min="2308" max="2308" width="13.88671875" style="10" customWidth="1"/>
    <col min="2309" max="2309" width="14.44140625" style="10" customWidth="1"/>
    <col min="2310" max="2310" width="15" style="10" customWidth="1"/>
    <col min="2311" max="2311" width="14.88671875" style="10" bestFit="1" customWidth="1"/>
    <col min="2312" max="2560" width="9.109375" style="10"/>
    <col min="2561" max="2561" width="7.109375" style="10" customWidth="1"/>
    <col min="2562" max="2562" width="34.109375" style="10" customWidth="1"/>
    <col min="2563" max="2563" width="17.6640625" style="10" customWidth="1"/>
    <col min="2564" max="2564" width="13.88671875" style="10" customWidth="1"/>
    <col min="2565" max="2565" width="14.44140625" style="10" customWidth="1"/>
    <col min="2566" max="2566" width="15" style="10" customWidth="1"/>
    <col min="2567" max="2567" width="14.88671875" style="10" bestFit="1" customWidth="1"/>
    <col min="2568" max="2816" width="9.109375" style="10"/>
    <col min="2817" max="2817" width="7.109375" style="10" customWidth="1"/>
    <col min="2818" max="2818" width="34.109375" style="10" customWidth="1"/>
    <col min="2819" max="2819" width="17.6640625" style="10" customWidth="1"/>
    <col min="2820" max="2820" width="13.88671875" style="10" customWidth="1"/>
    <col min="2821" max="2821" width="14.44140625" style="10" customWidth="1"/>
    <col min="2822" max="2822" width="15" style="10" customWidth="1"/>
    <col min="2823" max="2823" width="14.88671875" style="10" bestFit="1" customWidth="1"/>
    <col min="2824" max="3072" width="9.109375" style="10"/>
    <col min="3073" max="3073" width="7.109375" style="10" customWidth="1"/>
    <col min="3074" max="3074" width="34.109375" style="10" customWidth="1"/>
    <col min="3075" max="3075" width="17.6640625" style="10" customWidth="1"/>
    <col min="3076" max="3076" width="13.88671875" style="10" customWidth="1"/>
    <col min="3077" max="3077" width="14.44140625" style="10" customWidth="1"/>
    <col min="3078" max="3078" width="15" style="10" customWidth="1"/>
    <col min="3079" max="3079" width="14.88671875" style="10" bestFit="1" customWidth="1"/>
    <col min="3080" max="3328" width="9.109375" style="10"/>
    <col min="3329" max="3329" width="7.109375" style="10" customWidth="1"/>
    <col min="3330" max="3330" width="34.109375" style="10" customWidth="1"/>
    <col min="3331" max="3331" width="17.6640625" style="10" customWidth="1"/>
    <col min="3332" max="3332" width="13.88671875" style="10" customWidth="1"/>
    <col min="3333" max="3333" width="14.44140625" style="10" customWidth="1"/>
    <col min="3334" max="3334" width="15" style="10" customWidth="1"/>
    <col min="3335" max="3335" width="14.88671875" style="10" bestFit="1" customWidth="1"/>
    <col min="3336" max="3584" width="9.109375" style="10"/>
    <col min="3585" max="3585" width="7.109375" style="10" customWidth="1"/>
    <col min="3586" max="3586" width="34.109375" style="10" customWidth="1"/>
    <col min="3587" max="3587" width="17.6640625" style="10" customWidth="1"/>
    <col min="3588" max="3588" width="13.88671875" style="10" customWidth="1"/>
    <col min="3589" max="3589" width="14.44140625" style="10" customWidth="1"/>
    <col min="3590" max="3590" width="15" style="10" customWidth="1"/>
    <col min="3591" max="3591" width="14.88671875" style="10" bestFit="1" customWidth="1"/>
    <col min="3592" max="3840" width="9.109375" style="10"/>
    <col min="3841" max="3841" width="7.109375" style="10" customWidth="1"/>
    <col min="3842" max="3842" width="34.109375" style="10" customWidth="1"/>
    <col min="3843" max="3843" width="17.6640625" style="10" customWidth="1"/>
    <col min="3844" max="3844" width="13.88671875" style="10" customWidth="1"/>
    <col min="3845" max="3845" width="14.44140625" style="10" customWidth="1"/>
    <col min="3846" max="3846" width="15" style="10" customWidth="1"/>
    <col min="3847" max="3847" width="14.88671875" style="10" bestFit="1" customWidth="1"/>
    <col min="3848" max="4096" width="9.109375" style="10"/>
    <col min="4097" max="4097" width="7.109375" style="10" customWidth="1"/>
    <col min="4098" max="4098" width="34.109375" style="10" customWidth="1"/>
    <col min="4099" max="4099" width="17.6640625" style="10" customWidth="1"/>
    <col min="4100" max="4100" width="13.88671875" style="10" customWidth="1"/>
    <col min="4101" max="4101" width="14.44140625" style="10" customWidth="1"/>
    <col min="4102" max="4102" width="15" style="10" customWidth="1"/>
    <col min="4103" max="4103" width="14.88671875" style="10" bestFit="1" customWidth="1"/>
    <col min="4104" max="4352" width="9.109375" style="10"/>
    <col min="4353" max="4353" width="7.109375" style="10" customWidth="1"/>
    <col min="4354" max="4354" width="34.109375" style="10" customWidth="1"/>
    <col min="4355" max="4355" width="17.6640625" style="10" customWidth="1"/>
    <col min="4356" max="4356" width="13.88671875" style="10" customWidth="1"/>
    <col min="4357" max="4357" width="14.44140625" style="10" customWidth="1"/>
    <col min="4358" max="4358" width="15" style="10" customWidth="1"/>
    <col min="4359" max="4359" width="14.88671875" style="10" bestFit="1" customWidth="1"/>
    <col min="4360" max="4608" width="9.109375" style="10"/>
    <col min="4609" max="4609" width="7.109375" style="10" customWidth="1"/>
    <col min="4610" max="4610" width="34.109375" style="10" customWidth="1"/>
    <col min="4611" max="4611" width="17.6640625" style="10" customWidth="1"/>
    <col min="4612" max="4612" width="13.88671875" style="10" customWidth="1"/>
    <col min="4613" max="4613" width="14.44140625" style="10" customWidth="1"/>
    <col min="4614" max="4614" width="15" style="10" customWidth="1"/>
    <col min="4615" max="4615" width="14.88671875" style="10" bestFit="1" customWidth="1"/>
    <col min="4616" max="4864" width="9.109375" style="10"/>
    <col min="4865" max="4865" width="7.109375" style="10" customWidth="1"/>
    <col min="4866" max="4866" width="34.109375" style="10" customWidth="1"/>
    <col min="4867" max="4867" width="17.6640625" style="10" customWidth="1"/>
    <col min="4868" max="4868" width="13.88671875" style="10" customWidth="1"/>
    <col min="4869" max="4869" width="14.44140625" style="10" customWidth="1"/>
    <col min="4870" max="4870" width="15" style="10" customWidth="1"/>
    <col min="4871" max="4871" width="14.88671875" style="10" bestFit="1" customWidth="1"/>
    <col min="4872" max="5120" width="9.109375" style="10"/>
    <col min="5121" max="5121" width="7.109375" style="10" customWidth="1"/>
    <col min="5122" max="5122" width="34.109375" style="10" customWidth="1"/>
    <col min="5123" max="5123" width="17.6640625" style="10" customWidth="1"/>
    <col min="5124" max="5124" width="13.88671875" style="10" customWidth="1"/>
    <col min="5125" max="5125" width="14.44140625" style="10" customWidth="1"/>
    <col min="5126" max="5126" width="15" style="10" customWidth="1"/>
    <col min="5127" max="5127" width="14.88671875" style="10" bestFit="1" customWidth="1"/>
    <col min="5128" max="5376" width="9.109375" style="10"/>
    <col min="5377" max="5377" width="7.109375" style="10" customWidth="1"/>
    <col min="5378" max="5378" width="34.109375" style="10" customWidth="1"/>
    <col min="5379" max="5379" width="17.6640625" style="10" customWidth="1"/>
    <col min="5380" max="5380" width="13.88671875" style="10" customWidth="1"/>
    <col min="5381" max="5381" width="14.44140625" style="10" customWidth="1"/>
    <col min="5382" max="5382" width="15" style="10" customWidth="1"/>
    <col min="5383" max="5383" width="14.88671875" style="10" bestFit="1" customWidth="1"/>
    <col min="5384" max="5632" width="9.109375" style="10"/>
    <col min="5633" max="5633" width="7.109375" style="10" customWidth="1"/>
    <col min="5634" max="5634" width="34.109375" style="10" customWidth="1"/>
    <col min="5635" max="5635" width="17.6640625" style="10" customWidth="1"/>
    <col min="5636" max="5636" width="13.88671875" style="10" customWidth="1"/>
    <col min="5637" max="5637" width="14.44140625" style="10" customWidth="1"/>
    <col min="5638" max="5638" width="15" style="10" customWidth="1"/>
    <col min="5639" max="5639" width="14.88671875" style="10" bestFit="1" customWidth="1"/>
    <col min="5640" max="5888" width="9.109375" style="10"/>
    <col min="5889" max="5889" width="7.109375" style="10" customWidth="1"/>
    <col min="5890" max="5890" width="34.109375" style="10" customWidth="1"/>
    <col min="5891" max="5891" width="17.6640625" style="10" customWidth="1"/>
    <col min="5892" max="5892" width="13.88671875" style="10" customWidth="1"/>
    <col min="5893" max="5893" width="14.44140625" style="10" customWidth="1"/>
    <col min="5894" max="5894" width="15" style="10" customWidth="1"/>
    <col min="5895" max="5895" width="14.88671875" style="10" bestFit="1" customWidth="1"/>
    <col min="5896" max="6144" width="9.109375" style="10"/>
    <col min="6145" max="6145" width="7.109375" style="10" customWidth="1"/>
    <col min="6146" max="6146" width="34.109375" style="10" customWidth="1"/>
    <col min="6147" max="6147" width="17.6640625" style="10" customWidth="1"/>
    <col min="6148" max="6148" width="13.88671875" style="10" customWidth="1"/>
    <col min="6149" max="6149" width="14.44140625" style="10" customWidth="1"/>
    <col min="6150" max="6150" width="15" style="10" customWidth="1"/>
    <col min="6151" max="6151" width="14.88671875" style="10" bestFit="1" customWidth="1"/>
    <col min="6152" max="6400" width="9.109375" style="10"/>
    <col min="6401" max="6401" width="7.109375" style="10" customWidth="1"/>
    <col min="6402" max="6402" width="34.109375" style="10" customWidth="1"/>
    <col min="6403" max="6403" width="17.6640625" style="10" customWidth="1"/>
    <col min="6404" max="6404" width="13.88671875" style="10" customWidth="1"/>
    <col min="6405" max="6405" width="14.44140625" style="10" customWidth="1"/>
    <col min="6406" max="6406" width="15" style="10" customWidth="1"/>
    <col min="6407" max="6407" width="14.88671875" style="10" bestFit="1" customWidth="1"/>
    <col min="6408" max="6656" width="9.109375" style="10"/>
    <col min="6657" max="6657" width="7.109375" style="10" customWidth="1"/>
    <col min="6658" max="6658" width="34.109375" style="10" customWidth="1"/>
    <col min="6659" max="6659" width="17.6640625" style="10" customWidth="1"/>
    <col min="6660" max="6660" width="13.88671875" style="10" customWidth="1"/>
    <col min="6661" max="6661" width="14.44140625" style="10" customWidth="1"/>
    <col min="6662" max="6662" width="15" style="10" customWidth="1"/>
    <col min="6663" max="6663" width="14.88671875" style="10" bestFit="1" customWidth="1"/>
    <col min="6664" max="6912" width="9.109375" style="10"/>
    <col min="6913" max="6913" width="7.109375" style="10" customWidth="1"/>
    <col min="6914" max="6914" width="34.109375" style="10" customWidth="1"/>
    <col min="6915" max="6915" width="17.6640625" style="10" customWidth="1"/>
    <col min="6916" max="6916" width="13.88671875" style="10" customWidth="1"/>
    <col min="6917" max="6917" width="14.44140625" style="10" customWidth="1"/>
    <col min="6918" max="6918" width="15" style="10" customWidth="1"/>
    <col min="6919" max="6919" width="14.88671875" style="10" bestFit="1" customWidth="1"/>
    <col min="6920" max="7168" width="9.109375" style="10"/>
    <col min="7169" max="7169" width="7.109375" style="10" customWidth="1"/>
    <col min="7170" max="7170" width="34.109375" style="10" customWidth="1"/>
    <col min="7171" max="7171" width="17.6640625" style="10" customWidth="1"/>
    <col min="7172" max="7172" width="13.88671875" style="10" customWidth="1"/>
    <col min="7173" max="7173" width="14.44140625" style="10" customWidth="1"/>
    <col min="7174" max="7174" width="15" style="10" customWidth="1"/>
    <col min="7175" max="7175" width="14.88671875" style="10" bestFit="1" customWidth="1"/>
    <col min="7176" max="7424" width="9.109375" style="10"/>
    <col min="7425" max="7425" width="7.109375" style="10" customWidth="1"/>
    <col min="7426" max="7426" width="34.109375" style="10" customWidth="1"/>
    <col min="7427" max="7427" width="17.6640625" style="10" customWidth="1"/>
    <col min="7428" max="7428" width="13.88671875" style="10" customWidth="1"/>
    <col min="7429" max="7429" width="14.44140625" style="10" customWidth="1"/>
    <col min="7430" max="7430" width="15" style="10" customWidth="1"/>
    <col min="7431" max="7431" width="14.88671875" style="10" bestFit="1" customWidth="1"/>
    <col min="7432" max="7680" width="9.109375" style="10"/>
    <col min="7681" max="7681" width="7.109375" style="10" customWidth="1"/>
    <col min="7682" max="7682" width="34.109375" style="10" customWidth="1"/>
    <col min="7683" max="7683" width="17.6640625" style="10" customWidth="1"/>
    <col min="7684" max="7684" width="13.88671875" style="10" customWidth="1"/>
    <col min="7685" max="7685" width="14.44140625" style="10" customWidth="1"/>
    <col min="7686" max="7686" width="15" style="10" customWidth="1"/>
    <col min="7687" max="7687" width="14.88671875" style="10" bestFit="1" customWidth="1"/>
    <col min="7688" max="7936" width="9.109375" style="10"/>
    <col min="7937" max="7937" width="7.109375" style="10" customWidth="1"/>
    <col min="7938" max="7938" width="34.109375" style="10" customWidth="1"/>
    <col min="7939" max="7939" width="17.6640625" style="10" customWidth="1"/>
    <col min="7940" max="7940" width="13.88671875" style="10" customWidth="1"/>
    <col min="7941" max="7941" width="14.44140625" style="10" customWidth="1"/>
    <col min="7942" max="7942" width="15" style="10" customWidth="1"/>
    <col min="7943" max="7943" width="14.88671875" style="10" bestFit="1" customWidth="1"/>
    <col min="7944" max="8192" width="9.109375" style="10"/>
    <col min="8193" max="8193" width="7.109375" style="10" customWidth="1"/>
    <col min="8194" max="8194" width="34.109375" style="10" customWidth="1"/>
    <col min="8195" max="8195" width="17.6640625" style="10" customWidth="1"/>
    <col min="8196" max="8196" width="13.88671875" style="10" customWidth="1"/>
    <col min="8197" max="8197" width="14.44140625" style="10" customWidth="1"/>
    <col min="8198" max="8198" width="15" style="10" customWidth="1"/>
    <col min="8199" max="8199" width="14.88671875" style="10" bestFit="1" customWidth="1"/>
    <col min="8200" max="8448" width="9.109375" style="10"/>
    <col min="8449" max="8449" width="7.109375" style="10" customWidth="1"/>
    <col min="8450" max="8450" width="34.109375" style="10" customWidth="1"/>
    <col min="8451" max="8451" width="17.6640625" style="10" customWidth="1"/>
    <col min="8452" max="8452" width="13.88671875" style="10" customWidth="1"/>
    <col min="8453" max="8453" width="14.44140625" style="10" customWidth="1"/>
    <col min="8454" max="8454" width="15" style="10" customWidth="1"/>
    <col min="8455" max="8455" width="14.88671875" style="10" bestFit="1" customWidth="1"/>
    <col min="8456" max="8704" width="9.109375" style="10"/>
    <col min="8705" max="8705" width="7.109375" style="10" customWidth="1"/>
    <col min="8706" max="8706" width="34.109375" style="10" customWidth="1"/>
    <col min="8707" max="8707" width="17.6640625" style="10" customWidth="1"/>
    <col min="8708" max="8708" width="13.88671875" style="10" customWidth="1"/>
    <col min="8709" max="8709" width="14.44140625" style="10" customWidth="1"/>
    <col min="8710" max="8710" width="15" style="10" customWidth="1"/>
    <col min="8711" max="8711" width="14.88671875" style="10" bestFit="1" customWidth="1"/>
    <col min="8712" max="8960" width="9.109375" style="10"/>
    <col min="8961" max="8961" width="7.109375" style="10" customWidth="1"/>
    <col min="8962" max="8962" width="34.109375" style="10" customWidth="1"/>
    <col min="8963" max="8963" width="17.6640625" style="10" customWidth="1"/>
    <col min="8964" max="8964" width="13.88671875" style="10" customWidth="1"/>
    <col min="8965" max="8965" width="14.44140625" style="10" customWidth="1"/>
    <col min="8966" max="8966" width="15" style="10" customWidth="1"/>
    <col min="8967" max="8967" width="14.88671875" style="10" bestFit="1" customWidth="1"/>
    <col min="8968" max="9216" width="9.109375" style="10"/>
    <col min="9217" max="9217" width="7.109375" style="10" customWidth="1"/>
    <col min="9218" max="9218" width="34.109375" style="10" customWidth="1"/>
    <col min="9219" max="9219" width="17.6640625" style="10" customWidth="1"/>
    <col min="9220" max="9220" width="13.88671875" style="10" customWidth="1"/>
    <col min="9221" max="9221" width="14.44140625" style="10" customWidth="1"/>
    <col min="9222" max="9222" width="15" style="10" customWidth="1"/>
    <col min="9223" max="9223" width="14.88671875" style="10" bestFit="1" customWidth="1"/>
    <col min="9224" max="9472" width="9.109375" style="10"/>
    <col min="9473" max="9473" width="7.109375" style="10" customWidth="1"/>
    <col min="9474" max="9474" width="34.109375" style="10" customWidth="1"/>
    <col min="9475" max="9475" width="17.6640625" style="10" customWidth="1"/>
    <col min="9476" max="9476" width="13.88671875" style="10" customWidth="1"/>
    <col min="9477" max="9477" width="14.44140625" style="10" customWidth="1"/>
    <col min="9478" max="9478" width="15" style="10" customWidth="1"/>
    <col min="9479" max="9479" width="14.88671875" style="10" bestFit="1" customWidth="1"/>
    <col min="9480" max="9728" width="9.109375" style="10"/>
    <col min="9729" max="9729" width="7.109375" style="10" customWidth="1"/>
    <col min="9730" max="9730" width="34.109375" style="10" customWidth="1"/>
    <col min="9731" max="9731" width="17.6640625" style="10" customWidth="1"/>
    <col min="9732" max="9732" width="13.88671875" style="10" customWidth="1"/>
    <col min="9733" max="9733" width="14.44140625" style="10" customWidth="1"/>
    <col min="9734" max="9734" width="15" style="10" customWidth="1"/>
    <col min="9735" max="9735" width="14.88671875" style="10" bestFit="1" customWidth="1"/>
    <col min="9736" max="9984" width="9.109375" style="10"/>
    <col min="9985" max="9985" width="7.109375" style="10" customWidth="1"/>
    <col min="9986" max="9986" width="34.109375" style="10" customWidth="1"/>
    <col min="9987" max="9987" width="17.6640625" style="10" customWidth="1"/>
    <col min="9988" max="9988" width="13.88671875" style="10" customWidth="1"/>
    <col min="9989" max="9989" width="14.44140625" style="10" customWidth="1"/>
    <col min="9990" max="9990" width="15" style="10" customWidth="1"/>
    <col min="9991" max="9991" width="14.88671875" style="10" bestFit="1" customWidth="1"/>
    <col min="9992" max="10240" width="9.109375" style="10"/>
    <col min="10241" max="10241" width="7.109375" style="10" customWidth="1"/>
    <col min="10242" max="10242" width="34.109375" style="10" customWidth="1"/>
    <col min="10243" max="10243" width="17.6640625" style="10" customWidth="1"/>
    <col min="10244" max="10244" width="13.88671875" style="10" customWidth="1"/>
    <col min="10245" max="10245" width="14.44140625" style="10" customWidth="1"/>
    <col min="10246" max="10246" width="15" style="10" customWidth="1"/>
    <col min="10247" max="10247" width="14.88671875" style="10" bestFit="1" customWidth="1"/>
    <col min="10248" max="10496" width="9.109375" style="10"/>
    <col min="10497" max="10497" width="7.109375" style="10" customWidth="1"/>
    <col min="10498" max="10498" width="34.109375" style="10" customWidth="1"/>
    <col min="10499" max="10499" width="17.6640625" style="10" customWidth="1"/>
    <col min="10500" max="10500" width="13.88671875" style="10" customWidth="1"/>
    <col min="10501" max="10501" width="14.44140625" style="10" customWidth="1"/>
    <col min="10502" max="10502" width="15" style="10" customWidth="1"/>
    <col min="10503" max="10503" width="14.88671875" style="10" bestFit="1" customWidth="1"/>
    <col min="10504" max="10752" width="9.109375" style="10"/>
    <col min="10753" max="10753" width="7.109375" style="10" customWidth="1"/>
    <col min="10754" max="10754" width="34.109375" style="10" customWidth="1"/>
    <col min="10755" max="10755" width="17.6640625" style="10" customWidth="1"/>
    <col min="10756" max="10756" width="13.88671875" style="10" customWidth="1"/>
    <col min="10757" max="10757" width="14.44140625" style="10" customWidth="1"/>
    <col min="10758" max="10758" width="15" style="10" customWidth="1"/>
    <col min="10759" max="10759" width="14.88671875" style="10" bestFit="1" customWidth="1"/>
    <col min="10760" max="11008" width="9.109375" style="10"/>
    <col min="11009" max="11009" width="7.109375" style="10" customWidth="1"/>
    <col min="11010" max="11010" width="34.109375" style="10" customWidth="1"/>
    <col min="11011" max="11011" width="17.6640625" style="10" customWidth="1"/>
    <col min="11012" max="11012" width="13.88671875" style="10" customWidth="1"/>
    <col min="11013" max="11013" width="14.44140625" style="10" customWidth="1"/>
    <col min="11014" max="11014" width="15" style="10" customWidth="1"/>
    <col min="11015" max="11015" width="14.88671875" style="10" bestFit="1" customWidth="1"/>
    <col min="11016" max="11264" width="9.109375" style="10"/>
    <col min="11265" max="11265" width="7.109375" style="10" customWidth="1"/>
    <col min="11266" max="11266" width="34.109375" style="10" customWidth="1"/>
    <col min="11267" max="11267" width="17.6640625" style="10" customWidth="1"/>
    <col min="11268" max="11268" width="13.88671875" style="10" customWidth="1"/>
    <col min="11269" max="11269" width="14.44140625" style="10" customWidth="1"/>
    <col min="11270" max="11270" width="15" style="10" customWidth="1"/>
    <col min="11271" max="11271" width="14.88671875" style="10" bestFit="1" customWidth="1"/>
    <col min="11272" max="11520" width="9.109375" style="10"/>
    <col min="11521" max="11521" width="7.109375" style="10" customWidth="1"/>
    <col min="11522" max="11522" width="34.109375" style="10" customWidth="1"/>
    <col min="11523" max="11523" width="17.6640625" style="10" customWidth="1"/>
    <col min="11524" max="11524" width="13.88671875" style="10" customWidth="1"/>
    <col min="11525" max="11525" width="14.44140625" style="10" customWidth="1"/>
    <col min="11526" max="11526" width="15" style="10" customWidth="1"/>
    <col min="11527" max="11527" width="14.88671875" style="10" bestFit="1" customWidth="1"/>
    <col min="11528" max="11776" width="9.109375" style="10"/>
    <col min="11777" max="11777" width="7.109375" style="10" customWidth="1"/>
    <col min="11778" max="11778" width="34.109375" style="10" customWidth="1"/>
    <col min="11779" max="11779" width="17.6640625" style="10" customWidth="1"/>
    <col min="11780" max="11780" width="13.88671875" style="10" customWidth="1"/>
    <col min="11781" max="11781" width="14.44140625" style="10" customWidth="1"/>
    <col min="11782" max="11782" width="15" style="10" customWidth="1"/>
    <col min="11783" max="11783" width="14.88671875" style="10" bestFit="1" customWidth="1"/>
    <col min="11784" max="12032" width="9.109375" style="10"/>
    <col min="12033" max="12033" width="7.109375" style="10" customWidth="1"/>
    <col min="12034" max="12034" width="34.109375" style="10" customWidth="1"/>
    <col min="12035" max="12035" width="17.6640625" style="10" customWidth="1"/>
    <col min="12036" max="12036" width="13.88671875" style="10" customWidth="1"/>
    <col min="12037" max="12037" width="14.44140625" style="10" customWidth="1"/>
    <col min="12038" max="12038" width="15" style="10" customWidth="1"/>
    <col min="12039" max="12039" width="14.88671875" style="10" bestFit="1" customWidth="1"/>
    <col min="12040" max="12288" width="9.109375" style="10"/>
    <col min="12289" max="12289" width="7.109375" style="10" customWidth="1"/>
    <col min="12290" max="12290" width="34.109375" style="10" customWidth="1"/>
    <col min="12291" max="12291" width="17.6640625" style="10" customWidth="1"/>
    <col min="12292" max="12292" width="13.88671875" style="10" customWidth="1"/>
    <col min="12293" max="12293" width="14.44140625" style="10" customWidth="1"/>
    <col min="12294" max="12294" width="15" style="10" customWidth="1"/>
    <col min="12295" max="12295" width="14.88671875" style="10" bestFit="1" customWidth="1"/>
    <col min="12296" max="12544" width="9.109375" style="10"/>
    <col min="12545" max="12545" width="7.109375" style="10" customWidth="1"/>
    <col min="12546" max="12546" width="34.109375" style="10" customWidth="1"/>
    <col min="12547" max="12547" width="17.6640625" style="10" customWidth="1"/>
    <col min="12548" max="12548" width="13.88671875" style="10" customWidth="1"/>
    <col min="12549" max="12549" width="14.44140625" style="10" customWidth="1"/>
    <col min="12550" max="12550" width="15" style="10" customWidth="1"/>
    <col min="12551" max="12551" width="14.88671875" style="10" bestFit="1" customWidth="1"/>
    <col min="12552" max="12800" width="9.109375" style="10"/>
    <col min="12801" max="12801" width="7.109375" style="10" customWidth="1"/>
    <col min="12802" max="12802" width="34.109375" style="10" customWidth="1"/>
    <col min="12803" max="12803" width="17.6640625" style="10" customWidth="1"/>
    <col min="12804" max="12804" width="13.88671875" style="10" customWidth="1"/>
    <col min="12805" max="12805" width="14.44140625" style="10" customWidth="1"/>
    <col min="12806" max="12806" width="15" style="10" customWidth="1"/>
    <col min="12807" max="12807" width="14.88671875" style="10" bestFit="1" customWidth="1"/>
    <col min="12808" max="13056" width="9.109375" style="10"/>
    <col min="13057" max="13057" width="7.109375" style="10" customWidth="1"/>
    <col min="13058" max="13058" width="34.109375" style="10" customWidth="1"/>
    <col min="13059" max="13059" width="17.6640625" style="10" customWidth="1"/>
    <col min="13060" max="13060" width="13.88671875" style="10" customWidth="1"/>
    <col min="13061" max="13061" width="14.44140625" style="10" customWidth="1"/>
    <col min="13062" max="13062" width="15" style="10" customWidth="1"/>
    <col min="13063" max="13063" width="14.88671875" style="10" bestFit="1" customWidth="1"/>
    <col min="13064" max="13312" width="9.109375" style="10"/>
    <col min="13313" max="13313" width="7.109375" style="10" customWidth="1"/>
    <col min="13314" max="13314" width="34.109375" style="10" customWidth="1"/>
    <col min="13315" max="13315" width="17.6640625" style="10" customWidth="1"/>
    <col min="13316" max="13316" width="13.88671875" style="10" customWidth="1"/>
    <col min="13317" max="13317" width="14.44140625" style="10" customWidth="1"/>
    <col min="13318" max="13318" width="15" style="10" customWidth="1"/>
    <col min="13319" max="13319" width="14.88671875" style="10" bestFit="1" customWidth="1"/>
    <col min="13320" max="13568" width="9.109375" style="10"/>
    <col min="13569" max="13569" width="7.109375" style="10" customWidth="1"/>
    <col min="13570" max="13570" width="34.109375" style="10" customWidth="1"/>
    <col min="13571" max="13571" width="17.6640625" style="10" customWidth="1"/>
    <col min="13572" max="13572" width="13.88671875" style="10" customWidth="1"/>
    <col min="13573" max="13573" width="14.44140625" style="10" customWidth="1"/>
    <col min="13574" max="13574" width="15" style="10" customWidth="1"/>
    <col min="13575" max="13575" width="14.88671875" style="10" bestFit="1" customWidth="1"/>
    <col min="13576" max="13824" width="9.109375" style="10"/>
    <col min="13825" max="13825" width="7.109375" style="10" customWidth="1"/>
    <col min="13826" max="13826" width="34.109375" style="10" customWidth="1"/>
    <col min="13827" max="13827" width="17.6640625" style="10" customWidth="1"/>
    <col min="13828" max="13828" width="13.88671875" style="10" customWidth="1"/>
    <col min="13829" max="13829" width="14.44140625" style="10" customWidth="1"/>
    <col min="13830" max="13830" width="15" style="10" customWidth="1"/>
    <col min="13831" max="13831" width="14.88671875" style="10" bestFit="1" customWidth="1"/>
    <col min="13832" max="14080" width="9.109375" style="10"/>
    <col min="14081" max="14081" width="7.109375" style="10" customWidth="1"/>
    <col min="14082" max="14082" width="34.109375" style="10" customWidth="1"/>
    <col min="14083" max="14083" width="17.6640625" style="10" customWidth="1"/>
    <col min="14084" max="14084" width="13.88671875" style="10" customWidth="1"/>
    <col min="14085" max="14085" width="14.44140625" style="10" customWidth="1"/>
    <col min="14086" max="14086" width="15" style="10" customWidth="1"/>
    <col min="14087" max="14087" width="14.88671875" style="10" bestFit="1" customWidth="1"/>
    <col min="14088" max="14336" width="9.109375" style="10"/>
    <col min="14337" max="14337" width="7.109375" style="10" customWidth="1"/>
    <col min="14338" max="14338" width="34.109375" style="10" customWidth="1"/>
    <col min="14339" max="14339" width="17.6640625" style="10" customWidth="1"/>
    <col min="14340" max="14340" width="13.88671875" style="10" customWidth="1"/>
    <col min="14341" max="14341" width="14.44140625" style="10" customWidth="1"/>
    <col min="14342" max="14342" width="15" style="10" customWidth="1"/>
    <col min="14343" max="14343" width="14.88671875" style="10" bestFit="1" customWidth="1"/>
    <col min="14344" max="14592" width="9.109375" style="10"/>
    <col min="14593" max="14593" width="7.109375" style="10" customWidth="1"/>
    <col min="14594" max="14594" width="34.109375" style="10" customWidth="1"/>
    <col min="14595" max="14595" width="17.6640625" style="10" customWidth="1"/>
    <col min="14596" max="14596" width="13.88671875" style="10" customWidth="1"/>
    <col min="14597" max="14597" width="14.44140625" style="10" customWidth="1"/>
    <col min="14598" max="14598" width="15" style="10" customWidth="1"/>
    <col min="14599" max="14599" width="14.88671875" style="10" bestFit="1" customWidth="1"/>
    <col min="14600" max="14848" width="9.109375" style="10"/>
    <col min="14849" max="14849" width="7.109375" style="10" customWidth="1"/>
    <col min="14850" max="14850" width="34.109375" style="10" customWidth="1"/>
    <col min="14851" max="14851" width="17.6640625" style="10" customWidth="1"/>
    <col min="14852" max="14852" width="13.88671875" style="10" customWidth="1"/>
    <col min="14853" max="14853" width="14.44140625" style="10" customWidth="1"/>
    <col min="14854" max="14854" width="15" style="10" customWidth="1"/>
    <col min="14855" max="14855" width="14.88671875" style="10" bestFit="1" customWidth="1"/>
    <col min="14856" max="15104" width="9.109375" style="10"/>
    <col min="15105" max="15105" width="7.109375" style="10" customWidth="1"/>
    <col min="15106" max="15106" width="34.109375" style="10" customWidth="1"/>
    <col min="15107" max="15107" width="17.6640625" style="10" customWidth="1"/>
    <col min="15108" max="15108" width="13.88671875" style="10" customWidth="1"/>
    <col min="15109" max="15109" width="14.44140625" style="10" customWidth="1"/>
    <col min="15110" max="15110" width="15" style="10" customWidth="1"/>
    <col min="15111" max="15111" width="14.88671875" style="10" bestFit="1" customWidth="1"/>
    <col min="15112" max="15360" width="9.109375" style="10"/>
    <col min="15361" max="15361" width="7.109375" style="10" customWidth="1"/>
    <col min="15362" max="15362" width="34.109375" style="10" customWidth="1"/>
    <col min="15363" max="15363" width="17.6640625" style="10" customWidth="1"/>
    <col min="15364" max="15364" width="13.88671875" style="10" customWidth="1"/>
    <col min="15365" max="15365" width="14.44140625" style="10" customWidth="1"/>
    <col min="15366" max="15366" width="15" style="10" customWidth="1"/>
    <col min="15367" max="15367" width="14.88671875" style="10" bestFit="1" customWidth="1"/>
    <col min="15368" max="15616" width="9.109375" style="10"/>
    <col min="15617" max="15617" width="7.109375" style="10" customWidth="1"/>
    <col min="15618" max="15618" width="34.109375" style="10" customWidth="1"/>
    <col min="15619" max="15619" width="17.6640625" style="10" customWidth="1"/>
    <col min="15620" max="15620" width="13.88671875" style="10" customWidth="1"/>
    <col min="15621" max="15621" width="14.44140625" style="10" customWidth="1"/>
    <col min="15622" max="15622" width="15" style="10" customWidth="1"/>
    <col min="15623" max="15623" width="14.88671875" style="10" bestFit="1" customWidth="1"/>
    <col min="15624" max="15872" width="9.109375" style="10"/>
    <col min="15873" max="15873" width="7.109375" style="10" customWidth="1"/>
    <col min="15874" max="15874" width="34.109375" style="10" customWidth="1"/>
    <col min="15875" max="15875" width="17.6640625" style="10" customWidth="1"/>
    <col min="15876" max="15876" width="13.88671875" style="10" customWidth="1"/>
    <col min="15877" max="15877" width="14.44140625" style="10" customWidth="1"/>
    <col min="15878" max="15878" width="15" style="10" customWidth="1"/>
    <col min="15879" max="15879" width="14.88671875" style="10" bestFit="1" customWidth="1"/>
    <col min="15880" max="16128" width="9.109375" style="10"/>
    <col min="16129" max="16129" width="7.109375" style="10" customWidth="1"/>
    <col min="16130" max="16130" width="34.109375" style="10" customWidth="1"/>
    <col min="16131" max="16131" width="17.6640625" style="10" customWidth="1"/>
    <col min="16132" max="16132" width="13.88671875" style="10" customWidth="1"/>
    <col min="16133" max="16133" width="14.44140625" style="10" customWidth="1"/>
    <col min="16134" max="16134" width="15" style="10" customWidth="1"/>
    <col min="16135" max="16135" width="14.88671875" style="10" bestFit="1" customWidth="1"/>
    <col min="16136" max="16384" width="9.109375" style="10"/>
  </cols>
  <sheetData>
    <row r="1" spans="1:7" ht="15.6" x14ac:dyDescent="0.3">
      <c r="A1" s="292"/>
      <c r="B1" s="292"/>
      <c r="C1" s="292"/>
      <c r="D1" s="292"/>
      <c r="E1" s="292"/>
      <c r="G1" s="251" t="s">
        <v>2000</v>
      </c>
    </row>
    <row r="2" spans="1:7" ht="15.6" x14ac:dyDescent="0.3">
      <c r="A2" s="294"/>
      <c r="B2" s="294"/>
      <c r="C2" s="294"/>
      <c r="D2" s="294"/>
      <c r="E2" s="294"/>
      <c r="F2" s="294"/>
    </row>
    <row r="3" spans="1:7" ht="15.6" x14ac:dyDescent="0.3">
      <c r="A3" s="604" t="s">
        <v>1572</v>
      </c>
      <c r="B3" s="604"/>
      <c r="C3" s="604"/>
      <c r="D3" s="604"/>
      <c r="E3" s="604"/>
      <c r="F3" s="604"/>
    </row>
    <row r="6" spans="1:7" x14ac:dyDescent="0.25">
      <c r="G6" s="297" t="s">
        <v>1552</v>
      </c>
    </row>
    <row r="7" spans="1:7" ht="31.2" x14ac:dyDescent="0.25">
      <c r="A7" s="298" t="s">
        <v>1553</v>
      </c>
      <c r="B7" s="298" t="s">
        <v>476</v>
      </c>
      <c r="C7" s="299" t="s">
        <v>1581</v>
      </c>
      <c r="D7" s="298" t="s">
        <v>1555</v>
      </c>
      <c r="E7" s="298" t="s">
        <v>1556</v>
      </c>
      <c r="F7" s="299" t="s">
        <v>1582</v>
      </c>
      <c r="G7" s="298" t="s">
        <v>1573</v>
      </c>
    </row>
    <row r="8" spans="1:7" ht="15.6" x14ac:dyDescent="0.3">
      <c r="A8" s="300"/>
      <c r="B8" s="300"/>
      <c r="C8" s="301"/>
      <c r="D8" s="301"/>
      <c r="E8" s="301"/>
      <c r="F8" s="301"/>
      <c r="G8" s="301"/>
    </row>
    <row r="9" spans="1:7" ht="15.6" x14ac:dyDescent="0.3">
      <c r="A9" s="302" t="s">
        <v>1558</v>
      </c>
      <c r="B9" s="303" t="s">
        <v>468</v>
      </c>
      <c r="C9" s="304">
        <v>0</v>
      </c>
      <c r="D9" s="304">
        <v>0</v>
      </c>
      <c r="E9" s="304">
        <v>0</v>
      </c>
      <c r="F9" s="304">
        <v>0</v>
      </c>
      <c r="G9" s="304">
        <v>0</v>
      </c>
    </row>
    <row r="10" spans="1:7" ht="15.6" x14ac:dyDescent="0.3">
      <c r="A10" s="305"/>
      <c r="B10" s="301" t="s">
        <v>24</v>
      </c>
      <c r="C10" s="306">
        <f>SUM(C9:C9)</f>
        <v>0</v>
      </c>
      <c r="D10" s="306">
        <f>SUM(D9:D9)</f>
        <v>0</v>
      </c>
      <c r="E10" s="306">
        <f>SUM(E9:E9)</f>
        <v>0</v>
      </c>
      <c r="F10" s="306">
        <f>SUM(F9:F9)</f>
        <v>0</v>
      </c>
      <c r="G10" s="306">
        <f>SUM(G9:G9)</f>
        <v>0</v>
      </c>
    </row>
  </sheetData>
  <mergeCells count="1">
    <mergeCell ref="A3:F3"/>
  </mergeCell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4384B-82D8-42BB-A828-E73A0F15EC57}">
  <sheetPr>
    <tabColor rgb="FF92D050"/>
    <pageSetUpPr fitToPage="1"/>
  </sheetPr>
  <dimension ref="A1:M11"/>
  <sheetViews>
    <sheetView zoomScaleNormal="100" workbookViewId="0">
      <selection activeCell="L1" sqref="L1"/>
    </sheetView>
  </sheetViews>
  <sheetFormatPr defaultRowHeight="13.2" x14ac:dyDescent="0.25"/>
  <cols>
    <col min="1" max="1" width="2.44140625" style="307" customWidth="1"/>
    <col min="2" max="2" width="24.44140625" style="308" customWidth="1"/>
    <col min="3" max="3" width="15.44140625" style="307" customWidth="1"/>
    <col min="4" max="4" width="18" style="307" customWidth="1"/>
    <col min="5" max="5" width="14.109375" style="307" customWidth="1"/>
    <col min="6" max="6" width="14.44140625" style="307" customWidth="1"/>
    <col min="7" max="8" width="8.6640625" style="307" customWidth="1"/>
    <col min="9" max="9" width="10.109375" style="307" customWidth="1"/>
    <col min="10" max="10" width="10.44140625" style="307" customWidth="1"/>
    <col min="11" max="11" width="9.6640625" style="307" customWidth="1"/>
    <col min="12" max="12" width="10.33203125" style="307" customWidth="1"/>
    <col min="13" max="13" width="9.6640625" style="307" customWidth="1"/>
    <col min="14" max="256" width="9.109375" style="10"/>
    <col min="257" max="257" width="2.44140625" style="10" customWidth="1"/>
    <col min="258" max="258" width="24.44140625" style="10" customWidth="1"/>
    <col min="259" max="259" width="15.44140625" style="10" customWidth="1"/>
    <col min="260" max="260" width="18" style="10" customWidth="1"/>
    <col min="261" max="261" width="14.109375" style="10" customWidth="1"/>
    <col min="262" max="262" width="14.44140625" style="10" customWidth="1"/>
    <col min="263" max="264" width="8.6640625" style="10" customWidth="1"/>
    <col min="265" max="265" width="10.109375" style="10" customWidth="1"/>
    <col min="266" max="266" width="10.44140625" style="10" customWidth="1"/>
    <col min="267" max="267" width="9.6640625" style="10" customWidth="1"/>
    <col min="268" max="268" width="10.33203125" style="10" customWidth="1"/>
    <col min="269" max="269" width="9.6640625" style="10" customWidth="1"/>
    <col min="270" max="512" width="9.109375" style="10"/>
    <col min="513" max="513" width="2.44140625" style="10" customWidth="1"/>
    <col min="514" max="514" width="24.44140625" style="10" customWidth="1"/>
    <col min="515" max="515" width="15.44140625" style="10" customWidth="1"/>
    <col min="516" max="516" width="18" style="10" customWidth="1"/>
    <col min="517" max="517" width="14.109375" style="10" customWidth="1"/>
    <col min="518" max="518" width="14.44140625" style="10" customWidth="1"/>
    <col min="519" max="520" width="8.6640625" style="10" customWidth="1"/>
    <col min="521" max="521" width="10.109375" style="10" customWidth="1"/>
    <col min="522" max="522" width="10.44140625" style="10" customWidth="1"/>
    <col min="523" max="523" width="9.6640625" style="10" customWidth="1"/>
    <col min="524" max="524" width="10.33203125" style="10" customWidth="1"/>
    <col min="525" max="525" width="9.6640625" style="10" customWidth="1"/>
    <col min="526" max="768" width="9.109375" style="10"/>
    <col min="769" max="769" width="2.44140625" style="10" customWidth="1"/>
    <col min="770" max="770" width="24.44140625" style="10" customWidth="1"/>
    <col min="771" max="771" width="15.44140625" style="10" customWidth="1"/>
    <col min="772" max="772" width="18" style="10" customWidth="1"/>
    <col min="773" max="773" width="14.109375" style="10" customWidth="1"/>
    <col min="774" max="774" width="14.44140625" style="10" customWidth="1"/>
    <col min="775" max="776" width="8.6640625" style="10" customWidth="1"/>
    <col min="777" max="777" width="10.109375" style="10" customWidth="1"/>
    <col min="778" max="778" width="10.44140625" style="10" customWidth="1"/>
    <col min="779" max="779" width="9.6640625" style="10" customWidth="1"/>
    <col min="780" max="780" width="10.33203125" style="10" customWidth="1"/>
    <col min="781" max="781" width="9.6640625" style="10" customWidth="1"/>
    <col min="782" max="1024" width="9.109375" style="10"/>
    <col min="1025" max="1025" width="2.44140625" style="10" customWidth="1"/>
    <col min="1026" max="1026" width="24.44140625" style="10" customWidth="1"/>
    <col min="1027" max="1027" width="15.44140625" style="10" customWidth="1"/>
    <col min="1028" max="1028" width="18" style="10" customWidth="1"/>
    <col min="1029" max="1029" width="14.109375" style="10" customWidth="1"/>
    <col min="1030" max="1030" width="14.44140625" style="10" customWidth="1"/>
    <col min="1031" max="1032" width="8.6640625" style="10" customWidth="1"/>
    <col min="1033" max="1033" width="10.109375" style="10" customWidth="1"/>
    <col min="1034" max="1034" width="10.44140625" style="10" customWidth="1"/>
    <col min="1035" max="1035" width="9.6640625" style="10" customWidth="1"/>
    <col min="1036" max="1036" width="10.33203125" style="10" customWidth="1"/>
    <col min="1037" max="1037" width="9.6640625" style="10" customWidth="1"/>
    <col min="1038" max="1280" width="9.109375" style="10"/>
    <col min="1281" max="1281" width="2.44140625" style="10" customWidth="1"/>
    <col min="1282" max="1282" width="24.44140625" style="10" customWidth="1"/>
    <col min="1283" max="1283" width="15.44140625" style="10" customWidth="1"/>
    <col min="1284" max="1284" width="18" style="10" customWidth="1"/>
    <col min="1285" max="1285" width="14.109375" style="10" customWidth="1"/>
    <col min="1286" max="1286" width="14.44140625" style="10" customWidth="1"/>
    <col min="1287" max="1288" width="8.6640625" style="10" customWidth="1"/>
    <col min="1289" max="1289" width="10.109375" style="10" customWidth="1"/>
    <col min="1290" max="1290" width="10.44140625" style="10" customWidth="1"/>
    <col min="1291" max="1291" width="9.6640625" style="10" customWidth="1"/>
    <col min="1292" max="1292" width="10.33203125" style="10" customWidth="1"/>
    <col min="1293" max="1293" width="9.6640625" style="10" customWidth="1"/>
    <col min="1294" max="1536" width="9.109375" style="10"/>
    <col min="1537" max="1537" width="2.44140625" style="10" customWidth="1"/>
    <col min="1538" max="1538" width="24.44140625" style="10" customWidth="1"/>
    <col min="1539" max="1539" width="15.44140625" style="10" customWidth="1"/>
    <col min="1540" max="1540" width="18" style="10" customWidth="1"/>
    <col min="1541" max="1541" width="14.109375" style="10" customWidth="1"/>
    <col min="1542" max="1542" width="14.44140625" style="10" customWidth="1"/>
    <col min="1543" max="1544" width="8.6640625" style="10" customWidth="1"/>
    <col min="1545" max="1545" width="10.109375" style="10" customWidth="1"/>
    <col min="1546" max="1546" width="10.44140625" style="10" customWidth="1"/>
    <col min="1547" max="1547" width="9.6640625" style="10" customWidth="1"/>
    <col min="1548" max="1548" width="10.33203125" style="10" customWidth="1"/>
    <col min="1549" max="1549" width="9.6640625" style="10" customWidth="1"/>
    <col min="1550" max="1792" width="9.109375" style="10"/>
    <col min="1793" max="1793" width="2.44140625" style="10" customWidth="1"/>
    <col min="1794" max="1794" width="24.44140625" style="10" customWidth="1"/>
    <col min="1795" max="1795" width="15.44140625" style="10" customWidth="1"/>
    <col min="1796" max="1796" width="18" style="10" customWidth="1"/>
    <col min="1797" max="1797" width="14.109375" style="10" customWidth="1"/>
    <col min="1798" max="1798" width="14.44140625" style="10" customWidth="1"/>
    <col min="1799" max="1800" width="8.6640625" style="10" customWidth="1"/>
    <col min="1801" max="1801" width="10.109375" style="10" customWidth="1"/>
    <col min="1802" max="1802" width="10.44140625" style="10" customWidth="1"/>
    <col min="1803" max="1803" width="9.6640625" style="10" customWidth="1"/>
    <col min="1804" max="1804" width="10.33203125" style="10" customWidth="1"/>
    <col min="1805" max="1805" width="9.6640625" style="10" customWidth="1"/>
    <col min="1806" max="2048" width="9.109375" style="10"/>
    <col min="2049" max="2049" width="2.44140625" style="10" customWidth="1"/>
    <col min="2050" max="2050" width="24.44140625" style="10" customWidth="1"/>
    <col min="2051" max="2051" width="15.44140625" style="10" customWidth="1"/>
    <col min="2052" max="2052" width="18" style="10" customWidth="1"/>
    <col min="2053" max="2053" width="14.109375" style="10" customWidth="1"/>
    <col min="2054" max="2054" width="14.44140625" style="10" customWidth="1"/>
    <col min="2055" max="2056" width="8.6640625" style="10" customWidth="1"/>
    <col min="2057" max="2057" width="10.109375" style="10" customWidth="1"/>
    <col min="2058" max="2058" width="10.44140625" style="10" customWidth="1"/>
    <col min="2059" max="2059" width="9.6640625" style="10" customWidth="1"/>
    <col min="2060" max="2060" width="10.33203125" style="10" customWidth="1"/>
    <col min="2061" max="2061" width="9.6640625" style="10" customWidth="1"/>
    <col min="2062" max="2304" width="9.109375" style="10"/>
    <col min="2305" max="2305" width="2.44140625" style="10" customWidth="1"/>
    <col min="2306" max="2306" width="24.44140625" style="10" customWidth="1"/>
    <col min="2307" max="2307" width="15.44140625" style="10" customWidth="1"/>
    <col min="2308" max="2308" width="18" style="10" customWidth="1"/>
    <col min="2309" max="2309" width="14.109375" style="10" customWidth="1"/>
    <col min="2310" max="2310" width="14.44140625" style="10" customWidth="1"/>
    <col min="2311" max="2312" width="8.6640625" style="10" customWidth="1"/>
    <col min="2313" max="2313" width="10.109375" style="10" customWidth="1"/>
    <col min="2314" max="2314" width="10.44140625" style="10" customWidth="1"/>
    <col min="2315" max="2315" width="9.6640625" style="10" customWidth="1"/>
    <col min="2316" max="2316" width="10.33203125" style="10" customWidth="1"/>
    <col min="2317" max="2317" width="9.6640625" style="10" customWidth="1"/>
    <col min="2318" max="2560" width="9.109375" style="10"/>
    <col min="2561" max="2561" width="2.44140625" style="10" customWidth="1"/>
    <col min="2562" max="2562" width="24.44140625" style="10" customWidth="1"/>
    <col min="2563" max="2563" width="15.44140625" style="10" customWidth="1"/>
    <col min="2564" max="2564" width="18" style="10" customWidth="1"/>
    <col min="2565" max="2565" width="14.109375" style="10" customWidth="1"/>
    <col min="2566" max="2566" width="14.44140625" style="10" customWidth="1"/>
    <col min="2567" max="2568" width="8.6640625" style="10" customWidth="1"/>
    <col min="2569" max="2569" width="10.109375" style="10" customWidth="1"/>
    <col min="2570" max="2570" width="10.44140625" style="10" customWidth="1"/>
    <col min="2571" max="2571" width="9.6640625" style="10" customWidth="1"/>
    <col min="2572" max="2572" width="10.33203125" style="10" customWidth="1"/>
    <col min="2573" max="2573" width="9.6640625" style="10" customWidth="1"/>
    <col min="2574" max="2816" width="9.109375" style="10"/>
    <col min="2817" max="2817" width="2.44140625" style="10" customWidth="1"/>
    <col min="2818" max="2818" width="24.44140625" style="10" customWidth="1"/>
    <col min="2819" max="2819" width="15.44140625" style="10" customWidth="1"/>
    <col min="2820" max="2820" width="18" style="10" customWidth="1"/>
    <col min="2821" max="2821" width="14.109375" style="10" customWidth="1"/>
    <col min="2822" max="2822" width="14.44140625" style="10" customWidth="1"/>
    <col min="2823" max="2824" width="8.6640625" style="10" customWidth="1"/>
    <col min="2825" max="2825" width="10.109375" style="10" customWidth="1"/>
    <col min="2826" max="2826" width="10.44140625" style="10" customWidth="1"/>
    <col min="2827" max="2827" width="9.6640625" style="10" customWidth="1"/>
    <col min="2828" max="2828" width="10.33203125" style="10" customWidth="1"/>
    <col min="2829" max="2829" width="9.6640625" style="10" customWidth="1"/>
    <col min="2830" max="3072" width="9.109375" style="10"/>
    <col min="3073" max="3073" width="2.44140625" style="10" customWidth="1"/>
    <col min="3074" max="3074" width="24.44140625" style="10" customWidth="1"/>
    <col min="3075" max="3075" width="15.44140625" style="10" customWidth="1"/>
    <col min="3076" max="3076" width="18" style="10" customWidth="1"/>
    <col min="3077" max="3077" width="14.109375" style="10" customWidth="1"/>
    <col min="3078" max="3078" width="14.44140625" style="10" customWidth="1"/>
    <col min="3079" max="3080" width="8.6640625" style="10" customWidth="1"/>
    <col min="3081" max="3081" width="10.109375" style="10" customWidth="1"/>
    <col min="3082" max="3082" width="10.44140625" style="10" customWidth="1"/>
    <col min="3083" max="3083" width="9.6640625" style="10" customWidth="1"/>
    <col min="3084" max="3084" width="10.33203125" style="10" customWidth="1"/>
    <col min="3085" max="3085" width="9.6640625" style="10" customWidth="1"/>
    <col min="3086" max="3328" width="9.109375" style="10"/>
    <col min="3329" max="3329" width="2.44140625" style="10" customWidth="1"/>
    <col min="3330" max="3330" width="24.44140625" style="10" customWidth="1"/>
    <col min="3331" max="3331" width="15.44140625" style="10" customWidth="1"/>
    <col min="3332" max="3332" width="18" style="10" customWidth="1"/>
    <col min="3333" max="3333" width="14.109375" style="10" customWidth="1"/>
    <col min="3334" max="3334" width="14.44140625" style="10" customWidth="1"/>
    <col min="3335" max="3336" width="8.6640625" style="10" customWidth="1"/>
    <col min="3337" max="3337" width="10.109375" style="10" customWidth="1"/>
    <col min="3338" max="3338" width="10.44140625" style="10" customWidth="1"/>
    <col min="3339" max="3339" width="9.6640625" style="10" customWidth="1"/>
    <col min="3340" max="3340" width="10.33203125" style="10" customWidth="1"/>
    <col min="3341" max="3341" width="9.6640625" style="10" customWidth="1"/>
    <col min="3342" max="3584" width="9.109375" style="10"/>
    <col min="3585" max="3585" width="2.44140625" style="10" customWidth="1"/>
    <col min="3586" max="3586" width="24.44140625" style="10" customWidth="1"/>
    <col min="3587" max="3587" width="15.44140625" style="10" customWidth="1"/>
    <col min="3588" max="3588" width="18" style="10" customWidth="1"/>
    <col min="3589" max="3589" width="14.109375" style="10" customWidth="1"/>
    <col min="3590" max="3590" width="14.44140625" style="10" customWidth="1"/>
    <col min="3591" max="3592" width="8.6640625" style="10" customWidth="1"/>
    <col min="3593" max="3593" width="10.109375" style="10" customWidth="1"/>
    <col min="3594" max="3594" width="10.44140625" style="10" customWidth="1"/>
    <col min="3595" max="3595" width="9.6640625" style="10" customWidth="1"/>
    <col min="3596" max="3596" width="10.33203125" style="10" customWidth="1"/>
    <col min="3597" max="3597" width="9.6640625" style="10" customWidth="1"/>
    <col min="3598" max="3840" width="9.109375" style="10"/>
    <col min="3841" max="3841" width="2.44140625" style="10" customWidth="1"/>
    <col min="3842" max="3842" width="24.44140625" style="10" customWidth="1"/>
    <col min="3843" max="3843" width="15.44140625" style="10" customWidth="1"/>
    <col min="3844" max="3844" width="18" style="10" customWidth="1"/>
    <col min="3845" max="3845" width="14.109375" style="10" customWidth="1"/>
    <col min="3846" max="3846" width="14.44140625" style="10" customWidth="1"/>
    <col min="3847" max="3848" width="8.6640625" style="10" customWidth="1"/>
    <col min="3849" max="3849" width="10.109375" style="10" customWidth="1"/>
    <col min="3850" max="3850" width="10.44140625" style="10" customWidth="1"/>
    <col min="3851" max="3851" width="9.6640625" style="10" customWidth="1"/>
    <col min="3852" max="3852" width="10.33203125" style="10" customWidth="1"/>
    <col min="3853" max="3853" width="9.6640625" style="10" customWidth="1"/>
    <col min="3854" max="4096" width="9.109375" style="10"/>
    <col min="4097" max="4097" width="2.44140625" style="10" customWidth="1"/>
    <col min="4098" max="4098" width="24.44140625" style="10" customWidth="1"/>
    <col min="4099" max="4099" width="15.44140625" style="10" customWidth="1"/>
    <col min="4100" max="4100" width="18" style="10" customWidth="1"/>
    <col min="4101" max="4101" width="14.109375" style="10" customWidth="1"/>
    <col min="4102" max="4102" width="14.44140625" style="10" customWidth="1"/>
    <col min="4103" max="4104" width="8.6640625" style="10" customWidth="1"/>
    <col min="4105" max="4105" width="10.109375" style="10" customWidth="1"/>
    <col min="4106" max="4106" width="10.44140625" style="10" customWidth="1"/>
    <col min="4107" max="4107" width="9.6640625" style="10" customWidth="1"/>
    <col min="4108" max="4108" width="10.33203125" style="10" customWidth="1"/>
    <col min="4109" max="4109" width="9.6640625" style="10" customWidth="1"/>
    <col min="4110" max="4352" width="9.109375" style="10"/>
    <col min="4353" max="4353" width="2.44140625" style="10" customWidth="1"/>
    <col min="4354" max="4354" width="24.44140625" style="10" customWidth="1"/>
    <col min="4355" max="4355" width="15.44140625" style="10" customWidth="1"/>
    <col min="4356" max="4356" width="18" style="10" customWidth="1"/>
    <col min="4357" max="4357" width="14.109375" style="10" customWidth="1"/>
    <col min="4358" max="4358" width="14.44140625" style="10" customWidth="1"/>
    <col min="4359" max="4360" width="8.6640625" style="10" customWidth="1"/>
    <col min="4361" max="4361" width="10.109375" style="10" customWidth="1"/>
    <col min="4362" max="4362" width="10.44140625" style="10" customWidth="1"/>
    <col min="4363" max="4363" width="9.6640625" style="10" customWidth="1"/>
    <col min="4364" max="4364" width="10.33203125" style="10" customWidth="1"/>
    <col min="4365" max="4365" width="9.6640625" style="10" customWidth="1"/>
    <col min="4366" max="4608" width="9.109375" style="10"/>
    <col min="4609" max="4609" width="2.44140625" style="10" customWidth="1"/>
    <col min="4610" max="4610" width="24.44140625" style="10" customWidth="1"/>
    <col min="4611" max="4611" width="15.44140625" style="10" customWidth="1"/>
    <col min="4612" max="4612" width="18" style="10" customWidth="1"/>
    <col min="4613" max="4613" width="14.109375" style="10" customWidth="1"/>
    <col min="4614" max="4614" width="14.44140625" style="10" customWidth="1"/>
    <col min="4615" max="4616" width="8.6640625" style="10" customWidth="1"/>
    <col min="4617" max="4617" width="10.109375" style="10" customWidth="1"/>
    <col min="4618" max="4618" width="10.44140625" style="10" customWidth="1"/>
    <col min="4619" max="4619" width="9.6640625" style="10" customWidth="1"/>
    <col min="4620" max="4620" width="10.33203125" style="10" customWidth="1"/>
    <col min="4621" max="4621" width="9.6640625" style="10" customWidth="1"/>
    <col min="4622" max="4864" width="9.109375" style="10"/>
    <col min="4865" max="4865" width="2.44140625" style="10" customWidth="1"/>
    <col min="4866" max="4866" width="24.44140625" style="10" customWidth="1"/>
    <col min="4867" max="4867" width="15.44140625" style="10" customWidth="1"/>
    <col min="4868" max="4868" width="18" style="10" customWidth="1"/>
    <col min="4869" max="4869" width="14.109375" style="10" customWidth="1"/>
    <col min="4870" max="4870" width="14.44140625" style="10" customWidth="1"/>
    <col min="4871" max="4872" width="8.6640625" style="10" customWidth="1"/>
    <col min="4873" max="4873" width="10.109375" style="10" customWidth="1"/>
    <col min="4874" max="4874" width="10.44140625" style="10" customWidth="1"/>
    <col min="4875" max="4875" width="9.6640625" style="10" customWidth="1"/>
    <col min="4876" max="4876" width="10.33203125" style="10" customWidth="1"/>
    <col min="4877" max="4877" width="9.6640625" style="10" customWidth="1"/>
    <col min="4878" max="5120" width="9.109375" style="10"/>
    <col min="5121" max="5121" width="2.44140625" style="10" customWidth="1"/>
    <col min="5122" max="5122" width="24.44140625" style="10" customWidth="1"/>
    <col min="5123" max="5123" width="15.44140625" style="10" customWidth="1"/>
    <col min="5124" max="5124" width="18" style="10" customWidth="1"/>
    <col min="5125" max="5125" width="14.109375" style="10" customWidth="1"/>
    <col min="5126" max="5126" width="14.44140625" style="10" customWidth="1"/>
    <col min="5127" max="5128" width="8.6640625" style="10" customWidth="1"/>
    <col min="5129" max="5129" width="10.109375" style="10" customWidth="1"/>
    <col min="5130" max="5130" width="10.44140625" style="10" customWidth="1"/>
    <col min="5131" max="5131" width="9.6640625" style="10" customWidth="1"/>
    <col min="5132" max="5132" width="10.33203125" style="10" customWidth="1"/>
    <col min="5133" max="5133" width="9.6640625" style="10" customWidth="1"/>
    <col min="5134" max="5376" width="9.109375" style="10"/>
    <col min="5377" max="5377" width="2.44140625" style="10" customWidth="1"/>
    <col min="5378" max="5378" width="24.44140625" style="10" customWidth="1"/>
    <col min="5379" max="5379" width="15.44140625" style="10" customWidth="1"/>
    <col min="5380" max="5380" width="18" style="10" customWidth="1"/>
    <col min="5381" max="5381" width="14.109375" style="10" customWidth="1"/>
    <col min="5382" max="5382" width="14.44140625" style="10" customWidth="1"/>
    <col min="5383" max="5384" width="8.6640625" style="10" customWidth="1"/>
    <col min="5385" max="5385" width="10.109375" style="10" customWidth="1"/>
    <col min="5386" max="5386" width="10.44140625" style="10" customWidth="1"/>
    <col min="5387" max="5387" width="9.6640625" style="10" customWidth="1"/>
    <col min="5388" max="5388" width="10.33203125" style="10" customWidth="1"/>
    <col min="5389" max="5389" width="9.6640625" style="10" customWidth="1"/>
    <col min="5390" max="5632" width="9.109375" style="10"/>
    <col min="5633" max="5633" width="2.44140625" style="10" customWidth="1"/>
    <col min="5634" max="5634" width="24.44140625" style="10" customWidth="1"/>
    <col min="5635" max="5635" width="15.44140625" style="10" customWidth="1"/>
    <col min="5636" max="5636" width="18" style="10" customWidth="1"/>
    <col min="5637" max="5637" width="14.109375" style="10" customWidth="1"/>
    <col min="5638" max="5638" width="14.44140625" style="10" customWidth="1"/>
    <col min="5639" max="5640" width="8.6640625" style="10" customWidth="1"/>
    <col min="5641" max="5641" width="10.109375" style="10" customWidth="1"/>
    <col min="5642" max="5642" width="10.44140625" style="10" customWidth="1"/>
    <col min="5643" max="5643" width="9.6640625" style="10" customWidth="1"/>
    <col min="5644" max="5644" width="10.33203125" style="10" customWidth="1"/>
    <col min="5645" max="5645" width="9.6640625" style="10" customWidth="1"/>
    <col min="5646" max="5888" width="9.109375" style="10"/>
    <col min="5889" max="5889" width="2.44140625" style="10" customWidth="1"/>
    <col min="5890" max="5890" width="24.44140625" style="10" customWidth="1"/>
    <col min="5891" max="5891" width="15.44140625" style="10" customWidth="1"/>
    <col min="5892" max="5892" width="18" style="10" customWidth="1"/>
    <col min="5893" max="5893" width="14.109375" style="10" customWidth="1"/>
    <col min="5894" max="5894" width="14.44140625" style="10" customWidth="1"/>
    <col min="5895" max="5896" width="8.6640625" style="10" customWidth="1"/>
    <col min="5897" max="5897" width="10.109375" style="10" customWidth="1"/>
    <col min="5898" max="5898" width="10.44140625" style="10" customWidth="1"/>
    <col min="5899" max="5899" width="9.6640625" style="10" customWidth="1"/>
    <col min="5900" max="5900" width="10.33203125" style="10" customWidth="1"/>
    <col min="5901" max="5901" width="9.6640625" style="10" customWidth="1"/>
    <col min="5902" max="6144" width="9.109375" style="10"/>
    <col min="6145" max="6145" width="2.44140625" style="10" customWidth="1"/>
    <col min="6146" max="6146" width="24.44140625" style="10" customWidth="1"/>
    <col min="6147" max="6147" width="15.44140625" style="10" customWidth="1"/>
    <col min="6148" max="6148" width="18" style="10" customWidth="1"/>
    <col min="6149" max="6149" width="14.109375" style="10" customWidth="1"/>
    <col min="6150" max="6150" width="14.44140625" style="10" customWidth="1"/>
    <col min="6151" max="6152" width="8.6640625" style="10" customWidth="1"/>
    <col min="6153" max="6153" width="10.109375" style="10" customWidth="1"/>
    <col min="6154" max="6154" width="10.44140625" style="10" customWidth="1"/>
    <col min="6155" max="6155" width="9.6640625" style="10" customWidth="1"/>
    <col min="6156" max="6156" width="10.33203125" style="10" customWidth="1"/>
    <col min="6157" max="6157" width="9.6640625" style="10" customWidth="1"/>
    <col min="6158" max="6400" width="9.109375" style="10"/>
    <col min="6401" max="6401" width="2.44140625" style="10" customWidth="1"/>
    <col min="6402" max="6402" width="24.44140625" style="10" customWidth="1"/>
    <col min="6403" max="6403" width="15.44140625" style="10" customWidth="1"/>
    <col min="6404" max="6404" width="18" style="10" customWidth="1"/>
    <col min="6405" max="6405" width="14.109375" style="10" customWidth="1"/>
    <col min="6406" max="6406" width="14.44140625" style="10" customWidth="1"/>
    <col min="6407" max="6408" width="8.6640625" style="10" customWidth="1"/>
    <col min="6409" max="6409" width="10.109375" style="10" customWidth="1"/>
    <col min="6410" max="6410" width="10.44140625" style="10" customWidth="1"/>
    <col min="6411" max="6411" width="9.6640625" style="10" customWidth="1"/>
    <col min="6412" max="6412" width="10.33203125" style="10" customWidth="1"/>
    <col min="6413" max="6413" width="9.6640625" style="10" customWidth="1"/>
    <col min="6414" max="6656" width="9.109375" style="10"/>
    <col min="6657" max="6657" width="2.44140625" style="10" customWidth="1"/>
    <col min="6658" max="6658" width="24.44140625" style="10" customWidth="1"/>
    <col min="6659" max="6659" width="15.44140625" style="10" customWidth="1"/>
    <col min="6660" max="6660" width="18" style="10" customWidth="1"/>
    <col min="6661" max="6661" width="14.109375" style="10" customWidth="1"/>
    <col min="6662" max="6662" width="14.44140625" style="10" customWidth="1"/>
    <col min="6663" max="6664" width="8.6640625" style="10" customWidth="1"/>
    <col min="6665" max="6665" width="10.109375" style="10" customWidth="1"/>
    <col min="6666" max="6666" width="10.44140625" style="10" customWidth="1"/>
    <col min="6667" max="6667" width="9.6640625" style="10" customWidth="1"/>
    <col min="6668" max="6668" width="10.33203125" style="10" customWidth="1"/>
    <col min="6669" max="6669" width="9.6640625" style="10" customWidth="1"/>
    <col min="6670" max="6912" width="9.109375" style="10"/>
    <col min="6913" max="6913" width="2.44140625" style="10" customWidth="1"/>
    <col min="6914" max="6914" width="24.44140625" style="10" customWidth="1"/>
    <col min="6915" max="6915" width="15.44140625" style="10" customWidth="1"/>
    <col min="6916" max="6916" width="18" style="10" customWidth="1"/>
    <col min="6917" max="6917" width="14.109375" style="10" customWidth="1"/>
    <col min="6918" max="6918" width="14.44140625" style="10" customWidth="1"/>
    <col min="6919" max="6920" width="8.6640625" style="10" customWidth="1"/>
    <col min="6921" max="6921" width="10.109375" style="10" customWidth="1"/>
    <col min="6922" max="6922" width="10.44140625" style="10" customWidth="1"/>
    <col min="6923" max="6923" width="9.6640625" style="10" customWidth="1"/>
    <col min="6924" max="6924" width="10.33203125" style="10" customWidth="1"/>
    <col min="6925" max="6925" width="9.6640625" style="10" customWidth="1"/>
    <col min="6926" max="7168" width="9.109375" style="10"/>
    <col min="7169" max="7169" width="2.44140625" style="10" customWidth="1"/>
    <col min="7170" max="7170" width="24.44140625" style="10" customWidth="1"/>
    <col min="7171" max="7171" width="15.44140625" style="10" customWidth="1"/>
    <col min="7172" max="7172" width="18" style="10" customWidth="1"/>
    <col min="7173" max="7173" width="14.109375" style="10" customWidth="1"/>
    <col min="7174" max="7174" width="14.44140625" style="10" customWidth="1"/>
    <col min="7175" max="7176" width="8.6640625" style="10" customWidth="1"/>
    <col min="7177" max="7177" width="10.109375" style="10" customWidth="1"/>
    <col min="7178" max="7178" width="10.44140625" style="10" customWidth="1"/>
    <col min="7179" max="7179" width="9.6640625" style="10" customWidth="1"/>
    <col min="7180" max="7180" width="10.33203125" style="10" customWidth="1"/>
    <col min="7181" max="7181" width="9.6640625" style="10" customWidth="1"/>
    <col min="7182" max="7424" width="9.109375" style="10"/>
    <col min="7425" max="7425" width="2.44140625" style="10" customWidth="1"/>
    <col min="7426" max="7426" width="24.44140625" style="10" customWidth="1"/>
    <col min="7427" max="7427" width="15.44140625" style="10" customWidth="1"/>
    <col min="7428" max="7428" width="18" style="10" customWidth="1"/>
    <col min="7429" max="7429" width="14.109375" style="10" customWidth="1"/>
    <col min="7430" max="7430" width="14.44140625" style="10" customWidth="1"/>
    <col min="7431" max="7432" width="8.6640625" style="10" customWidth="1"/>
    <col min="7433" max="7433" width="10.109375" style="10" customWidth="1"/>
    <col min="7434" max="7434" width="10.44140625" style="10" customWidth="1"/>
    <col min="7435" max="7435" width="9.6640625" style="10" customWidth="1"/>
    <col min="7436" max="7436" width="10.33203125" style="10" customWidth="1"/>
    <col min="7437" max="7437" width="9.6640625" style="10" customWidth="1"/>
    <col min="7438" max="7680" width="9.109375" style="10"/>
    <col min="7681" max="7681" width="2.44140625" style="10" customWidth="1"/>
    <col min="7682" max="7682" width="24.44140625" style="10" customWidth="1"/>
    <col min="7683" max="7683" width="15.44140625" style="10" customWidth="1"/>
    <col min="7684" max="7684" width="18" style="10" customWidth="1"/>
    <col min="7685" max="7685" width="14.109375" style="10" customWidth="1"/>
    <col min="7686" max="7686" width="14.44140625" style="10" customWidth="1"/>
    <col min="7687" max="7688" width="8.6640625" style="10" customWidth="1"/>
    <col min="7689" max="7689" width="10.109375" style="10" customWidth="1"/>
    <col min="7690" max="7690" width="10.44140625" style="10" customWidth="1"/>
    <col min="7691" max="7691" width="9.6640625" style="10" customWidth="1"/>
    <col min="7692" max="7692" width="10.33203125" style="10" customWidth="1"/>
    <col min="7693" max="7693" width="9.6640625" style="10" customWidth="1"/>
    <col min="7694" max="7936" width="9.109375" style="10"/>
    <col min="7937" max="7937" width="2.44140625" style="10" customWidth="1"/>
    <col min="7938" max="7938" width="24.44140625" style="10" customWidth="1"/>
    <col min="7939" max="7939" width="15.44140625" style="10" customWidth="1"/>
    <col min="7940" max="7940" width="18" style="10" customWidth="1"/>
    <col min="7941" max="7941" width="14.109375" style="10" customWidth="1"/>
    <col min="7942" max="7942" width="14.44140625" style="10" customWidth="1"/>
    <col min="7943" max="7944" width="8.6640625" style="10" customWidth="1"/>
    <col min="7945" max="7945" width="10.109375" style="10" customWidth="1"/>
    <col min="7946" max="7946" width="10.44140625" style="10" customWidth="1"/>
    <col min="7947" max="7947" width="9.6640625" style="10" customWidth="1"/>
    <col min="7948" max="7948" width="10.33203125" style="10" customWidth="1"/>
    <col min="7949" max="7949" width="9.6640625" style="10" customWidth="1"/>
    <col min="7950" max="8192" width="9.109375" style="10"/>
    <col min="8193" max="8193" width="2.44140625" style="10" customWidth="1"/>
    <col min="8194" max="8194" width="24.44140625" style="10" customWidth="1"/>
    <col min="8195" max="8195" width="15.44140625" style="10" customWidth="1"/>
    <col min="8196" max="8196" width="18" style="10" customWidth="1"/>
    <col min="8197" max="8197" width="14.109375" style="10" customWidth="1"/>
    <col min="8198" max="8198" width="14.44140625" style="10" customWidth="1"/>
    <col min="8199" max="8200" width="8.6640625" style="10" customWidth="1"/>
    <col min="8201" max="8201" width="10.109375" style="10" customWidth="1"/>
    <col min="8202" max="8202" width="10.44140625" style="10" customWidth="1"/>
    <col min="8203" max="8203" width="9.6640625" style="10" customWidth="1"/>
    <col min="8204" max="8204" width="10.33203125" style="10" customWidth="1"/>
    <col min="8205" max="8205" width="9.6640625" style="10" customWidth="1"/>
    <col min="8206" max="8448" width="9.109375" style="10"/>
    <col min="8449" max="8449" width="2.44140625" style="10" customWidth="1"/>
    <col min="8450" max="8450" width="24.44140625" style="10" customWidth="1"/>
    <col min="8451" max="8451" width="15.44140625" style="10" customWidth="1"/>
    <col min="8452" max="8452" width="18" style="10" customWidth="1"/>
    <col min="8453" max="8453" width="14.109375" style="10" customWidth="1"/>
    <col min="8454" max="8454" width="14.44140625" style="10" customWidth="1"/>
    <col min="8455" max="8456" width="8.6640625" style="10" customWidth="1"/>
    <col min="8457" max="8457" width="10.109375" style="10" customWidth="1"/>
    <col min="8458" max="8458" width="10.44140625" style="10" customWidth="1"/>
    <col min="8459" max="8459" width="9.6640625" style="10" customWidth="1"/>
    <col min="8460" max="8460" width="10.33203125" style="10" customWidth="1"/>
    <col min="8461" max="8461" width="9.6640625" style="10" customWidth="1"/>
    <col min="8462" max="8704" width="9.109375" style="10"/>
    <col min="8705" max="8705" width="2.44140625" style="10" customWidth="1"/>
    <col min="8706" max="8706" width="24.44140625" style="10" customWidth="1"/>
    <col min="8707" max="8707" width="15.44140625" style="10" customWidth="1"/>
    <col min="8708" max="8708" width="18" style="10" customWidth="1"/>
    <col min="8709" max="8709" width="14.109375" style="10" customWidth="1"/>
    <col min="8710" max="8710" width="14.44140625" style="10" customWidth="1"/>
    <col min="8711" max="8712" width="8.6640625" style="10" customWidth="1"/>
    <col min="8713" max="8713" width="10.109375" style="10" customWidth="1"/>
    <col min="8714" max="8714" width="10.44140625" style="10" customWidth="1"/>
    <col min="8715" max="8715" width="9.6640625" style="10" customWidth="1"/>
    <col min="8716" max="8716" width="10.33203125" style="10" customWidth="1"/>
    <col min="8717" max="8717" width="9.6640625" style="10" customWidth="1"/>
    <col min="8718" max="8960" width="9.109375" style="10"/>
    <col min="8961" max="8961" width="2.44140625" style="10" customWidth="1"/>
    <col min="8962" max="8962" width="24.44140625" style="10" customWidth="1"/>
    <col min="8963" max="8963" width="15.44140625" style="10" customWidth="1"/>
    <col min="8964" max="8964" width="18" style="10" customWidth="1"/>
    <col min="8965" max="8965" width="14.109375" style="10" customWidth="1"/>
    <col min="8966" max="8966" width="14.44140625" style="10" customWidth="1"/>
    <col min="8967" max="8968" width="8.6640625" style="10" customWidth="1"/>
    <col min="8969" max="8969" width="10.109375" style="10" customWidth="1"/>
    <col min="8970" max="8970" width="10.44140625" style="10" customWidth="1"/>
    <col min="8971" max="8971" width="9.6640625" style="10" customWidth="1"/>
    <col min="8972" max="8972" width="10.33203125" style="10" customWidth="1"/>
    <col min="8973" max="8973" width="9.6640625" style="10" customWidth="1"/>
    <col min="8974" max="9216" width="9.109375" style="10"/>
    <col min="9217" max="9217" width="2.44140625" style="10" customWidth="1"/>
    <col min="9218" max="9218" width="24.44140625" style="10" customWidth="1"/>
    <col min="9219" max="9219" width="15.44140625" style="10" customWidth="1"/>
    <col min="9220" max="9220" width="18" style="10" customWidth="1"/>
    <col min="9221" max="9221" width="14.109375" style="10" customWidth="1"/>
    <col min="9222" max="9222" width="14.44140625" style="10" customWidth="1"/>
    <col min="9223" max="9224" width="8.6640625" style="10" customWidth="1"/>
    <col min="9225" max="9225" width="10.109375" style="10" customWidth="1"/>
    <col min="9226" max="9226" width="10.44140625" style="10" customWidth="1"/>
    <col min="9227" max="9227" width="9.6640625" style="10" customWidth="1"/>
    <col min="9228" max="9228" width="10.33203125" style="10" customWidth="1"/>
    <col min="9229" max="9229" width="9.6640625" style="10" customWidth="1"/>
    <col min="9230" max="9472" width="9.109375" style="10"/>
    <col min="9473" max="9473" width="2.44140625" style="10" customWidth="1"/>
    <col min="9474" max="9474" width="24.44140625" style="10" customWidth="1"/>
    <col min="9475" max="9475" width="15.44140625" style="10" customWidth="1"/>
    <col min="9476" max="9476" width="18" style="10" customWidth="1"/>
    <col min="9477" max="9477" width="14.109375" style="10" customWidth="1"/>
    <col min="9478" max="9478" width="14.44140625" style="10" customWidth="1"/>
    <col min="9479" max="9480" width="8.6640625" style="10" customWidth="1"/>
    <col min="9481" max="9481" width="10.109375" style="10" customWidth="1"/>
    <col min="9482" max="9482" width="10.44140625" style="10" customWidth="1"/>
    <col min="9483" max="9483" width="9.6640625" style="10" customWidth="1"/>
    <col min="9484" max="9484" width="10.33203125" style="10" customWidth="1"/>
    <col min="9485" max="9485" width="9.6640625" style="10" customWidth="1"/>
    <col min="9486" max="9728" width="9.109375" style="10"/>
    <col min="9729" max="9729" width="2.44140625" style="10" customWidth="1"/>
    <col min="9730" max="9730" width="24.44140625" style="10" customWidth="1"/>
    <col min="9731" max="9731" width="15.44140625" style="10" customWidth="1"/>
    <col min="9732" max="9732" width="18" style="10" customWidth="1"/>
    <col min="9733" max="9733" width="14.109375" style="10" customWidth="1"/>
    <col min="9734" max="9734" width="14.44140625" style="10" customWidth="1"/>
    <col min="9735" max="9736" width="8.6640625" style="10" customWidth="1"/>
    <col min="9737" max="9737" width="10.109375" style="10" customWidth="1"/>
    <col min="9738" max="9738" width="10.44140625" style="10" customWidth="1"/>
    <col min="9739" max="9739" width="9.6640625" style="10" customWidth="1"/>
    <col min="9740" max="9740" width="10.33203125" style="10" customWidth="1"/>
    <col min="9741" max="9741" width="9.6640625" style="10" customWidth="1"/>
    <col min="9742" max="9984" width="9.109375" style="10"/>
    <col min="9985" max="9985" width="2.44140625" style="10" customWidth="1"/>
    <col min="9986" max="9986" width="24.44140625" style="10" customWidth="1"/>
    <col min="9987" max="9987" width="15.44140625" style="10" customWidth="1"/>
    <col min="9988" max="9988" width="18" style="10" customWidth="1"/>
    <col min="9989" max="9989" width="14.109375" style="10" customWidth="1"/>
    <col min="9990" max="9990" width="14.44140625" style="10" customWidth="1"/>
    <col min="9991" max="9992" width="8.6640625" style="10" customWidth="1"/>
    <col min="9993" max="9993" width="10.109375" style="10" customWidth="1"/>
    <col min="9994" max="9994" width="10.44140625" style="10" customWidth="1"/>
    <col min="9995" max="9995" width="9.6640625" style="10" customWidth="1"/>
    <col min="9996" max="9996" width="10.33203125" style="10" customWidth="1"/>
    <col min="9997" max="9997" width="9.6640625" style="10" customWidth="1"/>
    <col min="9998" max="10240" width="9.109375" style="10"/>
    <col min="10241" max="10241" width="2.44140625" style="10" customWidth="1"/>
    <col min="10242" max="10242" width="24.44140625" style="10" customWidth="1"/>
    <col min="10243" max="10243" width="15.44140625" style="10" customWidth="1"/>
    <col min="10244" max="10244" width="18" style="10" customWidth="1"/>
    <col min="10245" max="10245" width="14.109375" style="10" customWidth="1"/>
    <col min="10246" max="10246" width="14.44140625" style="10" customWidth="1"/>
    <col min="10247" max="10248" width="8.6640625" style="10" customWidth="1"/>
    <col min="10249" max="10249" width="10.109375" style="10" customWidth="1"/>
    <col min="10250" max="10250" width="10.44140625" style="10" customWidth="1"/>
    <col min="10251" max="10251" width="9.6640625" style="10" customWidth="1"/>
    <col min="10252" max="10252" width="10.33203125" style="10" customWidth="1"/>
    <col min="10253" max="10253" width="9.6640625" style="10" customWidth="1"/>
    <col min="10254" max="10496" width="9.109375" style="10"/>
    <col min="10497" max="10497" width="2.44140625" style="10" customWidth="1"/>
    <col min="10498" max="10498" width="24.44140625" style="10" customWidth="1"/>
    <col min="10499" max="10499" width="15.44140625" style="10" customWidth="1"/>
    <col min="10500" max="10500" width="18" style="10" customWidth="1"/>
    <col min="10501" max="10501" width="14.109375" style="10" customWidth="1"/>
    <col min="10502" max="10502" width="14.44140625" style="10" customWidth="1"/>
    <col min="10503" max="10504" width="8.6640625" style="10" customWidth="1"/>
    <col min="10505" max="10505" width="10.109375" style="10" customWidth="1"/>
    <col min="10506" max="10506" width="10.44140625" style="10" customWidth="1"/>
    <col min="10507" max="10507" width="9.6640625" style="10" customWidth="1"/>
    <col min="10508" max="10508" width="10.33203125" style="10" customWidth="1"/>
    <col min="10509" max="10509" width="9.6640625" style="10" customWidth="1"/>
    <col min="10510" max="10752" width="9.109375" style="10"/>
    <col min="10753" max="10753" width="2.44140625" style="10" customWidth="1"/>
    <col min="10754" max="10754" width="24.44140625" style="10" customWidth="1"/>
    <col min="10755" max="10755" width="15.44140625" style="10" customWidth="1"/>
    <col min="10756" max="10756" width="18" style="10" customWidth="1"/>
    <col min="10757" max="10757" width="14.109375" style="10" customWidth="1"/>
    <col min="10758" max="10758" width="14.44140625" style="10" customWidth="1"/>
    <col min="10759" max="10760" width="8.6640625" style="10" customWidth="1"/>
    <col min="10761" max="10761" width="10.109375" style="10" customWidth="1"/>
    <col min="10762" max="10762" width="10.44140625" style="10" customWidth="1"/>
    <col min="10763" max="10763" width="9.6640625" style="10" customWidth="1"/>
    <col min="10764" max="10764" width="10.33203125" style="10" customWidth="1"/>
    <col min="10765" max="10765" width="9.6640625" style="10" customWidth="1"/>
    <col min="10766" max="11008" width="9.109375" style="10"/>
    <col min="11009" max="11009" width="2.44140625" style="10" customWidth="1"/>
    <col min="11010" max="11010" width="24.44140625" style="10" customWidth="1"/>
    <col min="11011" max="11011" width="15.44140625" style="10" customWidth="1"/>
    <col min="11012" max="11012" width="18" style="10" customWidth="1"/>
    <col min="11013" max="11013" width="14.109375" style="10" customWidth="1"/>
    <col min="11014" max="11014" width="14.44140625" style="10" customWidth="1"/>
    <col min="11015" max="11016" width="8.6640625" style="10" customWidth="1"/>
    <col min="11017" max="11017" width="10.109375" style="10" customWidth="1"/>
    <col min="11018" max="11018" width="10.44140625" style="10" customWidth="1"/>
    <col min="11019" max="11019" width="9.6640625" style="10" customWidth="1"/>
    <col min="11020" max="11020" width="10.33203125" style="10" customWidth="1"/>
    <col min="11021" max="11021" width="9.6640625" style="10" customWidth="1"/>
    <col min="11022" max="11264" width="9.109375" style="10"/>
    <col min="11265" max="11265" width="2.44140625" style="10" customWidth="1"/>
    <col min="11266" max="11266" width="24.44140625" style="10" customWidth="1"/>
    <col min="11267" max="11267" width="15.44140625" style="10" customWidth="1"/>
    <col min="11268" max="11268" width="18" style="10" customWidth="1"/>
    <col min="11269" max="11269" width="14.109375" style="10" customWidth="1"/>
    <col min="11270" max="11270" width="14.44140625" style="10" customWidth="1"/>
    <col min="11271" max="11272" width="8.6640625" style="10" customWidth="1"/>
    <col min="11273" max="11273" width="10.109375" style="10" customWidth="1"/>
    <col min="11274" max="11274" width="10.44140625" style="10" customWidth="1"/>
    <col min="11275" max="11275" width="9.6640625" style="10" customWidth="1"/>
    <col min="11276" max="11276" width="10.33203125" style="10" customWidth="1"/>
    <col min="11277" max="11277" width="9.6640625" style="10" customWidth="1"/>
    <col min="11278" max="11520" width="9.109375" style="10"/>
    <col min="11521" max="11521" width="2.44140625" style="10" customWidth="1"/>
    <col min="11522" max="11522" width="24.44140625" style="10" customWidth="1"/>
    <col min="11523" max="11523" width="15.44140625" style="10" customWidth="1"/>
    <col min="11524" max="11524" width="18" style="10" customWidth="1"/>
    <col min="11525" max="11525" width="14.109375" style="10" customWidth="1"/>
    <col min="11526" max="11526" width="14.44140625" style="10" customWidth="1"/>
    <col min="11527" max="11528" width="8.6640625" style="10" customWidth="1"/>
    <col min="11529" max="11529" width="10.109375" style="10" customWidth="1"/>
    <col min="11530" max="11530" width="10.44140625" style="10" customWidth="1"/>
    <col min="11531" max="11531" width="9.6640625" style="10" customWidth="1"/>
    <col min="11532" max="11532" width="10.33203125" style="10" customWidth="1"/>
    <col min="11533" max="11533" width="9.6640625" style="10" customWidth="1"/>
    <col min="11534" max="11776" width="9.109375" style="10"/>
    <col min="11777" max="11777" width="2.44140625" style="10" customWidth="1"/>
    <col min="11778" max="11778" width="24.44140625" style="10" customWidth="1"/>
    <col min="11779" max="11779" width="15.44140625" style="10" customWidth="1"/>
    <col min="11780" max="11780" width="18" style="10" customWidth="1"/>
    <col min="11781" max="11781" width="14.109375" style="10" customWidth="1"/>
    <col min="11782" max="11782" width="14.44140625" style="10" customWidth="1"/>
    <col min="11783" max="11784" width="8.6640625" style="10" customWidth="1"/>
    <col min="11785" max="11785" width="10.109375" style="10" customWidth="1"/>
    <col min="11786" max="11786" width="10.44140625" style="10" customWidth="1"/>
    <col min="11787" max="11787" width="9.6640625" style="10" customWidth="1"/>
    <col min="11788" max="11788" width="10.33203125" style="10" customWidth="1"/>
    <col min="11789" max="11789" width="9.6640625" style="10" customWidth="1"/>
    <col min="11790" max="12032" width="9.109375" style="10"/>
    <col min="12033" max="12033" width="2.44140625" style="10" customWidth="1"/>
    <col min="12034" max="12034" width="24.44140625" style="10" customWidth="1"/>
    <col min="12035" max="12035" width="15.44140625" style="10" customWidth="1"/>
    <col min="12036" max="12036" width="18" style="10" customWidth="1"/>
    <col min="12037" max="12037" width="14.109375" style="10" customWidth="1"/>
    <col min="12038" max="12038" width="14.44140625" style="10" customWidth="1"/>
    <col min="12039" max="12040" width="8.6640625" style="10" customWidth="1"/>
    <col min="12041" max="12041" width="10.109375" style="10" customWidth="1"/>
    <col min="12042" max="12042" width="10.44140625" style="10" customWidth="1"/>
    <col min="12043" max="12043" width="9.6640625" style="10" customWidth="1"/>
    <col min="12044" max="12044" width="10.33203125" style="10" customWidth="1"/>
    <col min="12045" max="12045" width="9.6640625" style="10" customWidth="1"/>
    <col min="12046" max="12288" width="9.109375" style="10"/>
    <col min="12289" max="12289" width="2.44140625" style="10" customWidth="1"/>
    <col min="12290" max="12290" width="24.44140625" style="10" customWidth="1"/>
    <col min="12291" max="12291" width="15.44140625" style="10" customWidth="1"/>
    <col min="12292" max="12292" width="18" style="10" customWidth="1"/>
    <col min="12293" max="12293" width="14.109375" style="10" customWidth="1"/>
    <col min="12294" max="12294" width="14.44140625" style="10" customWidth="1"/>
    <col min="12295" max="12296" width="8.6640625" style="10" customWidth="1"/>
    <col min="12297" max="12297" width="10.109375" style="10" customWidth="1"/>
    <col min="12298" max="12298" width="10.44140625" style="10" customWidth="1"/>
    <col min="12299" max="12299" width="9.6640625" style="10" customWidth="1"/>
    <col min="12300" max="12300" width="10.33203125" style="10" customWidth="1"/>
    <col min="12301" max="12301" width="9.6640625" style="10" customWidth="1"/>
    <col min="12302" max="12544" width="9.109375" style="10"/>
    <col min="12545" max="12545" width="2.44140625" style="10" customWidth="1"/>
    <col min="12546" max="12546" width="24.44140625" style="10" customWidth="1"/>
    <col min="12547" max="12547" width="15.44140625" style="10" customWidth="1"/>
    <col min="12548" max="12548" width="18" style="10" customWidth="1"/>
    <col min="12549" max="12549" width="14.109375" style="10" customWidth="1"/>
    <col min="12550" max="12550" width="14.44140625" style="10" customWidth="1"/>
    <col min="12551" max="12552" width="8.6640625" style="10" customWidth="1"/>
    <col min="12553" max="12553" width="10.109375" style="10" customWidth="1"/>
    <col min="12554" max="12554" width="10.44140625" style="10" customWidth="1"/>
    <col min="12555" max="12555" width="9.6640625" style="10" customWidth="1"/>
    <col min="12556" max="12556" width="10.33203125" style="10" customWidth="1"/>
    <col min="12557" max="12557" width="9.6640625" style="10" customWidth="1"/>
    <col min="12558" max="12800" width="9.109375" style="10"/>
    <col min="12801" max="12801" width="2.44140625" style="10" customWidth="1"/>
    <col min="12802" max="12802" width="24.44140625" style="10" customWidth="1"/>
    <col min="12803" max="12803" width="15.44140625" style="10" customWidth="1"/>
    <col min="12804" max="12804" width="18" style="10" customWidth="1"/>
    <col min="12805" max="12805" width="14.109375" style="10" customWidth="1"/>
    <col min="12806" max="12806" width="14.44140625" style="10" customWidth="1"/>
    <col min="12807" max="12808" width="8.6640625" style="10" customWidth="1"/>
    <col min="12809" max="12809" width="10.109375" style="10" customWidth="1"/>
    <col min="12810" max="12810" width="10.44140625" style="10" customWidth="1"/>
    <col min="12811" max="12811" width="9.6640625" style="10" customWidth="1"/>
    <col min="12812" max="12812" width="10.33203125" style="10" customWidth="1"/>
    <col min="12813" max="12813" width="9.6640625" style="10" customWidth="1"/>
    <col min="12814" max="13056" width="9.109375" style="10"/>
    <col min="13057" max="13057" width="2.44140625" style="10" customWidth="1"/>
    <col min="13058" max="13058" width="24.44140625" style="10" customWidth="1"/>
    <col min="13059" max="13059" width="15.44140625" style="10" customWidth="1"/>
    <col min="13060" max="13060" width="18" style="10" customWidth="1"/>
    <col min="13061" max="13061" width="14.109375" style="10" customWidth="1"/>
    <col min="13062" max="13062" width="14.44140625" style="10" customWidth="1"/>
    <col min="13063" max="13064" width="8.6640625" style="10" customWidth="1"/>
    <col min="13065" max="13065" width="10.109375" style="10" customWidth="1"/>
    <col min="13066" max="13066" width="10.44140625" style="10" customWidth="1"/>
    <col min="13067" max="13067" width="9.6640625" style="10" customWidth="1"/>
    <col min="13068" max="13068" width="10.33203125" style="10" customWidth="1"/>
    <col min="13069" max="13069" width="9.6640625" style="10" customWidth="1"/>
    <col min="13070" max="13312" width="9.109375" style="10"/>
    <col min="13313" max="13313" width="2.44140625" style="10" customWidth="1"/>
    <col min="13314" max="13314" width="24.44140625" style="10" customWidth="1"/>
    <col min="13315" max="13315" width="15.44140625" style="10" customWidth="1"/>
    <col min="13316" max="13316" width="18" style="10" customWidth="1"/>
    <col min="13317" max="13317" width="14.109375" style="10" customWidth="1"/>
    <col min="13318" max="13318" width="14.44140625" style="10" customWidth="1"/>
    <col min="13319" max="13320" width="8.6640625" style="10" customWidth="1"/>
    <col min="13321" max="13321" width="10.109375" style="10" customWidth="1"/>
    <col min="13322" max="13322" width="10.44140625" style="10" customWidth="1"/>
    <col min="13323" max="13323" width="9.6640625" style="10" customWidth="1"/>
    <col min="13324" max="13324" width="10.33203125" style="10" customWidth="1"/>
    <col min="13325" max="13325" width="9.6640625" style="10" customWidth="1"/>
    <col min="13326" max="13568" width="9.109375" style="10"/>
    <col min="13569" max="13569" width="2.44140625" style="10" customWidth="1"/>
    <col min="13570" max="13570" width="24.44140625" style="10" customWidth="1"/>
    <col min="13571" max="13571" width="15.44140625" style="10" customWidth="1"/>
    <col min="13572" max="13572" width="18" style="10" customWidth="1"/>
    <col min="13573" max="13573" width="14.109375" style="10" customWidth="1"/>
    <col min="13574" max="13574" width="14.44140625" style="10" customWidth="1"/>
    <col min="13575" max="13576" width="8.6640625" style="10" customWidth="1"/>
    <col min="13577" max="13577" width="10.109375" style="10" customWidth="1"/>
    <col min="13578" max="13578" width="10.44140625" style="10" customWidth="1"/>
    <col min="13579" max="13579" width="9.6640625" style="10" customWidth="1"/>
    <col min="13580" max="13580" width="10.33203125" style="10" customWidth="1"/>
    <col min="13581" max="13581" width="9.6640625" style="10" customWidth="1"/>
    <col min="13582" max="13824" width="9.109375" style="10"/>
    <col min="13825" max="13825" width="2.44140625" style="10" customWidth="1"/>
    <col min="13826" max="13826" width="24.44140625" style="10" customWidth="1"/>
    <col min="13827" max="13827" width="15.44140625" style="10" customWidth="1"/>
    <col min="13828" max="13828" width="18" style="10" customWidth="1"/>
    <col min="13829" max="13829" width="14.109375" style="10" customWidth="1"/>
    <col min="13830" max="13830" width="14.44140625" style="10" customWidth="1"/>
    <col min="13831" max="13832" width="8.6640625" style="10" customWidth="1"/>
    <col min="13833" max="13833" width="10.109375" style="10" customWidth="1"/>
    <col min="13834" max="13834" width="10.44140625" style="10" customWidth="1"/>
    <col min="13835" max="13835" width="9.6640625" style="10" customWidth="1"/>
    <col min="13836" max="13836" width="10.33203125" style="10" customWidth="1"/>
    <col min="13837" max="13837" width="9.6640625" style="10" customWidth="1"/>
    <col min="13838" max="14080" width="9.109375" style="10"/>
    <col min="14081" max="14081" width="2.44140625" style="10" customWidth="1"/>
    <col min="14082" max="14082" width="24.44140625" style="10" customWidth="1"/>
    <col min="14083" max="14083" width="15.44140625" style="10" customWidth="1"/>
    <col min="14084" max="14084" width="18" style="10" customWidth="1"/>
    <col min="14085" max="14085" width="14.109375" style="10" customWidth="1"/>
    <col min="14086" max="14086" width="14.44140625" style="10" customWidth="1"/>
    <col min="14087" max="14088" width="8.6640625" style="10" customWidth="1"/>
    <col min="14089" max="14089" width="10.109375" style="10" customWidth="1"/>
    <col min="14090" max="14090" width="10.44140625" style="10" customWidth="1"/>
    <col min="14091" max="14091" width="9.6640625" style="10" customWidth="1"/>
    <col min="14092" max="14092" width="10.33203125" style="10" customWidth="1"/>
    <col min="14093" max="14093" width="9.6640625" style="10" customWidth="1"/>
    <col min="14094" max="14336" width="9.109375" style="10"/>
    <col min="14337" max="14337" width="2.44140625" style="10" customWidth="1"/>
    <col min="14338" max="14338" width="24.44140625" style="10" customWidth="1"/>
    <col min="14339" max="14339" width="15.44140625" style="10" customWidth="1"/>
    <col min="14340" max="14340" width="18" style="10" customWidth="1"/>
    <col min="14341" max="14341" width="14.109375" style="10" customWidth="1"/>
    <col min="14342" max="14342" width="14.44140625" style="10" customWidth="1"/>
    <col min="14343" max="14344" width="8.6640625" style="10" customWidth="1"/>
    <col min="14345" max="14345" width="10.109375" style="10" customWidth="1"/>
    <col min="14346" max="14346" width="10.44140625" style="10" customWidth="1"/>
    <col min="14347" max="14347" width="9.6640625" style="10" customWidth="1"/>
    <col min="14348" max="14348" width="10.33203125" style="10" customWidth="1"/>
    <col min="14349" max="14349" width="9.6640625" style="10" customWidth="1"/>
    <col min="14350" max="14592" width="9.109375" style="10"/>
    <col min="14593" max="14593" width="2.44140625" style="10" customWidth="1"/>
    <col min="14594" max="14594" width="24.44140625" style="10" customWidth="1"/>
    <col min="14595" max="14595" width="15.44140625" style="10" customWidth="1"/>
    <col min="14596" max="14596" width="18" style="10" customWidth="1"/>
    <col min="14597" max="14597" width="14.109375" style="10" customWidth="1"/>
    <col min="14598" max="14598" width="14.44140625" style="10" customWidth="1"/>
    <col min="14599" max="14600" width="8.6640625" style="10" customWidth="1"/>
    <col min="14601" max="14601" width="10.109375" style="10" customWidth="1"/>
    <col min="14602" max="14602" width="10.44140625" style="10" customWidth="1"/>
    <col min="14603" max="14603" width="9.6640625" style="10" customWidth="1"/>
    <col min="14604" max="14604" width="10.33203125" style="10" customWidth="1"/>
    <col min="14605" max="14605" width="9.6640625" style="10" customWidth="1"/>
    <col min="14606" max="14848" width="9.109375" style="10"/>
    <col min="14849" max="14849" width="2.44140625" style="10" customWidth="1"/>
    <col min="14850" max="14850" width="24.44140625" style="10" customWidth="1"/>
    <col min="14851" max="14851" width="15.44140625" style="10" customWidth="1"/>
    <col min="14852" max="14852" width="18" style="10" customWidth="1"/>
    <col min="14853" max="14853" width="14.109375" style="10" customWidth="1"/>
    <col min="14854" max="14854" width="14.44140625" style="10" customWidth="1"/>
    <col min="14855" max="14856" width="8.6640625" style="10" customWidth="1"/>
    <col min="14857" max="14857" width="10.109375" style="10" customWidth="1"/>
    <col min="14858" max="14858" width="10.44140625" style="10" customWidth="1"/>
    <col min="14859" max="14859" width="9.6640625" style="10" customWidth="1"/>
    <col min="14860" max="14860" width="10.33203125" style="10" customWidth="1"/>
    <col min="14861" max="14861" width="9.6640625" style="10" customWidth="1"/>
    <col min="14862" max="15104" width="9.109375" style="10"/>
    <col min="15105" max="15105" width="2.44140625" style="10" customWidth="1"/>
    <col min="15106" max="15106" width="24.44140625" style="10" customWidth="1"/>
    <col min="15107" max="15107" width="15.44140625" style="10" customWidth="1"/>
    <col min="15108" max="15108" width="18" style="10" customWidth="1"/>
    <col min="15109" max="15109" width="14.109375" style="10" customWidth="1"/>
    <col min="15110" max="15110" width="14.44140625" style="10" customWidth="1"/>
    <col min="15111" max="15112" width="8.6640625" style="10" customWidth="1"/>
    <col min="15113" max="15113" width="10.109375" style="10" customWidth="1"/>
    <col min="15114" max="15114" width="10.44140625" style="10" customWidth="1"/>
    <col min="15115" max="15115" width="9.6640625" style="10" customWidth="1"/>
    <col min="15116" max="15116" width="10.33203125" style="10" customWidth="1"/>
    <col min="15117" max="15117" width="9.6640625" style="10" customWidth="1"/>
    <col min="15118" max="15360" width="9.109375" style="10"/>
    <col min="15361" max="15361" width="2.44140625" style="10" customWidth="1"/>
    <col min="15362" max="15362" width="24.44140625" style="10" customWidth="1"/>
    <col min="15363" max="15363" width="15.44140625" style="10" customWidth="1"/>
    <col min="15364" max="15364" width="18" style="10" customWidth="1"/>
    <col min="15365" max="15365" width="14.109375" style="10" customWidth="1"/>
    <col min="15366" max="15366" width="14.44140625" style="10" customWidth="1"/>
    <col min="15367" max="15368" width="8.6640625" style="10" customWidth="1"/>
    <col min="15369" max="15369" width="10.109375" style="10" customWidth="1"/>
    <col min="15370" max="15370" width="10.44140625" style="10" customWidth="1"/>
    <col min="15371" max="15371" width="9.6640625" style="10" customWidth="1"/>
    <col min="15372" max="15372" width="10.33203125" style="10" customWidth="1"/>
    <col min="15373" max="15373" width="9.6640625" style="10" customWidth="1"/>
    <col min="15374" max="15616" width="9.109375" style="10"/>
    <col min="15617" max="15617" width="2.44140625" style="10" customWidth="1"/>
    <col min="15618" max="15618" width="24.44140625" style="10" customWidth="1"/>
    <col min="15619" max="15619" width="15.44140625" style="10" customWidth="1"/>
    <col min="15620" max="15620" width="18" style="10" customWidth="1"/>
    <col min="15621" max="15621" width="14.109375" style="10" customWidth="1"/>
    <col min="15622" max="15622" width="14.44140625" style="10" customWidth="1"/>
    <col min="15623" max="15624" width="8.6640625" style="10" customWidth="1"/>
    <col min="15625" max="15625" width="10.109375" style="10" customWidth="1"/>
    <col min="15626" max="15626" width="10.44140625" style="10" customWidth="1"/>
    <col min="15627" max="15627" width="9.6640625" style="10" customWidth="1"/>
    <col min="15628" max="15628" width="10.33203125" style="10" customWidth="1"/>
    <col min="15629" max="15629" width="9.6640625" style="10" customWidth="1"/>
    <col min="15630" max="15872" width="9.109375" style="10"/>
    <col min="15873" max="15873" width="2.44140625" style="10" customWidth="1"/>
    <col min="15874" max="15874" width="24.44140625" style="10" customWidth="1"/>
    <col min="15875" max="15875" width="15.44140625" style="10" customWidth="1"/>
    <col min="15876" max="15876" width="18" style="10" customWidth="1"/>
    <col min="15877" max="15877" width="14.109375" style="10" customWidth="1"/>
    <col min="15878" max="15878" width="14.44140625" style="10" customWidth="1"/>
    <col min="15879" max="15880" width="8.6640625" style="10" customWidth="1"/>
    <col min="15881" max="15881" width="10.109375" style="10" customWidth="1"/>
    <col min="15882" max="15882" width="10.44140625" style="10" customWidth="1"/>
    <col min="15883" max="15883" width="9.6640625" style="10" customWidth="1"/>
    <col min="15884" max="15884" width="10.33203125" style="10" customWidth="1"/>
    <col min="15885" max="15885" width="9.6640625" style="10" customWidth="1"/>
    <col min="15886" max="16128" width="9.109375" style="10"/>
    <col min="16129" max="16129" width="2.44140625" style="10" customWidth="1"/>
    <col min="16130" max="16130" width="24.44140625" style="10" customWidth="1"/>
    <col min="16131" max="16131" width="15.44140625" style="10" customWidth="1"/>
    <col min="16132" max="16132" width="18" style="10" customWidth="1"/>
    <col min="16133" max="16133" width="14.109375" style="10" customWidth="1"/>
    <col min="16134" max="16134" width="14.44140625" style="10" customWidth="1"/>
    <col min="16135" max="16136" width="8.6640625" style="10" customWidth="1"/>
    <col min="16137" max="16137" width="10.109375" style="10" customWidth="1"/>
    <col min="16138" max="16138" width="10.44140625" style="10" customWidth="1"/>
    <col min="16139" max="16139" width="9.6640625" style="10" customWidth="1"/>
    <col min="16140" max="16140" width="10.33203125" style="10" customWidth="1"/>
    <col min="16141" max="16141" width="9.6640625" style="10" customWidth="1"/>
    <col min="16142" max="16384" width="9.109375" style="10"/>
  </cols>
  <sheetData>
    <row r="1" spans="1:13" ht="13.8" x14ac:dyDescent="0.25">
      <c r="L1" s="251" t="s">
        <v>2001</v>
      </c>
    </row>
    <row r="2" spans="1:13" ht="15.6" x14ac:dyDescent="0.3">
      <c r="A2" s="605" t="s">
        <v>1574</v>
      </c>
      <c r="B2" s="605"/>
      <c r="C2" s="605"/>
      <c r="D2" s="605"/>
      <c r="E2" s="605"/>
      <c r="F2" s="605"/>
      <c r="G2" s="605"/>
      <c r="H2" s="605"/>
      <c r="I2" s="605"/>
      <c r="J2" s="605"/>
      <c r="K2" s="605"/>
      <c r="L2" s="605"/>
      <c r="M2" s="309"/>
    </row>
    <row r="4" spans="1:13" x14ac:dyDescent="0.25">
      <c r="A4" s="606" t="s">
        <v>1575</v>
      </c>
      <c r="B4" s="606"/>
      <c r="C4" s="606"/>
      <c r="D4" s="606"/>
      <c r="E4" s="606"/>
      <c r="F4" s="606"/>
      <c r="G4" s="606"/>
      <c r="H4" s="606"/>
      <c r="I4" s="606"/>
      <c r="J4" s="606"/>
      <c r="K4" s="606"/>
      <c r="L4" s="606"/>
    </row>
    <row r="5" spans="1:13" x14ac:dyDescent="0.25">
      <c r="B5" s="310"/>
      <c r="C5" s="311"/>
      <c r="D5" s="311"/>
      <c r="E5" s="311"/>
      <c r="F5" s="311"/>
    </row>
    <row r="7" spans="1:13" x14ac:dyDescent="0.25">
      <c r="L7" s="312" t="s">
        <v>25</v>
      </c>
    </row>
    <row r="8" spans="1:13" ht="39.6" x14ac:dyDescent="0.25">
      <c r="A8" s="313"/>
      <c r="B8" s="314" t="s">
        <v>476</v>
      </c>
      <c r="C8" s="314" t="s">
        <v>1576</v>
      </c>
      <c r="D8" s="314" t="s">
        <v>1577</v>
      </c>
      <c r="E8" s="314" t="s">
        <v>1578</v>
      </c>
      <c r="F8" s="314" t="s">
        <v>1579</v>
      </c>
      <c r="G8" s="315" t="s">
        <v>1583</v>
      </c>
      <c r="H8" s="315" t="s">
        <v>1584</v>
      </c>
      <c r="I8" s="314" t="s">
        <v>1585</v>
      </c>
      <c r="J8" s="314" t="s">
        <v>1586</v>
      </c>
      <c r="K8" s="314" t="s">
        <v>1580</v>
      </c>
      <c r="L8" s="314" t="s">
        <v>1587</v>
      </c>
    </row>
    <row r="9" spans="1:13" x14ac:dyDescent="0.25">
      <c r="A9" s="316" t="s">
        <v>1558</v>
      </c>
      <c r="B9" s="317" t="s">
        <v>468</v>
      </c>
      <c r="C9" s="317" t="s">
        <v>468</v>
      </c>
      <c r="D9" s="317" t="s">
        <v>468</v>
      </c>
      <c r="E9" s="317" t="s">
        <v>468</v>
      </c>
      <c r="F9" s="317" t="s">
        <v>468</v>
      </c>
      <c r="G9" s="317" t="s">
        <v>468</v>
      </c>
      <c r="H9" s="317" t="s">
        <v>468</v>
      </c>
      <c r="I9" s="317" t="s">
        <v>468</v>
      </c>
      <c r="J9" s="317" t="s">
        <v>468</v>
      </c>
      <c r="K9" s="317" t="s">
        <v>468</v>
      </c>
      <c r="L9" s="317" t="s">
        <v>468</v>
      </c>
    </row>
    <row r="10" spans="1:13" x14ac:dyDescent="0.25">
      <c r="A10" s="316" t="s">
        <v>1560</v>
      </c>
      <c r="B10" s="317" t="s">
        <v>468</v>
      </c>
      <c r="C10" s="317" t="s">
        <v>468</v>
      </c>
      <c r="D10" s="317" t="s">
        <v>468</v>
      </c>
      <c r="E10" s="317" t="s">
        <v>468</v>
      </c>
      <c r="F10" s="317" t="s">
        <v>468</v>
      </c>
      <c r="G10" s="317" t="s">
        <v>468</v>
      </c>
      <c r="H10" s="317" t="s">
        <v>468</v>
      </c>
      <c r="I10" s="317" t="s">
        <v>468</v>
      </c>
      <c r="J10" s="317" t="s">
        <v>468</v>
      </c>
      <c r="K10" s="317" t="s">
        <v>468</v>
      </c>
      <c r="L10" s="317" t="s">
        <v>468</v>
      </c>
    </row>
    <row r="11" spans="1:13" x14ac:dyDescent="0.25">
      <c r="A11" s="316" t="s">
        <v>1562</v>
      </c>
      <c r="B11" s="317" t="s">
        <v>468</v>
      </c>
      <c r="C11" s="317" t="s">
        <v>468</v>
      </c>
      <c r="D11" s="317" t="s">
        <v>468</v>
      </c>
      <c r="E11" s="317" t="s">
        <v>468</v>
      </c>
      <c r="F11" s="317" t="s">
        <v>468</v>
      </c>
      <c r="G11" s="317" t="s">
        <v>468</v>
      </c>
      <c r="H11" s="317" t="s">
        <v>468</v>
      </c>
      <c r="I11" s="317" t="s">
        <v>468</v>
      </c>
      <c r="J11" s="317" t="s">
        <v>468</v>
      </c>
      <c r="K11" s="317" t="s">
        <v>468</v>
      </c>
      <c r="L11" s="317" t="s">
        <v>468</v>
      </c>
    </row>
  </sheetData>
  <mergeCells count="2">
    <mergeCell ref="A2:L2"/>
    <mergeCell ref="A4:L4"/>
  </mergeCells>
  <pageMargins left="0.7" right="0.7" top="0.75" bottom="0.75" header="0.3" footer="0.3"/>
  <pageSetup paperSize="9" scale="91"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92A9C-9DF7-434A-BADE-6EE716BE7538}">
  <sheetPr>
    <tabColor rgb="FF92D050"/>
    <pageSetUpPr fitToPage="1"/>
  </sheetPr>
  <dimension ref="A1:I54"/>
  <sheetViews>
    <sheetView zoomScaleNormal="100" workbookViewId="0">
      <selection activeCell="I1" sqref="I1"/>
    </sheetView>
  </sheetViews>
  <sheetFormatPr defaultRowHeight="13.2" x14ac:dyDescent="0.25"/>
  <cols>
    <col min="1" max="1" width="53.5546875" style="474" customWidth="1"/>
    <col min="2" max="2" width="10.5546875" style="469" customWidth="1"/>
    <col min="3" max="3" width="15" style="469" customWidth="1"/>
    <col min="4" max="4" width="11.44140625" style="469" bestFit="1" customWidth="1"/>
    <col min="5" max="5" width="14" style="469" customWidth="1"/>
    <col min="6" max="6" width="11.33203125" style="469" bestFit="1" customWidth="1"/>
    <col min="7" max="7" width="13" style="469" customWidth="1"/>
    <col min="8" max="8" width="16.44140625" style="474" customWidth="1"/>
    <col min="9" max="9" width="13.33203125" style="474" bestFit="1" customWidth="1"/>
    <col min="10" max="256" width="9.109375" style="10"/>
    <col min="257" max="257" width="49.33203125" style="10" customWidth="1"/>
    <col min="258" max="258" width="10.5546875" style="10" customWidth="1"/>
    <col min="259" max="259" width="15" style="10" customWidth="1"/>
    <col min="260" max="260" width="11.44140625" style="10" bestFit="1" customWidth="1"/>
    <col min="261" max="261" width="14" style="10" customWidth="1"/>
    <col min="262" max="262" width="11.33203125" style="10" bestFit="1" customWidth="1"/>
    <col min="263" max="263" width="13" style="10" customWidth="1"/>
    <col min="264" max="264" width="16.44140625" style="10" customWidth="1"/>
    <col min="265" max="265" width="13.33203125" style="10" bestFit="1" customWidth="1"/>
    <col min="266" max="512" width="9.109375" style="10"/>
    <col min="513" max="513" width="49.33203125" style="10" customWidth="1"/>
    <col min="514" max="514" width="10.5546875" style="10" customWidth="1"/>
    <col min="515" max="515" width="15" style="10" customWidth="1"/>
    <col min="516" max="516" width="11.44140625" style="10" bestFit="1" customWidth="1"/>
    <col min="517" max="517" width="14" style="10" customWidth="1"/>
    <col min="518" max="518" width="11.33203125" style="10" bestFit="1" customWidth="1"/>
    <col min="519" max="519" width="13" style="10" customWidth="1"/>
    <col min="520" max="520" width="16.44140625" style="10" customWidth="1"/>
    <col min="521" max="521" width="13.33203125" style="10" bestFit="1" customWidth="1"/>
    <col min="522" max="768" width="9.109375" style="10"/>
    <col min="769" max="769" width="49.33203125" style="10" customWidth="1"/>
    <col min="770" max="770" width="10.5546875" style="10" customWidth="1"/>
    <col min="771" max="771" width="15" style="10" customWidth="1"/>
    <col min="772" max="772" width="11.44140625" style="10" bestFit="1" customWidth="1"/>
    <col min="773" max="773" width="14" style="10" customWidth="1"/>
    <col min="774" max="774" width="11.33203125" style="10" bestFit="1" customWidth="1"/>
    <col min="775" max="775" width="13" style="10" customWidth="1"/>
    <col min="776" max="776" width="16.44140625" style="10" customWidth="1"/>
    <col min="777" max="777" width="13.33203125" style="10" bestFit="1" customWidth="1"/>
    <col min="778" max="1024" width="9.109375" style="10"/>
    <col min="1025" max="1025" width="49.33203125" style="10" customWidth="1"/>
    <col min="1026" max="1026" width="10.5546875" style="10" customWidth="1"/>
    <col min="1027" max="1027" width="15" style="10" customWidth="1"/>
    <col min="1028" max="1028" width="11.44140625" style="10" bestFit="1" customWidth="1"/>
    <col min="1029" max="1029" width="14" style="10" customWidth="1"/>
    <col min="1030" max="1030" width="11.33203125" style="10" bestFit="1" customWidth="1"/>
    <col min="1031" max="1031" width="13" style="10" customWidth="1"/>
    <col min="1032" max="1032" width="16.44140625" style="10" customWidth="1"/>
    <col min="1033" max="1033" width="13.33203125" style="10" bestFit="1" customWidth="1"/>
    <col min="1034" max="1280" width="9.109375" style="10"/>
    <col min="1281" max="1281" width="49.33203125" style="10" customWidth="1"/>
    <col min="1282" max="1282" width="10.5546875" style="10" customWidth="1"/>
    <col min="1283" max="1283" width="15" style="10" customWidth="1"/>
    <col min="1284" max="1284" width="11.44140625" style="10" bestFit="1" customWidth="1"/>
    <col min="1285" max="1285" width="14" style="10" customWidth="1"/>
    <col min="1286" max="1286" width="11.33203125" style="10" bestFit="1" customWidth="1"/>
    <col min="1287" max="1287" width="13" style="10" customWidth="1"/>
    <col min="1288" max="1288" width="16.44140625" style="10" customWidth="1"/>
    <col min="1289" max="1289" width="13.33203125" style="10" bestFit="1" customWidth="1"/>
    <col min="1290" max="1536" width="9.109375" style="10"/>
    <col min="1537" max="1537" width="49.33203125" style="10" customWidth="1"/>
    <col min="1538" max="1538" width="10.5546875" style="10" customWidth="1"/>
    <col min="1539" max="1539" width="15" style="10" customWidth="1"/>
    <col min="1540" max="1540" width="11.44140625" style="10" bestFit="1" customWidth="1"/>
    <col min="1541" max="1541" width="14" style="10" customWidth="1"/>
    <col min="1542" max="1542" width="11.33203125" style="10" bestFit="1" customWidth="1"/>
    <col min="1543" max="1543" width="13" style="10" customWidth="1"/>
    <col min="1544" max="1544" width="16.44140625" style="10" customWidth="1"/>
    <col min="1545" max="1545" width="13.33203125" style="10" bestFit="1" customWidth="1"/>
    <col min="1546" max="1792" width="9.109375" style="10"/>
    <col min="1793" max="1793" width="49.33203125" style="10" customWidth="1"/>
    <col min="1794" max="1794" width="10.5546875" style="10" customWidth="1"/>
    <col min="1795" max="1795" width="15" style="10" customWidth="1"/>
    <col min="1796" max="1796" width="11.44140625" style="10" bestFit="1" customWidth="1"/>
    <col min="1797" max="1797" width="14" style="10" customWidth="1"/>
    <col min="1798" max="1798" width="11.33203125" style="10" bestFit="1" customWidth="1"/>
    <col min="1799" max="1799" width="13" style="10" customWidth="1"/>
    <col min="1800" max="1800" width="16.44140625" style="10" customWidth="1"/>
    <col min="1801" max="1801" width="13.33203125" style="10" bestFit="1" customWidth="1"/>
    <col min="1802" max="2048" width="9.109375" style="10"/>
    <col min="2049" max="2049" width="49.33203125" style="10" customWidth="1"/>
    <col min="2050" max="2050" width="10.5546875" style="10" customWidth="1"/>
    <col min="2051" max="2051" width="15" style="10" customWidth="1"/>
    <col min="2052" max="2052" width="11.44140625" style="10" bestFit="1" customWidth="1"/>
    <col min="2053" max="2053" width="14" style="10" customWidth="1"/>
    <col min="2054" max="2054" width="11.33203125" style="10" bestFit="1" customWidth="1"/>
    <col min="2055" max="2055" width="13" style="10" customWidth="1"/>
    <col min="2056" max="2056" width="16.44140625" style="10" customWidth="1"/>
    <col min="2057" max="2057" width="13.33203125" style="10" bestFit="1" customWidth="1"/>
    <col min="2058" max="2304" width="9.109375" style="10"/>
    <col min="2305" max="2305" width="49.33203125" style="10" customWidth="1"/>
    <col min="2306" max="2306" width="10.5546875" style="10" customWidth="1"/>
    <col min="2307" max="2307" width="15" style="10" customWidth="1"/>
    <col min="2308" max="2308" width="11.44140625" style="10" bestFit="1" customWidth="1"/>
    <col min="2309" max="2309" width="14" style="10" customWidth="1"/>
    <col min="2310" max="2310" width="11.33203125" style="10" bestFit="1" customWidth="1"/>
    <col min="2311" max="2311" width="13" style="10" customWidth="1"/>
    <col min="2312" max="2312" width="16.44140625" style="10" customWidth="1"/>
    <col min="2313" max="2313" width="13.33203125" style="10" bestFit="1" customWidth="1"/>
    <col min="2314" max="2560" width="9.109375" style="10"/>
    <col min="2561" max="2561" width="49.33203125" style="10" customWidth="1"/>
    <col min="2562" max="2562" width="10.5546875" style="10" customWidth="1"/>
    <col min="2563" max="2563" width="15" style="10" customWidth="1"/>
    <col min="2564" max="2564" width="11.44140625" style="10" bestFit="1" customWidth="1"/>
    <col min="2565" max="2565" width="14" style="10" customWidth="1"/>
    <col min="2566" max="2566" width="11.33203125" style="10" bestFit="1" customWidth="1"/>
    <col min="2567" max="2567" width="13" style="10" customWidth="1"/>
    <col min="2568" max="2568" width="16.44140625" style="10" customWidth="1"/>
    <col min="2569" max="2569" width="13.33203125" style="10" bestFit="1" customWidth="1"/>
    <col min="2570" max="2816" width="9.109375" style="10"/>
    <col min="2817" max="2817" width="49.33203125" style="10" customWidth="1"/>
    <col min="2818" max="2818" width="10.5546875" style="10" customWidth="1"/>
    <col min="2819" max="2819" width="15" style="10" customWidth="1"/>
    <col min="2820" max="2820" width="11.44140625" style="10" bestFit="1" customWidth="1"/>
    <col min="2821" max="2821" width="14" style="10" customWidth="1"/>
    <col min="2822" max="2822" width="11.33203125" style="10" bestFit="1" customWidth="1"/>
    <col min="2823" max="2823" width="13" style="10" customWidth="1"/>
    <col min="2824" max="2824" width="16.44140625" style="10" customWidth="1"/>
    <col min="2825" max="2825" width="13.33203125" style="10" bestFit="1" customWidth="1"/>
    <col min="2826" max="3072" width="9.109375" style="10"/>
    <col min="3073" max="3073" width="49.33203125" style="10" customWidth="1"/>
    <col min="3074" max="3074" width="10.5546875" style="10" customWidth="1"/>
    <col min="3075" max="3075" width="15" style="10" customWidth="1"/>
    <col min="3076" max="3076" width="11.44140625" style="10" bestFit="1" customWidth="1"/>
    <col min="3077" max="3077" width="14" style="10" customWidth="1"/>
    <col min="3078" max="3078" width="11.33203125" style="10" bestFit="1" customWidth="1"/>
    <col min="3079" max="3079" width="13" style="10" customWidth="1"/>
    <col min="3080" max="3080" width="16.44140625" style="10" customWidth="1"/>
    <col min="3081" max="3081" width="13.33203125" style="10" bestFit="1" customWidth="1"/>
    <col min="3082" max="3328" width="9.109375" style="10"/>
    <col min="3329" max="3329" width="49.33203125" style="10" customWidth="1"/>
    <col min="3330" max="3330" width="10.5546875" style="10" customWidth="1"/>
    <col min="3331" max="3331" width="15" style="10" customWidth="1"/>
    <col min="3332" max="3332" width="11.44140625" style="10" bestFit="1" customWidth="1"/>
    <col min="3333" max="3333" width="14" style="10" customWidth="1"/>
    <col min="3334" max="3334" width="11.33203125" style="10" bestFit="1" customWidth="1"/>
    <col min="3335" max="3335" width="13" style="10" customWidth="1"/>
    <col min="3336" max="3336" width="16.44140625" style="10" customWidth="1"/>
    <col min="3337" max="3337" width="13.33203125" style="10" bestFit="1" customWidth="1"/>
    <col min="3338" max="3584" width="9.109375" style="10"/>
    <col min="3585" max="3585" width="49.33203125" style="10" customWidth="1"/>
    <col min="3586" max="3586" width="10.5546875" style="10" customWidth="1"/>
    <col min="3587" max="3587" width="15" style="10" customWidth="1"/>
    <col min="3588" max="3588" width="11.44140625" style="10" bestFit="1" customWidth="1"/>
    <col min="3589" max="3589" width="14" style="10" customWidth="1"/>
    <col min="3590" max="3590" width="11.33203125" style="10" bestFit="1" customWidth="1"/>
    <col min="3591" max="3591" width="13" style="10" customWidth="1"/>
    <col min="3592" max="3592" width="16.44140625" style="10" customWidth="1"/>
    <col min="3593" max="3593" width="13.33203125" style="10" bestFit="1" customWidth="1"/>
    <col min="3594" max="3840" width="9.109375" style="10"/>
    <col min="3841" max="3841" width="49.33203125" style="10" customWidth="1"/>
    <col min="3842" max="3842" width="10.5546875" style="10" customWidth="1"/>
    <col min="3843" max="3843" width="15" style="10" customWidth="1"/>
    <col min="3844" max="3844" width="11.44140625" style="10" bestFit="1" customWidth="1"/>
    <col min="3845" max="3845" width="14" style="10" customWidth="1"/>
    <col min="3846" max="3846" width="11.33203125" style="10" bestFit="1" customWidth="1"/>
    <col min="3847" max="3847" width="13" style="10" customWidth="1"/>
    <col min="3848" max="3848" width="16.44140625" style="10" customWidth="1"/>
    <col min="3849" max="3849" width="13.33203125" style="10" bestFit="1" customWidth="1"/>
    <col min="3850" max="4096" width="9.109375" style="10"/>
    <col min="4097" max="4097" width="49.33203125" style="10" customWidth="1"/>
    <col min="4098" max="4098" width="10.5546875" style="10" customWidth="1"/>
    <col min="4099" max="4099" width="15" style="10" customWidth="1"/>
    <col min="4100" max="4100" width="11.44140625" style="10" bestFit="1" customWidth="1"/>
    <col min="4101" max="4101" width="14" style="10" customWidth="1"/>
    <col min="4102" max="4102" width="11.33203125" style="10" bestFit="1" customWidth="1"/>
    <col min="4103" max="4103" width="13" style="10" customWidth="1"/>
    <col min="4104" max="4104" width="16.44140625" style="10" customWidth="1"/>
    <col min="4105" max="4105" width="13.33203125" style="10" bestFit="1" customWidth="1"/>
    <col min="4106" max="4352" width="9.109375" style="10"/>
    <col min="4353" max="4353" width="49.33203125" style="10" customWidth="1"/>
    <col min="4354" max="4354" width="10.5546875" style="10" customWidth="1"/>
    <col min="4355" max="4355" width="15" style="10" customWidth="1"/>
    <col min="4356" max="4356" width="11.44140625" style="10" bestFit="1" customWidth="1"/>
    <col min="4357" max="4357" width="14" style="10" customWidth="1"/>
    <col min="4358" max="4358" width="11.33203125" style="10" bestFit="1" customWidth="1"/>
    <col min="4359" max="4359" width="13" style="10" customWidth="1"/>
    <col min="4360" max="4360" width="16.44140625" style="10" customWidth="1"/>
    <col min="4361" max="4361" width="13.33203125" style="10" bestFit="1" customWidth="1"/>
    <col min="4362" max="4608" width="9.109375" style="10"/>
    <col min="4609" max="4609" width="49.33203125" style="10" customWidth="1"/>
    <col min="4610" max="4610" width="10.5546875" style="10" customWidth="1"/>
    <col min="4611" max="4611" width="15" style="10" customWidth="1"/>
    <col min="4612" max="4612" width="11.44140625" style="10" bestFit="1" customWidth="1"/>
    <col min="4613" max="4613" width="14" style="10" customWidth="1"/>
    <col min="4614" max="4614" width="11.33203125" style="10" bestFit="1" customWidth="1"/>
    <col min="4615" max="4615" width="13" style="10" customWidth="1"/>
    <col min="4616" max="4616" width="16.44140625" style="10" customWidth="1"/>
    <col min="4617" max="4617" width="13.33203125" style="10" bestFit="1" customWidth="1"/>
    <col min="4618" max="4864" width="9.109375" style="10"/>
    <col min="4865" max="4865" width="49.33203125" style="10" customWidth="1"/>
    <col min="4866" max="4866" width="10.5546875" style="10" customWidth="1"/>
    <col min="4867" max="4867" width="15" style="10" customWidth="1"/>
    <col min="4868" max="4868" width="11.44140625" style="10" bestFit="1" customWidth="1"/>
    <col min="4869" max="4869" width="14" style="10" customWidth="1"/>
    <col min="4870" max="4870" width="11.33203125" style="10" bestFit="1" customWidth="1"/>
    <col min="4871" max="4871" width="13" style="10" customWidth="1"/>
    <col min="4872" max="4872" width="16.44140625" style="10" customWidth="1"/>
    <col min="4873" max="4873" width="13.33203125" style="10" bestFit="1" customWidth="1"/>
    <col min="4874" max="5120" width="9.109375" style="10"/>
    <col min="5121" max="5121" width="49.33203125" style="10" customWidth="1"/>
    <col min="5122" max="5122" width="10.5546875" style="10" customWidth="1"/>
    <col min="5123" max="5123" width="15" style="10" customWidth="1"/>
    <col min="5124" max="5124" width="11.44140625" style="10" bestFit="1" customWidth="1"/>
    <col min="5125" max="5125" width="14" style="10" customWidth="1"/>
    <col min="5126" max="5126" width="11.33203125" style="10" bestFit="1" customWidth="1"/>
    <col min="5127" max="5127" width="13" style="10" customWidth="1"/>
    <col min="5128" max="5128" width="16.44140625" style="10" customWidth="1"/>
    <col min="5129" max="5129" width="13.33203125" style="10" bestFit="1" customWidth="1"/>
    <col min="5130" max="5376" width="9.109375" style="10"/>
    <col min="5377" max="5377" width="49.33203125" style="10" customWidth="1"/>
    <col min="5378" max="5378" width="10.5546875" style="10" customWidth="1"/>
    <col min="5379" max="5379" width="15" style="10" customWidth="1"/>
    <col min="5380" max="5380" width="11.44140625" style="10" bestFit="1" customWidth="1"/>
    <col min="5381" max="5381" width="14" style="10" customWidth="1"/>
    <col min="5382" max="5382" width="11.33203125" style="10" bestFit="1" customWidth="1"/>
    <col min="5383" max="5383" width="13" style="10" customWidth="1"/>
    <col min="5384" max="5384" width="16.44140625" style="10" customWidth="1"/>
    <col min="5385" max="5385" width="13.33203125" style="10" bestFit="1" customWidth="1"/>
    <col min="5386" max="5632" width="9.109375" style="10"/>
    <col min="5633" max="5633" width="49.33203125" style="10" customWidth="1"/>
    <col min="5634" max="5634" width="10.5546875" style="10" customWidth="1"/>
    <col min="5635" max="5635" width="15" style="10" customWidth="1"/>
    <col min="5636" max="5636" width="11.44140625" style="10" bestFit="1" customWidth="1"/>
    <col min="5637" max="5637" width="14" style="10" customWidth="1"/>
    <col min="5638" max="5638" width="11.33203125" style="10" bestFit="1" customWidth="1"/>
    <col min="5639" max="5639" width="13" style="10" customWidth="1"/>
    <col min="5640" max="5640" width="16.44140625" style="10" customWidth="1"/>
    <col min="5641" max="5641" width="13.33203125" style="10" bestFit="1" customWidth="1"/>
    <col min="5642" max="5888" width="9.109375" style="10"/>
    <col min="5889" max="5889" width="49.33203125" style="10" customWidth="1"/>
    <col min="5890" max="5890" width="10.5546875" style="10" customWidth="1"/>
    <col min="5891" max="5891" width="15" style="10" customWidth="1"/>
    <col min="5892" max="5892" width="11.44140625" style="10" bestFit="1" customWidth="1"/>
    <col min="5893" max="5893" width="14" style="10" customWidth="1"/>
    <col min="5894" max="5894" width="11.33203125" style="10" bestFit="1" customWidth="1"/>
    <col min="5895" max="5895" width="13" style="10" customWidth="1"/>
    <col min="5896" max="5896" width="16.44140625" style="10" customWidth="1"/>
    <col min="5897" max="5897" width="13.33203125" style="10" bestFit="1" customWidth="1"/>
    <col min="5898" max="6144" width="9.109375" style="10"/>
    <col min="6145" max="6145" width="49.33203125" style="10" customWidth="1"/>
    <col min="6146" max="6146" width="10.5546875" style="10" customWidth="1"/>
    <col min="6147" max="6147" width="15" style="10" customWidth="1"/>
    <col min="6148" max="6148" width="11.44140625" style="10" bestFit="1" customWidth="1"/>
    <col min="6149" max="6149" width="14" style="10" customWidth="1"/>
    <col min="6150" max="6150" width="11.33203125" style="10" bestFit="1" customWidth="1"/>
    <col min="6151" max="6151" width="13" style="10" customWidth="1"/>
    <col min="6152" max="6152" width="16.44140625" style="10" customWidth="1"/>
    <col min="6153" max="6153" width="13.33203125" style="10" bestFit="1" customWidth="1"/>
    <col min="6154" max="6400" width="9.109375" style="10"/>
    <col min="6401" max="6401" width="49.33203125" style="10" customWidth="1"/>
    <col min="6402" max="6402" width="10.5546875" style="10" customWidth="1"/>
    <col min="6403" max="6403" width="15" style="10" customWidth="1"/>
    <col min="6404" max="6404" width="11.44140625" style="10" bestFit="1" customWidth="1"/>
    <col min="6405" max="6405" width="14" style="10" customWidth="1"/>
    <col min="6406" max="6406" width="11.33203125" style="10" bestFit="1" customWidth="1"/>
    <col min="6407" max="6407" width="13" style="10" customWidth="1"/>
    <col min="6408" max="6408" width="16.44140625" style="10" customWidth="1"/>
    <col min="6409" max="6409" width="13.33203125" style="10" bestFit="1" customWidth="1"/>
    <col min="6410" max="6656" width="9.109375" style="10"/>
    <col min="6657" max="6657" width="49.33203125" style="10" customWidth="1"/>
    <col min="6658" max="6658" width="10.5546875" style="10" customWidth="1"/>
    <col min="6659" max="6659" width="15" style="10" customWidth="1"/>
    <col min="6660" max="6660" width="11.44140625" style="10" bestFit="1" customWidth="1"/>
    <col min="6661" max="6661" width="14" style="10" customWidth="1"/>
    <col min="6662" max="6662" width="11.33203125" style="10" bestFit="1" customWidth="1"/>
    <col min="6663" max="6663" width="13" style="10" customWidth="1"/>
    <col min="6664" max="6664" width="16.44140625" style="10" customWidth="1"/>
    <col min="6665" max="6665" width="13.33203125" style="10" bestFit="1" customWidth="1"/>
    <col min="6666" max="6912" width="9.109375" style="10"/>
    <col min="6913" max="6913" width="49.33203125" style="10" customWidth="1"/>
    <col min="6914" max="6914" width="10.5546875" style="10" customWidth="1"/>
    <col min="6915" max="6915" width="15" style="10" customWidth="1"/>
    <col min="6916" max="6916" width="11.44140625" style="10" bestFit="1" customWidth="1"/>
    <col min="6917" max="6917" width="14" style="10" customWidth="1"/>
    <col min="6918" max="6918" width="11.33203125" style="10" bestFit="1" customWidth="1"/>
    <col min="6919" max="6919" width="13" style="10" customWidth="1"/>
    <col min="6920" max="6920" width="16.44140625" style="10" customWidth="1"/>
    <col min="6921" max="6921" width="13.33203125" style="10" bestFit="1" customWidth="1"/>
    <col min="6922" max="7168" width="9.109375" style="10"/>
    <col min="7169" max="7169" width="49.33203125" style="10" customWidth="1"/>
    <col min="7170" max="7170" width="10.5546875" style="10" customWidth="1"/>
    <col min="7171" max="7171" width="15" style="10" customWidth="1"/>
    <col min="7172" max="7172" width="11.44140625" style="10" bestFit="1" customWidth="1"/>
    <col min="7173" max="7173" width="14" style="10" customWidth="1"/>
    <col min="7174" max="7174" width="11.33203125" style="10" bestFit="1" customWidth="1"/>
    <col min="7175" max="7175" width="13" style="10" customWidth="1"/>
    <col min="7176" max="7176" width="16.44140625" style="10" customWidth="1"/>
    <col min="7177" max="7177" width="13.33203125" style="10" bestFit="1" customWidth="1"/>
    <col min="7178" max="7424" width="9.109375" style="10"/>
    <col min="7425" max="7425" width="49.33203125" style="10" customWidth="1"/>
    <col min="7426" max="7426" width="10.5546875" style="10" customWidth="1"/>
    <col min="7427" max="7427" width="15" style="10" customWidth="1"/>
    <col min="7428" max="7428" width="11.44140625" style="10" bestFit="1" customWidth="1"/>
    <col min="7429" max="7429" width="14" style="10" customWidth="1"/>
    <col min="7430" max="7430" width="11.33203125" style="10" bestFit="1" customWidth="1"/>
    <col min="7431" max="7431" width="13" style="10" customWidth="1"/>
    <col min="7432" max="7432" width="16.44140625" style="10" customWidth="1"/>
    <col min="7433" max="7433" width="13.33203125" style="10" bestFit="1" customWidth="1"/>
    <col min="7434" max="7680" width="9.109375" style="10"/>
    <col min="7681" max="7681" width="49.33203125" style="10" customWidth="1"/>
    <col min="7682" max="7682" width="10.5546875" style="10" customWidth="1"/>
    <col min="7683" max="7683" width="15" style="10" customWidth="1"/>
    <col min="7684" max="7684" width="11.44140625" style="10" bestFit="1" customWidth="1"/>
    <col min="7685" max="7685" width="14" style="10" customWidth="1"/>
    <col min="7686" max="7686" width="11.33203125" style="10" bestFit="1" customWidth="1"/>
    <col min="7687" max="7687" width="13" style="10" customWidth="1"/>
    <col min="7688" max="7688" width="16.44140625" style="10" customWidth="1"/>
    <col min="7689" max="7689" width="13.33203125" style="10" bestFit="1" customWidth="1"/>
    <col min="7690" max="7936" width="9.109375" style="10"/>
    <col min="7937" max="7937" width="49.33203125" style="10" customWidth="1"/>
    <col min="7938" max="7938" width="10.5546875" style="10" customWidth="1"/>
    <col min="7939" max="7939" width="15" style="10" customWidth="1"/>
    <col min="7940" max="7940" width="11.44140625" style="10" bestFit="1" customWidth="1"/>
    <col min="7941" max="7941" width="14" style="10" customWidth="1"/>
    <col min="7942" max="7942" width="11.33203125" style="10" bestFit="1" customWidth="1"/>
    <col min="7943" max="7943" width="13" style="10" customWidth="1"/>
    <col min="7944" max="7944" width="16.44140625" style="10" customWidth="1"/>
    <col min="7945" max="7945" width="13.33203125" style="10" bestFit="1" customWidth="1"/>
    <col min="7946" max="8192" width="9.109375" style="10"/>
    <col min="8193" max="8193" width="49.33203125" style="10" customWidth="1"/>
    <col min="8194" max="8194" width="10.5546875" style="10" customWidth="1"/>
    <col min="8195" max="8195" width="15" style="10" customWidth="1"/>
    <col min="8196" max="8196" width="11.44140625" style="10" bestFit="1" customWidth="1"/>
    <col min="8197" max="8197" width="14" style="10" customWidth="1"/>
    <col min="8198" max="8198" width="11.33203125" style="10" bestFit="1" customWidth="1"/>
    <col min="8199" max="8199" width="13" style="10" customWidth="1"/>
    <col min="8200" max="8200" width="16.44140625" style="10" customWidth="1"/>
    <col min="8201" max="8201" width="13.33203125" style="10" bestFit="1" customWidth="1"/>
    <col min="8202" max="8448" width="9.109375" style="10"/>
    <col min="8449" max="8449" width="49.33203125" style="10" customWidth="1"/>
    <col min="8450" max="8450" width="10.5546875" style="10" customWidth="1"/>
    <col min="8451" max="8451" width="15" style="10" customWidth="1"/>
    <col min="8452" max="8452" width="11.44140625" style="10" bestFit="1" customWidth="1"/>
    <col min="8453" max="8453" width="14" style="10" customWidth="1"/>
    <col min="8454" max="8454" width="11.33203125" style="10" bestFit="1" customWidth="1"/>
    <col min="8455" max="8455" width="13" style="10" customWidth="1"/>
    <col min="8456" max="8456" width="16.44140625" style="10" customWidth="1"/>
    <col min="8457" max="8457" width="13.33203125" style="10" bestFit="1" customWidth="1"/>
    <col min="8458" max="8704" width="9.109375" style="10"/>
    <col min="8705" max="8705" width="49.33203125" style="10" customWidth="1"/>
    <col min="8706" max="8706" width="10.5546875" style="10" customWidth="1"/>
    <col min="8707" max="8707" width="15" style="10" customWidth="1"/>
    <col min="8708" max="8708" width="11.44140625" style="10" bestFit="1" customWidth="1"/>
    <col min="8709" max="8709" width="14" style="10" customWidth="1"/>
    <col min="8710" max="8710" width="11.33203125" style="10" bestFit="1" customWidth="1"/>
    <col min="8711" max="8711" width="13" style="10" customWidth="1"/>
    <col min="8712" max="8712" width="16.44140625" style="10" customWidth="1"/>
    <col min="8713" max="8713" width="13.33203125" style="10" bestFit="1" customWidth="1"/>
    <col min="8714" max="8960" width="9.109375" style="10"/>
    <col min="8961" max="8961" width="49.33203125" style="10" customWidth="1"/>
    <col min="8962" max="8962" width="10.5546875" style="10" customWidth="1"/>
    <col min="8963" max="8963" width="15" style="10" customWidth="1"/>
    <col min="8964" max="8964" width="11.44140625" style="10" bestFit="1" customWidth="1"/>
    <col min="8965" max="8965" width="14" style="10" customWidth="1"/>
    <col min="8966" max="8966" width="11.33203125" style="10" bestFit="1" customWidth="1"/>
    <col min="8967" max="8967" width="13" style="10" customWidth="1"/>
    <col min="8968" max="8968" width="16.44140625" style="10" customWidth="1"/>
    <col min="8969" max="8969" width="13.33203125" style="10" bestFit="1" customWidth="1"/>
    <col min="8970" max="9216" width="9.109375" style="10"/>
    <col min="9217" max="9217" width="49.33203125" style="10" customWidth="1"/>
    <col min="9218" max="9218" width="10.5546875" style="10" customWidth="1"/>
    <col min="9219" max="9219" width="15" style="10" customWidth="1"/>
    <col min="9220" max="9220" width="11.44140625" style="10" bestFit="1" customWidth="1"/>
    <col min="9221" max="9221" width="14" style="10" customWidth="1"/>
    <col min="9222" max="9222" width="11.33203125" style="10" bestFit="1" customWidth="1"/>
    <col min="9223" max="9223" width="13" style="10" customWidth="1"/>
    <col min="9224" max="9224" width="16.44140625" style="10" customWidth="1"/>
    <col min="9225" max="9225" width="13.33203125" style="10" bestFit="1" customWidth="1"/>
    <col min="9226" max="9472" width="9.109375" style="10"/>
    <col min="9473" max="9473" width="49.33203125" style="10" customWidth="1"/>
    <col min="9474" max="9474" width="10.5546875" style="10" customWidth="1"/>
    <col min="9475" max="9475" width="15" style="10" customWidth="1"/>
    <col min="9476" max="9476" width="11.44140625" style="10" bestFit="1" customWidth="1"/>
    <col min="9477" max="9477" width="14" style="10" customWidth="1"/>
    <col min="9478" max="9478" width="11.33203125" style="10" bestFit="1" customWidth="1"/>
    <col min="9479" max="9479" width="13" style="10" customWidth="1"/>
    <col min="9480" max="9480" width="16.44140625" style="10" customWidth="1"/>
    <col min="9481" max="9481" width="13.33203125" style="10" bestFit="1" customWidth="1"/>
    <col min="9482" max="9728" width="9.109375" style="10"/>
    <col min="9729" max="9729" width="49.33203125" style="10" customWidth="1"/>
    <col min="9730" max="9730" width="10.5546875" style="10" customWidth="1"/>
    <col min="9731" max="9731" width="15" style="10" customWidth="1"/>
    <col min="9732" max="9732" width="11.44140625" style="10" bestFit="1" customWidth="1"/>
    <col min="9733" max="9733" width="14" style="10" customWidth="1"/>
    <col min="9734" max="9734" width="11.33203125" style="10" bestFit="1" customWidth="1"/>
    <col min="9735" max="9735" width="13" style="10" customWidth="1"/>
    <col min="9736" max="9736" width="16.44140625" style="10" customWidth="1"/>
    <col min="9737" max="9737" width="13.33203125" style="10" bestFit="1" customWidth="1"/>
    <col min="9738" max="9984" width="9.109375" style="10"/>
    <col min="9985" max="9985" width="49.33203125" style="10" customWidth="1"/>
    <col min="9986" max="9986" width="10.5546875" style="10" customWidth="1"/>
    <col min="9987" max="9987" width="15" style="10" customWidth="1"/>
    <col min="9988" max="9988" width="11.44140625" style="10" bestFit="1" customWidth="1"/>
    <col min="9989" max="9989" width="14" style="10" customWidth="1"/>
    <col min="9990" max="9990" width="11.33203125" style="10" bestFit="1" customWidth="1"/>
    <col min="9991" max="9991" width="13" style="10" customWidth="1"/>
    <col min="9992" max="9992" width="16.44140625" style="10" customWidth="1"/>
    <col min="9993" max="9993" width="13.33203125" style="10" bestFit="1" customWidth="1"/>
    <col min="9994" max="10240" width="9.109375" style="10"/>
    <col min="10241" max="10241" width="49.33203125" style="10" customWidth="1"/>
    <col min="10242" max="10242" width="10.5546875" style="10" customWidth="1"/>
    <col min="10243" max="10243" width="15" style="10" customWidth="1"/>
    <col min="10244" max="10244" width="11.44140625" style="10" bestFit="1" customWidth="1"/>
    <col min="10245" max="10245" width="14" style="10" customWidth="1"/>
    <col min="10246" max="10246" width="11.33203125" style="10" bestFit="1" customWidth="1"/>
    <col min="10247" max="10247" width="13" style="10" customWidth="1"/>
    <col min="10248" max="10248" width="16.44140625" style="10" customWidth="1"/>
    <col min="10249" max="10249" width="13.33203125" style="10" bestFit="1" customWidth="1"/>
    <col min="10250" max="10496" width="9.109375" style="10"/>
    <col min="10497" max="10497" width="49.33203125" style="10" customWidth="1"/>
    <col min="10498" max="10498" width="10.5546875" style="10" customWidth="1"/>
    <col min="10499" max="10499" width="15" style="10" customWidth="1"/>
    <col min="10500" max="10500" width="11.44140625" style="10" bestFit="1" customWidth="1"/>
    <col min="10501" max="10501" width="14" style="10" customWidth="1"/>
    <col min="10502" max="10502" width="11.33203125" style="10" bestFit="1" customWidth="1"/>
    <col min="10503" max="10503" width="13" style="10" customWidth="1"/>
    <col min="10504" max="10504" width="16.44140625" style="10" customWidth="1"/>
    <col min="10505" max="10505" width="13.33203125" style="10" bestFit="1" customWidth="1"/>
    <col min="10506" max="10752" width="9.109375" style="10"/>
    <col min="10753" max="10753" width="49.33203125" style="10" customWidth="1"/>
    <col min="10754" max="10754" width="10.5546875" style="10" customWidth="1"/>
    <col min="10755" max="10755" width="15" style="10" customWidth="1"/>
    <col min="10756" max="10756" width="11.44140625" style="10" bestFit="1" customWidth="1"/>
    <col min="10757" max="10757" width="14" style="10" customWidth="1"/>
    <col min="10758" max="10758" width="11.33203125" style="10" bestFit="1" customWidth="1"/>
    <col min="10759" max="10759" width="13" style="10" customWidth="1"/>
    <col min="10760" max="10760" width="16.44140625" style="10" customWidth="1"/>
    <col min="10761" max="10761" width="13.33203125" style="10" bestFit="1" customWidth="1"/>
    <col min="10762" max="11008" width="9.109375" style="10"/>
    <col min="11009" max="11009" width="49.33203125" style="10" customWidth="1"/>
    <col min="11010" max="11010" width="10.5546875" style="10" customWidth="1"/>
    <col min="11011" max="11011" width="15" style="10" customWidth="1"/>
    <col min="11012" max="11012" width="11.44140625" style="10" bestFit="1" customWidth="1"/>
    <col min="11013" max="11013" width="14" style="10" customWidth="1"/>
    <col min="11014" max="11014" width="11.33203125" style="10" bestFit="1" customWidth="1"/>
    <col min="11015" max="11015" width="13" style="10" customWidth="1"/>
    <col min="11016" max="11016" width="16.44140625" style="10" customWidth="1"/>
    <col min="11017" max="11017" width="13.33203125" style="10" bestFit="1" customWidth="1"/>
    <col min="11018" max="11264" width="9.109375" style="10"/>
    <col min="11265" max="11265" width="49.33203125" style="10" customWidth="1"/>
    <col min="11266" max="11266" width="10.5546875" style="10" customWidth="1"/>
    <col min="11267" max="11267" width="15" style="10" customWidth="1"/>
    <col min="11268" max="11268" width="11.44140625" style="10" bestFit="1" customWidth="1"/>
    <col min="11269" max="11269" width="14" style="10" customWidth="1"/>
    <col min="11270" max="11270" width="11.33203125" style="10" bestFit="1" customWidth="1"/>
    <col min="11271" max="11271" width="13" style="10" customWidth="1"/>
    <col min="11272" max="11272" width="16.44140625" style="10" customWidth="1"/>
    <col min="11273" max="11273" width="13.33203125" style="10" bestFit="1" customWidth="1"/>
    <col min="11274" max="11520" width="9.109375" style="10"/>
    <col min="11521" max="11521" width="49.33203125" style="10" customWidth="1"/>
    <col min="11522" max="11522" width="10.5546875" style="10" customWidth="1"/>
    <col min="11523" max="11523" width="15" style="10" customWidth="1"/>
    <col min="11524" max="11524" width="11.44140625" style="10" bestFit="1" customWidth="1"/>
    <col min="11525" max="11525" width="14" style="10" customWidth="1"/>
    <col min="11526" max="11526" width="11.33203125" style="10" bestFit="1" customWidth="1"/>
    <col min="11527" max="11527" width="13" style="10" customWidth="1"/>
    <col min="11528" max="11528" width="16.44140625" style="10" customWidth="1"/>
    <col min="11529" max="11529" width="13.33203125" style="10" bestFit="1" customWidth="1"/>
    <col min="11530" max="11776" width="9.109375" style="10"/>
    <col min="11777" max="11777" width="49.33203125" style="10" customWidth="1"/>
    <col min="11778" max="11778" width="10.5546875" style="10" customWidth="1"/>
    <col min="11779" max="11779" width="15" style="10" customWidth="1"/>
    <col min="11780" max="11780" width="11.44140625" style="10" bestFit="1" customWidth="1"/>
    <col min="11781" max="11781" width="14" style="10" customWidth="1"/>
    <col min="11782" max="11782" width="11.33203125" style="10" bestFit="1" customWidth="1"/>
    <col min="11783" max="11783" width="13" style="10" customWidth="1"/>
    <col min="11784" max="11784" width="16.44140625" style="10" customWidth="1"/>
    <col min="11785" max="11785" width="13.33203125" style="10" bestFit="1" customWidth="1"/>
    <col min="11786" max="12032" width="9.109375" style="10"/>
    <col min="12033" max="12033" width="49.33203125" style="10" customWidth="1"/>
    <col min="12034" max="12034" width="10.5546875" style="10" customWidth="1"/>
    <col min="12035" max="12035" width="15" style="10" customWidth="1"/>
    <col min="12036" max="12036" width="11.44140625" style="10" bestFit="1" customWidth="1"/>
    <col min="12037" max="12037" width="14" style="10" customWidth="1"/>
    <col min="12038" max="12038" width="11.33203125" style="10" bestFit="1" customWidth="1"/>
    <col min="12039" max="12039" width="13" style="10" customWidth="1"/>
    <col min="12040" max="12040" width="16.44140625" style="10" customWidth="1"/>
    <col min="12041" max="12041" width="13.33203125" style="10" bestFit="1" customWidth="1"/>
    <col min="12042" max="12288" width="9.109375" style="10"/>
    <col min="12289" max="12289" width="49.33203125" style="10" customWidth="1"/>
    <col min="12290" max="12290" width="10.5546875" style="10" customWidth="1"/>
    <col min="12291" max="12291" width="15" style="10" customWidth="1"/>
    <col min="12292" max="12292" width="11.44140625" style="10" bestFit="1" customWidth="1"/>
    <col min="12293" max="12293" width="14" style="10" customWidth="1"/>
    <col min="12294" max="12294" width="11.33203125" style="10" bestFit="1" customWidth="1"/>
    <col min="12295" max="12295" width="13" style="10" customWidth="1"/>
    <col min="12296" max="12296" width="16.44140625" style="10" customWidth="1"/>
    <col min="12297" max="12297" width="13.33203125" style="10" bestFit="1" customWidth="1"/>
    <col min="12298" max="12544" width="9.109375" style="10"/>
    <col min="12545" max="12545" width="49.33203125" style="10" customWidth="1"/>
    <col min="12546" max="12546" width="10.5546875" style="10" customWidth="1"/>
    <col min="12547" max="12547" width="15" style="10" customWidth="1"/>
    <col min="12548" max="12548" width="11.44140625" style="10" bestFit="1" customWidth="1"/>
    <col min="12549" max="12549" width="14" style="10" customWidth="1"/>
    <col min="12550" max="12550" width="11.33203125" style="10" bestFit="1" customWidth="1"/>
    <col min="12551" max="12551" width="13" style="10" customWidth="1"/>
    <col min="12552" max="12552" width="16.44140625" style="10" customWidth="1"/>
    <col min="12553" max="12553" width="13.33203125" style="10" bestFit="1" customWidth="1"/>
    <col min="12554" max="12800" width="9.109375" style="10"/>
    <col min="12801" max="12801" width="49.33203125" style="10" customWidth="1"/>
    <col min="12802" max="12802" width="10.5546875" style="10" customWidth="1"/>
    <col min="12803" max="12803" width="15" style="10" customWidth="1"/>
    <col min="12804" max="12804" width="11.44140625" style="10" bestFit="1" customWidth="1"/>
    <col min="12805" max="12805" width="14" style="10" customWidth="1"/>
    <col min="12806" max="12806" width="11.33203125" style="10" bestFit="1" customWidth="1"/>
    <col min="12807" max="12807" width="13" style="10" customWidth="1"/>
    <col min="12808" max="12808" width="16.44140625" style="10" customWidth="1"/>
    <col min="12809" max="12809" width="13.33203125" style="10" bestFit="1" customWidth="1"/>
    <col min="12810" max="13056" width="9.109375" style="10"/>
    <col min="13057" max="13057" width="49.33203125" style="10" customWidth="1"/>
    <col min="13058" max="13058" width="10.5546875" style="10" customWidth="1"/>
    <col min="13059" max="13059" width="15" style="10" customWidth="1"/>
    <col min="13060" max="13060" width="11.44140625" style="10" bestFit="1" customWidth="1"/>
    <col min="13061" max="13061" width="14" style="10" customWidth="1"/>
    <col min="13062" max="13062" width="11.33203125" style="10" bestFit="1" customWidth="1"/>
    <col min="13063" max="13063" width="13" style="10" customWidth="1"/>
    <col min="13064" max="13064" width="16.44140625" style="10" customWidth="1"/>
    <col min="13065" max="13065" width="13.33203125" style="10" bestFit="1" customWidth="1"/>
    <col min="13066" max="13312" width="9.109375" style="10"/>
    <col min="13313" max="13313" width="49.33203125" style="10" customWidth="1"/>
    <col min="13314" max="13314" width="10.5546875" style="10" customWidth="1"/>
    <col min="13315" max="13315" width="15" style="10" customWidth="1"/>
    <col min="13316" max="13316" width="11.44140625" style="10" bestFit="1" customWidth="1"/>
    <col min="13317" max="13317" width="14" style="10" customWidth="1"/>
    <col min="13318" max="13318" width="11.33203125" style="10" bestFit="1" customWidth="1"/>
    <col min="13319" max="13319" width="13" style="10" customWidth="1"/>
    <col min="13320" max="13320" width="16.44140625" style="10" customWidth="1"/>
    <col min="13321" max="13321" width="13.33203125" style="10" bestFit="1" customWidth="1"/>
    <col min="13322" max="13568" width="9.109375" style="10"/>
    <col min="13569" max="13569" width="49.33203125" style="10" customWidth="1"/>
    <col min="13570" max="13570" width="10.5546875" style="10" customWidth="1"/>
    <col min="13571" max="13571" width="15" style="10" customWidth="1"/>
    <col min="13572" max="13572" width="11.44140625" style="10" bestFit="1" customWidth="1"/>
    <col min="13573" max="13573" width="14" style="10" customWidth="1"/>
    <col min="13574" max="13574" width="11.33203125" style="10" bestFit="1" customWidth="1"/>
    <col min="13575" max="13575" width="13" style="10" customWidth="1"/>
    <col min="13576" max="13576" width="16.44140625" style="10" customWidth="1"/>
    <col min="13577" max="13577" width="13.33203125" style="10" bestFit="1" customWidth="1"/>
    <col min="13578" max="13824" width="9.109375" style="10"/>
    <col min="13825" max="13825" width="49.33203125" style="10" customWidth="1"/>
    <col min="13826" max="13826" width="10.5546875" style="10" customWidth="1"/>
    <col min="13827" max="13827" width="15" style="10" customWidth="1"/>
    <col min="13828" max="13828" width="11.44140625" style="10" bestFit="1" customWidth="1"/>
    <col min="13829" max="13829" width="14" style="10" customWidth="1"/>
    <col min="13830" max="13830" width="11.33203125" style="10" bestFit="1" customWidth="1"/>
    <col min="13831" max="13831" width="13" style="10" customWidth="1"/>
    <col min="13832" max="13832" width="16.44140625" style="10" customWidth="1"/>
    <col min="13833" max="13833" width="13.33203125" style="10" bestFit="1" customWidth="1"/>
    <col min="13834" max="14080" width="9.109375" style="10"/>
    <col min="14081" max="14081" width="49.33203125" style="10" customWidth="1"/>
    <col min="14082" max="14082" width="10.5546875" style="10" customWidth="1"/>
    <col min="14083" max="14083" width="15" style="10" customWidth="1"/>
    <col min="14084" max="14084" width="11.44140625" style="10" bestFit="1" customWidth="1"/>
    <col min="14085" max="14085" width="14" style="10" customWidth="1"/>
    <col min="14086" max="14086" width="11.33203125" style="10" bestFit="1" customWidth="1"/>
    <col min="14087" max="14087" width="13" style="10" customWidth="1"/>
    <col min="14088" max="14088" width="16.44140625" style="10" customWidth="1"/>
    <col min="14089" max="14089" width="13.33203125" style="10" bestFit="1" customWidth="1"/>
    <col min="14090" max="14336" width="9.109375" style="10"/>
    <col min="14337" max="14337" width="49.33203125" style="10" customWidth="1"/>
    <col min="14338" max="14338" width="10.5546875" style="10" customWidth="1"/>
    <col min="14339" max="14339" width="15" style="10" customWidth="1"/>
    <col min="14340" max="14340" width="11.44140625" style="10" bestFit="1" customWidth="1"/>
    <col min="14341" max="14341" width="14" style="10" customWidth="1"/>
    <col min="14342" max="14342" width="11.33203125" style="10" bestFit="1" customWidth="1"/>
    <col min="14343" max="14343" width="13" style="10" customWidth="1"/>
    <col min="14344" max="14344" width="16.44140625" style="10" customWidth="1"/>
    <col min="14345" max="14345" width="13.33203125" style="10" bestFit="1" customWidth="1"/>
    <col min="14346" max="14592" width="9.109375" style="10"/>
    <col min="14593" max="14593" width="49.33203125" style="10" customWidth="1"/>
    <col min="14594" max="14594" width="10.5546875" style="10" customWidth="1"/>
    <col min="14595" max="14595" width="15" style="10" customWidth="1"/>
    <col min="14596" max="14596" width="11.44140625" style="10" bestFit="1" customWidth="1"/>
    <col min="14597" max="14597" width="14" style="10" customWidth="1"/>
    <col min="14598" max="14598" width="11.33203125" style="10" bestFit="1" customWidth="1"/>
    <col min="14599" max="14599" width="13" style="10" customWidth="1"/>
    <col min="14600" max="14600" width="16.44140625" style="10" customWidth="1"/>
    <col min="14601" max="14601" width="13.33203125" style="10" bestFit="1" customWidth="1"/>
    <col min="14602" max="14848" width="9.109375" style="10"/>
    <col min="14849" max="14849" width="49.33203125" style="10" customWidth="1"/>
    <col min="14850" max="14850" width="10.5546875" style="10" customWidth="1"/>
    <col min="14851" max="14851" width="15" style="10" customWidth="1"/>
    <col min="14852" max="14852" width="11.44140625" style="10" bestFit="1" customWidth="1"/>
    <col min="14853" max="14853" width="14" style="10" customWidth="1"/>
    <col min="14854" max="14854" width="11.33203125" style="10" bestFit="1" customWidth="1"/>
    <col min="14855" max="14855" width="13" style="10" customWidth="1"/>
    <col min="14856" max="14856" width="16.44140625" style="10" customWidth="1"/>
    <col min="14857" max="14857" width="13.33203125" style="10" bestFit="1" customWidth="1"/>
    <col min="14858" max="15104" width="9.109375" style="10"/>
    <col min="15105" max="15105" width="49.33203125" style="10" customWidth="1"/>
    <col min="15106" max="15106" width="10.5546875" style="10" customWidth="1"/>
    <col min="15107" max="15107" width="15" style="10" customWidth="1"/>
    <col min="15108" max="15108" width="11.44140625" style="10" bestFit="1" customWidth="1"/>
    <col min="15109" max="15109" width="14" style="10" customWidth="1"/>
    <col min="15110" max="15110" width="11.33203125" style="10" bestFit="1" customWidth="1"/>
    <col min="15111" max="15111" width="13" style="10" customWidth="1"/>
    <col min="15112" max="15112" width="16.44140625" style="10" customWidth="1"/>
    <col min="15113" max="15113" width="13.33203125" style="10" bestFit="1" customWidth="1"/>
    <col min="15114" max="15360" width="9.109375" style="10"/>
    <col min="15361" max="15361" width="49.33203125" style="10" customWidth="1"/>
    <col min="15362" max="15362" width="10.5546875" style="10" customWidth="1"/>
    <col min="15363" max="15363" width="15" style="10" customWidth="1"/>
    <col min="15364" max="15364" width="11.44140625" style="10" bestFit="1" customWidth="1"/>
    <col min="15365" max="15365" width="14" style="10" customWidth="1"/>
    <col min="15366" max="15366" width="11.33203125" style="10" bestFit="1" customWidth="1"/>
    <col min="15367" max="15367" width="13" style="10" customWidth="1"/>
    <col min="15368" max="15368" width="16.44140625" style="10" customWidth="1"/>
    <col min="15369" max="15369" width="13.33203125" style="10" bestFit="1" customWidth="1"/>
    <col min="15370" max="15616" width="9.109375" style="10"/>
    <col min="15617" max="15617" width="49.33203125" style="10" customWidth="1"/>
    <col min="15618" max="15618" width="10.5546875" style="10" customWidth="1"/>
    <col min="15619" max="15619" width="15" style="10" customWidth="1"/>
    <col min="15620" max="15620" width="11.44140625" style="10" bestFit="1" customWidth="1"/>
    <col min="15621" max="15621" width="14" style="10" customWidth="1"/>
    <col min="15622" max="15622" width="11.33203125" style="10" bestFit="1" customWidth="1"/>
    <col min="15623" max="15623" width="13" style="10" customWidth="1"/>
    <col min="15624" max="15624" width="16.44140625" style="10" customWidth="1"/>
    <col min="15625" max="15625" width="13.33203125" style="10" bestFit="1" customWidth="1"/>
    <col min="15626" max="15872" width="9.109375" style="10"/>
    <col min="15873" max="15873" width="49.33203125" style="10" customWidth="1"/>
    <col min="15874" max="15874" width="10.5546875" style="10" customWidth="1"/>
    <col min="15875" max="15875" width="15" style="10" customWidth="1"/>
    <col min="15876" max="15876" width="11.44140625" style="10" bestFit="1" customWidth="1"/>
    <col min="15877" max="15877" width="14" style="10" customWidth="1"/>
    <col min="15878" max="15878" width="11.33203125" style="10" bestFit="1" customWidth="1"/>
    <col min="15879" max="15879" width="13" style="10" customWidth="1"/>
    <col min="15880" max="15880" width="16.44140625" style="10" customWidth="1"/>
    <col min="15881" max="15881" width="13.33203125" style="10" bestFit="1" customWidth="1"/>
    <col min="15882" max="16128" width="9.109375" style="10"/>
    <col min="16129" max="16129" width="49.33203125" style="10" customWidth="1"/>
    <col min="16130" max="16130" width="10.5546875" style="10" customWidth="1"/>
    <col min="16131" max="16131" width="15" style="10" customWidth="1"/>
    <col min="16132" max="16132" width="11.44140625" style="10" bestFit="1" customWidth="1"/>
    <col min="16133" max="16133" width="14" style="10" customWidth="1"/>
    <col min="16134" max="16134" width="11.33203125" style="10" bestFit="1" customWidth="1"/>
    <col min="16135" max="16135" width="13" style="10" customWidth="1"/>
    <col min="16136" max="16136" width="16.44140625" style="10" customWidth="1"/>
    <col min="16137" max="16137" width="13.33203125" style="10" bestFit="1" customWidth="1"/>
    <col min="16138" max="16384" width="9.109375" style="10"/>
  </cols>
  <sheetData>
    <row r="1" spans="1:9" ht="15.6" x14ac:dyDescent="0.3">
      <c r="A1" s="467"/>
      <c r="B1" s="468"/>
      <c r="C1" s="468"/>
      <c r="D1" s="468"/>
      <c r="E1" s="468"/>
      <c r="F1" s="468"/>
      <c r="H1" s="467"/>
      <c r="I1" s="470" t="s">
        <v>2002</v>
      </c>
    </row>
    <row r="2" spans="1:9" ht="16.8" x14ac:dyDescent="0.3">
      <c r="A2" s="467"/>
      <c r="B2" s="471"/>
      <c r="C2" s="472"/>
      <c r="D2" s="468"/>
      <c r="E2" s="471"/>
      <c r="F2" s="468"/>
      <c r="G2" s="468"/>
      <c r="H2" s="467"/>
      <c r="I2" s="472"/>
    </row>
    <row r="3" spans="1:9" ht="15.6" x14ac:dyDescent="0.3">
      <c r="A3" s="607" t="s">
        <v>1504</v>
      </c>
      <c r="B3" s="607"/>
      <c r="C3" s="607"/>
      <c r="D3" s="607"/>
      <c r="E3" s="607"/>
      <c r="F3" s="607"/>
      <c r="G3" s="607"/>
      <c r="H3" s="607"/>
      <c r="I3" s="607"/>
    </row>
    <row r="4" spans="1:9" ht="15.6" x14ac:dyDescent="0.3">
      <c r="A4" s="467"/>
      <c r="B4" s="471"/>
      <c r="C4" s="473"/>
      <c r="D4" s="471"/>
      <c r="E4" s="471"/>
      <c r="F4" s="468"/>
      <c r="G4" s="468"/>
      <c r="H4" s="467"/>
    </row>
    <row r="5" spans="1:9" ht="15.6" customHeight="1" x14ac:dyDescent="0.3">
      <c r="A5" s="475"/>
      <c r="B5" s="567" t="s">
        <v>1466</v>
      </c>
      <c r="C5" s="567"/>
      <c r="D5" s="567" t="s">
        <v>1467</v>
      </c>
      <c r="E5" s="567"/>
      <c r="F5" s="567" t="s">
        <v>1468</v>
      </c>
      <c r="G5" s="567"/>
      <c r="H5" s="568" t="s">
        <v>1469</v>
      </c>
      <c r="I5" s="476" t="s">
        <v>1470</v>
      </c>
    </row>
    <row r="6" spans="1:9" ht="30.75" customHeight="1" x14ac:dyDescent="0.3">
      <c r="A6" s="475" t="s">
        <v>476</v>
      </c>
      <c r="B6" s="477" t="s">
        <v>1471</v>
      </c>
      <c r="C6" s="477" t="s">
        <v>1472</v>
      </c>
      <c r="D6" s="477" t="s">
        <v>1471</v>
      </c>
      <c r="E6" s="477" t="s">
        <v>1472</v>
      </c>
      <c r="F6" s="477" t="s">
        <v>1471</v>
      </c>
      <c r="G6" s="477" t="s">
        <v>1472</v>
      </c>
      <c r="H6" s="568"/>
      <c r="I6" s="476" t="s">
        <v>1473</v>
      </c>
    </row>
    <row r="7" spans="1:9" ht="15.6" x14ac:dyDescent="0.3">
      <c r="A7" s="475"/>
      <c r="B7" s="477"/>
      <c r="C7" s="477"/>
      <c r="D7" s="477"/>
      <c r="E7" s="477"/>
      <c r="F7" s="477"/>
      <c r="G7" s="477"/>
      <c r="H7" s="475"/>
      <c r="I7" s="478"/>
    </row>
    <row r="8" spans="1:9" ht="31.2" x14ac:dyDescent="0.3">
      <c r="A8" s="479" t="s">
        <v>1474</v>
      </c>
      <c r="B8" s="480">
        <v>51.31</v>
      </c>
      <c r="C8" s="481">
        <v>281794520</v>
      </c>
      <c r="D8" s="480">
        <v>51.31</v>
      </c>
      <c r="E8" s="481">
        <v>281794520</v>
      </c>
      <c r="F8" s="481">
        <v>0</v>
      </c>
      <c r="G8" s="481">
        <v>0</v>
      </c>
      <c r="H8" s="481">
        <f t="shared" ref="H8:H50" si="0">E8</f>
        <v>281794520</v>
      </c>
      <c r="I8" s="482">
        <f t="shared" ref="I8:I50" si="1">G8</f>
        <v>0</v>
      </c>
    </row>
    <row r="9" spans="1:9" ht="31.2" x14ac:dyDescent="0.3">
      <c r="A9" s="479" t="s">
        <v>1505</v>
      </c>
      <c r="B9" s="480"/>
      <c r="C9" s="481">
        <v>6348554</v>
      </c>
      <c r="D9" s="480"/>
      <c r="E9" s="481">
        <v>6348554</v>
      </c>
      <c r="F9" s="481"/>
      <c r="G9" s="481">
        <v>0</v>
      </c>
      <c r="H9" s="481">
        <v>6348554</v>
      </c>
      <c r="I9" s="482">
        <v>0</v>
      </c>
    </row>
    <row r="10" spans="1:9" ht="31.2" x14ac:dyDescent="0.3">
      <c r="A10" s="479" t="s">
        <v>1506</v>
      </c>
      <c r="B10" s="483">
        <v>1263.5</v>
      </c>
      <c r="C10" s="481">
        <v>31840200</v>
      </c>
      <c r="D10" s="483">
        <v>1263.5</v>
      </c>
      <c r="E10" s="481">
        <v>31840200</v>
      </c>
      <c r="F10" s="481">
        <v>0</v>
      </c>
      <c r="G10" s="481">
        <v>0</v>
      </c>
      <c r="H10" s="481">
        <f t="shared" si="0"/>
        <v>31840200</v>
      </c>
      <c r="I10" s="482">
        <f t="shared" si="1"/>
        <v>0</v>
      </c>
    </row>
    <row r="11" spans="1:9" ht="15.6" x14ac:dyDescent="0.3">
      <c r="A11" s="479" t="s">
        <v>1507</v>
      </c>
      <c r="B11" s="483">
        <v>122.4</v>
      </c>
      <c r="C11" s="481">
        <v>48960000</v>
      </c>
      <c r="D11" s="483">
        <v>122.4</v>
      </c>
      <c r="E11" s="481">
        <v>48960000</v>
      </c>
      <c r="F11" s="481">
        <v>0</v>
      </c>
      <c r="G11" s="481">
        <v>0</v>
      </c>
      <c r="H11" s="481">
        <f t="shared" si="0"/>
        <v>48960000</v>
      </c>
      <c r="I11" s="482">
        <f t="shared" si="1"/>
        <v>0</v>
      </c>
    </row>
    <row r="12" spans="1:9" ht="15.6" x14ac:dyDescent="0.3">
      <c r="A12" s="479" t="s">
        <v>1508</v>
      </c>
      <c r="B12" s="481">
        <v>81313</v>
      </c>
      <c r="C12" s="481">
        <v>8456552</v>
      </c>
      <c r="D12" s="481">
        <v>81313</v>
      </c>
      <c r="E12" s="481">
        <v>8456552</v>
      </c>
      <c r="F12" s="481">
        <v>0</v>
      </c>
      <c r="G12" s="481">
        <v>0</v>
      </c>
      <c r="H12" s="481">
        <f t="shared" si="0"/>
        <v>8456552</v>
      </c>
      <c r="I12" s="482">
        <f t="shared" si="1"/>
        <v>0</v>
      </c>
    </row>
    <row r="13" spans="1:9" ht="15.6" x14ac:dyDescent="0.3">
      <c r="A13" s="479" t="s">
        <v>1509</v>
      </c>
      <c r="B13" s="484">
        <v>75.405000000000001</v>
      </c>
      <c r="C13" s="481">
        <v>22923121</v>
      </c>
      <c r="D13" s="484">
        <v>75.405000000000001</v>
      </c>
      <c r="E13" s="481">
        <v>22923121</v>
      </c>
      <c r="F13" s="481">
        <v>0</v>
      </c>
      <c r="G13" s="481">
        <v>0</v>
      </c>
      <c r="H13" s="481">
        <f t="shared" si="0"/>
        <v>22923121</v>
      </c>
      <c r="I13" s="482">
        <f t="shared" si="1"/>
        <v>0</v>
      </c>
    </row>
    <row r="14" spans="1:9" ht="15.6" x14ac:dyDescent="0.3">
      <c r="A14" s="479" t="s">
        <v>1510</v>
      </c>
      <c r="B14" s="481">
        <v>18396</v>
      </c>
      <c r="C14" s="481">
        <v>49669200</v>
      </c>
      <c r="D14" s="481">
        <v>18396</v>
      </c>
      <c r="E14" s="481">
        <v>49669200</v>
      </c>
      <c r="F14" s="481">
        <v>0</v>
      </c>
      <c r="G14" s="481">
        <v>0</v>
      </c>
      <c r="H14" s="481">
        <f t="shared" si="0"/>
        <v>49669200</v>
      </c>
      <c r="I14" s="482">
        <f t="shared" si="1"/>
        <v>0</v>
      </c>
    </row>
    <row r="15" spans="1:9" ht="15.6" x14ac:dyDescent="0.3">
      <c r="A15" s="479" t="s">
        <v>1511</v>
      </c>
      <c r="B15" s="481">
        <v>55</v>
      </c>
      <c r="C15" s="481">
        <v>140250</v>
      </c>
      <c r="D15" s="481">
        <v>55</v>
      </c>
      <c r="E15" s="481">
        <v>140250</v>
      </c>
      <c r="F15" s="481">
        <v>0</v>
      </c>
      <c r="G15" s="481">
        <v>0</v>
      </c>
      <c r="H15" s="481">
        <f t="shared" si="0"/>
        <v>140250</v>
      </c>
      <c r="I15" s="482">
        <f t="shared" si="1"/>
        <v>0</v>
      </c>
    </row>
    <row r="16" spans="1:9" s="273" customFormat="1" ht="31.2" x14ac:dyDescent="0.3">
      <c r="A16" s="479" t="s">
        <v>1512</v>
      </c>
      <c r="B16" s="481">
        <v>100</v>
      </c>
      <c r="C16" s="481">
        <v>10000</v>
      </c>
      <c r="D16" s="481">
        <v>6</v>
      </c>
      <c r="E16" s="481">
        <v>600</v>
      </c>
      <c r="F16" s="483">
        <f t="shared" ref="F16:G31" si="2">D16-B16</f>
        <v>-94</v>
      </c>
      <c r="G16" s="481">
        <f t="shared" si="2"/>
        <v>-9400</v>
      </c>
      <c r="H16" s="481">
        <v>600</v>
      </c>
      <c r="I16" s="482">
        <f>G16</f>
        <v>-9400</v>
      </c>
    </row>
    <row r="17" spans="1:9" ht="32.4" x14ac:dyDescent="0.35">
      <c r="A17" s="485" t="s">
        <v>1513</v>
      </c>
      <c r="B17" s="486"/>
      <c r="C17" s="486">
        <f>SUM(C8:C16)</f>
        <v>450142397</v>
      </c>
      <c r="D17" s="486"/>
      <c r="E17" s="486">
        <f>SUM(E8:E16)</f>
        <v>450132997</v>
      </c>
      <c r="F17" s="486"/>
      <c r="G17" s="486"/>
      <c r="H17" s="486">
        <f>SUM(H8:H16)</f>
        <v>450132997</v>
      </c>
      <c r="I17" s="486">
        <f>SUM(I8:I16)</f>
        <v>-9400</v>
      </c>
    </row>
    <row r="18" spans="1:9" ht="31.2" x14ac:dyDescent="0.3">
      <c r="A18" s="479" t="s">
        <v>1477</v>
      </c>
      <c r="B18" s="483">
        <v>361.3</v>
      </c>
      <c r="C18" s="481">
        <v>35190620</v>
      </c>
      <c r="D18" s="483">
        <v>364.3</v>
      </c>
      <c r="E18" s="481">
        <v>35482820</v>
      </c>
      <c r="F18" s="483">
        <f>D18-B18</f>
        <v>3</v>
      </c>
      <c r="G18" s="481">
        <f>E18-C18</f>
        <v>292200</v>
      </c>
      <c r="H18" s="481">
        <f>E18</f>
        <v>35482820</v>
      </c>
      <c r="I18" s="482">
        <f>G18</f>
        <v>292200</v>
      </c>
    </row>
    <row r="19" spans="1:9" ht="15.6" x14ac:dyDescent="0.3">
      <c r="A19" s="479" t="s">
        <v>1475</v>
      </c>
      <c r="B19" s="483">
        <v>32.5</v>
      </c>
      <c r="C19" s="481">
        <v>157998750</v>
      </c>
      <c r="D19" s="483">
        <v>32.700000000000003</v>
      </c>
      <c r="E19" s="481">
        <v>158971050</v>
      </c>
      <c r="F19" s="483">
        <f t="shared" si="2"/>
        <v>0.20000000000000284</v>
      </c>
      <c r="G19" s="481">
        <f t="shared" si="2"/>
        <v>972300</v>
      </c>
      <c r="H19" s="481">
        <f t="shared" si="0"/>
        <v>158971050</v>
      </c>
      <c r="I19" s="482">
        <f t="shared" si="1"/>
        <v>972300</v>
      </c>
    </row>
    <row r="20" spans="1:9" ht="46.8" x14ac:dyDescent="0.3">
      <c r="A20" s="479" t="s">
        <v>1514</v>
      </c>
      <c r="B20" s="483">
        <v>15.2</v>
      </c>
      <c r="C20" s="481">
        <v>6566400</v>
      </c>
      <c r="D20" s="483">
        <v>14.1</v>
      </c>
      <c r="E20" s="481">
        <v>6091200</v>
      </c>
      <c r="F20" s="483">
        <f t="shared" si="2"/>
        <v>-1.0999999999999996</v>
      </c>
      <c r="G20" s="481">
        <f t="shared" si="2"/>
        <v>-475200</v>
      </c>
      <c r="H20" s="481">
        <f t="shared" si="0"/>
        <v>6091200</v>
      </c>
      <c r="I20" s="482">
        <f t="shared" si="1"/>
        <v>-475200</v>
      </c>
    </row>
    <row r="21" spans="1:9" ht="46.8" x14ac:dyDescent="0.3">
      <c r="A21" s="479" t="s">
        <v>1515</v>
      </c>
      <c r="B21" s="483">
        <v>1</v>
      </c>
      <c r="C21" s="481">
        <v>1611000</v>
      </c>
      <c r="D21" s="483">
        <v>1</v>
      </c>
      <c r="E21" s="481">
        <v>1611000</v>
      </c>
      <c r="F21" s="483">
        <f t="shared" ref="F21" si="3">D21-B21</f>
        <v>0</v>
      </c>
      <c r="G21" s="481">
        <f t="shared" ref="G21" si="4">E21-C21</f>
        <v>0</v>
      </c>
      <c r="H21" s="481">
        <f t="shared" ref="H21" si="5">E21</f>
        <v>1611000</v>
      </c>
      <c r="I21" s="482">
        <f t="shared" ref="I21" si="6">G21</f>
        <v>0</v>
      </c>
    </row>
    <row r="22" spans="1:9" ht="46.8" x14ac:dyDescent="0.3">
      <c r="A22" s="479" t="s">
        <v>1516</v>
      </c>
      <c r="B22" s="483">
        <v>2</v>
      </c>
      <c r="C22" s="481">
        <v>792000</v>
      </c>
      <c r="D22" s="483">
        <v>2</v>
      </c>
      <c r="E22" s="481">
        <v>792000</v>
      </c>
      <c r="F22" s="483">
        <f t="shared" si="2"/>
        <v>0</v>
      </c>
      <c r="G22" s="481">
        <f t="shared" si="2"/>
        <v>0</v>
      </c>
      <c r="H22" s="481">
        <f t="shared" si="0"/>
        <v>792000</v>
      </c>
      <c r="I22" s="482">
        <f t="shared" si="1"/>
        <v>0</v>
      </c>
    </row>
    <row r="23" spans="1:9" ht="46.8" x14ac:dyDescent="0.3">
      <c r="A23" s="479" t="s">
        <v>1517</v>
      </c>
      <c r="B23" s="483">
        <v>1</v>
      </c>
      <c r="C23" s="481">
        <v>1476750</v>
      </c>
      <c r="D23" s="483">
        <v>1</v>
      </c>
      <c r="E23" s="481">
        <v>1476750</v>
      </c>
      <c r="F23" s="483">
        <f t="shared" ref="F23" si="7">D23-B23</f>
        <v>0</v>
      </c>
      <c r="G23" s="481">
        <f t="shared" ref="G23" si="8">E23-C23</f>
        <v>0</v>
      </c>
      <c r="H23" s="481">
        <f t="shared" ref="H23" si="9">E23</f>
        <v>1476750</v>
      </c>
      <c r="I23" s="482">
        <f t="shared" ref="I23" si="10">G23</f>
        <v>0</v>
      </c>
    </row>
    <row r="24" spans="1:9" ht="15.6" x14ac:dyDescent="0.3">
      <c r="A24" s="479" t="s">
        <v>1478</v>
      </c>
      <c r="B24" s="483">
        <v>2</v>
      </c>
      <c r="C24" s="481">
        <v>1623200</v>
      </c>
      <c r="D24" s="483">
        <v>2</v>
      </c>
      <c r="E24" s="481">
        <v>1623200</v>
      </c>
      <c r="F24" s="483">
        <f t="shared" si="2"/>
        <v>0</v>
      </c>
      <c r="G24" s="481">
        <f t="shared" si="2"/>
        <v>0</v>
      </c>
      <c r="H24" s="481">
        <f t="shared" si="0"/>
        <v>1623200</v>
      </c>
      <c r="I24" s="482">
        <f t="shared" si="1"/>
        <v>0</v>
      </c>
    </row>
    <row r="25" spans="1:9" ht="31.2" x14ac:dyDescent="0.3">
      <c r="A25" s="479" t="s">
        <v>1476</v>
      </c>
      <c r="B25" s="483">
        <v>22.7</v>
      </c>
      <c r="C25" s="481">
        <v>75318600</v>
      </c>
      <c r="D25" s="483">
        <v>22.7</v>
      </c>
      <c r="E25" s="481">
        <v>75318600</v>
      </c>
      <c r="F25" s="483">
        <f>D25-B25</f>
        <v>0</v>
      </c>
      <c r="G25" s="481">
        <f>E25-C25</f>
        <v>0</v>
      </c>
      <c r="H25" s="481">
        <f>E25</f>
        <v>75318600</v>
      </c>
      <c r="I25" s="482">
        <f>G25</f>
        <v>0</v>
      </c>
    </row>
    <row r="26" spans="1:9" ht="32.4" x14ac:dyDescent="0.35">
      <c r="A26" s="485" t="s">
        <v>1518</v>
      </c>
      <c r="B26" s="486"/>
      <c r="C26" s="486">
        <f>SUM(C18:C25)</f>
        <v>280577320</v>
      </c>
      <c r="D26" s="486"/>
      <c r="E26" s="486">
        <f>SUM(E18:E25)</f>
        <v>281366620</v>
      </c>
      <c r="F26" s="486"/>
      <c r="G26" s="486">
        <f>SUM(G18:G25)</f>
        <v>789300</v>
      </c>
      <c r="H26" s="486">
        <f>SUM(H18:H25)</f>
        <v>281366620</v>
      </c>
      <c r="I26" s="486">
        <f>SUM(I18:I25)</f>
        <v>789300</v>
      </c>
    </row>
    <row r="27" spans="1:9" ht="32.4" x14ac:dyDescent="0.35">
      <c r="A27" s="485" t="s">
        <v>1519</v>
      </c>
      <c r="B27" s="487"/>
      <c r="C27" s="486">
        <v>73091809</v>
      </c>
      <c r="D27" s="487"/>
      <c r="E27" s="486">
        <v>73091809</v>
      </c>
      <c r="F27" s="487"/>
      <c r="G27" s="486">
        <f t="shared" ref="G27" si="11">E27-C27</f>
        <v>0</v>
      </c>
      <c r="H27" s="486">
        <f t="shared" ref="H27" si="12">E27</f>
        <v>73091809</v>
      </c>
      <c r="I27" s="488">
        <f t="shared" ref="I27" si="13">G27</f>
        <v>0</v>
      </c>
    </row>
    <row r="28" spans="1:9" ht="15.6" x14ac:dyDescent="0.3">
      <c r="A28" s="479" t="s">
        <v>1479</v>
      </c>
      <c r="B28" s="489">
        <v>7.7</v>
      </c>
      <c r="C28" s="481">
        <v>32772740</v>
      </c>
      <c r="D28" s="489">
        <v>7.7</v>
      </c>
      <c r="E28" s="481">
        <v>32772740</v>
      </c>
      <c r="F28" s="483">
        <f t="shared" si="2"/>
        <v>0</v>
      </c>
      <c r="G28" s="481">
        <f t="shared" si="2"/>
        <v>0</v>
      </c>
      <c r="H28" s="481">
        <f t="shared" si="0"/>
        <v>32772740</v>
      </c>
      <c r="I28" s="482">
        <f t="shared" si="1"/>
        <v>0</v>
      </c>
    </row>
    <row r="29" spans="1:9" ht="15.6" x14ac:dyDescent="0.3">
      <c r="A29" s="479" t="s">
        <v>1480</v>
      </c>
      <c r="B29" s="489">
        <v>6.1</v>
      </c>
      <c r="C29" s="481">
        <v>23354186</v>
      </c>
      <c r="D29" s="489">
        <v>6.1</v>
      </c>
      <c r="E29" s="481">
        <v>23354186</v>
      </c>
      <c r="F29" s="483">
        <f t="shared" si="2"/>
        <v>0</v>
      </c>
      <c r="G29" s="481">
        <f t="shared" si="2"/>
        <v>0</v>
      </c>
      <c r="H29" s="481">
        <f t="shared" si="0"/>
        <v>23354186</v>
      </c>
      <c r="I29" s="482">
        <f t="shared" si="1"/>
        <v>0</v>
      </c>
    </row>
    <row r="30" spans="1:9" ht="15.6" x14ac:dyDescent="0.3">
      <c r="A30" s="479" t="s">
        <v>1481</v>
      </c>
      <c r="B30" s="481">
        <v>167</v>
      </c>
      <c r="C30" s="481">
        <v>12412776</v>
      </c>
      <c r="D30" s="481">
        <v>176</v>
      </c>
      <c r="E30" s="481">
        <v>13081728</v>
      </c>
      <c r="F30" s="483">
        <f t="shared" si="2"/>
        <v>9</v>
      </c>
      <c r="G30" s="481">
        <f t="shared" si="2"/>
        <v>668952</v>
      </c>
      <c r="H30" s="481">
        <f t="shared" si="0"/>
        <v>13081728</v>
      </c>
      <c r="I30" s="482">
        <f t="shared" si="1"/>
        <v>668952</v>
      </c>
    </row>
    <row r="31" spans="1:9" ht="31.2" x14ac:dyDescent="0.3">
      <c r="A31" s="479" t="s">
        <v>1482</v>
      </c>
      <c r="B31" s="481">
        <v>131</v>
      </c>
      <c r="C31" s="481">
        <v>64393050</v>
      </c>
      <c r="D31" s="481">
        <v>131</v>
      </c>
      <c r="E31" s="481">
        <v>64393050</v>
      </c>
      <c r="F31" s="483">
        <f t="shared" si="2"/>
        <v>0</v>
      </c>
      <c r="G31" s="481">
        <f t="shared" si="2"/>
        <v>0</v>
      </c>
      <c r="H31" s="481">
        <f t="shared" si="0"/>
        <v>64393050</v>
      </c>
      <c r="I31" s="482">
        <f t="shared" si="1"/>
        <v>0</v>
      </c>
    </row>
    <row r="32" spans="1:9" ht="15.6" x14ac:dyDescent="0.3">
      <c r="A32" s="479" t="s">
        <v>1483</v>
      </c>
      <c r="B32" s="481">
        <v>12</v>
      </c>
      <c r="C32" s="481">
        <v>4572000</v>
      </c>
      <c r="D32" s="481">
        <v>12</v>
      </c>
      <c r="E32" s="481">
        <v>4572000</v>
      </c>
      <c r="F32" s="483">
        <f>D32-B32</f>
        <v>0</v>
      </c>
      <c r="G32" s="481">
        <f>E32-C32</f>
        <v>0</v>
      </c>
      <c r="H32" s="481">
        <f>E32</f>
        <v>4572000</v>
      </c>
      <c r="I32" s="482">
        <f>G32</f>
        <v>0</v>
      </c>
    </row>
    <row r="33" spans="1:9" ht="31.2" x14ac:dyDescent="0.3">
      <c r="A33" s="479" t="s">
        <v>1484</v>
      </c>
      <c r="B33" s="481">
        <v>11</v>
      </c>
      <c r="C33" s="481">
        <v>3699135</v>
      </c>
      <c r="D33" s="481">
        <v>12</v>
      </c>
      <c r="E33" s="481">
        <v>4035420</v>
      </c>
      <c r="F33" s="483">
        <f t="shared" ref="F33:G43" si="14">D33-B33</f>
        <v>1</v>
      </c>
      <c r="G33" s="481">
        <f t="shared" si="14"/>
        <v>336285</v>
      </c>
      <c r="H33" s="481">
        <f t="shared" si="0"/>
        <v>4035420</v>
      </c>
      <c r="I33" s="482">
        <f t="shared" si="1"/>
        <v>336285</v>
      </c>
    </row>
    <row r="34" spans="1:9" ht="31.2" x14ac:dyDescent="0.3">
      <c r="A34" s="479" t="s">
        <v>1485</v>
      </c>
      <c r="B34" s="481">
        <v>7</v>
      </c>
      <c r="C34" s="481">
        <v>5748400</v>
      </c>
      <c r="D34" s="481">
        <v>8</v>
      </c>
      <c r="E34" s="481">
        <v>6569600</v>
      </c>
      <c r="F34" s="483">
        <f t="shared" si="14"/>
        <v>1</v>
      </c>
      <c r="G34" s="481">
        <f t="shared" si="14"/>
        <v>821200</v>
      </c>
      <c r="H34" s="481">
        <f t="shared" si="0"/>
        <v>6569600</v>
      </c>
      <c r="I34" s="482">
        <f t="shared" si="1"/>
        <v>821200</v>
      </c>
    </row>
    <row r="35" spans="1:9" ht="31.2" x14ac:dyDescent="0.3">
      <c r="A35" s="479" t="s">
        <v>1486</v>
      </c>
      <c r="B35" s="481">
        <v>2</v>
      </c>
      <c r="C35" s="481">
        <v>917160</v>
      </c>
      <c r="D35" s="481">
        <v>2</v>
      </c>
      <c r="E35" s="481">
        <v>917160</v>
      </c>
      <c r="F35" s="483">
        <f t="shared" si="14"/>
        <v>0</v>
      </c>
      <c r="G35" s="481">
        <f t="shared" si="14"/>
        <v>0</v>
      </c>
      <c r="H35" s="481">
        <f t="shared" si="0"/>
        <v>917160</v>
      </c>
      <c r="I35" s="482">
        <f t="shared" si="1"/>
        <v>0</v>
      </c>
    </row>
    <row r="36" spans="1:9" ht="15.6" x14ac:dyDescent="0.3">
      <c r="A36" s="479" t="s">
        <v>1487</v>
      </c>
      <c r="B36" s="481">
        <v>25</v>
      </c>
      <c r="C36" s="481">
        <v>7749000</v>
      </c>
      <c r="D36" s="481">
        <v>17</v>
      </c>
      <c r="E36" s="481">
        <v>5269320</v>
      </c>
      <c r="F36" s="483">
        <f t="shared" si="14"/>
        <v>-8</v>
      </c>
      <c r="G36" s="481">
        <f t="shared" si="14"/>
        <v>-2479680</v>
      </c>
      <c r="H36" s="481">
        <f t="shared" si="0"/>
        <v>5269320</v>
      </c>
      <c r="I36" s="482">
        <f t="shared" si="1"/>
        <v>-2479680</v>
      </c>
    </row>
    <row r="37" spans="1:9" ht="31.2" x14ac:dyDescent="0.3">
      <c r="A37" s="479" t="s">
        <v>1520</v>
      </c>
      <c r="B37" s="481">
        <v>1</v>
      </c>
      <c r="C37" s="481">
        <v>10065900</v>
      </c>
      <c r="D37" s="481">
        <v>1</v>
      </c>
      <c r="E37" s="481">
        <v>10065900</v>
      </c>
      <c r="F37" s="483">
        <f t="shared" si="14"/>
        <v>0</v>
      </c>
      <c r="G37" s="481">
        <f t="shared" si="14"/>
        <v>0</v>
      </c>
      <c r="H37" s="481">
        <f t="shared" si="0"/>
        <v>10065900</v>
      </c>
      <c r="I37" s="482">
        <f t="shared" si="1"/>
        <v>0</v>
      </c>
    </row>
    <row r="38" spans="1:9" ht="15.6" x14ac:dyDescent="0.3">
      <c r="A38" s="479" t="s">
        <v>1488</v>
      </c>
      <c r="B38" s="481">
        <v>12</v>
      </c>
      <c r="C38" s="481">
        <v>3000000</v>
      </c>
      <c r="D38" s="490">
        <v>12</v>
      </c>
      <c r="E38" s="481">
        <v>3000000</v>
      </c>
      <c r="F38" s="483">
        <f t="shared" si="14"/>
        <v>0</v>
      </c>
      <c r="G38" s="481">
        <f t="shared" si="14"/>
        <v>0</v>
      </c>
      <c r="H38" s="481">
        <f t="shared" si="0"/>
        <v>3000000</v>
      </c>
      <c r="I38" s="482">
        <f t="shared" si="1"/>
        <v>0</v>
      </c>
    </row>
    <row r="39" spans="1:9" ht="15.6" x14ac:dyDescent="0.3">
      <c r="A39" s="479" t="s">
        <v>1489</v>
      </c>
      <c r="B39" s="481">
        <v>3200</v>
      </c>
      <c r="C39" s="481">
        <v>9241600</v>
      </c>
      <c r="D39" s="481">
        <v>3200</v>
      </c>
      <c r="E39" s="481">
        <v>9241600</v>
      </c>
      <c r="F39" s="483">
        <f t="shared" si="14"/>
        <v>0</v>
      </c>
      <c r="G39" s="481">
        <f t="shared" si="14"/>
        <v>0</v>
      </c>
      <c r="H39" s="481">
        <f t="shared" si="0"/>
        <v>9241600</v>
      </c>
      <c r="I39" s="482">
        <f t="shared" si="1"/>
        <v>0</v>
      </c>
    </row>
    <row r="40" spans="1:9" ht="31.2" x14ac:dyDescent="0.3">
      <c r="A40" s="479" t="s">
        <v>1490</v>
      </c>
      <c r="B40" s="481">
        <v>12</v>
      </c>
      <c r="C40" s="481">
        <v>2000000</v>
      </c>
      <c r="D40" s="490">
        <v>12</v>
      </c>
      <c r="E40" s="481">
        <v>2000000</v>
      </c>
      <c r="F40" s="483">
        <f t="shared" si="14"/>
        <v>0</v>
      </c>
      <c r="G40" s="481">
        <f t="shared" si="14"/>
        <v>0</v>
      </c>
      <c r="H40" s="481">
        <f t="shared" si="0"/>
        <v>2000000</v>
      </c>
      <c r="I40" s="482">
        <f t="shared" si="1"/>
        <v>0</v>
      </c>
    </row>
    <row r="41" spans="1:9" ht="31.2" x14ac:dyDescent="0.3">
      <c r="A41" s="479" t="s">
        <v>1491</v>
      </c>
      <c r="B41" s="481">
        <v>40</v>
      </c>
      <c r="C41" s="481">
        <v>8684640</v>
      </c>
      <c r="D41" s="490">
        <v>40</v>
      </c>
      <c r="E41" s="481">
        <v>8684640</v>
      </c>
      <c r="F41" s="483">
        <f t="shared" si="14"/>
        <v>0</v>
      </c>
      <c r="G41" s="481">
        <f t="shared" si="14"/>
        <v>0</v>
      </c>
      <c r="H41" s="481">
        <f t="shared" si="0"/>
        <v>8684640</v>
      </c>
      <c r="I41" s="482">
        <f t="shared" si="1"/>
        <v>0</v>
      </c>
    </row>
    <row r="42" spans="1:9" ht="31.2" x14ac:dyDescent="0.3">
      <c r="A42" s="479" t="s">
        <v>1492</v>
      </c>
      <c r="B42" s="481">
        <v>12</v>
      </c>
      <c r="C42" s="481">
        <v>2000000</v>
      </c>
      <c r="D42" s="490">
        <v>12</v>
      </c>
      <c r="E42" s="481">
        <v>2000000</v>
      </c>
      <c r="F42" s="483">
        <f t="shared" si="14"/>
        <v>0</v>
      </c>
      <c r="G42" s="481">
        <f t="shared" si="14"/>
        <v>0</v>
      </c>
      <c r="H42" s="481">
        <f t="shared" si="0"/>
        <v>2000000</v>
      </c>
      <c r="I42" s="482">
        <f t="shared" si="1"/>
        <v>0</v>
      </c>
    </row>
    <row r="43" spans="1:9" ht="31.2" x14ac:dyDescent="0.3">
      <c r="A43" s="479" t="s">
        <v>1493</v>
      </c>
      <c r="B43" s="481">
        <v>40</v>
      </c>
      <c r="C43" s="481">
        <v>8684640</v>
      </c>
      <c r="D43" s="490">
        <v>40</v>
      </c>
      <c r="E43" s="481">
        <v>8684640</v>
      </c>
      <c r="F43" s="483">
        <f t="shared" si="14"/>
        <v>0</v>
      </c>
      <c r="G43" s="481">
        <f t="shared" si="14"/>
        <v>0</v>
      </c>
      <c r="H43" s="481">
        <f t="shared" si="0"/>
        <v>8684640</v>
      </c>
      <c r="I43" s="482">
        <f t="shared" si="1"/>
        <v>0</v>
      </c>
    </row>
    <row r="44" spans="1:9" ht="31.2" x14ac:dyDescent="0.3">
      <c r="A44" s="479" t="s">
        <v>1495</v>
      </c>
      <c r="B44" s="483">
        <v>3</v>
      </c>
      <c r="C44" s="481">
        <v>15300000</v>
      </c>
      <c r="D44" s="483">
        <v>3</v>
      </c>
      <c r="E44" s="481">
        <v>15300000</v>
      </c>
      <c r="F44" s="483">
        <f t="shared" ref="F44:G46" si="15">D44-B44</f>
        <v>0</v>
      </c>
      <c r="G44" s="481">
        <f t="shared" si="15"/>
        <v>0</v>
      </c>
      <c r="H44" s="481">
        <f>E44</f>
        <v>15300000</v>
      </c>
      <c r="I44" s="482">
        <f>G44</f>
        <v>0</v>
      </c>
    </row>
    <row r="45" spans="1:9" ht="33" customHeight="1" x14ac:dyDescent="0.3">
      <c r="A45" s="479" t="s">
        <v>1496</v>
      </c>
      <c r="B45" s="483">
        <v>9</v>
      </c>
      <c r="C45" s="481">
        <v>38340000</v>
      </c>
      <c r="D45" s="483">
        <v>9</v>
      </c>
      <c r="E45" s="481">
        <v>38340000</v>
      </c>
      <c r="F45" s="483">
        <f t="shared" si="15"/>
        <v>0</v>
      </c>
      <c r="G45" s="481">
        <f t="shared" si="15"/>
        <v>0</v>
      </c>
      <c r="H45" s="481">
        <f>E45</f>
        <v>38340000</v>
      </c>
      <c r="I45" s="482">
        <f>G45</f>
        <v>0</v>
      </c>
    </row>
    <row r="46" spans="1:9" ht="15.6" x14ac:dyDescent="0.3">
      <c r="A46" s="479" t="s">
        <v>1497</v>
      </c>
      <c r="B46" s="481"/>
      <c r="C46" s="481">
        <v>0</v>
      </c>
      <c r="D46" s="481"/>
      <c r="E46" s="481">
        <v>0</v>
      </c>
      <c r="F46" s="483">
        <f t="shared" si="15"/>
        <v>0</v>
      </c>
      <c r="G46" s="481">
        <f t="shared" si="15"/>
        <v>0</v>
      </c>
      <c r="H46" s="481">
        <f>E46</f>
        <v>0</v>
      </c>
      <c r="I46" s="482">
        <f>G46</f>
        <v>0</v>
      </c>
    </row>
    <row r="47" spans="1:9" ht="31.2" x14ac:dyDescent="0.3">
      <c r="A47" s="479" t="s">
        <v>1498</v>
      </c>
      <c r="B47" s="480">
        <v>15</v>
      </c>
      <c r="C47" s="481">
        <v>66630000</v>
      </c>
      <c r="D47" s="490">
        <v>15</v>
      </c>
      <c r="E47" s="481">
        <v>66630000</v>
      </c>
      <c r="F47" s="483">
        <f>D47-B47</f>
        <v>0</v>
      </c>
      <c r="G47" s="481">
        <f>E47-C47</f>
        <v>0</v>
      </c>
      <c r="H47" s="481">
        <f>E47</f>
        <v>66630000</v>
      </c>
      <c r="I47" s="482">
        <f>G47</f>
        <v>0</v>
      </c>
    </row>
    <row r="48" spans="1:9" ht="31.2" x14ac:dyDescent="0.3">
      <c r="A48" s="479" t="s">
        <v>1499</v>
      </c>
      <c r="B48" s="481"/>
      <c r="C48" s="481">
        <v>4122000</v>
      </c>
      <c r="D48" s="490"/>
      <c r="E48" s="481">
        <v>4122000</v>
      </c>
      <c r="F48" s="481"/>
      <c r="G48" s="481">
        <v>0</v>
      </c>
      <c r="H48" s="481">
        <f>E48</f>
        <v>4122000</v>
      </c>
      <c r="I48" s="482">
        <f>H48-E48</f>
        <v>0</v>
      </c>
    </row>
    <row r="49" spans="1:9" ht="64.8" x14ac:dyDescent="0.35">
      <c r="A49" s="485" t="s">
        <v>1521</v>
      </c>
      <c r="B49" s="486"/>
      <c r="C49" s="486">
        <f>SUM(C27:C48)</f>
        <v>396779036</v>
      </c>
      <c r="D49" s="491"/>
      <c r="E49" s="486">
        <f>SUM(E27:E48)</f>
        <v>396125793</v>
      </c>
      <c r="F49" s="486"/>
      <c r="G49" s="486">
        <f>SUM(G27:G48)</f>
        <v>-653243</v>
      </c>
      <c r="H49" s="486">
        <f>SUM(H27:H48)</f>
        <v>396125793</v>
      </c>
      <c r="I49" s="486">
        <f>SUM(I27:I48)</f>
        <v>-653243</v>
      </c>
    </row>
    <row r="50" spans="1:9" ht="15.6" x14ac:dyDescent="0.3">
      <c r="A50" s="479" t="s">
        <v>1500</v>
      </c>
      <c r="B50" s="480">
        <v>25.35</v>
      </c>
      <c r="C50" s="481">
        <v>61600500</v>
      </c>
      <c r="D50" s="490">
        <v>24.02</v>
      </c>
      <c r="E50" s="481">
        <v>58368600</v>
      </c>
      <c r="F50" s="483">
        <f>D50-B50</f>
        <v>-1.3300000000000018</v>
      </c>
      <c r="G50" s="481">
        <f>E50-C50</f>
        <v>-3231900</v>
      </c>
      <c r="H50" s="481">
        <f t="shared" si="0"/>
        <v>58368600</v>
      </c>
      <c r="I50" s="482">
        <f t="shared" si="1"/>
        <v>-3231900</v>
      </c>
    </row>
    <row r="51" spans="1:9" ht="15.6" x14ac:dyDescent="0.3">
      <c r="A51" s="479" t="s">
        <v>1501</v>
      </c>
      <c r="B51" s="481"/>
      <c r="C51" s="481">
        <v>143514217</v>
      </c>
      <c r="D51" s="490"/>
      <c r="E51" s="481">
        <v>143514217</v>
      </c>
      <c r="F51" s="481"/>
      <c r="G51" s="481">
        <v>0</v>
      </c>
      <c r="H51" s="481">
        <f>E51</f>
        <v>143514217</v>
      </c>
      <c r="I51" s="482">
        <v>0</v>
      </c>
    </row>
    <row r="52" spans="1:9" ht="31.2" x14ac:dyDescent="0.3">
      <c r="A52" s="479" t="s">
        <v>1502</v>
      </c>
      <c r="B52" s="481">
        <v>2504</v>
      </c>
      <c r="C52" s="481">
        <f>B52*513</f>
        <v>1284552</v>
      </c>
      <c r="D52" s="481">
        <v>2592</v>
      </c>
      <c r="E52" s="481">
        <f>D52*513</f>
        <v>1329696</v>
      </c>
      <c r="F52" s="483">
        <f>D52-B52</f>
        <v>88</v>
      </c>
      <c r="G52" s="481">
        <f>E52-C52</f>
        <v>45144</v>
      </c>
      <c r="H52" s="481">
        <f>E52</f>
        <v>1329696</v>
      </c>
      <c r="I52" s="482">
        <f>H52-C52</f>
        <v>45144</v>
      </c>
    </row>
    <row r="53" spans="1:9" s="272" customFormat="1" ht="16.2" x14ac:dyDescent="0.35">
      <c r="A53" s="485" t="s">
        <v>1522</v>
      </c>
      <c r="B53" s="486"/>
      <c r="C53" s="486">
        <f>SUM(C50:C52)</f>
        <v>206399269</v>
      </c>
      <c r="D53" s="486"/>
      <c r="E53" s="486">
        <f>SUM(E50:E52)</f>
        <v>203212513</v>
      </c>
      <c r="F53" s="487"/>
      <c r="G53" s="486">
        <f>SUM(G50:G52)</f>
        <v>-3186756</v>
      </c>
      <c r="H53" s="486">
        <f>SUM(H50:H52)</f>
        <v>203212513</v>
      </c>
      <c r="I53" s="486">
        <f>SUM(I50:I52)</f>
        <v>-3186756</v>
      </c>
    </row>
    <row r="54" spans="1:9" ht="15.6" x14ac:dyDescent="0.3">
      <c r="A54" s="492" t="s">
        <v>1503</v>
      </c>
      <c r="B54" s="493"/>
      <c r="C54" s="493">
        <f>C17+C26+C49+C53</f>
        <v>1333898022</v>
      </c>
      <c r="D54" s="493"/>
      <c r="E54" s="493">
        <f>E17+E26+E49+E53</f>
        <v>1330837923</v>
      </c>
      <c r="F54" s="493"/>
      <c r="G54" s="493">
        <f>G17+G26+G49+G53</f>
        <v>-3050699</v>
      </c>
      <c r="H54" s="493">
        <f>H17+H26+H49+H53</f>
        <v>1330837923</v>
      </c>
      <c r="I54" s="493">
        <f>I17+I26+I49+I53</f>
        <v>-3060099</v>
      </c>
    </row>
  </sheetData>
  <mergeCells count="1">
    <mergeCell ref="A3:I3"/>
  </mergeCells>
  <pageMargins left="0.70866141732283472" right="0.70866141732283472" top="0.74803149606299213" bottom="0.74803149606299213" header="0.31496062992125984" footer="0.31496062992125984"/>
  <pageSetup paperSize="9" scale="84"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74943-705E-40B5-8B66-DBB1301A1E9A}">
  <sheetPr>
    <tabColor rgb="FF92D050"/>
  </sheetPr>
  <dimension ref="A1:J26"/>
  <sheetViews>
    <sheetView view="pageBreakPreview" zoomScaleNormal="100" zoomScaleSheetLayoutView="100" workbookViewId="0">
      <selection activeCell="E1" sqref="E1"/>
    </sheetView>
  </sheetViews>
  <sheetFormatPr defaultRowHeight="15.6" x14ac:dyDescent="0.3"/>
  <cols>
    <col min="1" max="1" width="82.88671875" style="494" bestFit="1" customWidth="1"/>
    <col min="2" max="2" width="14.6640625" style="494" customWidth="1"/>
    <col min="3" max="3" width="15.6640625" style="494" customWidth="1"/>
    <col min="4" max="4" width="19.33203125" style="494" customWidth="1"/>
    <col min="5" max="5" width="12" style="494" customWidth="1"/>
    <col min="6" max="6" width="13.44140625" style="9" customWidth="1"/>
    <col min="7" max="7" width="16.6640625" style="9" customWidth="1"/>
    <col min="8" max="8" width="14" style="9" customWidth="1"/>
    <col min="9" max="10" width="9.109375" style="9"/>
    <col min="11" max="253" width="9.109375" style="10"/>
    <col min="254" max="254" width="78.6640625" style="10" customWidth="1"/>
    <col min="255" max="255" width="14.6640625" style="10" customWidth="1"/>
    <col min="256" max="256" width="15.6640625" style="10" customWidth="1"/>
    <col min="257" max="257" width="19.33203125" style="10" customWidth="1"/>
    <col min="258" max="258" width="12" style="10" customWidth="1"/>
    <col min="259" max="509" width="9.109375" style="10"/>
    <col min="510" max="510" width="78.6640625" style="10" customWidth="1"/>
    <col min="511" max="511" width="14.6640625" style="10" customWidth="1"/>
    <col min="512" max="512" width="15.6640625" style="10" customWidth="1"/>
    <col min="513" max="513" width="19.33203125" style="10" customWidth="1"/>
    <col min="514" max="514" width="12" style="10" customWidth="1"/>
    <col min="515" max="765" width="9.109375" style="10"/>
    <col min="766" max="766" width="78.6640625" style="10" customWidth="1"/>
    <col min="767" max="767" width="14.6640625" style="10" customWidth="1"/>
    <col min="768" max="768" width="15.6640625" style="10" customWidth="1"/>
    <col min="769" max="769" width="19.33203125" style="10" customWidth="1"/>
    <col min="770" max="770" width="12" style="10" customWidth="1"/>
    <col min="771" max="1021" width="9.109375" style="10"/>
    <col min="1022" max="1022" width="78.6640625" style="10" customWidth="1"/>
    <col min="1023" max="1023" width="14.6640625" style="10" customWidth="1"/>
    <col min="1024" max="1024" width="15.6640625" style="10" customWidth="1"/>
    <col min="1025" max="1025" width="19.33203125" style="10" customWidth="1"/>
    <col min="1026" max="1026" width="12" style="10" customWidth="1"/>
    <col min="1027" max="1277" width="9.109375" style="10"/>
    <col min="1278" max="1278" width="78.6640625" style="10" customWidth="1"/>
    <col min="1279" max="1279" width="14.6640625" style="10" customWidth="1"/>
    <col min="1280" max="1280" width="15.6640625" style="10" customWidth="1"/>
    <col min="1281" max="1281" width="19.33203125" style="10" customWidth="1"/>
    <col min="1282" max="1282" width="12" style="10" customWidth="1"/>
    <col min="1283" max="1533" width="9.109375" style="10"/>
    <col min="1534" max="1534" width="78.6640625" style="10" customWidth="1"/>
    <col min="1535" max="1535" width="14.6640625" style="10" customWidth="1"/>
    <col min="1536" max="1536" width="15.6640625" style="10" customWidth="1"/>
    <col min="1537" max="1537" width="19.33203125" style="10" customWidth="1"/>
    <col min="1538" max="1538" width="12" style="10" customWidth="1"/>
    <col min="1539" max="1789" width="9.109375" style="10"/>
    <col min="1790" max="1790" width="78.6640625" style="10" customWidth="1"/>
    <col min="1791" max="1791" width="14.6640625" style="10" customWidth="1"/>
    <col min="1792" max="1792" width="15.6640625" style="10" customWidth="1"/>
    <col min="1793" max="1793" width="19.33203125" style="10" customWidth="1"/>
    <col min="1794" max="1794" width="12" style="10" customWidth="1"/>
    <col min="1795" max="2045" width="9.109375" style="10"/>
    <col min="2046" max="2046" width="78.6640625" style="10" customWidth="1"/>
    <col min="2047" max="2047" width="14.6640625" style="10" customWidth="1"/>
    <col min="2048" max="2048" width="15.6640625" style="10" customWidth="1"/>
    <col min="2049" max="2049" width="19.33203125" style="10" customWidth="1"/>
    <col min="2050" max="2050" width="12" style="10" customWidth="1"/>
    <col min="2051" max="2301" width="9.109375" style="10"/>
    <col min="2302" max="2302" width="78.6640625" style="10" customWidth="1"/>
    <col min="2303" max="2303" width="14.6640625" style="10" customWidth="1"/>
    <col min="2304" max="2304" width="15.6640625" style="10" customWidth="1"/>
    <col min="2305" max="2305" width="19.33203125" style="10" customWidth="1"/>
    <col min="2306" max="2306" width="12" style="10" customWidth="1"/>
    <col min="2307" max="2557" width="9.109375" style="10"/>
    <col min="2558" max="2558" width="78.6640625" style="10" customWidth="1"/>
    <col min="2559" max="2559" width="14.6640625" style="10" customWidth="1"/>
    <col min="2560" max="2560" width="15.6640625" style="10" customWidth="1"/>
    <col min="2561" max="2561" width="19.33203125" style="10" customWidth="1"/>
    <col min="2562" max="2562" width="12" style="10" customWidth="1"/>
    <col min="2563" max="2813" width="9.109375" style="10"/>
    <col min="2814" max="2814" width="78.6640625" style="10" customWidth="1"/>
    <col min="2815" max="2815" width="14.6640625" style="10" customWidth="1"/>
    <col min="2816" max="2816" width="15.6640625" style="10" customWidth="1"/>
    <col min="2817" max="2817" width="19.33203125" style="10" customWidth="1"/>
    <col min="2818" max="2818" width="12" style="10" customWidth="1"/>
    <col min="2819" max="3069" width="9.109375" style="10"/>
    <col min="3070" max="3070" width="78.6640625" style="10" customWidth="1"/>
    <col min="3071" max="3071" width="14.6640625" style="10" customWidth="1"/>
    <col min="3072" max="3072" width="15.6640625" style="10" customWidth="1"/>
    <col min="3073" max="3073" width="19.33203125" style="10" customWidth="1"/>
    <col min="3074" max="3074" width="12" style="10" customWidth="1"/>
    <col min="3075" max="3325" width="9.109375" style="10"/>
    <col min="3326" max="3326" width="78.6640625" style="10" customWidth="1"/>
    <col min="3327" max="3327" width="14.6640625" style="10" customWidth="1"/>
    <col min="3328" max="3328" width="15.6640625" style="10" customWidth="1"/>
    <col min="3329" max="3329" width="19.33203125" style="10" customWidth="1"/>
    <col min="3330" max="3330" width="12" style="10" customWidth="1"/>
    <col min="3331" max="3581" width="9.109375" style="10"/>
    <col min="3582" max="3582" width="78.6640625" style="10" customWidth="1"/>
    <col min="3583" max="3583" width="14.6640625" style="10" customWidth="1"/>
    <col min="3584" max="3584" width="15.6640625" style="10" customWidth="1"/>
    <col min="3585" max="3585" width="19.33203125" style="10" customWidth="1"/>
    <col min="3586" max="3586" width="12" style="10" customWidth="1"/>
    <col min="3587" max="3837" width="9.109375" style="10"/>
    <col min="3838" max="3838" width="78.6640625" style="10" customWidth="1"/>
    <col min="3839" max="3839" width="14.6640625" style="10" customWidth="1"/>
    <col min="3840" max="3840" width="15.6640625" style="10" customWidth="1"/>
    <col min="3841" max="3841" width="19.33203125" style="10" customWidth="1"/>
    <col min="3842" max="3842" width="12" style="10" customWidth="1"/>
    <col min="3843" max="4093" width="9.109375" style="10"/>
    <col min="4094" max="4094" width="78.6640625" style="10" customWidth="1"/>
    <col min="4095" max="4095" width="14.6640625" style="10" customWidth="1"/>
    <col min="4096" max="4096" width="15.6640625" style="10" customWidth="1"/>
    <col min="4097" max="4097" width="19.33203125" style="10" customWidth="1"/>
    <col min="4098" max="4098" width="12" style="10" customWidth="1"/>
    <col min="4099" max="4349" width="9.109375" style="10"/>
    <col min="4350" max="4350" width="78.6640625" style="10" customWidth="1"/>
    <col min="4351" max="4351" width="14.6640625" style="10" customWidth="1"/>
    <col min="4352" max="4352" width="15.6640625" style="10" customWidth="1"/>
    <col min="4353" max="4353" width="19.33203125" style="10" customWidth="1"/>
    <col min="4354" max="4354" width="12" style="10" customWidth="1"/>
    <col min="4355" max="4605" width="9.109375" style="10"/>
    <col min="4606" max="4606" width="78.6640625" style="10" customWidth="1"/>
    <col min="4607" max="4607" width="14.6640625" style="10" customWidth="1"/>
    <col min="4608" max="4608" width="15.6640625" style="10" customWidth="1"/>
    <col min="4609" max="4609" width="19.33203125" style="10" customWidth="1"/>
    <col min="4610" max="4610" width="12" style="10" customWidth="1"/>
    <col min="4611" max="4861" width="9.109375" style="10"/>
    <col min="4862" max="4862" width="78.6640625" style="10" customWidth="1"/>
    <col min="4863" max="4863" width="14.6640625" style="10" customWidth="1"/>
    <col min="4864" max="4864" width="15.6640625" style="10" customWidth="1"/>
    <col min="4865" max="4865" width="19.33203125" style="10" customWidth="1"/>
    <col min="4866" max="4866" width="12" style="10" customWidth="1"/>
    <col min="4867" max="5117" width="9.109375" style="10"/>
    <col min="5118" max="5118" width="78.6640625" style="10" customWidth="1"/>
    <col min="5119" max="5119" width="14.6640625" style="10" customWidth="1"/>
    <col min="5120" max="5120" width="15.6640625" style="10" customWidth="1"/>
    <col min="5121" max="5121" width="19.33203125" style="10" customWidth="1"/>
    <col min="5122" max="5122" width="12" style="10" customWidth="1"/>
    <col min="5123" max="5373" width="9.109375" style="10"/>
    <col min="5374" max="5374" width="78.6640625" style="10" customWidth="1"/>
    <col min="5375" max="5375" width="14.6640625" style="10" customWidth="1"/>
    <col min="5376" max="5376" width="15.6640625" style="10" customWidth="1"/>
    <col min="5377" max="5377" width="19.33203125" style="10" customWidth="1"/>
    <col min="5378" max="5378" width="12" style="10" customWidth="1"/>
    <col min="5379" max="5629" width="9.109375" style="10"/>
    <col min="5630" max="5630" width="78.6640625" style="10" customWidth="1"/>
    <col min="5631" max="5631" width="14.6640625" style="10" customWidth="1"/>
    <col min="5632" max="5632" width="15.6640625" style="10" customWidth="1"/>
    <col min="5633" max="5633" width="19.33203125" style="10" customWidth="1"/>
    <col min="5634" max="5634" width="12" style="10" customWidth="1"/>
    <col min="5635" max="5885" width="9.109375" style="10"/>
    <col min="5886" max="5886" width="78.6640625" style="10" customWidth="1"/>
    <col min="5887" max="5887" width="14.6640625" style="10" customWidth="1"/>
    <col min="5888" max="5888" width="15.6640625" style="10" customWidth="1"/>
    <col min="5889" max="5889" width="19.33203125" style="10" customWidth="1"/>
    <col min="5890" max="5890" width="12" style="10" customWidth="1"/>
    <col min="5891" max="6141" width="9.109375" style="10"/>
    <col min="6142" max="6142" width="78.6640625" style="10" customWidth="1"/>
    <col min="6143" max="6143" width="14.6640625" style="10" customWidth="1"/>
    <col min="6144" max="6144" width="15.6640625" style="10" customWidth="1"/>
    <col min="6145" max="6145" width="19.33203125" style="10" customWidth="1"/>
    <col min="6146" max="6146" width="12" style="10" customWidth="1"/>
    <col min="6147" max="6397" width="9.109375" style="10"/>
    <col min="6398" max="6398" width="78.6640625" style="10" customWidth="1"/>
    <col min="6399" max="6399" width="14.6640625" style="10" customWidth="1"/>
    <col min="6400" max="6400" width="15.6640625" style="10" customWidth="1"/>
    <col min="6401" max="6401" width="19.33203125" style="10" customWidth="1"/>
    <col min="6402" max="6402" width="12" style="10" customWidth="1"/>
    <col min="6403" max="6653" width="9.109375" style="10"/>
    <col min="6654" max="6654" width="78.6640625" style="10" customWidth="1"/>
    <col min="6655" max="6655" width="14.6640625" style="10" customWidth="1"/>
    <col min="6656" max="6656" width="15.6640625" style="10" customWidth="1"/>
    <col min="6657" max="6657" width="19.33203125" style="10" customWidth="1"/>
    <col min="6658" max="6658" width="12" style="10" customWidth="1"/>
    <col min="6659" max="6909" width="9.109375" style="10"/>
    <col min="6910" max="6910" width="78.6640625" style="10" customWidth="1"/>
    <col min="6911" max="6911" width="14.6640625" style="10" customWidth="1"/>
    <col min="6912" max="6912" width="15.6640625" style="10" customWidth="1"/>
    <col min="6913" max="6913" width="19.33203125" style="10" customWidth="1"/>
    <col min="6914" max="6914" width="12" style="10" customWidth="1"/>
    <col min="6915" max="7165" width="9.109375" style="10"/>
    <col min="7166" max="7166" width="78.6640625" style="10" customWidth="1"/>
    <col min="7167" max="7167" width="14.6640625" style="10" customWidth="1"/>
    <col min="7168" max="7168" width="15.6640625" style="10" customWidth="1"/>
    <col min="7169" max="7169" width="19.33203125" style="10" customWidth="1"/>
    <col min="7170" max="7170" width="12" style="10" customWidth="1"/>
    <col min="7171" max="7421" width="9.109375" style="10"/>
    <col min="7422" max="7422" width="78.6640625" style="10" customWidth="1"/>
    <col min="7423" max="7423" width="14.6640625" style="10" customWidth="1"/>
    <col min="7424" max="7424" width="15.6640625" style="10" customWidth="1"/>
    <col min="7425" max="7425" width="19.33203125" style="10" customWidth="1"/>
    <col min="7426" max="7426" width="12" style="10" customWidth="1"/>
    <col min="7427" max="7677" width="9.109375" style="10"/>
    <col min="7678" max="7678" width="78.6640625" style="10" customWidth="1"/>
    <col min="7679" max="7679" width="14.6640625" style="10" customWidth="1"/>
    <col min="7680" max="7680" width="15.6640625" style="10" customWidth="1"/>
    <col min="7681" max="7681" width="19.33203125" style="10" customWidth="1"/>
    <col min="7682" max="7682" width="12" style="10" customWidth="1"/>
    <col min="7683" max="7933" width="9.109375" style="10"/>
    <col min="7934" max="7934" width="78.6640625" style="10" customWidth="1"/>
    <col min="7935" max="7935" width="14.6640625" style="10" customWidth="1"/>
    <col min="7936" max="7936" width="15.6640625" style="10" customWidth="1"/>
    <col min="7937" max="7937" width="19.33203125" style="10" customWidth="1"/>
    <col min="7938" max="7938" width="12" style="10" customWidth="1"/>
    <col min="7939" max="8189" width="9.109375" style="10"/>
    <col min="8190" max="8190" width="78.6640625" style="10" customWidth="1"/>
    <col min="8191" max="8191" width="14.6640625" style="10" customWidth="1"/>
    <col min="8192" max="8192" width="15.6640625" style="10" customWidth="1"/>
    <col min="8193" max="8193" width="19.33203125" style="10" customWidth="1"/>
    <col min="8194" max="8194" width="12" style="10" customWidth="1"/>
    <col min="8195" max="8445" width="9.109375" style="10"/>
    <col min="8446" max="8446" width="78.6640625" style="10" customWidth="1"/>
    <col min="8447" max="8447" width="14.6640625" style="10" customWidth="1"/>
    <col min="8448" max="8448" width="15.6640625" style="10" customWidth="1"/>
    <col min="8449" max="8449" width="19.33203125" style="10" customWidth="1"/>
    <col min="8450" max="8450" width="12" style="10" customWidth="1"/>
    <col min="8451" max="8701" width="9.109375" style="10"/>
    <col min="8702" max="8702" width="78.6640625" style="10" customWidth="1"/>
    <col min="8703" max="8703" width="14.6640625" style="10" customWidth="1"/>
    <col min="8704" max="8704" width="15.6640625" style="10" customWidth="1"/>
    <col min="8705" max="8705" width="19.33203125" style="10" customWidth="1"/>
    <col min="8706" max="8706" width="12" style="10" customWidth="1"/>
    <col min="8707" max="8957" width="9.109375" style="10"/>
    <col min="8958" max="8958" width="78.6640625" style="10" customWidth="1"/>
    <col min="8959" max="8959" width="14.6640625" style="10" customWidth="1"/>
    <col min="8960" max="8960" width="15.6640625" style="10" customWidth="1"/>
    <col min="8961" max="8961" width="19.33203125" style="10" customWidth="1"/>
    <col min="8962" max="8962" width="12" style="10" customWidth="1"/>
    <col min="8963" max="9213" width="9.109375" style="10"/>
    <col min="9214" max="9214" width="78.6640625" style="10" customWidth="1"/>
    <col min="9215" max="9215" width="14.6640625" style="10" customWidth="1"/>
    <col min="9216" max="9216" width="15.6640625" style="10" customWidth="1"/>
    <col min="9217" max="9217" width="19.33203125" style="10" customWidth="1"/>
    <col min="9218" max="9218" width="12" style="10" customWidth="1"/>
    <col min="9219" max="9469" width="9.109375" style="10"/>
    <col min="9470" max="9470" width="78.6640625" style="10" customWidth="1"/>
    <col min="9471" max="9471" width="14.6640625" style="10" customWidth="1"/>
    <col min="9472" max="9472" width="15.6640625" style="10" customWidth="1"/>
    <col min="9473" max="9473" width="19.33203125" style="10" customWidth="1"/>
    <col min="9474" max="9474" width="12" style="10" customWidth="1"/>
    <col min="9475" max="9725" width="9.109375" style="10"/>
    <col min="9726" max="9726" width="78.6640625" style="10" customWidth="1"/>
    <col min="9727" max="9727" width="14.6640625" style="10" customWidth="1"/>
    <col min="9728" max="9728" width="15.6640625" style="10" customWidth="1"/>
    <col min="9729" max="9729" width="19.33203125" style="10" customWidth="1"/>
    <col min="9730" max="9730" width="12" style="10" customWidth="1"/>
    <col min="9731" max="9981" width="9.109375" style="10"/>
    <col min="9982" max="9982" width="78.6640625" style="10" customWidth="1"/>
    <col min="9983" max="9983" width="14.6640625" style="10" customWidth="1"/>
    <col min="9984" max="9984" width="15.6640625" style="10" customWidth="1"/>
    <col min="9985" max="9985" width="19.33203125" style="10" customWidth="1"/>
    <col min="9986" max="9986" width="12" style="10" customWidth="1"/>
    <col min="9987" max="10237" width="9.109375" style="10"/>
    <col min="10238" max="10238" width="78.6640625" style="10" customWidth="1"/>
    <col min="10239" max="10239" width="14.6640625" style="10" customWidth="1"/>
    <col min="10240" max="10240" width="15.6640625" style="10" customWidth="1"/>
    <col min="10241" max="10241" width="19.33203125" style="10" customWidth="1"/>
    <col min="10242" max="10242" width="12" style="10" customWidth="1"/>
    <col min="10243" max="10493" width="9.109375" style="10"/>
    <col min="10494" max="10494" width="78.6640625" style="10" customWidth="1"/>
    <col min="10495" max="10495" width="14.6640625" style="10" customWidth="1"/>
    <col min="10496" max="10496" width="15.6640625" style="10" customWidth="1"/>
    <col min="10497" max="10497" width="19.33203125" style="10" customWidth="1"/>
    <col min="10498" max="10498" width="12" style="10" customWidth="1"/>
    <col min="10499" max="10749" width="9.109375" style="10"/>
    <col min="10750" max="10750" width="78.6640625" style="10" customWidth="1"/>
    <col min="10751" max="10751" width="14.6640625" style="10" customWidth="1"/>
    <col min="10752" max="10752" width="15.6640625" style="10" customWidth="1"/>
    <col min="10753" max="10753" width="19.33203125" style="10" customWidth="1"/>
    <col min="10754" max="10754" width="12" style="10" customWidth="1"/>
    <col min="10755" max="11005" width="9.109375" style="10"/>
    <col min="11006" max="11006" width="78.6640625" style="10" customWidth="1"/>
    <col min="11007" max="11007" width="14.6640625" style="10" customWidth="1"/>
    <col min="11008" max="11008" width="15.6640625" style="10" customWidth="1"/>
    <col min="11009" max="11009" width="19.33203125" style="10" customWidth="1"/>
    <col min="11010" max="11010" width="12" style="10" customWidth="1"/>
    <col min="11011" max="11261" width="9.109375" style="10"/>
    <col min="11262" max="11262" width="78.6640625" style="10" customWidth="1"/>
    <col min="11263" max="11263" width="14.6640625" style="10" customWidth="1"/>
    <col min="11264" max="11264" width="15.6640625" style="10" customWidth="1"/>
    <col min="11265" max="11265" width="19.33203125" style="10" customWidth="1"/>
    <col min="11266" max="11266" width="12" style="10" customWidth="1"/>
    <col min="11267" max="11517" width="9.109375" style="10"/>
    <col min="11518" max="11518" width="78.6640625" style="10" customWidth="1"/>
    <col min="11519" max="11519" width="14.6640625" style="10" customWidth="1"/>
    <col min="11520" max="11520" width="15.6640625" style="10" customWidth="1"/>
    <col min="11521" max="11521" width="19.33203125" style="10" customWidth="1"/>
    <col min="11522" max="11522" width="12" style="10" customWidth="1"/>
    <col min="11523" max="11773" width="9.109375" style="10"/>
    <col min="11774" max="11774" width="78.6640625" style="10" customWidth="1"/>
    <col min="11775" max="11775" width="14.6640625" style="10" customWidth="1"/>
    <col min="11776" max="11776" width="15.6640625" style="10" customWidth="1"/>
    <col min="11777" max="11777" width="19.33203125" style="10" customWidth="1"/>
    <col min="11778" max="11778" width="12" style="10" customWidth="1"/>
    <col min="11779" max="12029" width="9.109375" style="10"/>
    <col min="12030" max="12030" width="78.6640625" style="10" customWidth="1"/>
    <col min="12031" max="12031" width="14.6640625" style="10" customWidth="1"/>
    <col min="12032" max="12032" width="15.6640625" style="10" customWidth="1"/>
    <col min="12033" max="12033" width="19.33203125" style="10" customWidth="1"/>
    <col min="12034" max="12034" width="12" style="10" customWidth="1"/>
    <col min="12035" max="12285" width="9.109375" style="10"/>
    <col min="12286" max="12286" width="78.6640625" style="10" customWidth="1"/>
    <col min="12287" max="12287" width="14.6640625" style="10" customWidth="1"/>
    <col min="12288" max="12288" width="15.6640625" style="10" customWidth="1"/>
    <col min="12289" max="12289" width="19.33203125" style="10" customWidth="1"/>
    <col min="12290" max="12290" width="12" style="10" customWidth="1"/>
    <col min="12291" max="12541" width="9.109375" style="10"/>
    <col min="12542" max="12542" width="78.6640625" style="10" customWidth="1"/>
    <col min="12543" max="12543" width="14.6640625" style="10" customWidth="1"/>
    <col min="12544" max="12544" width="15.6640625" style="10" customWidth="1"/>
    <col min="12545" max="12545" width="19.33203125" style="10" customWidth="1"/>
    <col min="12546" max="12546" width="12" style="10" customWidth="1"/>
    <col min="12547" max="12797" width="9.109375" style="10"/>
    <col min="12798" max="12798" width="78.6640625" style="10" customWidth="1"/>
    <col min="12799" max="12799" width="14.6640625" style="10" customWidth="1"/>
    <col min="12800" max="12800" width="15.6640625" style="10" customWidth="1"/>
    <col min="12801" max="12801" width="19.33203125" style="10" customWidth="1"/>
    <col min="12802" max="12802" width="12" style="10" customWidth="1"/>
    <col min="12803" max="13053" width="9.109375" style="10"/>
    <col min="13054" max="13054" width="78.6640625" style="10" customWidth="1"/>
    <col min="13055" max="13055" width="14.6640625" style="10" customWidth="1"/>
    <col min="13056" max="13056" width="15.6640625" style="10" customWidth="1"/>
    <col min="13057" max="13057" width="19.33203125" style="10" customWidth="1"/>
    <col min="13058" max="13058" width="12" style="10" customWidth="1"/>
    <col min="13059" max="13309" width="9.109375" style="10"/>
    <col min="13310" max="13310" width="78.6640625" style="10" customWidth="1"/>
    <col min="13311" max="13311" width="14.6640625" style="10" customWidth="1"/>
    <col min="13312" max="13312" width="15.6640625" style="10" customWidth="1"/>
    <col min="13313" max="13313" width="19.33203125" style="10" customWidth="1"/>
    <col min="13314" max="13314" width="12" style="10" customWidth="1"/>
    <col min="13315" max="13565" width="9.109375" style="10"/>
    <col min="13566" max="13566" width="78.6640625" style="10" customWidth="1"/>
    <col min="13567" max="13567" width="14.6640625" style="10" customWidth="1"/>
    <col min="13568" max="13568" width="15.6640625" style="10" customWidth="1"/>
    <col min="13569" max="13569" width="19.33203125" style="10" customWidth="1"/>
    <col min="13570" max="13570" width="12" style="10" customWidth="1"/>
    <col min="13571" max="13821" width="9.109375" style="10"/>
    <col min="13822" max="13822" width="78.6640625" style="10" customWidth="1"/>
    <col min="13823" max="13823" width="14.6640625" style="10" customWidth="1"/>
    <col min="13824" max="13824" width="15.6640625" style="10" customWidth="1"/>
    <col min="13825" max="13825" width="19.33203125" style="10" customWidth="1"/>
    <col min="13826" max="13826" width="12" style="10" customWidth="1"/>
    <col min="13827" max="14077" width="9.109375" style="10"/>
    <col min="14078" max="14078" width="78.6640625" style="10" customWidth="1"/>
    <col min="14079" max="14079" width="14.6640625" style="10" customWidth="1"/>
    <col min="14080" max="14080" width="15.6640625" style="10" customWidth="1"/>
    <col min="14081" max="14081" width="19.33203125" style="10" customWidth="1"/>
    <col min="14082" max="14082" width="12" style="10" customWidth="1"/>
    <col min="14083" max="14333" width="9.109375" style="10"/>
    <col min="14334" max="14334" width="78.6640625" style="10" customWidth="1"/>
    <col min="14335" max="14335" width="14.6640625" style="10" customWidth="1"/>
    <col min="14336" max="14336" width="15.6640625" style="10" customWidth="1"/>
    <col min="14337" max="14337" width="19.33203125" style="10" customWidth="1"/>
    <col min="14338" max="14338" width="12" style="10" customWidth="1"/>
    <col min="14339" max="14589" width="9.109375" style="10"/>
    <col min="14590" max="14590" width="78.6640625" style="10" customWidth="1"/>
    <col min="14591" max="14591" width="14.6640625" style="10" customWidth="1"/>
    <col min="14592" max="14592" width="15.6640625" style="10" customWidth="1"/>
    <col min="14593" max="14593" width="19.33203125" style="10" customWidth="1"/>
    <col min="14594" max="14594" width="12" style="10" customWidth="1"/>
    <col min="14595" max="14845" width="9.109375" style="10"/>
    <col min="14846" max="14846" width="78.6640625" style="10" customWidth="1"/>
    <col min="14847" max="14847" width="14.6640625" style="10" customWidth="1"/>
    <col min="14848" max="14848" width="15.6640625" style="10" customWidth="1"/>
    <col min="14849" max="14849" width="19.33203125" style="10" customWidth="1"/>
    <col min="14850" max="14850" width="12" style="10" customWidth="1"/>
    <col min="14851" max="15101" width="9.109375" style="10"/>
    <col min="15102" max="15102" width="78.6640625" style="10" customWidth="1"/>
    <col min="15103" max="15103" width="14.6640625" style="10" customWidth="1"/>
    <col min="15104" max="15104" width="15.6640625" style="10" customWidth="1"/>
    <col min="15105" max="15105" width="19.33203125" style="10" customWidth="1"/>
    <col min="15106" max="15106" width="12" style="10" customWidth="1"/>
    <col min="15107" max="15357" width="9.109375" style="10"/>
    <col min="15358" max="15358" width="78.6640625" style="10" customWidth="1"/>
    <col min="15359" max="15359" width="14.6640625" style="10" customWidth="1"/>
    <col min="15360" max="15360" width="15.6640625" style="10" customWidth="1"/>
    <col min="15361" max="15361" width="19.33203125" style="10" customWidth="1"/>
    <col min="15362" max="15362" width="12" style="10" customWidth="1"/>
    <col min="15363" max="15613" width="9.109375" style="10"/>
    <col min="15614" max="15614" width="78.6640625" style="10" customWidth="1"/>
    <col min="15615" max="15615" width="14.6640625" style="10" customWidth="1"/>
    <col min="15616" max="15616" width="15.6640625" style="10" customWidth="1"/>
    <col min="15617" max="15617" width="19.33203125" style="10" customWidth="1"/>
    <col min="15618" max="15618" width="12" style="10" customWidth="1"/>
    <col min="15619" max="15869" width="9.109375" style="10"/>
    <col min="15870" max="15870" width="78.6640625" style="10" customWidth="1"/>
    <col min="15871" max="15871" width="14.6640625" style="10" customWidth="1"/>
    <col min="15872" max="15872" width="15.6640625" style="10" customWidth="1"/>
    <col min="15873" max="15873" width="19.33203125" style="10" customWidth="1"/>
    <col min="15874" max="15874" width="12" style="10" customWidth="1"/>
    <col min="15875" max="16125" width="9.109375" style="10"/>
    <col min="16126" max="16126" width="78.6640625" style="10" customWidth="1"/>
    <col min="16127" max="16127" width="14.6640625" style="10" customWidth="1"/>
    <col min="16128" max="16128" width="15.6640625" style="10" customWidth="1"/>
    <col min="16129" max="16129" width="19.33203125" style="10" customWidth="1"/>
    <col min="16130" max="16130" width="12" style="10" customWidth="1"/>
    <col min="16131" max="16384" width="9.109375" style="10"/>
  </cols>
  <sheetData>
    <row r="1" spans="1:10" x14ac:dyDescent="0.3">
      <c r="E1" s="470" t="s">
        <v>2003</v>
      </c>
    </row>
    <row r="3" spans="1:10" ht="16.8" x14ac:dyDescent="0.3">
      <c r="A3" s="608" t="s">
        <v>1532</v>
      </c>
      <c r="B3" s="608"/>
      <c r="C3" s="608"/>
      <c r="D3" s="608"/>
      <c r="E3" s="608"/>
    </row>
    <row r="4" spans="1:10" x14ac:dyDescent="0.3">
      <c r="A4" s="495"/>
      <c r="B4" s="495"/>
      <c r="C4" s="495"/>
      <c r="D4" s="495"/>
      <c r="E4" s="495"/>
    </row>
    <row r="5" spans="1:10" x14ac:dyDescent="0.3">
      <c r="A5" s="495"/>
      <c r="B5" s="495"/>
      <c r="C5" s="495"/>
      <c r="D5" s="495"/>
      <c r="E5" s="496" t="s">
        <v>1523</v>
      </c>
    </row>
    <row r="6" spans="1:10" ht="109.2" x14ac:dyDescent="0.3">
      <c r="A6" s="497" t="s">
        <v>476</v>
      </c>
      <c r="B6" s="498" t="s">
        <v>1524</v>
      </c>
      <c r="C6" s="498" t="s">
        <v>1525</v>
      </c>
      <c r="D6" s="498" t="s">
        <v>1526</v>
      </c>
      <c r="E6" s="499" t="s">
        <v>1470</v>
      </c>
    </row>
    <row r="7" spans="1:10" x14ac:dyDescent="0.3">
      <c r="A7" s="497"/>
      <c r="B7" s="500"/>
      <c r="C7" s="500"/>
      <c r="D7" s="500"/>
      <c r="E7" s="501"/>
    </row>
    <row r="8" spans="1:10" x14ac:dyDescent="0.3">
      <c r="A8" s="497" t="s">
        <v>1533</v>
      </c>
      <c r="B8" s="502">
        <v>73091809</v>
      </c>
      <c r="C8" s="502">
        <v>73091809</v>
      </c>
      <c r="D8" s="502">
        <v>0</v>
      </c>
      <c r="E8" s="502">
        <f>B8-C8-D8</f>
        <v>0</v>
      </c>
    </row>
    <row r="9" spans="1:10" x14ac:dyDescent="0.3">
      <c r="A9" s="503" t="s">
        <v>1527</v>
      </c>
      <c r="B9" s="502">
        <v>40581576</v>
      </c>
      <c r="C9" s="502">
        <v>40581576</v>
      </c>
      <c r="D9" s="502">
        <v>0</v>
      </c>
      <c r="E9" s="502">
        <f>B9-C9-D9</f>
        <v>0</v>
      </c>
    </row>
    <row r="10" spans="1:10" x14ac:dyDescent="0.3">
      <c r="A10" s="503" t="s">
        <v>1529</v>
      </c>
      <c r="B10" s="502">
        <v>45172474</v>
      </c>
      <c r="C10" s="502">
        <v>45172473</v>
      </c>
      <c r="D10" s="502">
        <v>0</v>
      </c>
      <c r="E10" s="502">
        <f>B10-C10-D10</f>
        <v>1</v>
      </c>
    </row>
    <row r="11" spans="1:10" x14ac:dyDescent="0.3">
      <c r="A11" s="497" t="s">
        <v>1534</v>
      </c>
      <c r="B11" s="502">
        <v>74615824</v>
      </c>
      <c r="C11" s="502">
        <v>74615824</v>
      </c>
      <c r="D11" s="502">
        <v>0</v>
      </c>
      <c r="E11" s="502">
        <f t="shared" ref="E11:E13" si="0">B11-C11-D11</f>
        <v>0</v>
      </c>
    </row>
    <row r="12" spans="1:10" x14ac:dyDescent="0.3">
      <c r="A12" s="497" t="s">
        <v>1494</v>
      </c>
      <c r="B12" s="502">
        <v>16483143</v>
      </c>
      <c r="C12" s="502">
        <v>16483143</v>
      </c>
      <c r="D12" s="502">
        <v>0</v>
      </c>
      <c r="E12" s="502">
        <f t="shared" si="0"/>
        <v>0</v>
      </c>
    </row>
    <row r="13" spans="1:10" x14ac:dyDescent="0.3">
      <c r="A13" s="503" t="s">
        <v>1528</v>
      </c>
      <c r="B13" s="502">
        <v>1021000</v>
      </c>
      <c r="C13" s="502">
        <v>1021000</v>
      </c>
      <c r="D13" s="502">
        <v>0</v>
      </c>
      <c r="E13" s="502">
        <f t="shared" si="0"/>
        <v>0</v>
      </c>
    </row>
    <row r="14" spans="1:10" s="272" customFormat="1" ht="16.2" x14ac:dyDescent="0.35">
      <c r="A14" s="504" t="s">
        <v>1530</v>
      </c>
      <c r="B14" s="505">
        <f>SUM(B10:B13)</f>
        <v>137292441</v>
      </c>
      <c r="C14" s="505">
        <f t="shared" ref="C14:E14" si="1">SUM(C10:C13)</f>
        <v>137292440</v>
      </c>
      <c r="D14" s="505">
        <f t="shared" si="1"/>
        <v>0</v>
      </c>
      <c r="E14" s="505">
        <f t="shared" si="1"/>
        <v>1</v>
      </c>
      <c r="F14" s="506"/>
      <c r="G14" s="506"/>
      <c r="H14" s="506"/>
      <c r="I14" s="506"/>
      <c r="J14" s="506"/>
    </row>
    <row r="15" spans="1:10" s="274" customFormat="1" x14ac:dyDescent="0.3">
      <c r="A15" s="507" t="s">
        <v>1531</v>
      </c>
      <c r="B15" s="508">
        <f>SUM(B8:B13)</f>
        <v>250965826</v>
      </c>
      <c r="C15" s="508">
        <f t="shared" ref="C15:E15" si="2">SUM(C8:C13)</f>
        <v>250965825</v>
      </c>
      <c r="D15" s="508">
        <f t="shared" si="2"/>
        <v>0</v>
      </c>
      <c r="E15" s="508">
        <f t="shared" si="2"/>
        <v>1</v>
      </c>
      <c r="F15" s="277"/>
      <c r="G15" s="277"/>
      <c r="H15" s="277"/>
      <c r="I15" s="277"/>
      <c r="J15" s="277"/>
    </row>
    <row r="16" spans="1:10" s="277" customFormat="1" x14ac:dyDescent="0.3">
      <c r="A16" s="275"/>
      <c r="B16" s="276"/>
      <c r="C16" s="276"/>
      <c r="D16" s="276"/>
      <c r="E16" s="276"/>
    </row>
    <row r="17" spans="1:8" s="277" customFormat="1" x14ac:dyDescent="0.3">
      <c r="A17" s="275" t="s">
        <v>1535</v>
      </c>
      <c r="B17" s="276"/>
      <c r="C17" s="276"/>
      <c r="D17" s="276"/>
      <c r="E17" s="276"/>
    </row>
    <row r="18" spans="1:8" s="277" customFormat="1" ht="124.8" x14ac:dyDescent="0.3">
      <c r="A18" s="497" t="s">
        <v>476</v>
      </c>
      <c r="B18" s="498" t="s">
        <v>1536</v>
      </c>
      <c r="C18" s="498" t="s">
        <v>1537</v>
      </c>
      <c r="D18" s="498" t="s">
        <v>1538</v>
      </c>
      <c r="E18" s="499" t="s">
        <v>1539</v>
      </c>
      <c r="F18" s="499" t="s">
        <v>1540</v>
      </c>
      <c r="G18" s="499" t="s">
        <v>1542</v>
      </c>
      <c r="H18" s="499" t="s">
        <v>1541</v>
      </c>
    </row>
    <row r="19" spans="1:8" s="277" customFormat="1" x14ac:dyDescent="0.3">
      <c r="A19" s="503" t="s">
        <v>1543</v>
      </c>
      <c r="B19" s="502">
        <v>139000</v>
      </c>
      <c r="C19" s="502">
        <v>0</v>
      </c>
      <c r="D19" s="502">
        <v>139000</v>
      </c>
      <c r="E19" s="502">
        <f t="shared" ref="E19" si="3">B19-C19-D19</f>
        <v>0</v>
      </c>
      <c r="F19" s="502">
        <v>0</v>
      </c>
      <c r="G19" s="502">
        <f t="shared" ref="G19:G26" si="4">D19-E19-F19</f>
        <v>139000</v>
      </c>
      <c r="H19" s="502">
        <v>0</v>
      </c>
    </row>
    <row r="20" spans="1:8" s="277" customFormat="1" x14ac:dyDescent="0.3">
      <c r="A20" s="503" t="s">
        <v>1544</v>
      </c>
      <c r="B20" s="502">
        <v>142000</v>
      </c>
      <c r="C20" s="502">
        <v>0</v>
      </c>
      <c r="D20" s="502">
        <v>142000</v>
      </c>
      <c r="E20" s="502">
        <v>142000</v>
      </c>
      <c r="F20" s="502">
        <v>0</v>
      </c>
      <c r="G20" s="502">
        <f t="shared" si="4"/>
        <v>0</v>
      </c>
      <c r="H20" s="502">
        <v>0</v>
      </c>
    </row>
    <row r="21" spans="1:8" s="277" customFormat="1" x14ac:dyDescent="0.3">
      <c r="A21" s="503" t="s">
        <v>1545</v>
      </c>
      <c r="B21" s="502">
        <v>2000000</v>
      </c>
      <c r="C21" s="502">
        <v>2000000</v>
      </c>
      <c r="D21" s="502">
        <v>0</v>
      </c>
      <c r="E21" s="502">
        <f t="shared" ref="E21" si="5">B21-C21-D21</f>
        <v>0</v>
      </c>
      <c r="F21" s="502">
        <v>0</v>
      </c>
      <c r="G21" s="502">
        <f t="shared" si="4"/>
        <v>0</v>
      </c>
      <c r="H21" s="502">
        <v>0</v>
      </c>
    </row>
    <row r="22" spans="1:8" s="277" customFormat="1" x14ac:dyDescent="0.3">
      <c r="A22" s="503" t="s">
        <v>1546</v>
      </c>
      <c r="B22" s="502">
        <v>3500000</v>
      </c>
      <c r="C22" s="502">
        <v>0</v>
      </c>
      <c r="D22" s="502">
        <v>3500000</v>
      </c>
      <c r="E22" s="502">
        <v>3500000</v>
      </c>
      <c r="F22" s="502">
        <v>0</v>
      </c>
      <c r="G22" s="502">
        <f t="shared" si="4"/>
        <v>0</v>
      </c>
      <c r="H22" s="502">
        <v>0</v>
      </c>
    </row>
    <row r="23" spans="1:8" s="277" customFormat="1" x14ac:dyDescent="0.3">
      <c r="A23" s="503" t="s">
        <v>1548</v>
      </c>
      <c r="B23" s="502">
        <v>39988477</v>
      </c>
      <c r="C23" s="502">
        <v>39988477</v>
      </c>
      <c r="D23" s="502">
        <v>0</v>
      </c>
      <c r="E23" s="502">
        <f t="shared" ref="E23" si="6">B23-C23-D23</f>
        <v>0</v>
      </c>
      <c r="F23" s="502">
        <v>0</v>
      </c>
      <c r="G23" s="502">
        <f t="shared" si="4"/>
        <v>0</v>
      </c>
      <c r="H23" s="502">
        <v>0</v>
      </c>
    </row>
    <row r="24" spans="1:8" s="277" customFormat="1" x14ac:dyDescent="0.3">
      <c r="A24" s="503" t="s">
        <v>1549</v>
      </c>
      <c r="B24" s="502">
        <v>40000000</v>
      </c>
      <c r="C24" s="502">
        <v>0</v>
      </c>
      <c r="D24" s="502">
        <v>40000000</v>
      </c>
      <c r="E24" s="502">
        <v>17346828</v>
      </c>
      <c r="F24" s="502">
        <v>22653172</v>
      </c>
      <c r="G24" s="502">
        <f t="shared" si="4"/>
        <v>0</v>
      </c>
      <c r="H24" s="502">
        <v>0</v>
      </c>
    </row>
    <row r="25" spans="1:8" x14ac:dyDescent="0.3">
      <c r="A25" s="503" t="s">
        <v>1547</v>
      </c>
      <c r="B25" s="502">
        <v>6605710</v>
      </c>
      <c r="C25" s="502">
        <v>0</v>
      </c>
      <c r="D25" s="502">
        <v>6605710</v>
      </c>
      <c r="E25" s="502">
        <v>6605709</v>
      </c>
      <c r="F25" s="502">
        <v>0</v>
      </c>
      <c r="G25" s="502">
        <f t="shared" si="4"/>
        <v>1</v>
      </c>
      <c r="H25" s="502">
        <v>0</v>
      </c>
    </row>
    <row r="26" spans="1:8" x14ac:dyDescent="0.3">
      <c r="A26" s="503" t="s">
        <v>1550</v>
      </c>
      <c r="B26" s="502">
        <v>96000000</v>
      </c>
      <c r="C26" s="502">
        <v>0</v>
      </c>
      <c r="D26" s="502">
        <v>96000000</v>
      </c>
      <c r="E26" s="502">
        <v>0</v>
      </c>
      <c r="F26" s="502">
        <v>96000000</v>
      </c>
      <c r="G26" s="502">
        <f t="shared" si="4"/>
        <v>0</v>
      </c>
      <c r="H26" s="502">
        <v>0</v>
      </c>
    </row>
  </sheetData>
  <mergeCells count="1">
    <mergeCell ref="A3:E3"/>
  </mergeCells>
  <pageMargins left="0.70866141732283472" right="0.70866141732283472" top="0.74803149606299213" bottom="0.74803149606299213" header="0.31496062992125984" footer="0.31496062992125984"/>
  <pageSetup paperSize="9" scale="70" orientation="landscape" r:id="rId1"/>
  <rowBreaks count="1" manualBreakCount="1">
    <brk id="29" max="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69BE4-B51D-4C67-BB37-575470076958}">
  <sheetPr>
    <tabColor rgb="FF92D050"/>
    <pageSetUpPr fitToPage="1"/>
  </sheetPr>
  <dimension ref="A1:E274"/>
  <sheetViews>
    <sheetView zoomScaleNormal="100" workbookViewId="0">
      <selection activeCell="E1" sqref="E1"/>
    </sheetView>
  </sheetViews>
  <sheetFormatPr defaultRowHeight="13.2" x14ac:dyDescent="0.25"/>
  <cols>
    <col min="1" max="1" width="8.109375" style="250" customWidth="1"/>
    <col min="2" max="2" width="41" style="250" customWidth="1"/>
    <col min="3" max="3" width="28.6640625" style="250" bestFit="1" customWidth="1"/>
    <col min="4" max="4" width="15.33203125" style="250" bestFit="1" customWidth="1"/>
    <col min="5" max="5" width="22.88671875" style="250" customWidth="1"/>
    <col min="6" max="256" width="9.109375" style="250"/>
    <col min="257" max="257" width="8.109375" style="250" customWidth="1"/>
    <col min="258" max="258" width="41" style="250" customWidth="1"/>
    <col min="259" max="261" width="32.88671875" style="250" customWidth="1"/>
    <col min="262" max="512" width="9.109375" style="250"/>
    <col min="513" max="513" width="8.109375" style="250" customWidth="1"/>
    <col min="514" max="514" width="41" style="250" customWidth="1"/>
    <col min="515" max="517" width="32.88671875" style="250" customWidth="1"/>
    <col min="518" max="768" width="9.109375" style="250"/>
    <col min="769" max="769" width="8.109375" style="250" customWidth="1"/>
    <col min="770" max="770" width="41" style="250" customWidth="1"/>
    <col min="771" max="773" width="32.88671875" style="250" customWidth="1"/>
    <col min="774" max="1024" width="9.109375" style="250"/>
    <col min="1025" max="1025" width="8.109375" style="250" customWidth="1"/>
    <col min="1026" max="1026" width="41" style="250" customWidth="1"/>
    <col min="1027" max="1029" width="32.88671875" style="250" customWidth="1"/>
    <col min="1030" max="1280" width="9.109375" style="250"/>
    <col min="1281" max="1281" width="8.109375" style="250" customWidth="1"/>
    <col min="1282" max="1282" width="41" style="250" customWidth="1"/>
    <col min="1283" max="1285" width="32.88671875" style="250" customWidth="1"/>
    <col min="1286" max="1536" width="9.109375" style="250"/>
    <col min="1537" max="1537" width="8.109375" style="250" customWidth="1"/>
    <col min="1538" max="1538" width="41" style="250" customWidth="1"/>
    <col min="1539" max="1541" width="32.88671875" style="250" customWidth="1"/>
    <col min="1542" max="1792" width="9.109375" style="250"/>
    <col min="1793" max="1793" width="8.109375" style="250" customWidth="1"/>
    <col min="1794" max="1794" width="41" style="250" customWidth="1"/>
    <col min="1795" max="1797" width="32.88671875" style="250" customWidth="1"/>
    <col min="1798" max="2048" width="9.109375" style="250"/>
    <col min="2049" max="2049" width="8.109375" style="250" customWidth="1"/>
    <col min="2050" max="2050" width="41" style="250" customWidth="1"/>
    <col min="2051" max="2053" width="32.88671875" style="250" customWidth="1"/>
    <col min="2054" max="2304" width="9.109375" style="250"/>
    <col min="2305" max="2305" width="8.109375" style="250" customWidth="1"/>
    <col min="2306" max="2306" width="41" style="250" customWidth="1"/>
    <col min="2307" max="2309" width="32.88671875" style="250" customWidth="1"/>
    <col min="2310" max="2560" width="9.109375" style="250"/>
    <col min="2561" max="2561" width="8.109375" style="250" customWidth="1"/>
    <col min="2562" max="2562" width="41" style="250" customWidth="1"/>
    <col min="2563" max="2565" width="32.88671875" style="250" customWidth="1"/>
    <col min="2566" max="2816" width="9.109375" style="250"/>
    <col min="2817" max="2817" width="8.109375" style="250" customWidth="1"/>
    <col min="2818" max="2818" width="41" style="250" customWidth="1"/>
    <col min="2819" max="2821" width="32.88671875" style="250" customWidth="1"/>
    <col min="2822" max="3072" width="9.109375" style="250"/>
    <col min="3073" max="3073" width="8.109375" style="250" customWidth="1"/>
    <col min="3074" max="3074" width="41" style="250" customWidth="1"/>
    <col min="3075" max="3077" width="32.88671875" style="250" customWidth="1"/>
    <col min="3078" max="3328" width="9.109375" style="250"/>
    <col min="3329" max="3329" width="8.109375" style="250" customWidth="1"/>
    <col min="3330" max="3330" width="41" style="250" customWidth="1"/>
    <col min="3331" max="3333" width="32.88671875" style="250" customWidth="1"/>
    <col min="3334" max="3584" width="9.109375" style="250"/>
    <col min="3585" max="3585" width="8.109375" style="250" customWidth="1"/>
    <col min="3586" max="3586" width="41" style="250" customWidth="1"/>
    <col min="3587" max="3589" width="32.88671875" style="250" customWidth="1"/>
    <col min="3590" max="3840" width="9.109375" style="250"/>
    <col min="3841" max="3841" width="8.109375" style="250" customWidth="1"/>
    <col min="3842" max="3842" width="41" style="250" customWidth="1"/>
    <col min="3843" max="3845" width="32.88671875" style="250" customWidth="1"/>
    <col min="3846" max="4096" width="9.109375" style="250"/>
    <col min="4097" max="4097" width="8.109375" style="250" customWidth="1"/>
    <col min="4098" max="4098" width="41" style="250" customWidth="1"/>
    <col min="4099" max="4101" width="32.88671875" style="250" customWidth="1"/>
    <col min="4102" max="4352" width="9.109375" style="250"/>
    <col min="4353" max="4353" width="8.109375" style="250" customWidth="1"/>
    <col min="4354" max="4354" width="41" style="250" customWidth="1"/>
    <col min="4355" max="4357" width="32.88671875" style="250" customWidth="1"/>
    <col min="4358" max="4608" width="9.109375" style="250"/>
    <col min="4609" max="4609" width="8.109375" style="250" customWidth="1"/>
    <col min="4610" max="4610" width="41" style="250" customWidth="1"/>
    <col min="4611" max="4613" width="32.88671875" style="250" customWidth="1"/>
    <col min="4614" max="4864" width="9.109375" style="250"/>
    <col min="4865" max="4865" width="8.109375" style="250" customWidth="1"/>
    <col min="4866" max="4866" width="41" style="250" customWidth="1"/>
    <col min="4867" max="4869" width="32.88671875" style="250" customWidth="1"/>
    <col min="4870" max="5120" width="9.109375" style="250"/>
    <col min="5121" max="5121" width="8.109375" style="250" customWidth="1"/>
    <col min="5122" max="5122" width="41" style="250" customWidth="1"/>
    <col min="5123" max="5125" width="32.88671875" style="250" customWidth="1"/>
    <col min="5126" max="5376" width="9.109375" style="250"/>
    <col min="5377" max="5377" width="8.109375" style="250" customWidth="1"/>
    <col min="5378" max="5378" width="41" style="250" customWidth="1"/>
    <col min="5379" max="5381" width="32.88671875" style="250" customWidth="1"/>
    <col min="5382" max="5632" width="9.109375" style="250"/>
    <col min="5633" max="5633" width="8.109375" style="250" customWidth="1"/>
    <col min="5634" max="5634" width="41" style="250" customWidth="1"/>
    <col min="5635" max="5637" width="32.88671875" style="250" customWidth="1"/>
    <col min="5638" max="5888" width="9.109375" style="250"/>
    <col min="5889" max="5889" width="8.109375" style="250" customWidth="1"/>
    <col min="5890" max="5890" width="41" style="250" customWidth="1"/>
    <col min="5891" max="5893" width="32.88671875" style="250" customWidth="1"/>
    <col min="5894" max="6144" width="9.109375" style="250"/>
    <col min="6145" max="6145" width="8.109375" style="250" customWidth="1"/>
    <col min="6146" max="6146" width="41" style="250" customWidth="1"/>
    <col min="6147" max="6149" width="32.88671875" style="250" customWidth="1"/>
    <col min="6150" max="6400" width="9.109375" style="250"/>
    <col min="6401" max="6401" width="8.109375" style="250" customWidth="1"/>
    <col min="6402" max="6402" width="41" style="250" customWidth="1"/>
    <col min="6403" max="6405" width="32.88671875" style="250" customWidth="1"/>
    <col min="6406" max="6656" width="9.109375" style="250"/>
    <col min="6657" max="6657" width="8.109375" style="250" customWidth="1"/>
    <col min="6658" max="6658" width="41" style="250" customWidth="1"/>
    <col min="6659" max="6661" width="32.88671875" style="250" customWidth="1"/>
    <col min="6662" max="6912" width="9.109375" style="250"/>
    <col min="6913" max="6913" width="8.109375" style="250" customWidth="1"/>
    <col min="6914" max="6914" width="41" style="250" customWidth="1"/>
    <col min="6915" max="6917" width="32.88671875" style="250" customWidth="1"/>
    <col min="6918" max="7168" width="9.109375" style="250"/>
    <col min="7169" max="7169" width="8.109375" style="250" customWidth="1"/>
    <col min="7170" max="7170" width="41" style="250" customWidth="1"/>
    <col min="7171" max="7173" width="32.88671875" style="250" customWidth="1"/>
    <col min="7174" max="7424" width="9.109375" style="250"/>
    <col min="7425" max="7425" width="8.109375" style="250" customWidth="1"/>
    <col min="7426" max="7426" width="41" style="250" customWidth="1"/>
    <col min="7427" max="7429" width="32.88671875" style="250" customWidth="1"/>
    <col min="7430" max="7680" width="9.109375" style="250"/>
    <col min="7681" max="7681" width="8.109375" style="250" customWidth="1"/>
    <col min="7682" max="7682" width="41" style="250" customWidth="1"/>
    <col min="7683" max="7685" width="32.88671875" style="250" customWidth="1"/>
    <col min="7686" max="7936" width="9.109375" style="250"/>
    <col min="7937" max="7937" width="8.109375" style="250" customWidth="1"/>
    <col min="7938" max="7938" width="41" style="250" customWidth="1"/>
    <col min="7939" max="7941" width="32.88671875" style="250" customWidth="1"/>
    <col min="7942" max="8192" width="9.109375" style="250"/>
    <col min="8193" max="8193" width="8.109375" style="250" customWidth="1"/>
    <col min="8194" max="8194" width="41" style="250" customWidth="1"/>
    <col min="8195" max="8197" width="32.88671875" style="250" customWidth="1"/>
    <col min="8198" max="8448" width="9.109375" style="250"/>
    <col min="8449" max="8449" width="8.109375" style="250" customWidth="1"/>
    <col min="8450" max="8450" width="41" style="250" customWidth="1"/>
    <col min="8451" max="8453" width="32.88671875" style="250" customWidth="1"/>
    <col min="8454" max="8704" width="9.109375" style="250"/>
    <col min="8705" max="8705" width="8.109375" style="250" customWidth="1"/>
    <col min="8706" max="8706" width="41" style="250" customWidth="1"/>
    <col min="8707" max="8709" width="32.88671875" style="250" customWidth="1"/>
    <col min="8710" max="8960" width="9.109375" style="250"/>
    <col min="8961" max="8961" width="8.109375" style="250" customWidth="1"/>
    <col min="8962" max="8962" width="41" style="250" customWidth="1"/>
    <col min="8963" max="8965" width="32.88671875" style="250" customWidth="1"/>
    <col min="8966" max="9216" width="9.109375" style="250"/>
    <col min="9217" max="9217" width="8.109375" style="250" customWidth="1"/>
    <col min="9218" max="9218" width="41" style="250" customWidth="1"/>
    <col min="9219" max="9221" width="32.88671875" style="250" customWidth="1"/>
    <col min="9222" max="9472" width="9.109375" style="250"/>
    <col min="9473" max="9473" width="8.109375" style="250" customWidth="1"/>
    <col min="9474" max="9474" width="41" style="250" customWidth="1"/>
    <col min="9475" max="9477" width="32.88671875" style="250" customWidth="1"/>
    <col min="9478" max="9728" width="9.109375" style="250"/>
    <col min="9729" max="9729" width="8.109375" style="250" customWidth="1"/>
    <col min="9730" max="9730" width="41" style="250" customWidth="1"/>
    <col min="9731" max="9733" width="32.88671875" style="250" customWidth="1"/>
    <col min="9734" max="9984" width="9.109375" style="250"/>
    <col min="9985" max="9985" width="8.109375" style="250" customWidth="1"/>
    <col min="9986" max="9986" width="41" style="250" customWidth="1"/>
    <col min="9987" max="9989" width="32.88671875" style="250" customWidth="1"/>
    <col min="9990" max="10240" width="9.109375" style="250"/>
    <col min="10241" max="10241" width="8.109375" style="250" customWidth="1"/>
    <col min="10242" max="10242" width="41" style="250" customWidth="1"/>
    <col min="10243" max="10245" width="32.88671875" style="250" customWidth="1"/>
    <col min="10246" max="10496" width="9.109375" style="250"/>
    <col min="10497" max="10497" width="8.109375" style="250" customWidth="1"/>
    <col min="10498" max="10498" width="41" style="250" customWidth="1"/>
    <col min="10499" max="10501" width="32.88671875" style="250" customWidth="1"/>
    <col min="10502" max="10752" width="9.109375" style="250"/>
    <col min="10753" max="10753" width="8.109375" style="250" customWidth="1"/>
    <col min="10754" max="10754" width="41" style="250" customWidth="1"/>
    <col min="10755" max="10757" width="32.88671875" style="250" customWidth="1"/>
    <col min="10758" max="11008" width="9.109375" style="250"/>
    <col min="11009" max="11009" width="8.109375" style="250" customWidth="1"/>
    <col min="11010" max="11010" width="41" style="250" customWidth="1"/>
    <col min="11011" max="11013" width="32.88671875" style="250" customWidth="1"/>
    <col min="11014" max="11264" width="9.109375" style="250"/>
    <col min="11265" max="11265" width="8.109375" style="250" customWidth="1"/>
    <col min="11266" max="11266" width="41" style="250" customWidth="1"/>
    <col min="11267" max="11269" width="32.88671875" style="250" customWidth="1"/>
    <col min="11270" max="11520" width="9.109375" style="250"/>
    <col min="11521" max="11521" width="8.109375" style="250" customWidth="1"/>
    <col min="11522" max="11522" width="41" style="250" customWidth="1"/>
    <col min="11523" max="11525" width="32.88671875" style="250" customWidth="1"/>
    <col min="11526" max="11776" width="9.109375" style="250"/>
    <col min="11777" max="11777" width="8.109375" style="250" customWidth="1"/>
    <col min="11778" max="11778" width="41" style="250" customWidth="1"/>
    <col min="11779" max="11781" width="32.88671875" style="250" customWidth="1"/>
    <col min="11782" max="12032" width="9.109375" style="250"/>
    <col min="12033" max="12033" width="8.109375" style="250" customWidth="1"/>
    <col min="12034" max="12034" width="41" style="250" customWidth="1"/>
    <col min="12035" max="12037" width="32.88671875" style="250" customWidth="1"/>
    <col min="12038" max="12288" width="9.109375" style="250"/>
    <col min="12289" max="12289" width="8.109375" style="250" customWidth="1"/>
    <col min="12290" max="12290" width="41" style="250" customWidth="1"/>
    <col min="12291" max="12293" width="32.88671875" style="250" customWidth="1"/>
    <col min="12294" max="12544" width="9.109375" style="250"/>
    <col min="12545" max="12545" width="8.109375" style="250" customWidth="1"/>
    <col min="12546" max="12546" width="41" style="250" customWidth="1"/>
    <col min="12547" max="12549" width="32.88671875" style="250" customWidth="1"/>
    <col min="12550" max="12800" width="9.109375" style="250"/>
    <col min="12801" max="12801" width="8.109375" style="250" customWidth="1"/>
    <col min="12802" max="12802" width="41" style="250" customWidth="1"/>
    <col min="12803" max="12805" width="32.88671875" style="250" customWidth="1"/>
    <col min="12806" max="13056" width="9.109375" style="250"/>
    <col min="13057" max="13057" width="8.109375" style="250" customWidth="1"/>
    <col min="13058" max="13058" width="41" style="250" customWidth="1"/>
    <col min="13059" max="13061" width="32.88671875" style="250" customWidth="1"/>
    <col min="13062" max="13312" width="9.109375" style="250"/>
    <col min="13313" max="13313" width="8.109375" style="250" customWidth="1"/>
    <col min="13314" max="13314" width="41" style="250" customWidth="1"/>
    <col min="13315" max="13317" width="32.88671875" style="250" customWidth="1"/>
    <col min="13318" max="13568" width="9.109375" style="250"/>
    <col min="13569" max="13569" width="8.109375" style="250" customWidth="1"/>
    <col min="13570" max="13570" width="41" style="250" customWidth="1"/>
    <col min="13571" max="13573" width="32.88671875" style="250" customWidth="1"/>
    <col min="13574" max="13824" width="9.109375" style="250"/>
    <col min="13825" max="13825" width="8.109375" style="250" customWidth="1"/>
    <col min="13826" max="13826" width="41" style="250" customWidth="1"/>
    <col min="13827" max="13829" width="32.88671875" style="250" customWidth="1"/>
    <col min="13830" max="14080" width="9.109375" style="250"/>
    <col min="14081" max="14081" width="8.109375" style="250" customWidth="1"/>
    <col min="14082" max="14082" width="41" style="250" customWidth="1"/>
    <col min="14083" max="14085" width="32.88671875" style="250" customWidth="1"/>
    <col min="14086" max="14336" width="9.109375" style="250"/>
    <col min="14337" max="14337" width="8.109375" style="250" customWidth="1"/>
    <col min="14338" max="14338" width="41" style="250" customWidth="1"/>
    <col min="14339" max="14341" width="32.88671875" style="250" customWidth="1"/>
    <col min="14342" max="14592" width="9.109375" style="250"/>
    <col min="14593" max="14593" width="8.109375" style="250" customWidth="1"/>
    <col min="14594" max="14594" width="41" style="250" customWidth="1"/>
    <col min="14595" max="14597" width="32.88671875" style="250" customWidth="1"/>
    <col min="14598" max="14848" width="9.109375" style="250"/>
    <col min="14849" max="14849" width="8.109375" style="250" customWidth="1"/>
    <col min="14850" max="14850" width="41" style="250" customWidth="1"/>
    <col min="14851" max="14853" width="32.88671875" style="250" customWidth="1"/>
    <col min="14854" max="15104" width="9.109375" style="250"/>
    <col min="15105" max="15105" width="8.109375" style="250" customWidth="1"/>
    <col min="15106" max="15106" width="41" style="250" customWidth="1"/>
    <col min="15107" max="15109" width="32.88671875" style="250" customWidth="1"/>
    <col min="15110" max="15360" width="9.109375" style="250"/>
    <col min="15361" max="15361" width="8.109375" style="250" customWidth="1"/>
    <col min="15362" max="15362" width="41" style="250" customWidth="1"/>
    <col min="15363" max="15365" width="32.88671875" style="250" customWidth="1"/>
    <col min="15366" max="15616" width="9.109375" style="250"/>
    <col min="15617" max="15617" width="8.109375" style="250" customWidth="1"/>
    <col min="15618" max="15618" width="41" style="250" customWidth="1"/>
    <col min="15619" max="15621" width="32.88671875" style="250" customWidth="1"/>
    <col min="15622" max="15872" width="9.109375" style="250"/>
    <col min="15873" max="15873" width="8.109375" style="250" customWidth="1"/>
    <col min="15874" max="15874" width="41" style="250" customWidth="1"/>
    <col min="15875" max="15877" width="32.88671875" style="250" customWidth="1"/>
    <col min="15878" max="16128" width="9.109375" style="250"/>
    <col min="16129" max="16129" width="8.109375" style="250" customWidth="1"/>
    <col min="16130" max="16130" width="41" style="250" customWidth="1"/>
    <col min="16131" max="16133" width="32.88671875" style="250" customWidth="1"/>
    <col min="16134" max="16384" width="9.109375" style="250"/>
  </cols>
  <sheetData>
    <row r="1" spans="1:5" ht="13.8" x14ac:dyDescent="0.25">
      <c r="E1" s="251" t="s">
        <v>2004</v>
      </c>
    </row>
    <row r="3" spans="1:5" ht="15" x14ac:dyDescent="0.25">
      <c r="A3" s="609" t="s">
        <v>474</v>
      </c>
      <c r="B3" s="610"/>
      <c r="C3" s="610"/>
      <c r="D3" s="610"/>
      <c r="E3" s="610"/>
    </row>
    <row r="4" spans="1:5" ht="15" x14ac:dyDescent="0.25">
      <c r="A4" s="252" t="s">
        <v>475</v>
      </c>
      <c r="B4" s="252" t="s">
        <v>476</v>
      </c>
      <c r="C4" s="252" t="s">
        <v>477</v>
      </c>
      <c r="D4" s="252" t="s">
        <v>478</v>
      </c>
      <c r="E4" s="252" t="s">
        <v>479</v>
      </c>
    </row>
    <row r="5" spans="1:5" ht="15" x14ac:dyDescent="0.25">
      <c r="A5" s="252">
        <v>1</v>
      </c>
      <c r="B5" s="252">
        <v>2</v>
      </c>
      <c r="C5" s="252">
        <v>3</v>
      </c>
      <c r="D5" s="252">
        <v>4</v>
      </c>
      <c r="E5" s="252">
        <v>5</v>
      </c>
    </row>
    <row r="6" spans="1:5" ht="26.4" x14ac:dyDescent="0.25">
      <c r="A6" s="253" t="s">
        <v>480</v>
      </c>
      <c r="B6" s="254" t="s">
        <v>481</v>
      </c>
      <c r="C6" s="255">
        <v>710643868</v>
      </c>
      <c r="D6" s="255">
        <v>0</v>
      </c>
      <c r="E6" s="255">
        <v>710643868</v>
      </c>
    </row>
    <row r="7" spans="1:5" x14ac:dyDescent="0.25">
      <c r="A7" s="253" t="s">
        <v>482</v>
      </c>
      <c r="B7" s="254" t="s">
        <v>483</v>
      </c>
      <c r="C7" s="255">
        <v>0</v>
      </c>
      <c r="D7" s="255">
        <v>0</v>
      </c>
      <c r="E7" s="255">
        <v>0</v>
      </c>
    </row>
    <row r="8" spans="1:5" x14ac:dyDescent="0.25">
      <c r="A8" s="253" t="s">
        <v>484</v>
      </c>
      <c r="B8" s="254" t="s">
        <v>485</v>
      </c>
      <c r="C8" s="255">
        <v>18933956</v>
      </c>
      <c r="D8" s="255">
        <v>0</v>
      </c>
      <c r="E8" s="255">
        <v>18933956</v>
      </c>
    </row>
    <row r="9" spans="1:5" ht="26.4" x14ac:dyDescent="0.25">
      <c r="A9" s="253" t="s">
        <v>486</v>
      </c>
      <c r="B9" s="254" t="s">
        <v>487</v>
      </c>
      <c r="C9" s="255">
        <v>5375841</v>
      </c>
      <c r="D9" s="255">
        <v>0</v>
      </c>
      <c r="E9" s="255">
        <v>5375841</v>
      </c>
    </row>
    <row r="10" spans="1:5" x14ac:dyDescent="0.25">
      <c r="A10" s="253" t="s">
        <v>488</v>
      </c>
      <c r="B10" s="254" t="s">
        <v>489</v>
      </c>
      <c r="C10" s="255">
        <v>1449000</v>
      </c>
      <c r="D10" s="255">
        <v>0</v>
      </c>
      <c r="E10" s="255">
        <v>1449000</v>
      </c>
    </row>
    <row r="11" spans="1:5" x14ac:dyDescent="0.25">
      <c r="A11" s="253" t="s">
        <v>490</v>
      </c>
      <c r="B11" s="254" t="s">
        <v>491</v>
      </c>
      <c r="C11" s="255">
        <v>7203265</v>
      </c>
      <c r="D11" s="255">
        <v>0</v>
      </c>
      <c r="E11" s="255">
        <v>7203265</v>
      </c>
    </row>
    <row r="12" spans="1:5" x14ac:dyDescent="0.25">
      <c r="A12" s="253" t="s">
        <v>492</v>
      </c>
      <c r="B12" s="254" t="s">
        <v>493</v>
      </c>
      <c r="C12" s="255">
        <v>21958133</v>
      </c>
      <c r="D12" s="255">
        <v>0</v>
      </c>
      <c r="E12" s="255">
        <v>21958133</v>
      </c>
    </row>
    <row r="13" spans="1:5" x14ac:dyDescent="0.25">
      <c r="A13" s="253" t="s">
        <v>494</v>
      </c>
      <c r="B13" s="254" t="s">
        <v>495</v>
      </c>
      <c r="C13" s="255">
        <v>0</v>
      </c>
      <c r="D13" s="255">
        <v>0</v>
      </c>
      <c r="E13" s="255">
        <v>0</v>
      </c>
    </row>
    <row r="14" spans="1:5" x14ac:dyDescent="0.25">
      <c r="A14" s="253" t="s">
        <v>496</v>
      </c>
      <c r="B14" s="254" t="s">
        <v>497</v>
      </c>
      <c r="C14" s="255">
        <v>3897585</v>
      </c>
      <c r="D14" s="255">
        <v>0</v>
      </c>
      <c r="E14" s="255">
        <v>3897585</v>
      </c>
    </row>
    <row r="15" spans="1:5" x14ac:dyDescent="0.25">
      <c r="A15" s="253" t="s">
        <v>498</v>
      </c>
      <c r="B15" s="254" t="s">
        <v>499</v>
      </c>
      <c r="C15" s="255">
        <v>2070504</v>
      </c>
      <c r="D15" s="255">
        <v>0</v>
      </c>
      <c r="E15" s="255">
        <v>2070504</v>
      </c>
    </row>
    <row r="16" spans="1:5" x14ac:dyDescent="0.25">
      <c r="A16" s="253" t="s">
        <v>500</v>
      </c>
      <c r="B16" s="254" t="s">
        <v>501</v>
      </c>
      <c r="C16" s="255">
        <v>0</v>
      </c>
      <c r="D16" s="255">
        <v>0</v>
      </c>
      <c r="E16" s="255">
        <v>0</v>
      </c>
    </row>
    <row r="17" spans="1:5" x14ac:dyDescent="0.25">
      <c r="A17" s="253" t="s">
        <v>502</v>
      </c>
      <c r="B17" s="254" t="s">
        <v>503</v>
      </c>
      <c r="C17" s="255">
        <v>0</v>
      </c>
      <c r="D17" s="255">
        <v>0</v>
      </c>
      <c r="E17" s="255">
        <v>0</v>
      </c>
    </row>
    <row r="18" spans="1:5" ht="26.4" x14ac:dyDescent="0.25">
      <c r="A18" s="253" t="s">
        <v>504</v>
      </c>
      <c r="B18" s="254" t="s">
        <v>976</v>
      </c>
      <c r="C18" s="255">
        <v>20125803</v>
      </c>
      <c r="D18" s="255">
        <v>0</v>
      </c>
      <c r="E18" s="255">
        <v>20125803</v>
      </c>
    </row>
    <row r="19" spans="1:5" x14ac:dyDescent="0.25">
      <c r="A19" s="253" t="s">
        <v>505</v>
      </c>
      <c r="B19" s="254" t="s">
        <v>506</v>
      </c>
      <c r="C19" s="255">
        <v>0</v>
      </c>
      <c r="D19" s="255">
        <v>0</v>
      </c>
      <c r="E19" s="255">
        <v>0</v>
      </c>
    </row>
    <row r="20" spans="1:5" ht="26.4" x14ac:dyDescent="0.25">
      <c r="A20" s="253" t="s">
        <v>507</v>
      </c>
      <c r="B20" s="254" t="s">
        <v>508</v>
      </c>
      <c r="C20" s="255">
        <v>791657955</v>
      </c>
      <c r="D20" s="255">
        <v>0</v>
      </c>
      <c r="E20" s="255">
        <v>791657955</v>
      </c>
    </row>
    <row r="21" spans="1:5" x14ac:dyDescent="0.25">
      <c r="A21" s="253" t="s">
        <v>509</v>
      </c>
      <c r="B21" s="254" t="s">
        <v>510</v>
      </c>
      <c r="C21" s="255">
        <v>26560150</v>
      </c>
      <c r="D21" s="255">
        <v>0</v>
      </c>
      <c r="E21" s="255">
        <v>26560150</v>
      </c>
    </row>
    <row r="22" spans="1:5" ht="39.6" x14ac:dyDescent="0.25">
      <c r="A22" s="253" t="s">
        <v>511</v>
      </c>
      <c r="B22" s="254" t="s">
        <v>512</v>
      </c>
      <c r="C22" s="255">
        <v>16254125</v>
      </c>
      <c r="D22" s="255">
        <v>0</v>
      </c>
      <c r="E22" s="255">
        <v>16254125</v>
      </c>
    </row>
    <row r="23" spans="1:5" x14ac:dyDescent="0.25">
      <c r="A23" s="253" t="s">
        <v>513</v>
      </c>
      <c r="B23" s="254" t="s">
        <v>514</v>
      </c>
      <c r="C23" s="255">
        <v>12778164</v>
      </c>
      <c r="D23" s="255">
        <v>0</v>
      </c>
      <c r="E23" s="255">
        <v>12778164</v>
      </c>
    </row>
    <row r="24" spans="1:5" x14ac:dyDescent="0.25">
      <c r="A24" s="253" t="s">
        <v>515</v>
      </c>
      <c r="B24" s="254" t="s">
        <v>516</v>
      </c>
      <c r="C24" s="255">
        <v>55592439</v>
      </c>
      <c r="D24" s="255">
        <v>0</v>
      </c>
      <c r="E24" s="255">
        <v>55592439</v>
      </c>
    </row>
    <row r="25" spans="1:5" x14ac:dyDescent="0.25">
      <c r="A25" s="256" t="s">
        <v>517</v>
      </c>
      <c r="B25" s="257" t="s">
        <v>518</v>
      </c>
      <c r="C25" s="258">
        <v>847250394</v>
      </c>
      <c r="D25" s="258">
        <v>0</v>
      </c>
      <c r="E25" s="258">
        <v>847250394</v>
      </c>
    </row>
    <row r="26" spans="1:5" ht="26.4" x14ac:dyDescent="0.25">
      <c r="A26" s="256" t="s">
        <v>519</v>
      </c>
      <c r="B26" s="257" t="s">
        <v>520</v>
      </c>
      <c r="C26" s="258">
        <v>129280430</v>
      </c>
      <c r="D26" s="258">
        <v>0</v>
      </c>
      <c r="E26" s="258">
        <v>129280430</v>
      </c>
    </row>
    <row r="27" spans="1:5" x14ac:dyDescent="0.25">
      <c r="A27" s="253" t="s">
        <v>521</v>
      </c>
      <c r="B27" s="254" t="s">
        <v>522</v>
      </c>
      <c r="C27" s="255">
        <v>122966783</v>
      </c>
      <c r="D27" s="255">
        <v>0</v>
      </c>
      <c r="E27" s="255">
        <v>122966783</v>
      </c>
    </row>
    <row r="28" spans="1:5" x14ac:dyDescent="0.25">
      <c r="A28" s="253" t="s">
        <v>523</v>
      </c>
      <c r="B28" s="254" t="s">
        <v>524</v>
      </c>
      <c r="C28" s="255">
        <v>94000</v>
      </c>
      <c r="D28" s="255">
        <v>0</v>
      </c>
      <c r="E28" s="255">
        <v>94000</v>
      </c>
    </row>
    <row r="29" spans="1:5" x14ac:dyDescent="0.25">
      <c r="A29" s="253" t="s">
        <v>525</v>
      </c>
      <c r="B29" s="254" t="s">
        <v>526</v>
      </c>
      <c r="C29" s="255">
        <v>0</v>
      </c>
      <c r="D29" s="255">
        <v>0</v>
      </c>
      <c r="E29" s="255">
        <v>0</v>
      </c>
    </row>
    <row r="30" spans="1:5" x14ac:dyDescent="0.25">
      <c r="A30" s="253" t="s">
        <v>527</v>
      </c>
      <c r="B30" s="254" t="s">
        <v>528</v>
      </c>
      <c r="C30" s="255">
        <v>2998393</v>
      </c>
      <c r="D30" s="255">
        <v>0</v>
      </c>
      <c r="E30" s="255">
        <v>2998393</v>
      </c>
    </row>
    <row r="31" spans="1:5" ht="39.6" x14ac:dyDescent="0.25">
      <c r="A31" s="253" t="s">
        <v>529</v>
      </c>
      <c r="B31" s="254" t="s">
        <v>530</v>
      </c>
      <c r="C31" s="255">
        <v>0</v>
      </c>
      <c r="D31" s="255">
        <v>0</v>
      </c>
      <c r="E31" s="255">
        <v>0</v>
      </c>
    </row>
    <row r="32" spans="1:5" ht="26.4" x14ac:dyDescent="0.25">
      <c r="A32" s="253" t="s">
        <v>531</v>
      </c>
      <c r="B32" s="254" t="s">
        <v>532</v>
      </c>
      <c r="C32" s="255">
        <v>3221254</v>
      </c>
      <c r="D32" s="255">
        <v>0</v>
      </c>
      <c r="E32" s="255">
        <v>3221254</v>
      </c>
    </row>
    <row r="33" spans="1:5" x14ac:dyDescent="0.25">
      <c r="A33" s="253" t="s">
        <v>533</v>
      </c>
      <c r="B33" s="254" t="s">
        <v>534</v>
      </c>
      <c r="C33" s="255">
        <v>3250280</v>
      </c>
      <c r="D33" s="255">
        <v>0</v>
      </c>
      <c r="E33" s="255">
        <v>3250280</v>
      </c>
    </row>
    <row r="34" spans="1:5" x14ac:dyDescent="0.25">
      <c r="A34" s="253" t="s">
        <v>535</v>
      </c>
      <c r="B34" s="254" t="s">
        <v>536</v>
      </c>
      <c r="C34" s="255">
        <v>51706317</v>
      </c>
      <c r="D34" s="255">
        <v>0</v>
      </c>
      <c r="E34" s="255">
        <v>51706317</v>
      </c>
    </row>
    <row r="35" spans="1:5" x14ac:dyDescent="0.25">
      <c r="A35" s="253" t="s">
        <v>537</v>
      </c>
      <c r="B35" s="254" t="s">
        <v>538</v>
      </c>
      <c r="C35" s="255">
        <v>0</v>
      </c>
      <c r="D35" s="255">
        <v>0</v>
      </c>
      <c r="E35" s="255">
        <v>0</v>
      </c>
    </row>
    <row r="36" spans="1:5" x14ac:dyDescent="0.25">
      <c r="A36" s="253" t="s">
        <v>539</v>
      </c>
      <c r="B36" s="254" t="s">
        <v>540</v>
      </c>
      <c r="C36" s="255">
        <v>54956597</v>
      </c>
      <c r="D36" s="255">
        <v>0</v>
      </c>
      <c r="E36" s="255">
        <v>54956597</v>
      </c>
    </row>
    <row r="37" spans="1:5" x14ac:dyDescent="0.25">
      <c r="A37" s="253" t="s">
        <v>541</v>
      </c>
      <c r="B37" s="254" t="s">
        <v>542</v>
      </c>
      <c r="C37" s="255">
        <v>7894174</v>
      </c>
      <c r="D37" s="255">
        <v>0</v>
      </c>
      <c r="E37" s="255">
        <v>7894174</v>
      </c>
    </row>
    <row r="38" spans="1:5" x14ac:dyDescent="0.25">
      <c r="A38" s="253" t="s">
        <v>543</v>
      </c>
      <c r="B38" s="254" t="s">
        <v>544</v>
      </c>
      <c r="C38" s="255">
        <v>9880507</v>
      </c>
      <c r="D38" s="255">
        <v>0</v>
      </c>
      <c r="E38" s="255">
        <v>9880507</v>
      </c>
    </row>
    <row r="39" spans="1:5" x14ac:dyDescent="0.25">
      <c r="A39" s="253" t="s">
        <v>545</v>
      </c>
      <c r="B39" s="254" t="s">
        <v>546</v>
      </c>
      <c r="C39" s="255">
        <v>17774681</v>
      </c>
      <c r="D39" s="255">
        <v>0</v>
      </c>
      <c r="E39" s="255">
        <v>17774681</v>
      </c>
    </row>
    <row r="40" spans="1:5" x14ac:dyDescent="0.25">
      <c r="A40" s="253" t="s">
        <v>547</v>
      </c>
      <c r="B40" s="254" t="s">
        <v>548</v>
      </c>
      <c r="C40" s="255">
        <v>69492430</v>
      </c>
      <c r="D40" s="255">
        <v>0</v>
      </c>
      <c r="E40" s="255">
        <v>69492430</v>
      </c>
    </row>
    <row r="41" spans="1:5" x14ac:dyDescent="0.25">
      <c r="A41" s="253" t="s">
        <v>549</v>
      </c>
      <c r="B41" s="254" t="s">
        <v>550</v>
      </c>
      <c r="C41" s="255">
        <v>226740405</v>
      </c>
      <c r="D41" s="255">
        <v>0</v>
      </c>
      <c r="E41" s="255">
        <v>226740405</v>
      </c>
    </row>
    <row r="42" spans="1:5" x14ac:dyDescent="0.25">
      <c r="A42" s="253" t="s">
        <v>551</v>
      </c>
      <c r="B42" s="254" t="s">
        <v>977</v>
      </c>
      <c r="C42" s="255">
        <v>26337845</v>
      </c>
      <c r="D42" s="255">
        <v>0</v>
      </c>
      <c r="E42" s="255">
        <v>26337845</v>
      </c>
    </row>
    <row r="43" spans="1:5" ht="39.6" x14ac:dyDescent="0.25">
      <c r="A43" s="253" t="s">
        <v>552</v>
      </c>
      <c r="B43" s="254" t="s">
        <v>553</v>
      </c>
      <c r="C43" s="255">
        <v>0</v>
      </c>
      <c r="D43" s="255">
        <v>0</v>
      </c>
      <c r="E43" s="255">
        <v>0</v>
      </c>
    </row>
    <row r="44" spans="1:5" x14ac:dyDescent="0.25">
      <c r="A44" s="253" t="s">
        <v>554</v>
      </c>
      <c r="B44" s="254" t="s">
        <v>555</v>
      </c>
      <c r="C44" s="255">
        <v>76702236</v>
      </c>
      <c r="D44" s="255">
        <v>0</v>
      </c>
      <c r="E44" s="255">
        <v>76702236</v>
      </c>
    </row>
    <row r="45" spans="1:5" x14ac:dyDescent="0.25">
      <c r="A45" s="253" t="s">
        <v>556</v>
      </c>
      <c r="B45" s="254" t="s">
        <v>978</v>
      </c>
      <c r="C45" s="255">
        <v>253460901</v>
      </c>
      <c r="D45" s="255">
        <v>0</v>
      </c>
      <c r="E45" s="255">
        <v>253460901</v>
      </c>
    </row>
    <row r="46" spans="1:5" x14ac:dyDescent="0.25">
      <c r="A46" s="253" t="s">
        <v>557</v>
      </c>
      <c r="B46" s="254" t="s">
        <v>558</v>
      </c>
      <c r="C46" s="255">
        <v>244636544</v>
      </c>
      <c r="D46" s="255">
        <v>0</v>
      </c>
      <c r="E46" s="255">
        <v>244636544</v>
      </c>
    </row>
    <row r="47" spans="1:5" ht="26.4" x14ac:dyDescent="0.25">
      <c r="A47" s="253" t="s">
        <v>559</v>
      </c>
      <c r="B47" s="254" t="s">
        <v>979</v>
      </c>
      <c r="C47" s="255">
        <v>40743762</v>
      </c>
      <c r="D47" s="255">
        <v>0</v>
      </c>
      <c r="E47" s="255">
        <v>40743762</v>
      </c>
    </row>
    <row r="48" spans="1:5" x14ac:dyDescent="0.25">
      <c r="A48" s="253" t="s">
        <v>560</v>
      </c>
      <c r="B48" s="254" t="s">
        <v>561</v>
      </c>
      <c r="C48" s="255">
        <v>376415828</v>
      </c>
      <c r="D48" s="255">
        <v>0</v>
      </c>
      <c r="E48" s="255">
        <v>376415828</v>
      </c>
    </row>
    <row r="49" spans="1:5" x14ac:dyDescent="0.25">
      <c r="A49" s="253" t="s">
        <v>562</v>
      </c>
      <c r="B49" s="254" t="s">
        <v>563</v>
      </c>
      <c r="C49" s="255">
        <v>3054990</v>
      </c>
      <c r="D49" s="255">
        <v>0</v>
      </c>
      <c r="E49" s="255">
        <v>3054990</v>
      </c>
    </row>
    <row r="50" spans="1:5" ht="26.4" x14ac:dyDescent="0.25">
      <c r="A50" s="253" t="s">
        <v>564</v>
      </c>
      <c r="B50" s="254" t="s">
        <v>565</v>
      </c>
      <c r="C50" s="255">
        <v>1069893407</v>
      </c>
      <c r="D50" s="255">
        <v>0</v>
      </c>
      <c r="E50" s="255">
        <v>1069893407</v>
      </c>
    </row>
    <row r="51" spans="1:5" x14ac:dyDescent="0.25">
      <c r="A51" s="253" t="s">
        <v>566</v>
      </c>
      <c r="B51" s="254" t="s">
        <v>567</v>
      </c>
      <c r="C51" s="255">
        <v>831354</v>
      </c>
      <c r="D51" s="255">
        <v>0</v>
      </c>
      <c r="E51" s="255">
        <v>831354</v>
      </c>
    </row>
    <row r="52" spans="1:5" x14ac:dyDescent="0.25">
      <c r="A52" s="253" t="s">
        <v>568</v>
      </c>
      <c r="B52" s="254" t="s">
        <v>569</v>
      </c>
      <c r="C52" s="255">
        <v>5553814</v>
      </c>
      <c r="D52" s="255">
        <v>0</v>
      </c>
      <c r="E52" s="255">
        <v>5553814</v>
      </c>
    </row>
    <row r="53" spans="1:5" ht="26.4" x14ac:dyDescent="0.25">
      <c r="A53" s="253" t="s">
        <v>570</v>
      </c>
      <c r="B53" s="254" t="s">
        <v>571</v>
      </c>
      <c r="C53" s="255">
        <v>6385168</v>
      </c>
      <c r="D53" s="255">
        <v>0</v>
      </c>
      <c r="E53" s="255">
        <v>6385168</v>
      </c>
    </row>
    <row r="54" spans="1:5" ht="26.4" x14ac:dyDescent="0.25">
      <c r="A54" s="253" t="s">
        <v>572</v>
      </c>
      <c r="B54" s="254" t="s">
        <v>573</v>
      </c>
      <c r="C54" s="255">
        <v>258281839</v>
      </c>
      <c r="D54" s="255">
        <v>0</v>
      </c>
      <c r="E54" s="255">
        <v>258281839</v>
      </c>
    </row>
    <row r="55" spans="1:5" x14ac:dyDescent="0.25">
      <c r="A55" s="253" t="s">
        <v>574</v>
      </c>
      <c r="B55" s="254" t="s">
        <v>980</v>
      </c>
      <c r="C55" s="255">
        <v>29632000</v>
      </c>
      <c r="D55" s="255">
        <v>0</v>
      </c>
      <c r="E55" s="255">
        <v>29632000</v>
      </c>
    </row>
    <row r="56" spans="1:5" x14ac:dyDescent="0.25">
      <c r="A56" s="253" t="s">
        <v>575</v>
      </c>
      <c r="B56" s="254" t="s">
        <v>981</v>
      </c>
      <c r="C56" s="255">
        <v>9886878</v>
      </c>
      <c r="D56" s="255">
        <v>0</v>
      </c>
      <c r="E56" s="255">
        <v>9886878</v>
      </c>
    </row>
    <row r="57" spans="1:5" x14ac:dyDescent="0.25">
      <c r="A57" s="253" t="s">
        <v>576</v>
      </c>
      <c r="B57" s="254" t="s">
        <v>577</v>
      </c>
      <c r="C57" s="255">
        <v>147482</v>
      </c>
      <c r="D57" s="255">
        <v>0</v>
      </c>
      <c r="E57" s="255">
        <v>147482</v>
      </c>
    </row>
    <row r="58" spans="1:5" ht="26.4" x14ac:dyDescent="0.25">
      <c r="A58" s="253" t="s">
        <v>578</v>
      </c>
      <c r="B58" s="254" t="s">
        <v>982</v>
      </c>
      <c r="C58" s="255">
        <v>0</v>
      </c>
      <c r="D58" s="255">
        <v>0</v>
      </c>
      <c r="E58" s="255">
        <v>0</v>
      </c>
    </row>
    <row r="59" spans="1:5" ht="26.4" x14ac:dyDescent="0.25">
      <c r="A59" s="253" t="s">
        <v>579</v>
      </c>
      <c r="B59" s="254" t="s">
        <v>983</v>
      </c>
      <c r="C59" s="255">
        <v>0</v>
      </c>
      <c r="D59" s="255">
        <v>0</v>
      </c>
      <c r="E59" s="255">
        <v>0</v>
      </c>
    </row>
    <row r="60" spans="1:5" ht="26.4" x14ac:dyDescent="0.25">
      <c r="A60" s="253" t="s">
        <v>580</v>
      </c>
      <c r="B60" s="254" t="s">
        <v>581</v>
      </c>
      <c r="C60" s="255">
        <v>0</v>
      </c>
      <c r="D60" s="255">
        <v>0</v>
      </c>
      <c r="E60" s="255">
        <v>0</v>
      </c>
    </row>
    <row r="61" spans="1:5" ht="26.4" x14ac:dyDescent="0.25">
      <c r="A61" s="253" t="s">
        <v>582</v>
      </c>
      <c r="B61" s="254" t="s">
        <v>583</v>
      </c>
      <c r="C61" s="255">
        <v>0</v>
      </c>
      <c r="D61" s="255">
        <v>0</v>
      </c>
      <c r="E61" s="255">
        <v>0</v>
      </c>
    </row>
    <row r="62" spans="1:5" ht="26.4" x14ac:dyDescent="0.25">
      <c r="A62" s="253" t="s">
        <v>584</v>
      </c>
      <c r="B62" s="254" t="s">
        <v>585</v>
      </c>
      <c r="C62" s="255">
        <v>0</v>
      </c>
      <c r="D62" s="255">
        <v>0</v>
      </c>
      <c r="E62" s="255">
        <v>0</v>
      </c>
    </row>
    <row r="63" spans="1:5" x14ac:dyDescent="0.25">
      <c r="A63" s="253" t="s">
        <v>586</v>
      </c>
      <c r="B63" s="254" t="s">
        <v>587</v>
      </c>
      <c r="C63" s="255">
        <v>17984484</v>
      </c>
      <c r="D63" s="255">
        <v>0</v>
      </c>
      <c r="E63" s="255">
        <v>17984484</v>
      </c>
    </row>
    <row r="64" spans="1:5" ht="26.4" x14ac:dyDescent="0.25">
      <c r="A64" s="253" t="s">
        <v>588</v>
      </c>
      <c r="B64" s="254" t="s">
        <v>589</v>
      </c>
      <c r="C64" s="255">
        <v>315785201</v>
      </c>
      <c r="D64" s="255">
        <v>0</v>
      </c>
      <c r="E64" s="255">
        <v>315785201</v>
      </c>
    </row>
    <row r="65" spans="1:5" x14ac:dyDescent="0.25">
      <c r="A65" s="256" t="s">
        <v>590</v>
      </c>
      <c r="B65" s="257" t="s">
        <v>591</v>
      </c>
      <c r="C65" s="258">
        <v>1464795054</v>
      </c>
      <c r="D65" s="258">
        <v>0</v>
      </c>
      <c r="E65" s="258">
        <v>1464795054</v>
      </c>
    </row>
    <row r="66" spans="1:5" x14ac:dyDescent="0.25">
      <c r="A66" s="253" t="s">
        <v>592</v>
      </c>
      <c r="B66" s="254" t="s">
        <v>593</v>
      </c>
      <c r="C66" s="255">
        <v>0</v>
      </c>
      <c r="D66" s="255">
        <v>0</v>
      </c>
      <c r="E66" s="255">
        <v>0</v>
      </c>
    </row>
    <row r="67" spans="1:5" x14ac:dyDescent="0.25">
      <c r="A67" s="253" t="s">
        <v>594</v>
      </c>
      <c r="B67" s="254" t="s">
        <v>595</v>
      </c>
      <c r="C67" s="255">
        <v>493560</v>
      </c>
      <c r="D67" s="255">
        <v>0</v>
      </c>
      <c r="E67" s="255">
        <v>493560</v>
      </c>
    </row>
    <row r="68" spans="1:5" x14ac:dyDescent="0.25">
      <c r="A68" s="253" t="s">
        <v>596</v>
      </c>
      <c r="B68" s="254" t="s">
        <v>597</v>
      </c>
      <c r="C68" s="255">
        <v>0</v>
      </c>
      <c r="D68" s="255">
        <v>0</v>
      </c>
      <c r="E68" s="255">
        <v>0</v>
      </c>
    </row>
    <row r="69" spans="1:5" x14ac:dyDescent="0.25">
      <c r="A69" s="253" t="s">
        <v>598</v>
      </c>
      <c r="B69" s="254" t="s">
        <v>599</v>
      </c>
      <c r="C69" s="255">
        <v>0</v>
      </c>
      <c r="D69" s="255">
        <v>0</v>
      </c>
      <c r="E69" s="255">
        <v>0</v>
      </c>
    </row>
    <row r="70" spans="1:5" x14ac:dyDescent="0.25">
      <c r="A70" s="253" t="s">
        <v>600</v>
      </c>
      <c r="B70" s="254" t="s">
        <v>601</v>
      </c>
      <c r="C70" s="255">
        <v>0</v>
      </c>
      <c r="D70" s="255">
        <v>0</v>
      </c>
      <c r="E70" s="255">
        <v>0</v>
      </c>
    </row>
    <row r="71" spans="1:5" x14ac:dyDescent="0.25">
      <c r="A71" s="253" t="s">
        <v>602</v>
      </c>
      <c r="B71" s="254" t="s">
        <v>603</v>
      </c>
      <c r="C71" s="255">
        <v>0</v>
      </c>
      <c r="D71" s="255">
        <v>0</v>
      </c>
      <c r="E71" s="255">
        <v>0</v>
      </c>
    </row>
    <row r="72" spans="1:5" ht="26.4" x14ac:dyDescent="0.25">
      <c r="A72" s="253" t="s">
        <v>604</v>
      </c>
      <c r="B72" s="254" t="s">
        <v>605</v>
      </c>
      <c r="C72" s="255">
        <v>0</v>
      </c>
      <c r="D72" s="255">
        <v>0</v>
      </c>
      <c r="E72" s="255">
        <v>0</v>
      </c>
    </row>
    <row r="73" spans="1:5" x14ac:dyDescent="0.25">
      <c r="A73" s="253" t="s">
        <v>606</v>
      </c>
      <c r="B73" s="254" t="s">
        <v>607</v>
      </c>
      <c r="C73" s="255">
        <v>0</v>
      </c>
      <c r="D73" s="255">
        <v>0</v>
      </c>
      <c r="E73" s="255">
        <v>0</v>
      </c>
    </row>
    <row r="74" spans="1:5" x14ac:dyDescent="0.25">
      <c r="A74" s="253" t="s">
        <v>608</v>
      </c>
      <c r="B74" s="254" t="s">
        <v>609</v>
      </c>
      <c r="C74" s="255">
        <v>0</v>
      </c>
      <c r="D74" s="255">
        <v>0</v>
      </c>
      <c r="E74" s="255">
        <v>0</v>
      </c>
    </row>
    <row r="75" spans="1:5" x14ac:dyDescent="0.25">
      <c r="A75" s="253" t="s">
        <v>610</v>
      </c>
      <c r="B75" s="254" t="s">
        <v>611</v>
      </c>
      <c r="C75" s="255">
        <v>0</v>
      </c>
      <c r="D75" s="255">
        <v>0</v>
      </c>
      <c r="E75" s="255">
        <v>0</v>
      </c>
    </row>
    <row r="76" spans="1:5" ht="26.4" x14ac:dyDescent="0.25">
      <c r="A76" s="253" t="s">
        <v>612</v>
      </c>
      <c r="B76" s="254" t="s">
        <v>613</v>
      </c>
      <c r="C76" s="255">
        <v>0</v>
      </c>
      <c r="D76" s="255">
        <v>0</v>
      </c>
      <c r="E76" s="255">
        <v>0</v>
      </c>
    </row>
    <row r="77" spans="1:5" ht="26.4" x14ac:dyDescent="0.25">
      <c r="A77" s="253" t="s">
        <v>614</v>
      </c>
      <c r="B77" s="254" t="s">
        <v>984</v>
      </c>
      <c r="C77" s="255">
        <v>493560</v>
      </c>
      <c r="D77" s="255">
        <v>0</v>
      </c>
      <c r="E77" s="255">
        <v>493560</v>
      </c>
    </row>
    <row r="78" spans="1:5" x14ac:dyDescent="0.25">
      <c r="A78" s="253" t="s">
        <v>615</v>
      </c>
      <c r="B78" s="254" t="s">
        <v>616</v>
      </c>
      <c r="C78" s="255">
        <v>0</v>
      </c>
      <c r="D78" s="255">
        <v>0</v>
      </c>
      <c r="E78" s="255">
        <v>0</v>
      </c>
    </row>
    <row r="79" spans="1:5" ht="39.6" x14ac:dyDescent="0.25">
      <c r="A79" s="253" t="s">
        <v>617</v>
      </c>
      <c r="B79" s="254" t="s">
        <v>618</v>
      </c>
      <c r="C79" s="255">
        <v>0</v>
      </c>
      <c r="D79" s="255">
        <v>0</v>
      </c>
      <c r="E79" s="255">
        <v>0</v>
      </c>
    </row>
    <row r="80" spans="1:5" x14ac:dyDescent="0.25">
      <c r="A80" s="253" t="s">
        <v>619</v>
      </c>
      <c r="B80" s="254" t="s">
        <v>620</v>
      </c>
      <c r="C80" s="255">
        <v>0</v>
      </c>
      <c r="D80" s="255">
        <v>0</v>
      </c>
      <c r="E80" s="255">
        <v>0</v>
      </c>
    </row>
    <row r="81" spans="1:5" ht="26.4" x14ac:dyDescent="0.25">
      <c r="A81" s="253" t="s">
        <v>621</v>
      </c>
      <c r="B81" s="254" t="s">
        <v>622</v>
      </c>
      <c r="C81" s="255">
        <v>0</v>
      </c>
      <c r="D81" s="255">
        <v>0</v>
      </c>
      <c r="E81" s="255">
        <v>0</v>
      </c>
    </row>
    <row r="82" spans="1:5" x14ac:dyDescent="0.25">
      <c r="A82" s="253" t="s">
        <v>623</v>
      </c>
      <c r="B82" s="254" t="s">
        <v>624</v>
      </c>
      <c r="C82" s="255">
        <v>0</v>
      </c>
      <c r="D82" s="255">
        <v>0</v>
      </c>
      <c r="E82" s="255">
        <v>0</v>
      </c>
    </row>
    <row r="83" spans="1:5" ht="26.4" x14ac:dyDescent="0.25">
      <c r="A83" s="253" t="s">
        <v>625</v>
      </c>
      <c r="B83" s="254" t="s">
        <v>626</v>
      </c>
      <c r="C83" s="255">
        <v>0</v>
      </c>
      <c r="D83" s="255">
        <v>0</v>
      </c>
      <c r="E83" s="255">
        <v>0</v>
      </c>
    </row>
    <row r="84" spans="1:5" ht="39.6" x14ac:dyDescent="0.25">
      <c r="A84" s="253" t="s">
        <v>627</v>
      </c>
      <c r="B84" s="254" t="s">
        <v>628</v>
      </c>
      <c r="C84" s="255">
        <v>0</v>
      </c>
      <c r="D84" s="255">
        <v>0</v>
      </c>
      <c r="E84" s="255">
        <v>0</v>
      </c>
    </row>
    <row r="85" spans="1:5" ht="26.4" x14ac:dyDescent="0.25">
      <c r="A85" s="253" t="s">
        <v>629</v>
      </c>
      <c r="B85" s="254" t="s">
        <v>630</v>
      </c>
      <c r="C85" s="255">
        <v>0</v>
      </c>
      <c r="D85" s="255">
        <v>0</v>
      </c>
      <c r="E85" s="255">
        <v>0</v>
      </c>
    </row>
    <row r="86" spans="1:5" x14ac:dyDescent="0.25">
      <c r="A86" s="253" t="s">
        <v>631</v>
      </c>
      <c r="B86" s="254" t="s">
        <v>632</v>
      </c>
      <c r="C86" s="255">
        <v>0</v>
      </c>
      <c r="D86" s="255">
        <v>0</v>
      </c>
      <c r="E86" s="255">
        <v>0</v>
      </c>
    </row>
    <row r="87" spans="1:5" ht="26.4" x14ac:dyDescent="0.25">
      <c r="A87" s="253" t="s">
        <v>633</v>
      </c>
      <c r="B87" s="254" t="s">
        <v>634</v>
      </c>
      <c r="C87" s="255">
        <v>0</v>
      </c>
      <c r="D87" s="255">
        <v>0</v>
      </c>
      <c r="E87" s="255">
        <v>0</v>
      </c>
    </row>
    <row r="88" spans="1:5" ht="39.6" x14ac:dyDescent="0.25">
      <c r="A88" s="253" t="s">
        <v>635</v>
      </c>
      <c r="B88" s="254" t="s">
        <v>636</v>
      </c>
      <c r="C88" s="255">
        <v>0</v>
      </c>
      <c r="D88" s="255">
        <v>0</v>
      </c>
      <c r="E88" s="255">
        <v>0</v>
      </c>
    </row>
    <row r="89" spans="1:5" ht="26.4" x14ac:dyDescent="0.25">
      <c r="A89" s="253" t="s">
        <v>637</v>
      </c>
      <c r="B89" s="254" t="s">
        <v>985</v>
      </c>
      <c r="C89" s="255">
        <v>0</v>
      </c>
      <c r="D89" s="255">
        <v>0</v>
      </c>
      <c r="E89" s="255">
        <v>0</v>
      </c>
    </row>
    <row r="90" spans="1:5" ht="26.4" x14ac:dyDescent="0.25">
      <c r="A90" s="253" t="s">
        <v>638</v>
      </c>
      <c r="B90" s="254" t="s">
        <v>639</v>
      </c>
      <c r="C90" s="255">
        <v>0</v>
      </c>
      <c r="D90" s="255">
        <v>0</v>
      </c>
      <c r="E90" s="255">
        <v>0</v>
      </c>
    </row>
    <row r="91" spans="1:5" ht="79.2" x14ac:dyDescent="0.25">
      <c r="A91" s="253" t="s">
        <v>640</v>
      </c>
      <c r="B91" s="254" t="s">
        <v>641</v>
      </c>
      <c r="C91" s="255">
        <v>0</v>
      </c>
      <c r="D91" s="255">
        <v>0</v>
      </c>
      <c r="E91" s="255">
        <v>0</v>
      </c>
    </row>
    <row r="92" spans="1:5" ht="26.4" x14ac:dyDescent="0.25">
      <c r="A92" s="253" t="s">
        <v>642</v>
      </c>
      <c r="B92" s="254" t="s">
        <v>643</v>
      </c>
      <c r="C92" s="255">
        <v>0</v>
      </c>
      <c r="D92" s="255">
        <v>0</v>
      </c>
      <c r="E92" s="255">
        <v>0</v>
      </c>
    </row>
    <row r="93" spans="1:5" x14ac:dyDescent="0.25">
      <c r="A93" s="253" t="s">
        <v>644</v>
      </c>
      <c r="B93" s="254" t="s">
        <v>645</v>
      </c>
      <c r="C93" s="255">
        <v>0</v>
      </c>
      <c r="D93" s="255">
        <v>0</v>
      </c>
      <c r="E93" s="255">
        <v>0</v>
      </c>
    </row>
    <row r="94" spans="1:5" ht="26.4" x14ac:dyDescent="0.25">
      <c r="A94" s="253" t="s">
        <v>646</v>
      </c>
      <c r="B94" s="254" t="s">
        <v>647</v>
      </c>
      <c r="C94" s="255">
        <v>0</v>
      </c>
      <c r="D94" s="255">
        <v>0</v>
      </c>
      <c r="E94" s="255">
        <v>0</v>
      </c>
    </row>
    <row r="95" spans="1:5" ht="26.4" x14ac:dyDescent="0.25">
      <c r="A95" s="253" t="s">
        <v>648</v>
      </c>
      <c r="B95" s="254" t="s">
        <v>649</v>
      </c>
      <c r="C95" s="255">
        <v>0</v>
      </c>
      <c r="D95" s="255">
        <v>0</v>
      </c>
      <c r="E95" s="255">
        <v>0</v>
      </c>
    </row>
    <row r="96" spans="1:5" x14ac:dyDescent="0.25">
      <c r="A96" s="253" t="s">
        <v>650</v>
      </c>
      <c r="B96" s="254" t="s">
        <v>651</v>
      </c>
      <c r="C96" s="255">
        <v>0</v>
      </c>
      <c r="D96" s="255">
        <v>0</v>
      </c>
      <c r="E96" s="255">
        <v>0</v>
      </c>
    </row>
    <row r="97" spans="1:5" ht="26.4" x14ac:dyDescent="0.25">
      <c r="A97" s="253" t="s">
        <v>652</v>
      </c>
      <c r="B97" s="254" t="s">
        <v>653</v>
      </c>
      <c r="C97" s="255">
        <v>0</v>
      </c>
      <c r="D97" s="255">
        <v>0</v>
      </c>
      <c r="E97" s="255">
        <v>0</v>
      </c>
    </row>
    <row r="98" spans="1:5" ht="26.4" x14ac:dyDescent="0.25">
      <c r="A98" s="253" t="s">
        <v>654</v>
      </c>
      <c r="B98" s="254" t="s">
        <v>986</v>
      </c>
      <c r="C98" s="255">
        <v>0</v>
      </c>
      <c r="D98" s="255">
        <v>0</v>
      </c>
      <c r="E98" s="255">
        <v>0</v>
      </c>
    </row>
    <row r="99" spans="1:5" ht="26.4" x14ac:dyDescent="0.25">
      <c r="A99" s="253" t="s">
        <v>655</v>
      </c>
      <c r="B99" s="254" t="s">
        <v>656</v>
      </c>
      <c r="C99" s="255">
        <v>0</v>
      </c>
      <c r="D99" s="255">
        <v>0</v>
      </c>
      <c r="E99" s="255">
        <v>0</v>
      </c>
    </row>
    <row r="100" spans="1:5" ht="26.4" x14ac:dyDescent="0.25">
      <c r="A100" s="253" t="s">
        <v>657</v>
      </c>
      <c r="B100" s="254" t="s">
        <v>658</v>
      </c>
      <c r="C100" s="255">
        <v>0</v>
      </c>
      <c r="D100" s="255">
        <v>0</v>
      </c>
      <c r="E100" s="255">
        <v>0</v>
      </c>
    </row>
    <row r="101" spans="1:5" x14ac:dyDescent="0.25">
      <c r="A101" s="253" t="s">
        <v>659</v>
      </c>
      <c r="B101" s="254" t="s">
        <v>660</v>
      </c>
      <c r="C101" s="255">
        <v>0</v>
      </c>
      <c r="D101" s="255">
        <v>0</v>
      </c>
      <c r="E101" s="255">
        <v>0</v>
      </c>
    </row>
    <row r="102" spans="1:5" ht="26.4" x14ac:dyDescent="0.25">
      <c r="A102" s="253" t="s">
        <v>661</v>
      </c>
      <c r="B102" s="254" t="s">
        <v>987</v>
      </c>
      <c r="C102" s="255">
        <v>0</v>
      </c>
      <c r="D102" s="255">
        <v>0</v>
      </c>
      <c r="E102" s="255">
        <v>0</v>
      </c>
    </row>
    <row r="103" spans="1:5" ht="26.4" x14ac:dyDescent="0.25">
      <c r="A103" s="253" t="s">
        <v>662</v>
      </c>
      <c r="B103" s="254" t="s">
        <v>663</v>
      </c>
      <c r="C103" s="255">
        <v>0</v>
      </c>
      <c r="D103" s="255">
        <v>0</v>
      </c>
      <c r="E103" s="255">
        <v>0</v>
      </c>
    </row>
    <row r="104" spans="1:5" ht="26.4" x14ac:dyDescent="0.25">
      <c r="A104" s="253" t="s">
        <v>664</v>
      </c>
      <c r="B104" s="254" t="s">
        <v>665</v>
      </c>
      <c r="C104" s="255">
        <v>0</v>
      </c>
      <c r="D104" s="255">
        <v>0</v>
      </c>
      <c r="E104" s="255">
        <v>0</v>
      </c>
    </row>
    <row r="105" spans="1:5" ht="26.4" x14ac:dyDescent="0.25">
      <c r="A105" s="253" t="s">
        <v>666</v>
      </c>
      <c r="B105" s="254" t="s">
        <v>988</v>
      </c>
      <c r="C105" s="255">
        <v>17661007</v>
      </c>
      <c r="D105" s="255">
        <v>0</v>
      </c>
      <c r="E105" s="255">
        <v>17661007</v>
      </c>
    </row>
    <row r="106" spans="1:5" x14ac:dyDescent="0.25">
      <c r="A106" s="253" t="s">
        <v>667</v>
      </c>
      <c r="B106" s="254" t="s">
        <v>668</v>
      </c>
      <c r="C106" s="255">
        <v>0</v>
      </c>
      <c r="D106" s="255">
        <v>0</v>
      </c>
      <c r="E106" s="255">
        <v>0</v>
      </c>
    </row>
    <row r="107" spans="1:5" ht="26.4" x14ac:dyDescent="0.25">
      <c r="A107" s="253" t="s">
        <v>669</v>
      </c>
      <c r="B107" s="254" t="s">
        <v>670</v>
      </c>
      <c r="C107" s="255">
        <v>0</v>
      </c>
      <c r="D107" s="255">
        <v>0</v>
      </c>
      <c r="E107" s="255">
        <v>0</v>
      </c>
    </row>
    <row r="108" spans="1:5" ht="26.4" x14ac:dyDescent="0.25">
      <c r="A108" s="253" t="s">
        <v>671</v>
      </c>
      <c r="B108" s="254" t="s">
        <v>672</v>
      </c>
      <c r="C108" s="255">
        <v>0</v>
      </c>
      <c r="D108" s="255">
        <v>0</v>
      </c>
      <c r="E108" s="255">
        <v>0</v>
      </c>
    </row>
    <row r="109" spans="1:5" x14ac:dyDescent="0.25">
      <c r="A109" s="253" t="s">
        <v>673</v>
      </c>
      <c r="B109" s="254" t="s">
        <v>674</v>
      </c>
      <c r="C109" s="255">
        <v>0</v>
      </c>
      <c r="D109" s="255">
        <v>0</v>
      </c>
      <c r="E109" s="255">
        <v>0</v>
      </c>
    </row>
    <row r="110" spans="1:5" x14ac:dyDescent="0.25">
      <c r="A110" s="253" t="s">
        <v>675</v>
      </c>
      <c r="B110" s="254" t="s">
        <v>676</v>
      </c>
      <c r="C110" s="255">
        <v>0</v>
      </c>
      <c r="D110" s="255">
        <v>0</v>
      </c>
      <c r="E110" s="255">
        <v>0</v>
      </c>
    </row>
    <row r="111" spans="1:5" ht="39.6" x14ac:dyDescent="0.25">
      <c r="A111" s="253" t="s">
        <v>677</v>
      </c>
      <c r="B111" s="254" t="s">
        <v>678</v>
      </c>
      <c r="C111" s="255">
        <v>0</v>
      </c>
      <c r="D111" s="255">
        <v>0</v>
      </c>
      <c r="E111" s="255">
        <v>0</v>
      </c>
    </row>
    <row r="112" spans="1:5" ht="39.6" x14ac:dyDescent="0.25">
      <c r="A112" s="253" t="s">
        <v>679</v>
      </c>
      <c r="B112" s="254" t="s">
        <v>680</v>
      </c>
      <c r="C112" s="255">
        <v>0</v>
      </c>
      <c r="D112" s="255">
        <v>0</v>
      </c>
      <c r="E112" s="255">
        <v>0</v>
      </c>
    </row>
    <row r="113" spans="1:5" ht="52.8" x14ac:dyDescent="0.25">
      <c r="A113" s="253" t="s">
        <v>681</v>
      </c>
      <c r="B113" s="254" t="s">
        <v>682</v>
      </c>
      <c r="C113" s="255">
        <v>0</v>
      </c>
      <c r="D113" s="255">
        <v>0</v>
      </c>
      <c r="E113" s="255">
        <v>0</v>
      </c>
    </row>
    <row r="114" spans="1:5" ht="39.6" x14ac:dyDescent="0.25">
      <c r="A114" s="253" t="s">
        <v>683</v>
      </c>
      <c r="B114" s="254" t="s">
        <v>684</v>
      </c>
      <c r="C114" s="255">
        <v>0</v>
      </c>
      <c r="D114" s="255">
        <v>0</v>
      </c>
      <c r="E114" s="255">
        <v>0</v>
      </c>
    </row>
    <row r="115" spans="1:5" ht="39.6" x14ac:dyDescent="0.25">
      <c r="A115" s="253" t="s">
        <v>685</v>
      </c>
      <c r="B115" s="254" t="s">
        <v>686</v>
      </c>
      <c r="C115" s="255">
        <v>0</v>
      </c>
      <c r="D115" s="255">
        <v>0</v>
      </c>
      <c r="E115" s="255">
        <v>0</v>
      </c>
    </row>
    <row r="116" spans="1:5" x14ac:dyDescent="0.25">
      <c r="A116" s="253" t="s">
        <v>687</v>
      </c>
      <c r="B116" s="254" t="s">
        <v>688</v>
      </c>
      <c r="C116" s="255">
        <v>0</v>
      </c>
      <c r="D116" s="255">
        <v>0</v>
      </c>
      <c r="E116" s="255">
        <v>0</v>
      </c>
    </row>
    <row r="117" spans="1:5" ht="26.4" x14ac:dyDescent="0.25">
      <c r="A117" s="253" t="s">
        <v>689</v>
      </c>
      <c r="B117" s="254" t="s">
        <v>989</v>
      </c>
      <c r="C117" s="255">
        <v>0</v>
      </c>
      <c r="D117" s="255">
        <v>0</v>
      </c>
      <c r="E117" s="255">
        <v>0</v>
      </c>
    </row>
    <row r="118" spans="1:5" x14ac:dyDescent="0.25">
      <c r="A118" s="253" t="s">
        <v>690</v>
      </c>
      <c r="B118" s="254" t="s">
        <v>691</v>
      </c>
      <c r="C118" s="255">
        <v>0</v>
      </c>
      <c r="D118" s="255">
        <v>0</v>
      </c>
      <c r="E118" s="255">
        <v>0</v>
      </c>
    </row>
    <row r="119" spans="1:5" ht="26.4" x14ac:dyDescent="0.25">
      <c r="A119" s="253" t="s">
        <v>692</v>
      </c>
      <c r="B119" s="254" t="s">
        <v>693</v>
      </c>
      <c r="C119" s="255">
        <v>0</v>
      </c>
      <c r="D119" s="255">
        <v>0</v>
      </c>
      <c r="E119" s="255">
        <v>0</v>
      </c>
    </row>
    <row r="120" spans="1:5" ht="26.4" x14ac:dyDescent="0.25">
      <c r="A120" s="253" t="s">
        <v>694</v>
      </c>
      <c r="B120" s="254" t="s">
        <v>695</v>
      </c>
      <c r="C120" s="255">
        <v>584900</v>
      </c>
      <c r="D120" s="255">
        <v>0</v>
      </c>
      <c r="E120" s="255">
        <v>584900</v>
      </c>
    </row>
    <row r="121" spans="1:5" x14ac:dyDescent="0.25">
      <c r="A121" s="253" t="s">
        <v>696</v>
      </c>
      <c r="B121" s="254" t="s">
        <v>697</v>
      </c>
      <c r="C121" s="255">
        <v>2718142</v>
      </c>
      <c r="D121" s="255">
        <v>0</v>
      </c>
      <c r="E121" s="255">
        <v>2718142</v>
      </c>
    </row>
    <row r="122" spans="1:5" ht="26.4" x14ac:dyDescent="0.25">
      <c r="A122" s="253" t="s">
        <v>698</v>
      </c>
      <c r="B122" s="254" t="s">
        <v>699</v>
      </c>
      <c r="C122" s="255">
        <v>14357965</v>
      </c>
      <c r="D122" s="255">
        <v>0</v>
      </c>
      <c r="E122" s="255">
        <v>14357965</v>
      </c>
    </row>
    <row r="123" spans="1:5" ht="39.6" x14ac:dyDescent="0.25">
      <c r="A123" s="253" t="s">
        <v>700</v>
      </c>
      <c r="B123" s="254" t="s">
        <v>701</v>
      </c>
      <c r="C123" s="255">
        <v>0</v>
      </c>
      <c r="D123" s="255">
        <v>0</v>
      </c>
      <c r="E123" s="255">
        <v>0</v>
      </c>
    </row>
    <row r="124" spans="1:5" ht="39.6" x14ac:dyDescent="0.25">
      <c r="A124" s="253" t="s">
        <v>702</v>
      </c>
      <c r="B124" s="254" t="s">
        <v>703</v>
      </c>
      <c r="C124" s="255">
        <v>0</v>
      </c>
      <c r="D124" s="255">
        <v>0</v>
      </c>
      <c r="E124" s="255">
        <v>0</v>
      </c>
    </row>
    <row r="125" spans="1:5" ht="26.4" x14ac:dyDescent="0.25">
      <c r="A125" s="256" t="s">
        <v>704</v>
      </c>
      <c r="B125" s="257" t="s">
        <v>705</v>
      </c>
      <c r="C125" s="258">
        <v>18154567</v>
      </c>
      <c r="D125" s="258">
        <v>0</v>
      </c>
      <c r="E125" s="258">
        <v>18154567</v>
      </c>
    </row>
    <row r="126" spans="1:5" x14ac:dyDescent="0.25">
      <c r="A126" s="253" t="s">
        <v>706</v>
      </c>
      <c r="B126" s="254" t="s">
        <v>990</v>
      </c>
      <c r="C126" s="255">
        <v>0</v>
      </c>
      <c r="D126" s="255">
        <v>0</v>
      </c>
      <c r="E126" s="255">
        <v>0</v>
      </c>
    </row>
    <row r="127" spans="1:5" x14ac:dyDescent="0.25">
      <c r="A127" s="253" t="s">
        <v>707</v>
      </c>
      <c r="B127" s="254" t="s">
        <v>708</v>
      </c>
      <c r="C127" s="255">
        <v>0</v>
      </c>
      <c r="D127" s="255">
        <v>0</v>
      </c>
      <c r="E127" s="255">
        <v>0</v>
      </c>
    </row>
    <row r="128" spans="1:5" ht="26.4" x14ac:dyDescent="0.25">
      <c r="A128" s="253" t="s">
        <v>709</v>
      </c>
      <c r="B128" s="254" t="s">
        <v>710</v>
      </c>
      <c r="C128" s="255">
        <v>6594958</v>
      </c>
      <c r="D128" s="255">
        <v>0</v>
      </c>
      <c r="E128" s="255">
        <v>6594958</v>
      </c>
    </row>
    <row r="129" spans="1:5" ht="26.4" x14ac:dyDescent="0.25">
      <c r="A129" s="253" t="s">
        <v>711</v>
      </c>
      <c r="B129" s="254" t="s">
        <v>712</v>
      </c>
      <c r="C129" s="255">
        <v>18837071</v>
      </c>
      <c r="D129" s="255">
        <v>0</v>
      </c>
      <c r="E129" s="255">
        <v>18837071</v>
      </c>
    </row>
    <row r="130" spans="1:5" x14ac:dyDescent="0.25">
      <c r="A130" s="253" t="s">
        <v>713</v>
      </c>
      <c r="B130" s="254" t="s">
        <v>714</v>
      </c>
      <c r="C130" s="255">
        <v>0</v>
      </c>
      <c r="D130" s="255">
        <v>0</v>
      </c>
      <c r="E130" s="255">
        <v>0</v>
      </c>
    </row>
    <row r="131" spans="1:5" ht="26.4" x14ac:dyDescent="0.25">
      <c r="A131" s="253" t="s">
        <v>715</v>
      </c>
      <c r="B131" s="254" t="s">
        <v>716</v>
      </c>
      <c r="C131" s="255">
        <v>25432029</v>
      </c>
      <c r="D131" s="255">
        <v>0</v>
      </c>
      <c r="E131" s="255">
        <v>25432029</v>
      </c>
    </row>
    <row r="132" spans="1:5" ht="39.6" x14ac:dyDescent="0.25">
      <c r="A132" s="253" t="s">
        <v>717</v>
      </c>
      <c r="B132" s="254" t="s">
        <v>718</v>
      </c>
      <c r="C132" s="255">
        <v>0</v>
      </c>
      <c r="D132" s="255">
        <v>0</v>
      </c>
      <c r="E132" s="255">
        <v>0</v>
      </c>
    </row>
    <row r="133" spans="1:5" ht="39.6" x14ac:dyDescent="0.25">
      <c r="A133" s="253" t="s">
        <v>719</v>
      </c>
      <c r="B133" s="254" t="s">
        <v>720</v>
      </c>
      <c r="C133" s="255">
        <v>0</v>
      </c>
      <c r="D133" s="255">
        <v>0</v>
      </c>
      <c r="E133" s="255">
        <v>0</v>
      </c>
    </row>
    <row r="134" spans="1:5" x14ac:dyDescent="0.25">
      <c r="A134" s="253" t="s">
        <v>721</v>
      </c>
      <c r="B134" s="254" t="s">
        <v>722</v>
      </c>
      <c r="C134" s="255">
        <v>0</v>
      </c>
      <c r="D134" s="255">
        <v>0</v>
      </c>
      <c r="E134" s="255">
        <v>0</v>
      </c>
    </row>
    <row r="135" spans="1:5" x14ac:dyDescent="0.25">
      <c r="A135" s="253" t="s">
        <v>723</v>
      </c>
      <c r="B135" s="254" t="s">
        <v>724</v>
      </c>
      <c r="C135" s="255">
        <v>0</v>
      </c>
      <c r="D135" s="255">
        <v>0</v>
      </c>
      <c r="E135" s="255">
        <v>0</v>
      </c>
    </row>
    <row r="136" spans="1:5" ht="39.6" x14ac:dyDescent="0.25">
      <c r="A136" s="253" t="s">
        <v>725</v>
      </c>
      <c r="B136" s="254" t="s">
        <v>991</v>
      </c>
      <c r="C136" s="255">
        <v>0</v>
      </c>
      <c r="D136" s="255">
        <v>0</v>
      </c>
      <c r="E136" s="255">
        <v>0</v>
      </c>
    </row>
    <row r="137" spans="1:5" ht="26.4" x14ac:dyDescent="0.25">
      <c r="A137" s="253" t="s">
        <v>726</v>
      </c>
      <c r="B137" s="254" t="s">
        <v>727</v>
      </c>
      <c r="C137" s="255">
        <v>0</v>
      </c>
      <c r="D137" s="255">
        <v>0</v>
      </c>
      <c r="E137" s="255">
        <v>0</v>
      </c>
    </row>
    <row r="138" spans="1:5" ht="26.4" x14ac:dyDescent="0.25">
      <c r="A138" s="253" t="s">
        <v>728</v>
      </c>
      <c r="B138" s="254" t="s">
        <v>729</v>
      </c>
      <c r="C138" s="255">
        <v>0</v>
      </c>
      <c r="D138" s="255">
        <v>0</v>
      </c>
      <c r="E138" s="255">
        <v>0</v>
      </c>
    </row>
    <row r="139" spans="1:5" x14ac:dyDescent="0.25">
      <c r="A139" s="253" t="s">
        <v>730</v>
      </c>
      <c r="B139" s="254" t="s">
        <v>731</v>
      </c>
      <c r="C139" s="255">
        <v>0</v>
      </c>
      <c r="D139" s="255">
        <v>0</v>
      </c>
      <c r="E139" s="255">
        <v>0</v>
      </c>
    </row>
    <row r="140" spans="1:5" ht="26.4" x14ac:dyDescent="0.25">
      <c r="A140" s="253" t="s">
        <v>732</v>
      </c>
      <c r="B140" s="254" t="s">
        <v>733</v>
      </c>
      <c r="C140" s="255">
        <v>0</v>
      </c>
      <c r="D140" s="255">
        <v>0</v>
      </c>
      <c r="E140" s="255">
        <v>0</v>
      </c>
    </row>
    <row r="141" spans="1:5" ht="26.4" x14ac:dyDescent="0.25">
      <c r="A141" s="253" t="s">
        <v>734</v>
      </c>
      <c r="B141" s="254" t="s">
        <v>735</v>
      </c>
      <c r="C141" s="255">
        <v>0</v>
      </c>
      <c r="D141" s="255">
        <v>0</v>
      </c>
      <c r="E141" s="255">
        <v>0</v>
      </c>
    </row>
    <row r="142" spans="1:5" ht="26.4" x14ac:dyDescent="0.25">
      <c r="A142" s="253" t="s">
        <v>736</v>
      </c>
      <c r="B142" s="254" t="s">
        <v>737</v>
      </c>
      <c r="C142" s="255">
        <v>0</v>
      </c>
      <c r="D142" s="255">
        <v>0</v>
      </c>
      <c r="E142" s="255">
        <v>0</v>
      </c>
    </row>
    <row r="143" spans="1:5" ht="26.4" x14ac:dyDescent="0.25">
      <c r="A143" s="253" t="s">
        <v>738</v>
      </c>
      <c r="B143" s="254" t="s">
        <v>739</v>
      </c>
      <c r="C143" s="255">
        <v>0</v>
      </c>
      <c r="D143" s="255">
        <v>0</v>
      </c>
      <c r="E143" s="255">
        <v>0</v>
      </c>
    </row>
    <row r="144" spans="1:5" ht="39.6" x14ac:dyDescent="0.25">
      <c r="A144" s="253" t="s">
        <v>740</v>
      </c>
      <c r="B144" s="254" t="s">
        <v>741</v>
      </c>
      <c r="C144" s="255">
        <v>0</v>
      </c>
      <c r="D144" s="255">
        <v>0</v>
      </c>
      <c r="E144" s="255">
        <v>0</v>
      </c>
    </row>
    <row r="145" spans="1:5" x14ac:dyDescent="0.25">
      <c r="A145" s="253" t="s">
        <v>742</v>
      </c>
      <c r="B145" s="254" t="s">
        <v>743</v>
      </c>
      <c r="C145" s="255">
        <v>0</v>
      </c>
      <c r="D145" s="255">
        <v>0</v>
      </c>
      <c r="E145" s="255">
        <v>0</v>
      </c>
    </row>
    <row r="146" spans="1:5" x14ac:dyDescent="0.25">
      <c r="A146" s="253" t="s">
        <v>744</v>
      </c>
      <c r="B146" s="254" t="s">
        <v>745</v>
      </c>
      <c r="C146" s="255">
        <v>0</v>
      </c>
      <c r="D146" s="255">
        <v>0</v>
      </c>
      <c r="E146" s="255">
        <v>0</v>
      </c>
    </row>
    <row r="147" spans="1:5" ht="39.6" x14ac:dyDescent="0.25">
      <c r="A147" s="253" t="s">
        <v>746</v>
      </c>
      <c r="B147" s="254" t="s">
        <v>992</v>
      </c>
      <c r="C147" s="255">
        <v>0</v>
      </c>
      <c r="D147" s="255">
        <v>0</v>
      </c>
      <c r="E147" s="255">
        <v>0</v>
      </c>
    </row>
    <row r="148" spans="1:5" ht="26.4" x14ac:dyDescent="0.25">
      <c r="A148" s="253" t="s">
        <v>747</v>
      </c>
      <c r="B148" s="254" t="s">
        <v>748</v>
      </c>
      <c r="C148" s="255">
        <v>0</v>
      </c>
      <c r="D148" s="255">
        <v>0</v>
      </c>
      <c r="E148" s="255">
        <v>0</v>
      </c>
    </row>
    <row r="149" spans="1:5" ht="26.4" x14ac:dyDescent="0.25">
      <c r="A149" s="253" t="s">
        <v>749</v>
      </c>
      <c r="B149" s="254" t="s">
        <v>750</v>
      </c>
      <c r="C149" s="255">
        <v>0</v>
      </c>
      <c r="D149" s="255">
        <v>0</v>
      </c>
      <c r="E149" s="255">
        <v>0</v>
      </c>
    </row>
    <row r="150" spans="1:5" x14ac:dyDescent="0.25">
      <c r="A150" s="253" t="s">
        <v>751</v>
      </c>
      <c r="B150" s="254" t="s">
        <v>752</v>
      </c>
      <c r="C150" s="255">
        <v>0</v>
      </c>
      <c r="D150" s="255">
        <v>0</v>
      </c>
      <c r="E150" s="255">
        <v>0</v>
      </c>
    </row>
    <row r="151" spans="1:5" ht="26.4" x14ac:dyDescent="0.25">
      <c r="A151" s="253" t="s">
        <v>753</v>
      </c>
      <c r="B151" s="254" t="s">
        <v>754</v>
      </c>
      <c r="C151" s="255">
        <v>0</v>
      </c>
      <c r="D151" s="255">
        <v>0</v>
      </c>
      <c r="E151" s="255">
        <v>0</v>
      </c>
    </row>
    <row r="152" spans="1:5" ht="26.4" x14ac:dyDescent="0.25">
      <c r="A152" s="253" t="s">
        <v>755</v>
      </c>
      <c r="B152" s="254" t="s">
        <v>756</v>
      </c>
      <c r="C152" s="255">
        <v>0</v>
      </c>
      <c r="D152" s="255">
        <v>0</v>
      </c>
      <c r="E152" s="255">
        <v>0</v>
      </c>
    </row>
    <row r="153" spans="1:5" ht="26.4" x14ac:dyDescent="0.25">
      <c r="A153" s="253" t="s">
        <v>757</v>
      </c>
      <c r="B153" s="254" t="s">
        <v>758</v>
      </c>
      <c r="C153" s="255">
        <v>0</v>
      </c>
      <c r="D153" s="255">
        <v>0</v>
      </c>
      <c r="E153" s="255">
        <v>0</v>
      </c>
    </row>
    <row r="154" spans="1:5" ht="26.4" x14ac:dyDescent="0.25">
      <c r="A154" s="253" t="s">
        <v>759</v>
      </c>
      <c r="B154" s="254" t="s">
        <v>760</v>
      </c>
      <c r="C154" s="255">
        <v>0</v>
      </c>
      <c r="D154" s="255">
        <v>0</v>
      </c>
      <c r="E154" s="255">
        <v>0</v>
      </c>
    </row>
    <row r="155" spans="1:5" ht="26.4" x14ac:dyDescent="0.25">
      <c r="A155" s="253" t="s">
        <v>761</v>
      </c>
      <c r="B155" s="254" t="s">
        <v>762</v>
      </c>
      <c r="C155" s="255">
        <v>479652155</v>
      </c>
      <c r="D155" s="255">
        <v>0</v>
      </c>
      <c r="E155" s="255">
        <v>479652155</v>
      </c>
    </row>
    <row r="156" spans="1:5" x14ac:dyDescent="0.25">
      <c r="A156" s="253" t="s">
        <v>763</v>
      </c>
      <c r="B156" s="254" t="s">
        <v>764</v>
      </c>
      <c r="C156" s="255">
        <v>4720571</v>
      </c>
      <c r="D156" s="255">
        <v>0</v>
      </c>
      <c r="E156" s="255">
        <v>4720571</v>
      </c>
    </row>
    <row r="157" spans="1:5" x14ac:dyDescent="0.25">
      <c r="A157" s="253" t="s">
        <v>765</v>
      </c>
      <c r="B157" s="254" t="s">
        <v>766</v>
      </c>
      <c r="C157" s="255">
        <v>0</v>
      </c>
      <c r="D157" s="255">
        <v>0</v>
      </c>
      <c r="E157" s="255">
        <v>0</v>
      </c>
    </row>
    <row r="158" spans="1:5" ht="39.6" x14ac:dyDescent="0.25">
      <c r="A158" s="253" t="s">
        <v>767</v>
      </c>
      <c r="B158" s="254" t="s">
        <v>993</v>
      </c>
      <c r="C158" s="255">
        <v>46577983</v>
      </c>
      <c r="D158" s="255">
        <v>0</v>
      </c>
      <c r="E158" s="255">
        <v>46577983</v>
      </c>
    </row>
    <row r="159" spans="1:5" ht="26.4" x14ac:dyDescent="0.25">
      <c r="A159" s="253" t="s">
        <v>768</v>
      </c>
      <c r="B159" s="254" t="s">
        <v>769</v>
      </c>
      <c r="C159" s="255">
        <v>0</v>
      </c>
      <c r="D159" s="255">
        <v>0</v>
      </c>
      <c r="E159" s="255">
        <v>0</v>
      </c>
    </row>
    <row r="160" spans="1:5" ht="26.4" x14ac:dyDescent="0.25">
      <c r="A160" s="253" t="s">
        <v>770</v>
      </c>
      <c r="B160" s="254" t="s">
        <v>771</v>
      </c>
      <c r="C160" s="255">
        <v>0</v>
      </c>
      <c r="D160" s="255">
        <v>0</v>
      </c>
      <c r="E160" s="255">
        <v>0</v>
      </c>
    </row>
    <row r="161" spans="1:5" x14ac:dyDescent="0.25">
      <c r="A161" s="253" t="s">
        <v>772</v>
      </c>
      <c r="B161" s="254" t="s">
        <v>773</v>
      </c>
      <c r="C161" s="255">
        <v>0</v>
      </c>
      <c r="D161" s="255">
        <v>0</v>
      </c>
      <c r="E161" s="255">
        <v>0</v>
      </c>
    </row>
    <row r="162" spans="1:5" ht="26.4" x14ac:dyDescent="0.25">
      <c r="A162" s="253" t="s">
        <v>774</v>
      </c>
      <c r="B162" s="254" t="s">
        <v>775</v>
      </c>
      <c r="C162" s="255">
        <v>1213316</v>
      </c>
      <c r="D162" s="255">
        <v>0</v>
      </c>
      <c r="E162" s="255">
        <v>1213316</v>
      </c>
    </row>
    <row r="163" spans="1:5" ht="26.4" x14ac:dyDescent="0.25">
      <c r="A163" s="253" t="s">
        <v>776</v>
      </c>
      <c r="B163" s="254" t="s">
        <v>777</v>
      </c>
      <c r="C163" s="255">
        <v>427065285</v>
      </c>
      <c r="D163" s="255">
        <v>0</v>
      </c>
      <c r="E163" s="255">
        <v>427065285</v>
      </c>
    </row>
    <row r="164" spans="1:5" ht="26.4" x14ac:dyDescent="0.25">
      <c r="A164" s="253" t="s">
        <v>778</v>
      </c>
      <c r="B164" s="254" t="s">
        <v>779</v>
      </c>
      <c r="C164" s="255">
        <v>75000</v>
      </c>
      <c r="D164" s="255">
        <v>0</v>
      </c>
      <c r="E164" s="255">
        <v>75000</v>
      </c>
    </row>
    <row r="165" spans="1:5" ht="26.4" x14ac:dyDescent="0.25">
      <c r="A165" s="253" t="s">
        <v>780</v>
      </c>
      <c r="B165" s="254" t="s">
        <v>781</v>
      </c>
      <c r="C165" s="255">
        <v>0</v>
      </c>
      <c r="D165" s="255">
        <v>0</v>
      </c>
      <c r="E165" s="255">
        <v>0</v>
      </c>
    </row>
    <row r="166" spans="1:5" ht="39.6" x14ac:dyDescent="0.25">
      <c r="A166" s="253" t="s">
        <v>782</v>
      </c>
      <c r="B166" s="254" t="s">
        <v>994</v>
      </c>
      <c r="C166" s="255">
        <v>0</v>
      </c>
      <c r="D166" s="255">
        <v>0</v>
      </c>
      <c r="E166" s="255">
        <v>0</v>
      </c>
    </row>
    <row r="167" spans="1:5" ht="39.6" x14ac:dyDescent="0.25">
      <c r="A167" s="253" t="s">
        <v>783</v>
      </c>
      <c r="B167" s="254" t="s">
        <v>784</v>
      </c>
      <c r="C167" s="255">
        <v>0</v>
      </c>
      <c r="D167" s="255">
        <v>0</v>
      </c>
      <c r="E167" s="255">
        <v>0</v>
      </c>
    </row>
    <row r="168" spans="1:5" ht="39.6" x14ac:dyDescent="0.25">
      <c r="A168" s="253" t="s">
        <v>785</v>
      </c>
      <c r="B168" s="254" t="s">
        <v>786</v>
      </c>
      <c r="C168" s="255">
        <v>2260000</v>
      </c>
      <c r="D168" s="255">
        <v>0</v>
      </c>
      <c r="E168" s="255">
        <v>2260000</v>
      </c>
    </row>
    <row r="169" spans="1:5" x14ac:dyDescent="0.25">
      <c r="A169" s="253" t="s">
        <v>787</v>
      </c>
      <c r="B169" s="254" t="s">
        <v>788</v>
      </c>
      <c r="C169" s="255">
        <v>0</v>
      </c>
      <c r="D169" s="255">
        <v>0</v>
      </c>
      <c r="E169" s="255">
        <v>0</v>
      </c>
    </row>
    <row r="170" spans="1:5" x14ac:dyDescent="0.25">
      <c r="A170" s="253" t="s">
        <v>789</v>
      </c>
      <c r="B170" s="254" t="s">
        <v>790</v>
      </c>
      <c r="C170" s="255">
        <v>0</v>
      </c>
      <c r="D170" s="255">
        <v>0</v>
      </c>
      <c r="E170" s="255">
        <v>0</v>
      </c>
    </row>
    <row r="171" spans="1:5" x14ac:dyDescent="0.25">
      <c r="A171" s="253" t="s">
        <v>791</v>
      </c>
      <c r="B171" s="254" t="s">
        <v>792</v>
      </c>
      <c r="C171" s="255">
        <v>2260000</v>
      </c>
      <c r="D171" s="255">
        <v>0</v>
      </c>
      <c r="E171" s="255">
        <v>2260000</v>
      </c>
    </row>
    <row r="172" spans="1:5" x14ac:dyDescent="0.25">
      <c r="A172" s="253" t="s">
        <v>793</v>
      </c>
      <c r="B172" s="254" t="s">
        <v>794</v>
      </c>
      <c r="C172" s="255">
        <v>0</v>
      </c>
      <c r="D172" s="255">
        <v>0</v>
      </c>
      <c r="E172" s="255">
        <v>0</v>
      </c>
    </row>
    <row r="173" spans="1:5" x14ac:dyDescent="0.25">
      <c r="A173" s="253" t="s">
        <v>795</v>
      </c>
      <c r="B173" s="254" t="s">
        <v>796</v>
      </c>
      <c r="C173" s="255">
        <v>0</v>
      </c>
      <c r="D173" s="255">
        <v>0</v>
      </c>
      <c r="E173" s="255">
        <v>0</v>
      </c>
    </row>
    <row r="174" spans="1:5" ht="26.4" x14ac:dyDescent="0.25">
      <c r="A174" s="253" t="s">
        <v>797</v>
      </c>
      <c r="B174" s="254" t="s">
        <v>798</v>
      </c>
      <c r="C174" s="255">
        <v>0</v>
      </c>
      <c r="D174" s="255">
        <v>0</v>
      </c>
      <c r="E174" s="255">
        <v>0</v>
      </c>
    </row>
    <row r="175" spans="1:5" ht="26.4" x14ac:dyDescent="0.25">
      <c r="A175" s="253" t="s">
        <v>799</v>
      </c>
      <c r="B175" s="254" t="s">
        <v>800</v>
      </c>
      <c r="C175" s="255">
        <v>0</v>
      </c>
      <c r="D175" s="255">
        <v>0</v>
      </c>
      <c r="E175" s="255">
        <v>0</v>
      </c>
    </row>
    <row r="176" spans="1:5" x14ac:dyDescent="0.25">
      <c r="A176" s="253" t="s">
        <v>801</v>
      </c>
      <c r="B176" s="254" t="s">
        <v>802</v>
      </c>
      <c r="C176" s="255">
        <v>0</v>
      </c>
      <c r="D176" s="255">
        <v>0</v>
      </c>
      <c r="E176" s="255">
        <v>0</v>
      </c>
    </row>
    <row r="177" spans="1:5" x14ac:dyDescent="0.25">
      <c r="A177" s="253" t="s">
        <v>803</v>
      </c>
      <c r="B177" s="254" t="s">
        <v>995</v>
      </c>
      <c r="C177" s="255">
        <v>0</v>
      </c>
      <c r="D177" s="255">
        <v>0</v>
      </c>
      <c r="E177" s="255">
        <v>0</v>
      </c>
    </row>
    <row r="178" spans="1:5" ht="26.4" x14ac:dyDescent="0.25">
      <c r="A178" s="253" t="s">
        <v>804</v>
      </c>
      <c r="B178" s="254" t="s">
        <v>805</v>
      </c>
      <c r="C178" s="255">
        <v>0</v>
      </c>
      <c r="D178" s="255">
        <v>0</v>
      </c>
      <c r="E178" s="255">
        <v>0</v>
      </c>
    </row>
    <row r="179" spans="1:5" x14ac:dyDescent="0.25">
      <c r="A179" s="253" t="s">
        <v>806</v>
      </c>
      <c r="B179" s="254" t="s">
        <v>807</v>
      </c>
      <c r="C179" s="255">
        <v>0</v>
      </c>
      <c r="D179" s="255">
        <v>0</v>
      </c>
      <c r="E179" s="255">
        <v>0</v>
      </c>
    </row>
    <row r="180" spans="1:5" x14ac:dyDescent="0.25">
      <c r="A180" s="253" t="s">
        <v>808</v>
      </c>
      <c r="B180" s="254" t="s">
        <v>809</v>
      </c>
      <c r="C180" s="255">
        <v>0</v>
      </c>
      <c r="D180" s="255">
        <v>0</v>
      </c>
      <c r="E180" s="255">
        <v>0</v>
      </c>
    </row>
    <row r="181" spans="1:5" x14ac:dyDescent="0.25">
      <c r="A181" s="253" t="s">
        <v>810</v>
      </c>
      <c r="B181" s="254" t="s">
        <v>811</v>
      </c>
      <c r="C181" s="255">
        <v>0</v>
      </c>
      <c r="D181" s="255">
        <v>0</v>
      </c>
      <c r="E181" s="255">
        <v>0</v>
      </c>
    </row>
    <row r="182" spans="1:5" ht="26.4" x14ac:dyDescent="0.25">
      <c r="A182" s="253" t="s">
        <v>812</v>
      </c>
      <c r="B182" s="254" t="s">
        <v>813</v>
      </c>
      <c r="C182" s="255">
        <v>0</v>
      </c>
      <c r="D182" s="255">
        <v>0</v>
      </c>
      <c r="E182" s="255">
        <v>0</v>
      </c>
    </row>
    <row r="183" spans="1:5" ht="26.4" x14ac:dyDescent="0.25">
      <c r="A183" s="253" t="s">
        <v>814</v>
      </c>
      <c r="B183" s="254" t="s">
        <v>815</v>
      </c>
      <c r="C183" s="255">
        <v>63818198</v>
      </c>
      <c r="D183" s="255">
        <v>0</v>
      </c>
      <c r="E183" s="255">
        <v>63818198</v>
      </c>
    </row>
    <row r="184" spans="1:5" x14ac:dyDescent="0.25">
      <c r="A184" s="253" t="s">
        <v>816</v>
      </c>
      <c r="B184" s="254" t="s">
        <v>817</v>
      </c>
      <c r="C184" s="255">
        <v>0</v>
      </c>
      <c r="D184" s="255">
        <v>0</v>
      </c>
      <c r="E184" s="255">
        <v>0</v>
      </c>
    </row>
    <row r="185" spans="1:5" x14ac:dyDescent="0.25">
      <c r="A185" s="253" t="s">
        <v>818</v>
      </c>
      <c r="B185" s="254" t="s">
        <v>819</v>
      </c>
      <c r="C185" s="255">
        <v>0</v>
      </c>
      <c r="D185" s="255">
        <v>0</v>
      </c>
      <c r="E185" s="255">
        <v>0</v>
      </c>
    </row>
    <row r="186" spans="1:5" x14ac:dyDescent="0.25">
      <c r="A186" s="253" t="s">
        <v>820</v>
      </c>
      <c r="B186" s="254" t="s">
        <v>821</v>
      </c>
      <c r="C186" s="255">
        <v>53648776</v>
      </c>
      <c r="D186" s="255">
        <v>0</v>
      </c>
      <c r="E186" s="255">
        <v>53648776</v>
      </c>
    </row>
    <row r="187" spans="1:5" x14ac:dyDescent="0.25">
      <c r="A187" s="253" t="s">
        <v>822</v>
      </c>
      <c r="B187" s="254" t="s">
        <v>823</v>
      </c>
      <c r="C187" s="255">
        <v>360000</v>
      </c>
      <c r="D187" s="255">
        <v>0</v>
      </c>
      <c r="E187" s="255">
        <v>360000</v>
      </c>
    </row>
    <row r="188" spans="1:5" x14ac:dyDescent="0.25">
      <c r="A188" s="253" t="s">
        <v>824</v>
      </c>
      <c r="B188" s="254" t="s">
        <v>825</v>
      </c>
      <c r="C188" s="255">
        <v>0</v>
      </c>
      <c r="D188" s="255">
        <v>0</v>
      </c>
      <c r="E188" s="255">
        <v>0</v>
      </c>
    </row>
    <row r="189" spans="1:5" ht="26.4" x14ac:dyDescent="0.25">
      <c r="A189" s="253" t="s">
        <v>826</v>
      </c>
      <c r="B189" s="254" t="s">
        <v>827</v>
      </c>
      <c r="C189" s="255">
        <v>0</v>
      </c>
      <c r="D189" s="255">
        <v>0</v>
      </c>
      <c r="E189" s="255">
        <v>0</v>
      </c>
    </row>
    <row r="190" spans="1:5" ht="26.4" x14ac:dyDescent="0.25">
      <c r="A190" s="253" t="s">
        <v>828</v>
      </c>
      <c r="B190" s="254" t="s">
        <v>829</v>
      </c>
      <c r="C190" s="255">
        <v>9809422</v>
      </c>
      <c r="D190" s="255">
        <v>0</v>
      </c>
      <c r="E190" s="255">
        <v>9809422</v>
      </c>
    </row>
    <row r="191" spans="1:5" x14ac:dyDescent="0.25">
      <c r="A191" s="253" t="s">
        <v>830</v>
      </c>
      <c r="B191" s="254" t="s">
        <v>831</v>
      </c>
      <c r="C191" s="255">
        <v>0</v>
      </c>
      <c r="D191" s="255">
        <v>0</v>
      </c>
      <c r="E191" s="255">
        <v>0</v>
      </c>
    </row>
    <row r="192" spans="1:5" ht="26.4" x14ac:dyDescent="0.25">
      <c r="A192" s="253" t="s">
        <v>832</v>
      </c>
      <c r="B192" s="254" t="s">
        <v>833</v>
      </c>
      <c r="C192" s="255">
        <v>0</v>
      </c>
      <c r="D192" s="255">
        <v>0</v>
      </c>
      <c r="E192" s="255">
        <v>0</v>
      </c>
    </row>
    <row r="193" spans="1:5" x14ac:dyDescent="0.25">
      <c r="A193" s="253" t="s">
        <v>834</v>
      </c>
      <c r="B193" s="254" t="s">
        <v>835</v>
      </c>
      <c r="C193" s="255">
        <v>0</v>
      </c>
      <c r="D193" s="255">
        <v>0</v>
      </c>
      <c r="E193" s="255">
        <v>0</v>
      </c>
    </row>
    <row r="194" spans="1:5" x14ac:dyDescent="0.25">
      <c r="A194" s="253" t="s">
        <v>836</v>
      </c>
      <c r="B194" s="254" t="s">
        <v>837</v>
      </c>
      <c r="C194" s="255">
        <v>0</v>
      </c>
      <c r="D194" s="255">
        <v>0</v>
      </c>
      <c r="E194" s="255">
        <v>0</v>
      </c>
    </row>
    <row r="195" spans="1:5" ht="39.6" x14ac:dyDescent="0.25">
      <c r="A195" s="256" t="s">
        <v>838</v>
      </c>
      <c r="B195" s="257" t="s">
        <v>839</v>
      </c>
      <c r="C195" s="258">
        <v>571162382</v>
      </c>
      <c r="D195" s="258">
        <v>0</v>
      </c>
      <c r="E195" s="258">
        <v>571162382</v>
      </c>
    </row>
    <row r="196" spans="1:5" x14ac:dyDescent="0.25">
      <c r="A196" s="253" t="s">
        <v>840</v>
      </c>
      <c r="B196" s="254" t="s">
        <v>841</v>
      </c>
      <c r="C196" s="255">
        <v>1290041</v>
      </c>
      <c r="D196" s="255">
        <v>0</v>
      </c>
      <c r="E196" s="255">
        <v>1290041</v>
      </c>
    </row>
    <row r="197" spans="1:5" ht="26.4" x14ac:dyDescent="0.25">
      <c r="A197" s="253" t="s">
        <v>842</v>
      </c>
      <c r="B197" s="254" t="s">
        <v>996</v>
      </c>
      <c r="C197" s="255">
        <v>127310848</v>
      </c>
      <c r="D197" s="255">
        <v>0</v>
      </c>
      <c r="E197" s="255">
        <v>127310848</v>
      </c>
    </row>
    <row r="198" spans="1:5" x14ac:dyDescent="0.25">
      <c r="A198" s="253" t="s">
        <v>843</v>
      </c>
      <c r="B198" s="254" t="s">
        <v>844</v>
      </c>
      <c r="C198" s="255">
        <v>0</v>
      </c>
      <c r="D198" s="255">
        <v>0</v>
      </c>
      <c r="E198" s="255">
        <v>0</v>
      </c>
    </row>
    <row r="199" spans="1:5" ht="26.4" x14ac:dyDescent="0.25">
      <c r="A199" s="253" t="s">
        <v>845</v>
      </c>
      <c r="B199" s="254" t="s">
        <v>846</v>
      </c>
      <c r="C199" s="255">
        <v>4599232</v>
      </c>
      <c r="D199" s="255">
        <v>0</v>
      </c>
      <c r="E199" s="255">
        <v>4599232</v>
      </c>
    </row>
    <row r="200" spans="1:5" ht="26.4" x14ac:dyDescent="0.25">
      <c r="A200" s="253" t="s">
        <v>847</v>
      </c>
      <c r="B200" s="254" t="s">
        <v>848</v>
      </c>
      <c r="C200" s="255">
        <v>60116399</v>
      </c>
      <c r="D200" s="255">
        <v>0</v>
      </c>
      <c r="E200" s="255">
        <v>60116399</v>
      </c>
    </row>
    <row r="201" spans="1:5" x14ac:dyDescent="0.25">
      <c r="A201" s="253" t="s">
        <v>849</v>
      </c>
      <c r="B201" s="254" t="s">
        <v>997</v>
      </c>
      <c r="C201" s="255">
        <v>0</v>
      </c>
      <c r="D201" s="255">
        <v>0</v>
      </c>
      <c r="E201" s="255">
        <v>0</v>
      </c>
    </row>
    <row r="202" spans="1:5" x14ac:dyDescent="0.25">
      <c r="A202" s="253" t="s">
        <v>850</v>
      </c>
      <c r="B202" s="254" t="s">
        <v>998</v>
      </c>
      <c r="C202" s="255">
        <v>0</v>
      </c>
      <c r="D202" s="255">
        <v>0</v>
      </c>
      <c r="E202" s="255">
        <v>0</v>
      </c>
    </row>
    <row r="203" spans="1:5" ht="26.4" x14ac:dyDescent="0.25">
      <c r="A203" s="253" t="s">
        <v>851</v>
      </c>
      <c r="B203" s="254" t="s">
        <v>999</v>
      </c>
      <c r="C203" s="255">
        <v>0</v>
      </c>
      <c r="D203" s="255">
        <v>0</v>
      </c>
      <c r="E203" s="255">
        <v>0</v>
      </c>
    </row>
    <row r="204" spans="1:5" s="262" customFormat="1" x14ac:dyDescent="0.25">
      <c r="A204" s="259" t="s">
        <v>853</v>
      </c>
      <c r="B204" s="260" t="s">
        <v>1000</v>
      </c>
      <c r="C204" s="261">
        <v>0</v>
      </c>
      <c r="D204" s="261">
        <v>0</v>
      </c>
      <c r="E204" s="261">
        <v>0</v>
      </c>
    </row>
    <row r="205" spans="1:5" ht="26.4" x14ac:dyDescent="0.25">
      <c r="A205" s="253" t="s">
        <v>854</v>
      </c>
      <c r="B205" s="254" t="s">
        <v>852</v>
      </c>
      <c r="C205" s="255">
        <v>34580296</v>
      </c>
      <c r="D205" s="255">
        <v>0</v>
      </c>
      <c r="E205" s="255">
        <v>34580296</v>
      </c>
    </row>
    <row r="206" spans="1:5" s="263" customFormat="1" ht="26.4" x14ac:dyDescent="0.25">
      <c r="A206" s="256" t="s">
        <v>856</v>
      </c>
      <c r="B206" s="257" t="s">
        <v>1001</v>
      </c>
      <c r="C206" s="258">
        <v>227896816</v>
      </c>
      <c r="D206" s="258">
        <v>0</v>
      </c>
      <c r="E206" s="258">
        <v>227896816</v>
      </c>
    </row>
    <row r="207" spans="1:5" x14ac:dyDescent="0.25">
      <c r="A207" s="253" t="s">
        <v>858</v>
      </c>
      <c r="B207" s="254" t="s">
        <v>855</v>
      </c>
      <c r="C207" s="255">
        <v>252841360</v>
      </c>
      <c r="D207" s="255">
        <v>0</v>
      </c>
      <c r="E207" s="255">
        <v>252841360</v>
      </c>
    </row>
    <row r="208" spans="1:5" x14ac:dyDescent="0.25">
      <c r="A208" s="253" t="s">
        <v>859</v>
      </c>
      <c r="B208" s="254" t="s">
        <v>857</v>
      </c>
      <c r="C208" s="255">
        <v>0</v>
      </c>
      <c r="D208" s="255">
        <v>0</v>
      </c>
      <c r="E208" s="255">
        <v>0</v>
      </c>
    </row>
    <row r="209" spans="1:5" s="262" customFormat="1" x14ac:dyDescent="0.25">
      <c r="A209" s="259" t="s">
        <v>861</v>
      </c>
      <c r="B209" s="260" t="s">
        <v>1002</v>
      </c>
      <c r="C209" s="261">
        <v>0</v>
      </c>
      <c r="D209" s="261">
        <v>0</v>
      </c>
      <c r="E209" s="261">
        <v>0</v>
      </c>
    </row>
    <row r="210" spans="1:5" ht="26.4" x14ac:dyDescent="0.25">
      <c r="A210" s="253" t="s">
        <v>862</v>
      </c>
      <c r="B210" s="254" t="s">
        <v>860</v>
      </c>
      <c r="C210" s="255">
        <v>67644681</v>
      </c>
      <c r="D210" s="255">
        <v>0</v>
      </c>
      <c r="E210" s="255">
        <v>67644681</v>
      </c>
    </row>
    <row r="211" spans="1:5" x14ac:dyDescent="0.25">
      <c r="A211" s="253" t="s">
        <v>864</v>
      </c>
      <c r="B211" s="254" t="s">
        <v>1003</v>
      </c>
      <c r="C211" s="255">
        <v>320486041</v>
      </c>
      <c r="D211" s="255">
        <v>0</v>
      </c>
      <c r="E211" s="255">
        <v>320486041</v>
      </c>
    </row>
    <row r="212" spans="1:5" ht="39.6" x14ac:dyDescent="0.25">
      <c r="A212" s="253" t="s">
        <v>865</v>
      </c>
      <c r="B212" s="254" t="s">
        <v>863</v>
      </c>
      <c r="C212" s="255">
        <v>0</v>
      </c>
      <c r="D212" s="255">
        <v>0</v>
      </c>
      <c r="E212" s="255">
        <v>0</v>
      </c>
    </row>
    <row r="213" spans="1:5" ht="39.6" x14ac:dyDescent="0.25">
      <c r="A213" s="253" t="s">
        <v>867</v>
      </c>
      <c r="B213" s="254" t="s">
        <v>1004</v>
      </c>
      <c r="C213" s="255">
        <v>0</v>
      </c>
      <c r="D213" s="255">
        <v>0</v>
      </c>
      <c r="E213" s="255">
        <v>0</v>
      </c>
    </row>
    <row r="214" spans="1:5" x14ac:dyDescent="0.25">
      <c r="A214" s="253" t="s">
        <v>869</v>
      </c>
      <c r="B214" s="254" t="s">
        <v>866</v>
      </c>
      <c r="C214" s="255">
        <v>0</v>
      </c>
      <c r="D214" s="255">
        <v>0</v>
      </c>
      <c r="E214" s="255">
        <v>0</v>
      </c>
    </row>
    <row r="215" spans="1:5" x14ac:dyDescent="0.25">
      <c r="A215" s="253" t="s">
        <v>870</v>
      </c>
      <c r="B215" s="254" t="s">
        <v>868</v>
      </c>
      <c r="C215" s="255">
        <v>0</v>
      </c>
      <c r="D215" s="255">
        <v>0</v>
      </c>
      <c r="E215" s="255">
        <v>0</v>
      </c>
    </row>
    <row r="216" spans="1:5" ht="39.6" x14ac:dyDescent="0.25">
      <c r="A216" s="253" t="s">
        <v>872</v>
      </c>
      <c r="B216" s="254" t="s">
        <v>1005</v>
      </c>
      <c r="C216" s="255">
        <v>0</v>
      </c>
      <c r="D216" s="255">
        <v>0</v>
      </c>
      <c r="E216" s="255">
        <v>0</v>
      </c>
    </row>
    <row r="217" spans="1:5" ht="26.4" x14ac:dyDescent="0.25">
      <c r="A217" s="253" t="s">
        <v>874</v>
      </c>
      <c r="B217" s="254" t="s">
        <v>871</v>
      </c>
      <c r="C217" s="255">
        <v>0</v>
      </c>
      <c r="D217" s="255">
        <v>0</v>
      </c>
      <c r="E217" s="255">
        <v>0</v>
      </c>
    </row>
    <row r="218" spans="1:5" ht="26.4" x14ac:dyDescent="0.25">
      <c r="A218" s="253" t="s">
        <v>876</v>
      </c>
      <c r="B218" s="254" t="s">
        <v>873</v>
      </c>
      <c r="C218" s="255">
        <v>0</v>
      </c>
      <c r="D218" s="255">
        <v>0</v>
      </c>
      <c r="E218" s="255">
        <v>0</v>
      </c>
    </row>
    <row r="219" spans="1:5" x14ac:dyDescent="0.25">
      <c r="A219" s="253" t="s">
        <v>878</v>
      </c>
      <c r="B219" s="254" t="s">
        <v>875</v>
      </c>
      <c r="C219" s="255">
        <v>0</v>
      </c>
      <c r="D219" s="255">
        <v>0</v>
      </c>
      <c r="E219" s="255">
        <v>0</v>
      </c>
    </row>
    <row r="220" spans="1:5" ht="26.4" x14ac:dyDescent="0.25">
      <c r="A220" s="253" t="s">
        <v>880</v>
      </c>
      <c r="B220" s="254" t="s">
        <v>877</v>
      </c>
      <c r="C220" s="255">
        <v>0</v>
      </c>
      <c r="D220" s="255">
        <v>0</v>
      </c>
      <c r="E220" s="255">
        <v>0</v>
      </c>
    </row>
    <row r="221" spans="1:5" x14ac:dyDescent="0.25">
      <c r="A221" s="253" t="s">
        <v>882</v>
      </c>
      <c r="B221" s="254" t="s">
        <v>879</v>
      </c>
      <c r="C221" s="255">
        <v>0</v>
      </c>
      <c r="D221" s="255">
        <v>0</v>
      </c>
      <c r="E221" s="255">
        <v>0</v>
      </c>
    </row>
    <row r="222" spans="1:5" ht="26.4" x14ac:dyDescent="0.25">
      <c r="A222" s="253" t="s">
        <v>884</v>
      </c>
      <c r="B222" s="254" t="s">
        <v>881</v>
      </c>
      <c r="C222" s="255">
        <v>0</v>
      </c>
      <c r="D222" s="255">
        <v>0</v>
      </c>
      <c r="E222" s="255">
        <v>0</v>
      </c>
    </row>
    <row r="223" spans="1:5" ht="26.4" x14ac:dyDescent="0.25">
      <c r="A223" s="253" t="s">
        <v>885</v>
      </c>
      <c r="B223" s="254" t="s">
        <v>883</v>
      </c>
      <c r="C223" s="255">
        <v>0</v>
      </c>
      <c r="D223" s="255">
        <v>0</v>
      </c>
      <c r="E223" s="255">
        <v>0</v>
      </c>
    </row>
    <row r="224" spans="1:5" ht="39.6" x14ac:dyDescent="0.25">
      <c r="A224" s="253" t="s">
        <v>887</v>
      </c>
      <c r="B224" s="254" t="s">
        <v>1006</v>
      </c>
      <c r="C224" s="255">
        <v>0</v>
      </c>
      <c r="D224" s="255">
        <v>0</v>
      </c>
      <c r="E224" s="255">
        <v>0</v>
      </c>
    </row>
    <row r="225" spans="1:5" x14ac:dyDescent="0.25">
      <c r="A225" s="253" t="s">
        <v>889</v>
      </c>
      <c r="B225" s="254" t="s">
        <v>886</v>
      </c>
      <c r="C225" s="255">
        <v>0</v>
      </c>
      <c r="D225" s="255">
        <v>0</v>
      </c>
      <c r="E225" s="255">
        <v>0</v>
      </c>
    </row>
    <row r="226" spans="1:5" x14ac:dyDescent="0.25">
      <c r="A226" s="253" t="s">
        <v>890</v>
      </c>
      <c r="B226" s="254" t="s">
        <v>888</v>
      </c>
      <c r="C226" s="255">
        <v>0</v>
      </c>
      <c r="D226" s="255">
        <v>0</v>
      </c>
      <c r="E226" s="255">
        <v>0</v>
      </c>
    </row>
    <row r="227" spans="1:5" ht="39.6" x14ac:dyDescent="0.25">
      <c r="A227" s="253" t="s">
        <v>892</v>
      </c>
      <c r="B227" s="254" t="s">
        <v>1007</v>
      </c>
      <c r="C227" s="255">
        <v>0</v>
      </c>
      <c r="D227" s="255">
        <v>0</v>
      </c>
      <c r="E227" s="255">
        <v>0</v>
      </c>
    </row>
    <row r="228" spans="1:5" ht="26.4" x14ac:dyDescent="0.25">
      <c r="A228" s="253" t="s">
        <v>894</v>
      </c>
      <c r="B228" s="254" t="s">
        <v>891</v>
      </c>
      <c r="C228" s="255">
        <v>0</v>
      </c>
      <c r="D228" s="255">
        <v>0</v>
      </c>
      <c r="E228" s="255">
        <v>0</v>
      </c>
    </row>
    <row r="229" spans="1:5" ht="26.4" x14ac:dyDescent="0.25">
      <c r="A229" s="253" t="s">
        <v>896</v>
      </c>
      <c r="B229" s="254" t="s">
        <v>893</v>
      </c>
      <c r="C229" s="255">
        <v>0</v>
      </c>
      <c r="D229" s="255">
        <v>0</v>
      </c>
      <c r="E229" s="255">
        <v>0</v>
      </c>
    </row>
    <row r="230" spans="1:5" x14ac:dyDescent="0.25">
      <c r="A230" s="253" t="s">
        <v>898</v>
      </c>
      <c r="B230" s="254" t="s">
        <v>895</v>
      </c>
      <c r="C230" s="255">
        <v>0</v>
      </c>
      <c r="D230" s="255">
        <v>0</v>
      </c>
      <c r="E230" s="255">
        <v>0</v>
      </c>
    </row>
    <row r="231" spans="1:5" ht="26.4" x14ac:dyDescent="0.25">
      <c r="A231" s="253" t="s">
        <v>900</v>
      </c>
      <c r="B231" s="254" t="s">
        <v>897</v>
      </c>
      <c r="C231" s="255">
        <v>0</v>
      </c>
      <c r="D231" s="255">
        <v>0</v>
      </c>
      <c r="E231" s="255">
        <v>0</v>
      </c>
    </row>
    <row r="232" spans="1:5" x14ac:dyDescent="0.25">
      <c r="A232" s="253" t="s">
        <v>902</v>
      </c>
      <c r="B232" s="254" t="s">
        <v>899</v>
      </c>
      <c r="C232" s="255">
        <v>0</v>
      </c>
      <c r="D232" s="255">
        <v>0</v>
      </c>
      <c r="E232" s="255">
        <v>0</v>
      </c>
    </row>
    <row r="233" spans="1:5" ht="26.4" x14ac:dyDescent="0.25">
      <c r="A233" s="253" t="s">
        <v>904</v>
      </c>
      <c r="B233" s="254" t="s">
        <v>901</v>
      </c>
      <c r="C233" s="255">
        <v>0</v>
      </c>
      <c r="D233" s="255">
        <v>0</v>
      </c>
      <c r="E233" s="255">
        <v>0</v>
      </c>
    </row>
    <row r="234" spans="1:5" ht="26.4" x14ac:dyDescent="0.25">
      <c r="A234" s="253" t="s">
        <v>905</v>
      </c>
      <c r="B234" s="254" t="s">
        <v>903</v>
      </c>
      <c r="C234" s="255">
        <v>0</v>
      </c>
      <c r="D234" s="255">
        <v>0</v>
      </c>
      <c r="E234" s="255">
        <v>0</v>
      </c>
    </row>
    <row r="235" spans="1:5" ht="26.4" x14ac:dyDescent="0.25">
      <c r="A235" s="253" t="s">
        <v>907</v>
      </c>
      <c r="B235" s="254" t="s">
        <v>1008</v>
      </c>
      <c r="C235" s="255">
        <v>1700000</v>
      </c>
      <c r="D235" s="255">
        <v>0</v>
      </c>
      <c r="E235" s="255">
        <v>1700000</v>
      </c>
    </row>
    <row r="236" spans="1:5" x14ac:dyDescent="0.25">
      <c r="A236" s="253" t="s">
        <v>909</v>
      </c>
      <c r="B236" s="254" t="s">
        <v>906</v>
      </c>
      <c r="C236" s="255">
        <v>0</v>
      </c>
      <c r="D236" s="255">
        <v>0</v>
      </c>
      <c r="E236" s="255">
        <v>0</v>
      </c>
    </row>
    <row r="237" spans="1:5" x14ac:dyDescent="0.25">
      <c r="A237" s="253" t="s">
        <v>910</v>
      </c>
      <c r="B237" s="254" t="s">
        <v>908</v>
      </c>
      <c r="C237" s="255">
        <v>0</v>
      </c>
      <c r="D237" s="255">
        <v>0</v>
      </c>
      <c r="E237" s="255">
        <v>0</v>
      </c>
    </row>
    <row r="238" spans="1:5" ht="39.6" x14ac:dyDescent="0.25">
      <c r="A238" s="253" t="s">
        <v>912</v>
      </c>
      <c r="B238" s="254" t="s">
        <v>1009</v>
      </c>
      <c r="C238" s="255">
        <v>0</v>
      </c>
      <c r="D238" s="255">
        <v>0</v>
      </c>
      <c r="E238" s="255">
        <v>0</v>
      </c>
    </row>
    <row r="239" spans="1:5" ht="26.4" x14ac:dyDescent="0.25">
      <c r="A239" s="253" t="s">
        <v>914</v>
      </c>
      <c r="B239" s="254" t="s">
        <v>911</v>
      </c>
      <c r="C239" s="255">
        <v>0</v>
      </c>
      <c r="D239" s="255">
        <v>0</v>
      </c>
      <c r="E239" s="255">
        <v>0</v>
      </c>
    </row>
    <row r="240" spans="1:5" ht="26.4" x14ac:dyDescent="0.25">
      <c r="A240" s="253" t="s">
        <v>916</v>
      </c>
      <c r="B240" s="254" t="s">
        <v>913</v>
      </c>
      <c r="C240" s="255">
        <v>0</v>
      </c>
      <c r="D240" s="255">
        <v>0</v>
      </c>
      <c r="E240" s="255">
        <v>0</v>
      </c>
    </row>
    <row r="241" spans="1:5" x14ac:dyDescent="0.25">
      <c r="A241" s="253" t="s">
        <v>918</v>
      </c>
      <c r="B241" s="254" t="s">
        <v>915</v>
      </c>
      <c r="C241" s="255">
        <v>0</v>
      </c>
      <c r="D241" s="255">
        <v>0</v>
      </c>
      <c r="E241" s="255">
        <v>0</v>
      </c>
    </row>
    <row r="242" spans="1:5" ht="26.4" x14ac:dyDescent="0.25">
      <c r="A242" s="253" t="s">
        <v>920</v>
      </c>
      <c r="B242" s="254" t="s">
        <v>917</v>
      </c>
      <c r="C242" s="255">
        <v>0</v>
      </c>
      <c r="D242" s="255">
        <v>0</v>
      </c>
      <c r="E242" s="255">
        <v>0</v>
      </c>
    </row>
    <row r="243" spans="1:5" x14ac:dyDescent="0.25">
      <c r="A243" s="253" t="s">
        <v>922</v>
      </c>
      <c r="B243" s="254" t="s">
        <v>919</v>
      </c>
      <c r="C243" s="255">
        <v>1700000</v>
      </c>
      <c r="D243" s="255">
        <v>0</v>
      </c>
      <c r="E243" s="255">
        <v>1700000</v>
      </c>
    </row>
    <row r="244" spans="1:5" ht="26.4" x14ac:dyDescent="0.25">
      <c r="A244" s="253" t="s">
        <v>924</v>
      </c>
      <c r="B244" s="254" t="s">
        <v>921</v>
      </c>
      <c r="C244" s="255">
        <v>0</v>
      </c>
      <c r="D244" s="255">
        <v>0</v>
      </c>
      <c r="E244" s="255">
        <v>0</v>
      </c>
    </row>
    <row r="245" spans="1:5" ht="26.4" x14ac:dyDescent="0.25">
      <c r="A245" s="253" t="s">
        <v>925</v>
      </c>
      <c r="B245" s="254" t="s">
        <v>923</v>
      </c>
      <c r="C245" s="255">
        <v>0</v>
      </c>
      <c r="D245" s="255">
        <v>0</v>
      </c>
      <c r="E245" s="255">
        <v>0</v>
      </c>
    </row>
    <row r="246" spans="1:5" ht="39.6" x14ac:dyDescent="0.25">
      <c r="A246" s="253" t="s">
        <v>927</v>
      </c>
      <c r="B246" s="254" t="s">
        <v>1010</v>
      </c>
      <c r="C246" s="255">
        <v>0</v>
      </c>
      <c r="D246" s="255">
        <v>0</v>
      </c>
      <c r="E246" s="255">
        <v>0</v>
      </c>
    </row>
    <row r="247" spans="1:5" ht="39.6" x14ac:dyDescent="0.25">
      <c r="A247" s="253" t="s">
        <v>928</v>
      </c>
      <c r="B247" s="254" t="s">
        <v>926</v>
      </c>
      <c r="C247" s="255">
        <v>0</v>
      </c>
      <c r="D247" s="255">
        <v>0</v>
      </c>
      <c r="E247" s="255">
        <v>0</v>
      </c>
    </row>
    <row r="248" spans="1:5" ht="39.6" x14ac:dyDescent="0.25">
      <c r="A248" s="253" t="s">
        <v>930</v>
      </c>
      <c r="B248" s="254" t="s">
        <v>1011</v>
      </c>
      <c r="C248" s="255">
        <v>0</v>
      </c>
      <c r="D248" s="255">
        <v>0</v>
      </c>
      <c r="E248" s="255">
        <v>0</v>
      </c>
    </row>
    <row r="249" spans="1:5" x14ac:dyDescent="0.25">
      <c r="A249" s="253" t="s">
        <v>932</v>
      </c>
      <c r="B249" s="254" t="s">
        <v>929</v>
      </c>
      <c r="C249" s="255">
        <v>0</v>
      </c>
      <c r="D249" s="255">
        <v>0</v>
      </c>
      <c r="E249" s="255">
        <v>0</v>
      </c>
    </row>
    <row r="250" spans="1:5" x14ac:dyDescent="0.25">
      <c r="A250" s="253" t="s">
        <v>934</v>
      </c>
      <c r="B250" s="254" t="s">
        <v>931</v>
      </c>
      <c r="C250" s="255">
        <v>0</v>
      </c>
      <c r="D250" s="255">
        <v>0</v>
      </c>
      <c r="E250" s="255">
        <v>0</v>
      </c>
    </row>
    <row r="251" spans="1:5" x14ac:dyDescent="0.25">
      <c r="A251" s="253" t="s">
        <v>936</v>
      </c>
      <c r="B251" s="254" t="s">
        <v>933</v>
      </c>
      <c r="C251" s="255">
        <v>0</v>
      </c>
      <c r="D251" s="255">
        <v>0</v>
      </c>
      <c r="E251" s="255">
        <v>0</v>
      </c>
    </row>
    <row r="252" spans="1:5" x14ac:dyDescent="0.25">
      <c r="A252" s="253" t="s">
        <v>938</v>
      </c>
      <c r="B252" s="254" t="s">
        <v>935</v>
      </c>
      <c r="C252" s="255">
        <v>0</v>
      </c>
      <c r="D252" s="255">
        <v>0</v>
      </c>
      <c r="E252" s="255">
        <v>0</v>
      </c>
    </row>
    <row r="253" spans="1:5" x14ac:dyDescent="0.25">
      <c r="A253" s="253" t="s">
        <v>940</v>
      </c>
      <c r="B253" s="254" t="s">
        <v>937</v>
      </c>
      <c r="C253" s="255">
        <v>0</v>
      </c>
      <c r="D253" s="255">
        <v>0</v>
      </c>
      <c r="E253" s="255">
        <v>0</v>
      </c>
    </row>
    <row r="254" spans="1:5" ht="26.4" x14ac:dyDescent="0.25">
      <c r="A254" s="253" t="s">
        <v>942</v>
      </c>
      <c r="B254" s="254" t="s">
        <v>939</v>
      </c>
      <c r="C254" s="255">
        <v>0</v>
      </c>
      <c r="D254" s="255">
        <v>0</v>
      </c>
      <c r="E254" s="255">
        <v>0</v>
      </c>
    </row>
    <row r="255" spans="1:5" ht="26.4" x14ac:dyDescent="0.25">
      <c r="A255" s="253" t="s">
        <v>944</v>
      </c>
      <c r="B255" s="254" t="s">
        <v>941</v>
      </c>
      <c r="C255" s="255">
        <v>0</v>
      </c>
      <c r="D255" s="255">
        <v>0</v>
      </c>
      <c r="E255" s="255">
        <v>0</v>
      </c>
    </row>
    <row r="256" spans="1:5" x14ac:dyDescent="0.25">
      <c r="A256" s="253" t="s">
        <v>945</v>
      </c>
      <c r="B256" s="254" t="s">
        <v>943</v>
      </c>
      <c r="C256" s="255">
        <v>0</v>
      </c>
      <c r="D256" s="255">
        <v>0</v>
      </c>
      <c r="E256" s="255">
        <v>0</v>
      </c>
    </row>
    <row r="257" spans="1:5" x14ac:dyDescent="0.25">
      <c r="A257" s="253" t="s">
        <v>947</v>
      </c>
      <c r="B257" s="254" t="s">
        <v>1012</v>
      </c>
      <c r="C257" s="255">
        <v>0</v>
      </c>
      <c r="D257" s="255">
        <v>0</v>
      </c>
      <c r="E257" s="255">
        <v>0</v>
      </c>
    </row>
    <row r="258" spans="1:5" ht="26.4" x14ac:dyDescent="0.25">
      <c r="A258" s="253" t="s">
        <v>949</v>
      </c>
      <c r="B258" s="254" t="s">
        <v>946</v>
      </c>
      <c r="C258" s="255">
        <v>0</v>
      </c>
      <c r="D258" s="255">
        <v>0</v>
      </c>
      <c r="E258" s="255">
        <v>0</v>
      </c>
    </row>
    <row r="259" spans="1:5" x14ac:dyDescent="0.25">
      <c r="A259" s="253" t="s">
        <v>951</v>
      </c>
      <c r="B259" s="254" t="s">
        <v>948</v>
      </c>
      <c r="C259" s="255">
        <v>0</v>
      </c>
      <c r="D259" s="255">
        <v>0</v>
      </c>
      <c r="E259" s="255">
        <v>0</v>
      </c>
    </row>
    <row r="260" spans="1:5" x14ac:dyDescent="0.25">
      <c r="A260" s="253" t="s">
        <v>953</v>
      </c>
      <c r="B260" s="254" t="s">
        <v>950</v>
      </c>
      <c r="C260" s="255">
        <v>0</v>
      </c>
      <c r="D260" s="255">
        <v>0</v>
      </c>
      <c r="E260" s="255">
        <v>0</v>
      </c>
    </row>
    <row r="261" spans="1:5" ht="26.4" x14ac:dyDescent="0.25">
      <c r="A261" s="253" t="s">
        <v>954</v>
      </c>
      <c r="B261" s="254" t="s">
        <v>952</v>
      </c>
      <c r="C261" s="255">
        <v>0</v>
      </c>
      <c r="D261" s="255">
        <v>0</v>
      </c>
      <c r="E261" s="255">
        <v>0</v>
      </c>
    </row>
    <row r="262" spans="1:5" ht="26.4" x14ac:dyDescent="0.25">
      <c r="A262" s="253" t="s">
        <v>956</v>
      </c>
      <c r="B262" s="254" t="s">
        <v>1013</v>
      </c>
      <c r="C262" s="255">
        <v>23046840</v>
      </c>
      <c r="D262" s="255">
        <v>0</v>
      </c>
      <c r="E262" s="255">
        <v>23046840</v>
      </c>
    </row>
    <row r="263" spans="1:5" x14ac:dyDescent="0.25">
      <c r="A263" s="253" t="s">
        <v>958</v>
      </c>
      <c r="B263" s="254" t="s">
        <v>955</v>
      </c>
      <c r="C263" s="255">
        <v>500000</v>
      </c>
      <c r="D263" s="255">
        <v>0</v>
      </c>
      <c r="E263" s="255">
        <v>500000</v>
      </c>
    </row>
    <row r="264" spans="1:5" x14ac:dyDescent="0.25">
      <c r="A264" s="253" t="s">
        <v>960</v>
      </c>
      <c r="B264" s="254" t="s">
        <v>957</v>
      </c>
      <c r="C264" s="255">
        <v>0</v>
      </c>
      <c r="D264" s="255">
        <v>0</v>
      </c>
      <c r="E264" s="255">
        <v>0</v>
      </c>
    </row>
    <row r="265" spans="1:5" x14ac:dyDescent="0.25">
      <c r="A265" s="253" t="s">
        <v>962</v>
      </c>
      <c r="B265" s="254" t="s">
        <v>959</v>
      </c>
      <c r="C265" s="255">
        <v>14711719</v>
      </c>
      <c r="D265" s="255">
        <v>0</v>
      </c>
      <c r="E265" s="255">
        <v>14711719</v>
      </c>
    </row>
    <row r="266" spans="1:5" x14ac:dyDescent="0.25">
      <c r="A266" s="253" t="s">
        <v>964</v>
      </c>
      <c r="B266" s="254" t="s">
        <v>961</v>
      </c>
      <c r="C266" s="255">
        <v>0</v>
      </c>
      <c r="D266" s="255">
        <v>0</v>
      </c>
      <c r="E266" s="255">
        <v>0</v>
      </c>
    </row>
    <row r="267" spans="1:5" x14ac:dyDescent="0.25">
      <c r="A267" s="253" t="s">
        <v>966</v>
      </c>
      <c r="B267" s="254" t="s">
        <v>963</v>
      </c>
      <c r="C267" s="255">
        <v>0</v>
      </c>
      <c r="D267" s="255">
        <v>0</v>
      </c>
      <c r="E267" s="255">
        <v>0</v>
      </c>
    </row>
    <row r="268" spans="1:5" ht="26.4" x14ac:dyDescent="0.25">
      <c r="A268" s="253" t="s">
        <v>968</v>
      </c>
      <c r="B268" s="254" t="s">
        <v>965</v>
      </c>
      <c r="C268" s="255">
        <v>0</v>
      </c>
      <c r="D268" s="255">
        <v>0</v>
      </c>
      <c r="E268" s="255">
        <v>0</v>
      </c>
    </row>
    <row r="269" spans="1:5" ht="26.4" x14ac:dyDescent="0.25">
      <c r="A269" s="253" t="s">
        <v>970</v>
      </c>
      <c r="B269" s="254" t="s">
        <v>967</v>
      </c>
      <c r="C269" s="255">
        <v>7835121</v>
      </c>
      <c r="D269" s="255">
        <v>0</v>
      </c>
      <c r="E269" s="255">
        <v>7835121</v>
      </c>
    </row>
    <row r="270" spans="1:5" x14ac:dyDescent="0.25">
      <c r="A270" s="253" t="s">
        <v>972</v>
      </c>
      <c r="B270" s="254" t="s">
        <v>969</v>
      </c>
      <c r="C270" s="255">
        <v>0</v>
      </c>
      <c r="D270" s="255">
        <v>0</v>
      </c>
      <c r="E270" s="255">
        <v>0</v>
      </c>
    </row>
    <row r="271" spans="1:5" s="262" customFormat="1" ht="26.4" x14ac:dyDescent="0.25">
      <c r="A271" s="259" t="s">
        <v>974</v>
      </c>
      <c r="B271" s="260" t="s">
        <v>971</v>
      </c>
      <c r="C271" s="261">
        <v>0</v>
      </c>
      <c r="D271" s="261">
        <v>0</v>
      </c>
      <c r="E271" s="261">
        <v>0</v>
      </c>
    </row>
    <row r="272" spans="1:5" s="262" customFormat="1" x14ac:dyDescent="0.25">
      <c r="A272" s="259" t="s">
        <v>975</v>
      </c>
      <c r="B272" s="260" t="s">
        <v>973</v>
      </c>
      <c r="C272" s="261">
        <v>0</v>
      </c>
      <c r="D272" s="261">
        <v>0</v>
      </c>
      <c r="E272" s="261">
        <v>0</v>
      </c>
    </row>
    <row r="273" spans="1:5" s="263" customFormat="1" ht="39.6" x14ac:dyDescent="0.25">
      <c r="A273" s="256" t="s">
        <v>1014</v>
      </c>
      <c r="B273" s="257" t="s">
        <v>1015</v>
      </c>
      <c r="C273" s="258">
        <v>24746840</v>
      </c>
      <c r="D273" s="258">
        <v>0</v>
      </c>
      <c r="E273" s="258">
        <v>24746840</v>
      </c>
    </row>
    <row r="274" spans="1:5" s="263" customFormat="1" ht="26.4" x14ac:dyDescent="0.25">
      <c r="A274" s="256" t="s">
        <v>1016</v>
      </c>
      <c r="B274" s="257" t="s">
        <v>1017</v>
      </c>
      <c r="C274" s="258">
        <v>3603772524</v>
      </c>
      <c r="D274" s="258">
        <v>0</v>
      </c>
      <c r="E274" s="258">
        <v>3603772524</v>
      </c>
    </row>
  </sheetData>
  <mergeCells count="1">
    <mergeCell ref="A3:E3"/>
  </mergeCells>
  <pageMargins left="0.75" right="0.75" top="1" bottom="1" header="0.5" footer="0.5"/>
  <pageSetup fitToHeight="0" orientation="landscape"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39986-3289-4E28-AC83-0F382F7DD4FF}">
  <sheetPr>
    <tabColor rgb="FF92D050"/>
    <pageSetUpPr fitToPage="1"/>
  </sheetPr>
  <dimension ref="A1:E289"/>
  <sheetViews>
    <sheetView zoomScaleNormal="100" workbookViewId="0">
      <selection activeCell="E1" sqref="E1"/>
    </sheetView>
  </sheetViews>
  <sheetFormatPr defaultRowHeight="13.2" x14ac:dyDescent="0.25"/>
  <cols>
    <col min="1" max="1" width="8.109375" style="250" customWidth="1"/>
    <col min="2" max="2" width="41" style="250" customWidth="1"/>
    <col min="3" max="3" width="28.6640625" style="250" bestFit="1" customWidth="1"/>
    <col min="4" max="4" width="15.33203125" style="250" bestFit="1" customWidth="1"/>
    <col min="5" max="5" width="24.109375" style="250" customWidth="1"/>
    <col min="6" max="256" width="9.109375" style="250"/>
    <col min="257" max="257" width="8.109375" style="250" customWidth="1"/>
    <col min="258" max="258" width="41" style="250" customWidth="1"/>
    <col min="259" max="261" width="32.88671875" style="250" customWidth="1"/>
    <col min="262" max="512" width="9.109375" style="250"/>
    <col min="513" max="513" width="8.109375" style="250" customWidth="1"/>
    <col min="514" max="514" width="41" style="250" customWidth="1"/>
    <col min="515" max="517" width="32.88671875" style="250" customWidth="1"/>
    <col min="518" max="768" width="9.109375" style="250"/>
    <col min="769" max="769" width="8.109375" style="250" customWidth="1"/>
    <col min="770" max="770" width="41" style="250" customWidth="1"/>
    <col min="771" max="773" width="32.88671875" style="250" customWidth="1"/>
    <col min="774" max="1024" width="9.109375" style="250"/>
    <col min="1025" max="1025" width="8.109375" style="250" customWidth="1"/>
    <col min="1026" max="1026" width="41" style="250" customWidth="1"/>
    <col min="1027" max="1029" width="32.88671875" style="250" customWidth="1"/>
    <col min="1030" max="1280" width="9.109375" style="250"/>
    <col min="1281" max="1281" width="8.109375" style="250" customWidth="1"/>
    <col min="1282" max="1282" width="41" style="250" customWidth="1"/>
    <col min="1283" max="1285" width="32.88671875" style="250" customWidth="1"/>
    <col min="1286" max="1536" width="9.109375" style="250"/>
    <col min="1537" max="1537" width="8.109375" style="250" customWidth="1"/>
    <col min="1538" max="1538" width="41" style="250" customWidth="1"/>
    <col min="1539" max="1541" width="32.88671875" style="250" customWidth="1"/>
    <col min="1542" max="1792" width="9.109375" style="250"/>
    <col min="1793" max="1793" width="8.109375" style="250" customWidth="1"/>
    <col min="1794" max="1794" width="41" style="250" customWidth="1"/>
    <col min="1795" max="1797" width="32.88671875" style="250" customWidth="1"/>
    <col min="1798" max="2048" width="9.109375" style="250"/>
    <col min="2049" max="2049" width="8.109375" style="250" customWidth="1"/>
    <col min="2050" max="2050" width="41" style="250" customWidth="1"/>
    <col min="2051" max="2053" width="32.88671875" style="250" customWidth="1"/>
    <col min="2054" max="2304" width="9.109375" style="250"/>
    <col min="2305" max="2305" width="8.109375" style="250" customWidth="1"/>
    <col min="2306" max="2306" width="41" style="250" customWidth="1"/>
    <col min="2307" max="2309" width="32.88671875" style="250" customWidth="1"/>
    <col min="2310" max="2560" width="9.109375" style="250"/>
    <col min="2561" max="2561" width="8.109375" style="250" customWidth="1"/>
    <col min="2562" max="2562" width="41" style="250" customWidth="1"/>
    <col min="2563" max="2565" width="32.88671875" style="250" customWidth="1"/>
    <col min="2566" max="2816" width="9.109375" style="250"/>
    <col min="2817" max="2817" width="8.109375" style="250" customWidth="1"/>
    <col min="2818" max="2818" width="41" style="250" customWidth="1"/>
    <col min="2819" max="2821" width="32.88671875" style="250" customWidth="1"/>
    <col min="2822" max="3072" width="9.109375" style="250"/>
    <col min="3073" max="3073" width="8.109375" style="250" customWidth="1"/>
    <col min="3074" max="3074" width="41" style="250" customWidth="1"/>
    <col min="3075" max="3077" width="32.88671875" style="250" customWidth="1"/>
    <col min="3078" max="3328" width="9.109375" style="250"/>
    <col min="3329" max="3329" width="8.109375" style="250" customWidth="1"/>
    <col min="3330" max="3330" width="41" style="250" customWidth="1"/>
    <col min="3331" max="3333" width="32.88671875" style="250" customWidth="1"/>
    <col min="3334" max="3584" width="9.109375" style="250"/>
    <col min="3585" max="3585" width="8.109375" style="250" customWidth="1"/>
    <col min="3586" max="3586" width="41" style="250" customWidth="1"/>
    <col min="3587" max="3589" width="32.88671875" style="250" customWidth="1"/>
    <col min="3590" max="3840" width="9.109375" style="250"/>
    <col min="3841" max="3841" width="8.109375" style="250" customWidth="1"/>
    <col min="3842" max="3842" width="41" style="250" customWidth="1"/>
    <col min="3843" max="3845" width="32.88671875" style="250" customWidth="1"/>
    <col min="3846" max="4096" width="9.109375" style="250"/>
    <col min="4097" max="4097" width="8.109375" style="250" customWidth="1"/>
    <col min="4098" max="4098" width="41" style="250" customWidth="1"/>
    <col min="4099" max="4101" width="32.88671875" style="250" customWidth="1"/>
    <col min="4102" max="4352" width="9.109375" style="250"/>
    <col min="4353" max="4353" width="8.109375" style="250" customWidth="1"/>
    <col min="4354" max="4354" width="41" style="250" customWidth="1"/>
    <col min="4355" max="4357" width="32.88671875" style="250" customWidth="1"/>
    <col min="4358" max="4608" width="9.109375" style="250"/>
    <col min="4609" max="4609" width="8.109375" style="250" customWidth="1"/>
    <col min="4610" max="4610" width="41" style="250" customWidth="1"/>
    <col min="4611" max="4613" width="32.88671875" style="250" customWidth="1"/>
    <col min="4614" max="4864" width="9.109375" style="250"/>
    <col min="4865" max="4865" width="8.109375" style="250" customWidth="1"/>
    <col min="4866" max="4866" width="41" style="250" customWidth="1"/>
    <col min="4867" max="4869" width="32.88671875" style="250" customWidth="1"/>
    <col min="4870" max="5120" width="9.109375" style="250"/>
    <col min="5121" max="5121" width="8.109375" style="250" customWidth="1"/>
    <col min="5122" max="5122" width="41" style="250" customWidth="1"/>
    <col min="5123" max="5125" width="32.88671875" style="250" customWidth="1"/>
    <col min="5126" max="5376" width="9.109375" style="250"/>
    <col min="5377" max="5377" width="8.109375" style="250" customWidth="1"/>
    <col min="5378" max="5378" width="41" style="250" customWidth="1"/>
    <col min="5379" max="5381" width="32.88671875" style="250" customWidth="1"/>
    <col min="5382" max="5632" width="9.109375" style="250"/>
    <col min="5633" max="5633" width="8.109375" style="250" customWidth="1"/>
    <col min="5634" max="5634" width="41" style="250" customWidth="1"/>
    <col min="5635" max="5637" width="32.88671875" style="250" customWidth="1"/>
    <col min="5638" max="5888" width="9.109375" style="250"/>
    <col min="5889" max="5889" width="8.109375" style="250" customWidth="1"/>
    <col min="5890" max="5890" width="41" style="250" customWidth="1"/>
    <col min="5891" max="5893" width="32.88671875" style="250" customWidth="1"/>
    <col min="5894" max="6144" width="9.109375" style="250"/>
    <col min="6145" max="6145" width="8.109375" style="250" customWidth="1"/>
    <col min="6146" max="6146" width="41" style="250" customWidth="1"/>
    <col min="6147" max="6149" width="32.88671875" style="250" customWidth="1"/>
    <col min="6150" max="6400" width="9.109375" style="250"/>
    <col min="6401" max="6401" width="8.109375" style="250" customWidth="1"/>
    <col min="6402" max="6402" width="41" style="250" customWidth="1"/>
    <col min="6403" max="6405" width="32.88671875" style="250" customWidth="1"/>
    <col min="6406" max="6656" width="9.109375" style="250"/>
    <col min="6657" max="6657" width="8.109375" style="250" customWidth="1"/>
    <col min="6658" max="6658" width="41" style="250" customWidth="1"/>
    <col min="6659" max="6661" width="32.88671875" style="250" customWidth="1"/>
    <col min="6662" max="6912" width="9.109375" style="250"/>
    <col min="6913" max="6913" width="8.109375" style="250" customWidth="1"/>
    <col min="6914" max="6914" width="41" style="250" customWidth="1"/>
    <col min="6915" max="6917" width="32.88671875" style="250" customWidth="1"/>
    <col min="6918" max="7168" width="9.109375" style="250"/>
    <col min="7169" max="7169" width="8.109375" style="250" customWidth="1"/>
    <col min="7170" max="7170" width="41" style="250" customWidth="1"/>
    <col min="7171" max="7173" width="32.88671875" style="250" customWidth="1"/>
    <col min="7174" max="7424" width="9.109375" style="250"/>
    <col min="7425" max="7425" width="8.109375" style="250" customWidth="1"/>
    <col min="7426" max="7426" width="41" style="250" customWidth="1"/>
    <col min="7427" max="7429" width="32.88671875" style="250" customWidth="1"/>
    <col min="7430" max="7680" width="9.109375" style="250"/>
    <col min="7681" max="7681" width="8.109375" style="250" customWidth="1"/>
    <col min="7682" max="7682" width="41" style="250" customWidth="1"/>
    <col min="7683" max="7685" width="32.88671875" style="250" customWidth="1"/>
    <col min="7686" max="7936" width="9.109375" style="250"/>
    <col min="7937" max="7937" width="8.109375" style="250" customWidth="1"/>
    <col min="7938" max="7938" width="41" style="250" customWidth="1"/>
    <col min="7939" max="7941" width="32.88671875" style="250" customWidth="1"/>
    <col min="7942" max="8192" width="9.109375" style="250"/>
    <col min="8193" max="8193" width="8.109375" style="250" customWidth="1"/>
    <col min="8194" max="8194" width="41" style="250" customWidth="1"/>
    <col min="8195" max="8197" width="32.88671875" style="250" customWidth="1"/>
    <col min="8198" max="8448" width="9.109375" style="250"/>
    <col min="8449" max="8449" width="8.109375" style="250" customWidth="1"/>
    <col min="8450" max="8450" width="41" style="250" customWidth="1"/>
    <col min="8451" max="8453" width="32.88671875" style="250" customWidth="1"/>
    <col min="8454" max="8704" width="9.109375" style="250"/>
    <col min="8705" max="8705" width="8.109375" style="250" customWidth="1"/>
    <col min="8706" max="8706" width="41" style="250" customWidth="1"/>
    <col min="8707" max="8709" width="32.88671875" style="250" customWidth="1"/>
    <col min="8710" max="8960" width="9.109375" style="250"/>
    <col min="8961" max="8961" width="8.109375" style="250" customWidth="1"/>
    <col min="8962" max="8962" width="41" style="250" customWidth="1"/>
    <col min="8963" max="8965" width="32.88671875" style="250" customWidth="1"/>
    <col min="8966" max="9216" width="9.109375" style="250"/>
    <col min="9217" max="9217" width="8.109375" style="250" customWidth="1"/>
    <col min="9218" max="9218" width="41" style="250" customWidth="1"/>
    <col min="9219" max="9221" width="32.88671875" style="250" customWidth="1"/>
    <col min="9222" max="9472" width="9.109375" style="250"/>
    <col min="9473" max="9473" width="8.109375" style="250" customWidth="1"/>
    <col min="9474" max="9474" width="41" style="250" customWidth="1"/>
    <col min="9475" max="9477" width="32.88671875" style="250" customWidth="1"/>
    <col min="9478" max="9728" width="9.109375" style="250"/>
    <col min="9729" max="9729" width="8.109375" style="250" customWidth="1"/>
    <col min="9730" max="9730" width="41" style="250" customWidth="1"/>
    <col min="9731" max="9733" width="32.88671875" style="250" customWidth="1"/>
    <col min="9734" max="9984" width="9.109375" style="250"/>
    <col min="9985" max="9985" width="8.109375" style="250" customWidth="1"/>
    <col min="9986" max="9986" width="41" style="250" customWidth="1"/>
    <col min="9987" max="9989" width="32.88671875" style="250" customWidth="1"/>
    <col min="9990" max="10240" width="9.109375" style="250"/>
    <col min="10241" max="10241" width="8.109375" style="250" customWidth="1"/>
    <col min="10242" max="10242" width="41" style="250" customWidth="1"/>
    <col min="10243" max="10245" width="32.88671875" style="250" customWidth="1"/>
    <col min="10246" max="10496" width="9.109375" style="250"/>
    <col min="10497" max="10497" width="8.109375" style="250" customWidth="1"/>
    <col min="10498" max="10498" width="41" style="250" customWidth="1"/>
    <col min="10499" max="10501" width="32.88671875" style="250" customWidth="1"/>
    <col min="10502" max="10752" width="9.109375" style="250"/>
    <col min="10753" max="10753" width="8.109375" style="250" customWidth="1"/>
    <col min="10754" max="10754" width="41" style="250" customWidth="1"/>
    <col min="10755" max="10757" width="32.88671875" style="250" customWidth="1"/>
    <col min="10758" max="11008" width="9.109375" style="250"/>
    <col min="11009" max="11009" width="8.109375" style="250" customWidth="1"/>
    <col min="11010" max="11010" width="41" style="250" customWidth="1"/>
    <col min="11011" max="11013" width="32.88671875" style="250" customWidth="1"/>
    <col min="11014" max="11264" width="9.109375" style="250"/>
    <col min="11265" max="11265" width="8.109375" style="250" customWidth="1"/>
    <col min="11266" max="11266" width="41" style="250" customWidth="1"/>
    <col min="11267" max="11269" width="32.88671875" style="250" customWidth="1"/>
    <col min="11270" max="11520" width="9.109375" style="250"/>
    <col min="11521" max="11521" width="8.109375" style="250" customWidth="1"/>
    <col min="11522" max="11522" width="41" style="250" customWidth="1"/>
    <col min="11523" max="11525" width="32.88671875" style="250" customWidth="1"/>
    <col min="11526" max="11776" width="9.109375" style="250"/>
    <col min="11777" max="11777" width="8.109375" style="250" customWidth="1"/>
    <col min="11778" max="11778" width="41" style="250" customWidth="1"/>
    <col min="11779" max="11781" width="32.88671875" style="250" customWidth="1"/>
    <col min="11782" max="12032" width="9.109375" style="250"/>
    <col min="12033" max="12033" width="8.109375" style="250" customWidth="1"/>
    <col min="12034" max="12034" width="41" style="250" customWidth="1"/>
    <col min="12035" max="12037" width="32.88671875" style="250" customWidth="1"/>
    <col min="12038" max="12288" width="9.109375" style="250"/>
    <col min="12289" max="12289" width="8.109375" style="250" customWidth="1"/>
    <col min="12290" max="12290" width="41" style="250" customWidth="1"/>
    <col min="12291" max="12293" width="32.88671875" style="250" customWidth="1"/>
    <col min="12294" max="12544" width="9.109375" style="250"/>
    <col min="12545" max="12545" width="8.109375" style="250" customWidth="1"/>
    <col min="12546" max="12546" width="41" style="250" customWidth="1"/>
    <col min="12547" max="12549" width="32.88671875" style="250" customWidth="1"/>
    <col min="12550" max="12800" width="9.109375" style="250"/>
    <col min="12801" max="12801" width="8.109375" style="250" customWidth="1"/>
    <col min="12802" max="12802" width="41" style="250" customWidth="1"/>
    <col min="12803" max="12805" width="32.88671875" style="250" customWidth="1"/>
    <col min="12806" max="13056" width="9.109375" style="250"/>
    <col min="13057" max="13057" width="8.109375" style="250" customWidth="1"/>
    <col min="13058" max="13058" width="41" style="250" customWidth="1"/>
    <col min="13059" max="13061" width="32.88671875" style="250" customWidth="1"/>
    <col min="13062" max="13312" width="9.109375" style="250"/>
    <col min="13313" max="13313" width="8.109375" style="250" customWidth="1"/>
    <col min="13314" max="13314" width="41" style="250" customWidth="1"/>
    <col min="13315" max="13317" width="32.88671875" style="250" customWidth="1"/>
    <col min="13318" max="13568" width="9.109375" style="250"/>
    <col min="13569" max="13569" width="8.109375" style="250" customWidth="1"/>
    <col min="13570" max="13570" width="41" style="250" customWidth="1"/>
    <col min="13571" max="13573" width="32.88671875" style="250" customWidth="1"/>
    <col min="13574" max="13824" width="9.109375" style="250"/>
    <col min="13825" max="13825" width="8.109375" style="250" customWidth="1"/>
    <col min="13826" max="13826" width="41" style="250" customWidth="1"/>
    <col min="13827" max="13829" width="32.88671875" style="250" customWidth="1"/>
    <col min="13830" max="14080" width="9.109375" style="250"/>
    <col min="14081" max="14081" width="8.109375" style="250" customWidth="1"/>
    <col min="14082" max="14082" width="41" style="250" customWidth="1"/>
    <col min="14083" max="14085" width="32.88671875" style="250" customWidth="1"/>
    <col min="14086" max="14336" width="9.109375" style="250"/>
    <col min="14337" max="14337" width="8.109375" style="250" customWidth="1"/>
    <col min="14338" max="14338" width="41" style="250" customWidth="1"/>
    <col min="14339" max="14341" width="32.88671875" style="250" customWidth="1"/>
    <col min="14342" max="14592" width="9.109375" style="250"/>
    <col min="14593" max="14593" width="8.109375" style="250" customWidth="1"/>
    <col min="14594" max="14594" width="41" style="250" customWidth="1"/>
    <col min="14595" max="14597" width="32.88671875" style="250" customWidth="1"/>
    <col min="14598" max="14848" width="9.109375" style="250"/>
    <col min="14849" max="14849" width="8.109375" style="250" customWidth="1"/>
    <col min="14850" max="14850" width="41" style="250" customWidth="1"/>
    <col min="14851" max="14853" width="32.88671875" style="250" customWidth="1"/>
    <col min="14854" max="15104" width="9.109375" style="250"/>
    <col min="15105" max="15105" width="8.109375" style="250" customWidth="1"/>
    <col min="15106" max="15106" width="41" style="250" customWidth="1"/>
    <col min="15107" max="15109" width="32.88671875" style="250" customWidth="1"/>
    <col min="15110" max="15360" width="9.109375" style="250"/>
    <col min="15361" max="15361" width="8.109375" style="250" customWidth="1"/>
    <col min="15362" max="15362" width="41" style="250" customWidth="1"/>
    <col min="15363" max="15365" width="32.88671875" style="250" customWidth="1"/>
    <col min="15366" max="15616" width="9.109375" style="250"/>
    <col min="15617" max="15617" width="8.109375" style="250" customWidth="1"/>
    <col min="15618" max="15618" width="41" style="250" customWidth="1"/>
    <col min="15619" max="15621" width="32.88671875" style="250" customWidth="1"/>
    <col min="15622" max="15872" width="9.109375" style="250"/>
    <col min="15873" max="15873" width="8.109375" style="250" customWidth="1"/>
    <col min="15874" max="15874" width="41" style="250" customWidth="1"/>
    <col min="15875" max="15877" width="32.88671875" style="250" customWidth="1"/>
    <col min="15878" max="16128" width="9.109375" style="250"/>
    <col min="16129" max="16129" width="8.109375" style="250" customWidth="1"/>
    <col min="16130" max="16130" width="41" style="250" customWidth="1"/>
    <col min="16131" max="16133" width="32.88671875" style="250" customWidth="1"/>
    <col min="16134" max="16384" width="9.109375" style="250"/>
  </cols>
  <sheetData>
    <row r="1" spans="1:5" ht="13.8" x14ac:dyDescent="0.25">
      <c r="E1" s="251" t="s">
        <v>2005</v>
      </c>
    </row>
    <row r="3" spans="1:5" ht="15" x14ac:dyDescent="0.25">
      <c r="A3" s="609" t="s">
        <v>1018</v>
      </c>
      <c r="B3" s="610"/>
      <c r="C3" s="610"/>
      <c r="D3" s="610"/>
      <c r="E3" s="610"/>
    </row>
    <row r="4" spans="1:5" ht="15" x14ac:dyDescent="0.25">
      <c r="A4" s="252" t="s">
        <v>475</v>
      </c>
      <c r="B4" s="252" t="s">
        <v>476</v>
      </c>
      <c r="C4" s="252" t="s">
        <v>477</v>
      </c>
      <c r="D4" s="252" t="s">
        <v>478</v>
      </c>
      <c r="E4" s="252" t="s">
        <v>479</v>
      </c>
    </row>
    <row r="5" spans="1:5" ht="15" x14ac:dyDescent="0.25">
      <c r="A5" s="252">
        <v>1</v>
      </c>
      <c r="B5" s="252">
        <v>2</v>
      </c>
      <c r="C5" s="252">
        <v>3</v>
      </c>
      <c r="D5" s="252">
        <v>4</v>
      </c>
      <c r="E5" s="252">
        <v>5</v>
      </c>
    </row>
    <row r="6" spans="1:5" ht="26.4" x14ac:dyDescent="0.25">
      <c r="A6" s="253" t="s">
        <v>480</v>
      </c>
      <c r="B6" s="254" t="s">
        <v>1019</v>
      </c>
      <c r="C6" s="255">
        <v>450142397</v>
      </c>
      <c r="D6" s="255">
        <v>0</v>
      </c>
      <c r="E6" s="255">
        <v>450142397</v>
      </c>
    </row>
    <row r="7" spans="1:5" ht="26.4" x14ac:dyDescent="0.25">
      <c r="A7" s="253" t="s">
        <v>482</v>
      </c>
      <c r="B7" s="254" t="s">
        <v>1020</v>
      </c>
      <c r="C7" s="255">
        <v>280577320</v>
      </c>
      <c r="D7" s="255">
        <v>0</v>
      </c>
      <c r="E7" s="255">
        <v>280577320</v>
      </c>
    </row>
    <row r="8" spans="1:5" ht="26.4" x14ac:dyDescent="0.25">
      <c r="A8" s="253" t="s">
        <v>484</v>
      </c>
      <c r="B8" s="254" t="s">
        <v>1021</v>
      </c>
      <c r="C8" s="255">
        <v>487878003</v>
      </c>
      <c r="D8" s="255">
        <v>0</v>
      </c>
      <c r="E8" s="255">
        <v>487878003</v>
      </c>
    </row>
    <row r="9" spans="1:5" ht="26.4" x14ac:dyDescent="0.25">
      <c r="A9" s="253" t="s">
        <v>486</v>
      </c>
      <c r="B9" s="254" t="s">
        <v>1275</v>
      </c>
      <c r="C9" s="255">
        <v>206399269</v>
      </c>
      <c r="D9" s="255">
        <v>0</v>
      </c>
      <c r="E9" s="255">
        <v>206399269</v>
      </c>
    </row>
    <row r="10" spans="1:5" ht="39.6" x14ac:dyDescent="0.25">
      <c r="A10" s="253" t="s">
        <v>488</v>
      </c>
      <c r="B10" s="254" t="s">
        <v>1276</v>
      </c>
      <c r="C10" s="255">
        <v>694277272</v>
      </c>
      <c r="D10" s="255">
        <v>0</v>
      </c>
      <c r="E10" s="255">
        <v>694277272</v>
      </c>
    </row>
    <row r="11" spans="1:5" ht="26.4" x14ac:dyDescent="0.25">
      <c r="A11" s="253" t="s">
        <v>490</v>
      </c>
      <c r="B11" s="254" t="s">
        <v>1022</v>
      </c>
      <c r="C11" s="255">
        <v>41602576</v>
      </c>
      <c r="D11" s="255">
        <v>0</v>
      </c>
      <c r="E11" s="255">
        <v>41602576</v>
      </c>
    </row>
    <row r="12" spans="1:5" ht="26.4" x14ac:dyDescent="0.25">
      <c r="A12" s="253" t="s">
        <v>492</v>
      </c>
      <c r="B12" s="254" t="s">
        <v>1023</v>
      </c>
      <c r="C12" s="255">
        <v>150392242</v>
      </c>
      <c r="D12" s="255">
        <v>0</v>
      </c>
      <c r="E12" s="255">
        <v>150392242</v>
      </c>
    </row>
    <row r="13" spans="1:5" x14ac:dyDescent="0.25">
      <c r="A13" s="253" t="s">
        <v>494</v>
      </c>
      <c r="B13" s="254" t="s">
        <v>1024</v>
      </c>
      <c r="C13" s="255">
        <v>12110673</v>
      </c>
      <c r="D13" s="255">
        <v>0</v>
      </c>
      <c r="E13" s="255">
        <v>12110673</v>
      </c>
    </row>
    <row r="14" spans="1:5" ht="26.4" x14ac:dyDescent="0.25">
      <c r="A14" s="253" t="s">
        <v>496</v>
      </c>
      <c r="B14" s="254" t="s">
        <v>1025</v>
      </c>
      <c r="C14" s="255">
        <v>1629102480</v>
      </c>
      <c r="D14" s="255">
        <v>0</v>
      </c>
      <c r="E14" s="255">
        <v>1629102480</v>
      </c>
    </row>
    <row r="15" spans="1:5" x14ac:dyDescent="0.25">
      <c r="A15" s="253" t="s">
        <v>498</v>
      </c>
      <c r="B15" s="254" t="s">
        <v>1026</v>
      </c>
      <c r="C15" s="255">
        <v>0</v>
      </c>
      <c r="D15" s="255">
        <v>0</v>
      </c>
      <c r="E15" s="255">
        <v>0</v>
      </c>
    </row>
    <row r="16" spans="1:5" ht="39.6" x14ac:dyDescent="0.25">
      <c r="A16" s="253" t="s">
        <v>500</v>
      </c>
      <c r="B16" s="254" t="s">
        <v>1027</v>
      </c>
      <c r="C16" s="255">
        <v>0</v>
      </c>
      <c r="D16" s="255">
        <v>0</v>
      </c>
      <c r="E16" s="255">
        <v>0</v>
      </c>
    </row>
    <row r="17" spans="1:5" ht="39.6" x14ac:dyDescent="0.25">
      <c r="A17" s="253" t="s">
        <v>502</v>
      </c>
      <c r="B17" s="254" t="s">
        <v>1028</v>
      </c>
      <c r="C17" s="255">
        <v>0</v>
      </c>
      <c r="D17" s="255">
        <v>0</v>
      </c>
      <c r="E17" s="255">
        <v>0</v>
      </c>
    </row>
    <row r="18" spans="1:5" x14ac:dyDescent="0.25">
      <c r="A18" s="253" t="s">
        <v>504</v>
      </c>
      <c r="B18" s="254" t="s">
        <v>1029</v>
      </c>
      <c r="C18" s="255">
        <v>0</v>
      </c>
      <c r="D18" s="255">
        <v>0</v>
      </c>
      <c r="E18" s="255">
        <v>0</v>
      </c>
    </row>
    <row r="19" spans="1:5" x14ac:dyDescent="0.25">
      <c r="A19" s="253" t="s">
        <v>505</v>
      </c>
      <c r="B19" s="254" t="s">
        <v>1030</v>
      </c>
      <c r="C19" s="255">
        <v>0</v>
      </c>
      <c r="D19" s="255">
        <v>0</v>
      </c>
      <c r="E19" s="255">
        <v>0</v>
      </c>
    </row>
    <row r="20" spans="1:5" ht="39.6" x14ac:dyDescent="0.25">
      <c r="A20" s="253" t="s">
        <v>507</v>
      </c>
      <c r="B20" s="254" t="s">
        <v>1277</v>
      </c>
      <c r="C20" s="255">
        <v>0</v>
      </c>
      <c r="D20" s="255">
        <v>0</v>
      </c>
      <c r="E20" s="255">
        <v>0</v>
      </c>
    </row>
    <row r="21" spans="1:5" ht="26.4" x14ac:dyDescent="0.25">
      <c r="A21" s="253" t="s">
        <v>509</v>
      </c>
      <c r="B21" s="254" t="s">
        <v>1031</v>
      </c>
      <c r="C21" s="255">
        <v>0</v>
      </c>
      <c r="D21" s="255">
        <v>0</v>
      </c>
      <c r="E21" s="255">
        <v>0</v>
      </c>
    </row>
    <row r="22" spans="1:5" ht="26.4" x14ac:dyDescent="0.25">
      <c r="A22" s="253" t="s">
        <v>511</v>
      </c>
      <c r="B22" s="254" t="s">
        <v>1032</v>
      </c>
      <c r="C22" s="255">
        <v>0</v>
      </c>
      <c r="D22" s="255">
        <v>0</v>
      </c>
      <c r="E22" s="255">
        <v>0</v>
      </c>
    </row>
    <row r="23" spans="1:5" x14ac:dyDescent="0.25">
      <c r="A23" s="253" t="s">
        <v>513</v>
      </c>
      <c r="B23" s="254" t="s">
        <v>1033</v>
      </c>
      <c r="C23" s="255">
        <v>0</v>
      </c>
      <c r="D23" s="255">
        <v>0</v>
      </c>
      <c r="E23" s="255">
        <v>0</v>
      </c>
    </row>
    <row r="24" spans="1:5" ht="26.4" x14ac:dyDescent="0.25">
      <c r="A24" s="253" t="s">
        <v>515</v>
      </c>
      <c r="B24" s="254" t="s">
        <v>1034</v>
      </c>
      <c r="C24" s="255">
        <v>0</v>
      </c>
      <c r="D24" s="255">
        <v>0</v>
      </c>
      <c r="E24" s="255">
        <v>0</v>
      </c>
    </row>
    <row r="25" spans="1:5" x14ac:dyDescent="0.25">
      <c r="A25" s="253" t="s">
        <v>517</v>
      </c>
      <c r="B25" s="254" t="s">
        <v>1035</v>
      </c>
      <c r="C25" s="255">
        <v>0</v>
      </c>
      <c r="D25" s="255">
        <v>0</v>
      </c>
      <c r="E25" s="255">
        <v>0</v>
      </c>
    </row>
    <row r="26" spans="1:5" ht="26.4" x14ac:dyDescent="0.25">
      <c r="A26" s="253" t="s">
        <v>519</v>
      </c>
      <c r="B26" s="254" t="s">
        <v>1036</v>
      </c>
      <c r="C26" s="255">
        <v>0</v>
      </c>
      <c r="D26" s="255">
        <v>0</v>
      </c>
      <c r="E26" s="255">
        <v>0</v>
      </c>
    </row>
    <row r="27" spans="1:5" ht="26.4" x14ac:dyDescent="0.25">
      <c r="A27" s="253" t="s">
        <v>521</v>
      </c>
      <c r="B27" s="254" t="s">
        <v>1037</v>
      </c>
      <c r="C27" s="255">
        <v>0</v>
      </c>
      <c r="D27" s="255">
        <v>0</v>
      </c>
      <c r="E27" s="255">
        <v>0</v>
      </c>
    </row>
    <row r="28" spans="1:5" ht="39.6" x14ac:dyDescent="0.25">
      <c r="A28" s="253" t="s">
        <v>523</v>
      </c>
      <c r="B28" s="254" t="s">
        <v>1038</v>
      </c>
      <c r="C28" s="255">
        <v>0</v>
      </c>
      <c r="D28" s="255">
        <v>0</v>
      </c>
      <c r="E28" s="255">
        <v>0</v>
      </c>
    </row>
    <row r="29" spans="1:5" x14ac:dyDescent="0.25">
      <c r="A29" s="253" t="s">
        <v>525</v>
      </c>
      <c r="B29" s="254" t="s">
        <v>1039</v>
      </c>
      <c r="C29" s="255">
        <v>0</v>
      </c>
      <c r="D29" s="255">
        <v>0</v>
      </c>
      <c r="E29" s="255">
        <v>0</v>
      </c>
    </row>
    <row r="30" spans="1:5" x14ac:dyDescent="0.25">
      <c r="A30" s="253" t="s">
        <v>527</v>
      </c>
      <c r="B30" s="254" t="s">
        <v>1040</v>
      </c>
      <c r="C30" s="255">
        <v>0</v>
      </c>
      <c r="D30" s="255">
        <v>0</v>
      </c>
      <c r="E30" s="255">
        <v>0</v>
      </c>
    </row>
    <row r="31" spans="1:5" ht="39.6" x14ac:dyDescent="0.25">
      <c r="A31" s="253" t="s">
        <v>529</v>
      </c>
      <c r="B31" s="254" t="s">
        <v>1278</v>
      </c>
      <c r="C31" s="255">
        <v>0</v>
      </c>
      <c r="D31" s="255">
        <v>0</v>
      </c>
      <c r="E31" s="255">
        <v>0</v>
      </c>
    </row>
    <row r="32" spans="1:5" ht="26.4" x14ac:dyDescent="0.25">
      <c r="A32" s="253" t="s">
        <v>531</v>
      </c>
      <c r="B32" s="254" t="s">
        <v>1041</v>
      </c>
      <c r="C32" s="255">
        <v>0</v>
      </c>
      <c r="D32" s="255">
        <v>0</v>
      </c>
      <c r="E32" s="255">
        <v>0</v>
      </c>
    </row>
    <row r="33" spans="1:5" ht="26.4" x14ac:dyDescent="0.25">
      <c r="A33" s="253" t="s">
        <v>533</v>
      </c>
      <c r="B33" s="254" t="s">
        <v>1042</v>
      </c>
      <c r="C33" s="255">
        <v>0</v>
      </c>
      <c r="D33" s="255">
        <v>0</v>
      </c>
      <c r="E33" s="255">
        <v>0</v>
      </c>
    </row>
    <row r="34" spans="1:5" x14ac:dyDescent="0.25">
      <c r="A34" s="253" t="s">
        <v>535</v>
      </c>
      <c r="B34" s="254" t="s">
        <v>1043</v>
      </c>
      <c r="C34" s="255">
        <v>0</v>
      </c>
      <c r="D34" s="255">
        <v>0</v>
      </c>
      <c r="E34" s="255">
        <v>0</v>
      </c>
    </row>
    <row r="35" spans="1:5" ht="26.4" x14ac:dyDescent="0.25">
      <c r="A35" s="253" t="s">
        <v>537</v>
      </c>
      <c r="B35" s="254" t="s">
        <v>1044</v>
      </c>
      <c r="C35" s="255">
        <v>0</v>
      </c>
      <c r="D35" s="255">
        <v>0</v>
      </c>
      <c r="E35" s="255">
        <v>0</v>
      </c>
    </row>
    <row r="36" spans="1:5" x14ac:dyDescent="0.25">
      <c r="A36" s="253" t="s">
        <v>539</v>
      </c>
      <c r="B36" s="254" t="s">
        <v>1045</v>
      </c>
      <c r="C36" s="255">
        <v>0</v>
      </c>
      <c r="D36" s="255">
        <v>0</v>
      </c>
      <c r="E36" s="255">
        <v>0</v>
      </c>
    </row>
    <row r="37" spans="1:5" ht="26.4" x14ac:dyDescent="0.25">
      <c r="A37" s="253" t="s">
        <v>541</v>
      </c>
      <c r="B37" s="254" t="s">
        <v>1046</v>
      </c>
      <c r="C37" s="255">
        <v>0</v>
      </c>
      <c r="D37" s="255">
        <v>0</v>
      </c>
      <c r="E37" s="255">
        <v>0</v>
      </c>
    </row>
    <row r="38" spans="1:5" ht="26.4" x14ac:dyDescent="0.25">
      <c r="A38" s="253" t="s">
        <v>543</v>
      </c>
      <c r="B38" s="254" t="s">
        <v>1047</v>
      </c>
      <c r="C38" s="255">
        <v>0</v>
      </c>
      <c r="D38" s="255">
        <v>0</v>
      </c>
      <c r="E38" s="255">
        <v>0</v>
      </c>
    </row>
    <row r="39" spans="1:5" ht="26.4" x14ac:dyDescent="0.25">
      <c r="A39" s="253" t="s">
        <v>545</v>
      </c>
      <c r="B39" s="254" t="s">
        <v>1048</v>
      </c>
      <c r="C39" s="255">
        <v>181518182</v>
      </c>
      <c r="D39" s="255">
        <v>0</v>
      </c>
      <c r="E39" s="255">
        <v>181518182</v>
      </c>
    </row>
    <row r="40" spans="1:5" x14ac:dyDescent="0.25">
      <c r="A40" s="253" t="s">
        <v>547</v>
      </c>
      <c r="B40" s="254" t="s">
        <v>1049</v>
      </c>
      <c r="C40" s="255">
        <v>29836</v>
      </c>
      <c r="D40" s="255">
        <v>0</v>
      </c>
      <c r="E40" s="255">
        <v>29836</v>
      </c>
    </row>
    <row r="41" spans="1:5" x14ac:dyDescent="0.25">
      <c r="A41" s="253" t="s">
        <v>549</v>
      </c>
      <c r="B41" s="254" t="s">
        <v>1050</v>
      </c>
      <c r="C41" s="255">
        <v>0</v>
      </c>
      <c r="D41" s="255">
        <v>0</v>
      </c>
      <c r="E41" s="255">
        <v>0</v>
      </c>
    </row>
    <row r="42" spans="1:5" ht="39.6" x14ac:dyDescent="0.25">
      <c r="A42" s="253" t="s">
        <v>551</v>
      </c>
      <c r="B42" s="254" t="s">
        <v>1279</v>
      </c>
      <c r="C42" s="255">
        <v>5681396</v>
      </c>
      <c r="D42" s="255">
        <v>0</v>
      </c>
      <c r="E42" s="255">
        <v>5681396</v>
      </c>
    </row>
    <row r="43" spans="1:5" ht="26.4" x14ac:dyDescent="0.25">
      <c r="A43" s="253" t="s">
        <v>552</v>
      </c>
      <c r="B43" s="254" t="s">
        <v>1051</v>
      </c>
      <c r="C43" s="255">
        <v>61289190</v>
      </c>
      <c r="D43" s="255">
        <v>0</v>
      </c>
      <c r="E43" s="255">
        <v>61289190</v>
      </c>
    </row>
    <row r="44" spans="1:5" ht="26.4" x14ac:dyDescent="0.25">
      <c r="A44" s="253" t="s">
        <v>554</v>
      </c>
      <c r="B44" s="254" t="s">
        <v>1052</v>
      </c>
      <c r="C44" s="255">
        <v>69555800</v>
      </c>
      <c r="D44" s="255">
        <v>0</v>
      </c>
      <c r="E44" s="255">
        <v>69555800</v>
      </c>
    </row>
    <row r="45" spans="1:5" x14ac:dyDescent="0.25">
      <c r="A45" s="253" t="s">
        <v>556</v>
      </c>
      <c r="B45" s="254" t="s">
        <v>1053</v>
      </c>
      <c r="C45" s="255">
        <v>19628427</v>
      </c>
      <c r="D45" s="255">
        <v>0</v>
      </c>
      <c r="E45" s="255">
        <v>19628427</v>
      </c>
    </row>
    <row r="46" spans="1:5" ht="26.4" x14ac:dyDescent="0.25">
      <c r="A46" s="253" t="s">
        <v>557</v>
      </c>
      <c r="B46" s="254" t="s">
        <v>1054</v>
      </c>
      <c r="C46" s="255">
        <v>17840615</v>
      </c>
      <c r="D46" s="255">
        <v>0</v>
      </c>
      <c r="E46" s="255">
        <v>17840615</v>
      </c>
    </row>
    <row r="47" spans="1:5" x14ac:dyDescent="0.25">
      <c r="A47" s="253" t="s">
        <v>559</v>
      </c>
      <c r="B47" s="254" t="s">
        <v>1055</v>
      </c>
      <c r="C47" s="255">
        <v>7492918</v>
      </c>
      <c r="D47" s="255">
        <v>0</v>
      </c>
      <c r="E47" s="255">
        <v>7492918</v>
      </c>
    </row>
    <row r="48" spans="1:5" ht="26.4" x14ac:dyDescent="0.25">
      <c r="A48" s="253" t="s">
        <v>560</v>
      </c>
      <c r="B48" s="254" t="s">
        <v>1056</v>
      </c>
      <c r="C48" s="255">
        <v>0</v>
      </c>
      <c r="D48" s="255">
        <v>0</v>
      </c>
      <c r="E48" s="255">
        <v>0</v>
      </c>
    </row>
    <row r="49" spans="1:5" ht="26.4" x14ac:dyDescent="0.25">
      <c r="A49" s="253" t="s">
        <v>562</v>
      </c>
      <c r="B49" s="254" t="s">
        <v>1057</v>
      </c>
      <c r="C49" s="255">
        <v>0</v>
      </c>
      <c r="D49" s="255">
        <v>0</v>
      </c>
      <c r="E49" s="255">
        <v>0</v>
      </c>
    </row>
    <row r="50" spans="1:5" ht="39.6" x14ac:dyDescent="0.25">
      <c r="A50" s="256" t="s">
        <v>564</v>
      </c>
      <c r="B50" s="257" t="s">
        <v>1058</v>
      </c>
      <c r="C50" s="258">
        <v>1810620662</v>
      </c>
      <c r="D50" s="258">
        <v>0</v>
      </c>
      <c r="E50" s="258">
        <v>1810620662</v>
      </c>
    </row>
    <row r="51" spans="1:5" ht="26.4" x14ac:dyDescent="0.25">
      <c r="A51" s="253" t="s">
        <v>566</v>
      </c>
      <c r="B51" s="254" t="s">
        <v>1059</v>
      </c>
      <c r="C51" s="255">
        <v>146898000</v>
      </c>
      <c r="D51" s="255">
        <v>0</v>
      </c>
      <c r="E51" s="255">
        <v>146898000</v>
      </c>
    </row>
    <row r="52" spans="1:5" ht="39.6" x14ac:dyDescent="0.25">
      <c r="A52" s="253" t="s">
        <v>568</v>
      </c>
      <c r="B52" s="254" t="s">
        <v>1060</v>
      </c>
      <c r="C52" s="255">
        <v>0</v>
      </c>
      <c r="D52" s="255">
        <v>0</v>
      </c>
      <c r="E52" s="255">
        <v>0</v>
      </c>
    </row>
    <row r="53" spans="1:5" ht="39.6" x14ac:dyDescent="0.25">
      <c r="A53" s="253" t="s">
        <v>570</v>
      </c>
      <c r="B53" s="254" t="s">
        <v>1061</v>
      </c>
      <c r="C53" s="255">
        <v>0</v>
      </c>
      <c r="D53" s="255">
        <v>0</v>
      </c>
      <c r="E53" s="255">
        <v>0</v>
      </c>
    </row>
    <row r="54" spans="1:5" x14ac:dyDescent="0.25">
      <c r="A54" s="253" t="s">
        <v>572</v>
      </c>
      <c r="B54" s="254" t="s">
        <v>1062</v>
      </c>
      <c r="C54" s="255">
        <v>0</v>
      </c>
      <c r="D54" s="255">
        <v>0</v>
      </c>
      <c r="E54" s="255">
        <v>0</v>
      </c>
    </row>
    <row r="55" spans="1:5" x14ac:dyDescent="0.25">
      <c r="A55" s="253" t="s">
        <v>574</v>
      </c>
      <c r="B55" s="254" t="s">
        <v>1063</v>
      </c>
      <c r="C55" s="255">
        <v>0</v>
      </c>
      <c r="D55" s="255">
        <v>0</v>
      </c>
      <c r="E55" s="255">
        <v>0</v>
      </c>
    </row>
    <row r="56" spans="1:5" ht="39.6" x14ac:dyDescent="0.25">
      <c r="A56" s="253" t="s">
        <v>575</v>
      </c>
      <c r="B56" s="254" t="s">
        <v>1280</v>
      </c>
      <c r="C56" s="255">
        <v>0</v>
      </c>
      <c r="D56" s="255">
        <v>0</v>
      </c>
      <c r="E56" s="255">
        <v>0</v>
      </c>
    </row>
    <row r="57" spans="1:5" ht="26.4" x14ac:dyDescent="0.25">
      <c r="A57" s="253" t="s">
        <v>576</v>
      </c>
      <c r="B57" s="254" t="s">
        <v>1064</v>
      </c>
      <c r="C57" s="255">
        <v>0</v>
      </c>
      <c r="D57" s="255">
        <v>0</v>
      </c>
      <c r="E57" s="255">
        <v>0</v>
      </c>
    </row>
    <row r="58" spans="1:5" ht="26.4" x14ac:dyDescent="0.25">
      <c r="A58" s="253" t="s">
        <v>578</v>
      </c>
      <c r="B58" s="254" t="s">
        <v>1065</v>
      </c>
      <c r="C58" s="255">
        <v>0</v>
      </c>
      <c r="D58" s="255">
        <v>0</v>
      </c>
      <c r="E58" s="255">
        <v>0</v>
      </c>
    </row>
    <row r="59" spans="1:5" x14ac:dyDescent="0.25">
      <c r="A59" s="253" t="s">
        <v>579</v>
      </c>
      <c r="B59" s="254" t="s">
        <v>1066</v>
      </c>
      <c r="C59" s="255">
        <v>0</v>
      </c>
      <c r="D59" s="255">
        <v>0</v>
      </c>
      <c r="E59" s="255">
        <v>0</v>
      </c>
    </row>
    <row r="60" spans="1:5" ht="26.4" x14ac:dyDescent="0.25">
      <c r="A60" s="253" t="s">
        <v>580</v>
      </c>
      <c r="B60" s="254" t="s">
        <v>1067</v>
      </c>
      <c r="C60" s="255">
        <v>0</v>
      </c>
      <c r="D60" s="255">
        <v>0</v>
      </c>
      <c r="E60" s="255">
        <v>0</v>
      </c>
    </row>
    <row r="61" spans="1:5" x14ac:dyDescent="0.25">
      <c r="A61" s="253" t="s">
        <v>582</v>
      </c>
      <c r="B61" s="254" t="s">
        <v>1068</v>
      </c>
      <c r="C61" s="255">
        <v>0</v>
      </c>
      <c r="D61" s="255">
        <v>0</v>
      </c>
      <c r="E61" s="255">
        <v>0</v>
      </c>
    </row>
    <row r="62" spans="1:5" ht="26.4" x14ac:dyDescent="0.25">
      <c r="A62" s="253" t="s">
        <v>584</v>
      </c>
      <c r="B62" s="254" t="s">
        <v>1069</v>
      </c>
      <c r="C62" s="255">
        <v>0</v>
      </c>
      <c r="D62" s="255">
        <v>0</v>
      </c>
      <c r="E62" s="255">
        <v>0</v>
      </c>
    </row>
    <row r="63" spans="1:5" ht="26.4" x14ac:dyDescent="0.25">
      <c r="A63" s="253" t="s">
        <v>586</v>
      </c>
      <c r="B63" s="254" t="s">
        <v>1070</v>
      </c>
      <c r="C63" s="255">
        <v>0</v>
      </c>
      <c r="D63" s="255">
        <v>0</v>
      </c>
      <c r="E63" s="255">
        <v>0</v>
      </c>
    </row>
    <row r="64" spans="1:5" ht="39.6" x14ac:dyDescent="0.25">
      <c r="A64" s="253" t="s">
        <v>588</v>
      </c>
      <c r="B64" s="254" t="s">
        <v>1071</v>
      </c>
      <c r="C64" s="255">
        <v>0</v>
      </c>
      <c r="D64" s="255">
        <v>0</v>
      </c>
      <c r="E64" s="255">
        <v>0</v>
      </c>
    </row>
    <row r="65" spans="1:5" x14ac:dyDescent="0.25">
      <c r="A65" s="253" t="s">
        <v>590</v>
      </c>
      <c r="B65" s="254" t="s">
        <v>1072</v>
      </c>
      <c r="C65" s="255">
        <v>0</v>
      </c>
      <c r="D65" s="255">
        <v>0</v>
      </c>
      <c r="E65" s="255">
        <v>0</v>
      </c>
    </row>
    <row r="66" spans="1:5" x14ac:dyDescent="0.25">
      <c r="A66" s="253" t="s">
        <v>592</v>
      </c>
      <c r="B66" s="254" t="s">
        <v>1073</v>
      </c>
      <c r="C66" s="255">
        <v>0</v>
      </c>
      <c r="D66" s="255">
        <v>0</v>
      </c>
      <c r="E66" s="255">
        <v>0</v>
      </c>
    </row>
    <row r="67" spans="1:5" ht="39.6" x14ac:dyDescent="0.25">
      <c r="A67" s="253" t="s">
        <v>594</v>
      </c>
      <c r="B67" s="254" t="s">
        <v>1281</v>
      </c>
      <c r="C67" s="255">
        <v>0</v>
      </c>
      <c r="D67" s="255">
        <v>0</v>
      </c>
      <c r="E67" s="255">
        <v>0</v>
      </c>
    </row>
    <row r="68" spans="1:5" ht="26.4" x14ac:dyDescent="0.25">
      <c r="A68" s="253" t="s">
        <v>596</v>
      </c>
      <c r="B68" s="254" t="s">
        <v>1074</v>
      </c>
      <c r="C68" s="255">
        <v>0</v>
      </c>
      <c r="D68" s="255">
        <v>0</v>
      </c>
      <c r="E68" s="255">
        <v>0</v>
      </c>
    </row>
    <row r="69" spans="1:5" ht="26.4" x14ac:dyDescent="0.25">
      <c r="A69" s="253" t="s">
        <v>598</v>
      </c>
      <c r="B69" s="254" t="s">
        <v>1075</v>
      </c>
      <c r="C69" s="255">
        <v>0</v>
      </c>
      <c r="D69" s="255">
        <v>0</v>
      </c>
      <c r="E69" s="255">
        <v>0</v>
      </c>
    </row>
    <row r="70" spans="1:5" x14ac:dyDescent="0.25">
      <c r="A70" s="253" t="s">
        <v>600</v>
      </c>
      <c r="B70" s="254" t="s">
        <v>1076</v>
      </c>
      <c r="C70" s="255">
        <v>0</v>
      </c>
      <c r="D70" s="255">
        <v>0</v>
      </c>
      <c r="E70" s="255">
        <v>0</v>
      </c>
    </row>
    <row r="71" spans="1:5" ht="26.4" x14ac:dyDescent="0.25">
      <c r="A71" s="253" t="s">
        <v>602</v>
      </c>
      <c r="B71" s="254" t="s">
        <v>1077</v>
      </c>
      <c r="C71" s="255">
        <v>0</v>
      </c>
      <c r="D71" s="255">
        <v>0</v>
      </c>
      <c r="E71" s="255">
        <v>0</v>
      </c>
    </row>
    <row r="72" spans="1:5" x14ac:dyDescent="0.25">
      <c r="A72" s="253" t="s">
        <v>604</v>
      </c>
      <c r="B72" s="254" t="s">
        <v>1078</v>
      </c>
      <c r="C72" s="255">
        <v>0</v>
      </c>
      <c r="D72" s="255">
        <v>0</v>
      </c>
      <c r="E72" s="255">
        <v>0</v>
      </c>
    </row>
    <row r="73" spans="1:5" ht="26.4" x14ac:dyDescent="0.25">
      <c r="A73" s="253" t="s">
        <v>606</v>
      </c>
      <c r="B73" s="254" t="s">
        <v>1079</v>
      </c>
      <c r="C73" s="255">
        <v>0</v>
      </c>
      <c r="D73" s="255">
        <v>0</v>
      </c>
      <c r="E73" s="255">
        <v>0</v>
      </c>
    </row>
    <row r="74" spans="1:5" ht="26.4" x14ac:dyDescent="0.25">
      <c r="A74" s="253" t="s">
        <v>608</v>
      </c>
      <c r="B74" s="254" t="s">
        <v>1080</v>
      </c>
      <c r="C74" s="255">
        <v>0</v>
      </c>
      <c r="D74" s="255">
        <v>0</v>
      </c>
      <c r="E74" s="255">
        <v>0</v>
      </c>
    </row>
    <row r="75" spans="1:5" ht="26.4" x14ac:dyDescent="0.25">
      <c r="A75" s="253" t="s">
        <v>610</v>
      </c>
      <c r="B75" s="254" t="s">
        <v>1081</v>
      </c>
      <c r="C75" s="255">
        <v>1708741426</v>
      </c>
      <c r="D75" s="255">
        <v>0</v>
      </c>
      <c r="E75" s="255">
        <v>1708741426</v>
      </c>
    </row>
    <row r="76" spans="1:5" x14ac:dyDescent="0.25">
      <c r="A76" s="253" t="s">
        <v>612</v>
      </c>
      <c r="B76" s="254" t="s">
        <v>1082</v>
      </c>
      <c r="C76" s="255">
        <v>0</v>
      </c>
      <c r="D76" s="255">
        <v>0</v>
      </c>
      <c r="E76" s="255">
        <v>0</v>
      </c>
    </row>
    <row r="77" spans="1:5" x14ac:dyDescent="0.25">
      <c r="A77" s="253" t="s">
        <v>614</v>
      </c>
      <c r="B77" s="254" t="s">
        <v>1083</v>
      </c>
      <c r="C77" s="255">
        <v>0</v>
      </c>
      <c r="D77" s="255">
        <v>0</v>
      </c>
      <c r="E77" s="255">
        <v>0</v>
      </c>
    </row>
    <row r="78" spans="1:5" ht="39.6" x14ac:dyDescent="0.25">
      <c r="A78" s="253" t="s">
        <v>615</v>
      </c>
      <c r="B78" s="254" t="s">
        <v>1282</v>
      </c>
      <c r="C78" s="255">
        <v>1703741426</v>
      </c>
      <c r="D78" s="255">
        <v>0</v>
      </c>
      <c r="E78" s="255">
        <v>1703741426</v>
      </c>
    </row>
    <row r="79" spans="1:5" ht="26.4" x14ac:dyDescent="0.25">
      <c r="A79" s="253" t="s">
        <v>617</v>
      </c>
      <c r="B79" s="254" t="s">
        <v>1084</v>
      </c>
      <c r="C79" s="255">
        <v>0</v>
      </c>
      <c r="D79" s="255">
        <v>0</v>
      </c>
      <c r="E79" s="255">
        <v>0</v>
      </c>
    </row>
    <row r="80" spans="1:5" ht="26.4" x14ac:dyDescent="0.25">
      <c r="A80" s="253" t="s">
        <v>619</v>
      </c>
      <c r="B80" s="254" t="s">
        <v>1085</v>
      </c>
      <c r="C80" s="255">
        <v>0</v>
      </c>
      <c r="D80" s="255">
        <v>0</v>
      </c>
      <c r="E80" s="255">
        <v>0</v>
      </c>
    </row>
    <row r="81" spans="1:5" x14ac:dyDescent="0.25">
      <c r="A81" s="253" t="s">
        <v>621</v>
      </c>
      <c r="B81" s="254" t="s">
        <v>1086</v>
      </c>
      <c r="C81" s="255">
        <v>0</v>
      </c>
      <c r="D81" s="255">
        <v>0</v>
      </c>
      <c r="E81" s="255">
        <v>0</v>
      </c>
    </row>
    <row r="82" spans="1:5" ht="26.4" x14ac:dyDescent="0.25">
      <c r="A82" s="253" t="s">
        <v>623</v>
      </c>
      <c r="B82" s="254" t="s">
        <v>1087</v>
      </c>
      <c r="C82" s="255">
        <v>5000000</v>
      </c>
      <c r="D82" s="255">
        <v>0</v>
      </c>
      <c r="E82" s="255">
        <v>5000000</v>
      </c>
    </row>
    <row r="83" spans="1:5" x14ac:dyDescent="0.25">
      <c r="A83" s="253" t="s">
        <v>625</v>
      </c>
      <c r="B83" s="254" t="s">
        <v>1088</v>
      </c>
      <c r="C83" s="255">
        <v>0</v>
      </c>
      <c r="D83" s="255">
        <v>0</v>
      </c>
      <c r="E83" s="255">
        <v>0</v>
      </c>
    </row>
    <row r="84" spans="1:5" ht="26.4" x14ac:dyDescent="0.25">
      <c r="A84" s="253" t="s">
        <v>627</v>
      </c>
      <c r="B84" s="254" t="s">
        <v>1089</v>
      </c>
      <c r="C84" s="255">
        <v>0</v>
      </c>
      <c r="D84" s="255">
        <v>0</v>
      </c>
      <c r="E84" s="255">
        <v>0</v>
      </c>
    </row>
    <row r="85" spans="1:5" ht="26.4" x14ac:dyDescent="0.25">
      <c r="A85" s="253" t="s">
        <v>629</v>
      </c>
      <c r="B85" s="254" t="s">
        <v>1090</v>
      </c>
      <c r="C85" s="255">
        <v>0</v>
      </c>
      <c r="D85" s="255">
        <v>0</v>
      </c>
      <c r="E85" s="255">
        <v>0</v>
      </c>
    </row>
    <row r="86" spans="1:5" ht="39.6" x14ac:dyDescent="0.25">
      <c r="A86" s="256" t="s">
        <v>631</v>
      </c>
      <c r="B86" s="257" t="s">
        <v>1091</v>
      </c>
      <c r="C86" s="258">
        <v>1855639426</v>
      </c>
      <c r="D86" s="258">
        <v>0</v>
      </c>
      <c r="E86" s="258">
        <v>1855639426</v>
      </c>
    </row>
    <row r="87" spans="1:5" ht="26.4" x14ac:dyDescent="0.25">
      <c r="A87" s="253" t="s">
        <v>633</v>
      </c>
      <c r="B87" s="254" t="s">
        <v>1092</v>
      </c>
      <c r="C87" s="255">
        <v>0</v>
      </c>
      <c r="D87" s="255">
        <v>0</v>
      </c>
      <c r="E87" s="255">
        <v>0</v>
      </c>
    </row>
    <row r="88" spans="1:5" x14ac:dyDescent="0.25">
      <c r="A88" s="253" t="s">
        <v>635</v>
      </c>
      <c r="B88" s="254" t="s">
        <v>1093</v>
      </c>
      <c r="C88" s="255">
        <v>0</v>
      </c>
      <c r="D88" s="255">
        <v>0</v>
      </c>
      <c r="E88" s="255">
        <v>0</v>
      </c>
    </row>
    <row r="89" spans="1:5" ht="26.4" x14ac:dyDescent="0.25">
      <c r="A89" s="253" t="s">
        <v>637</v>
      </c>
      <c r="B89" s="254" t="s">
        <v>1094</v>
      </c>
      <c r="C89" s="255">
        <v>0</v>
      </c>
      <c r="D89" s="255">
        <v>0</v>
      </c>
      <c r="E89" s="255">
        <v>0</v>
      </c>
    </row>
    <row r="90" spans="1:5" x14ac:dyDescent="0.25">
      <c r="A90" s="253" t="s">
        <v>638</v>
      </c>
      <c r="B90" s="254" t="s">
        <v>1095</v>
      </c>
      <c r="C90" s="255">
        <v>0</v>
      </c>
      <c r="D90" s="255">
        <v>0</v>
      </c>
      <c r="E90" s="255">
        <v>0</v>
      </c>
    </row>
    <row r="91" spans="1:5" x14ac:dyDescent="0.25">
      <c r="A91" s="253" t="s">
        <v>640</v>
      </c>
      <c r="B91" s="254" t="s">
        <v>1096</v>
      </c>
      <c r="C91" s="255">
        <v>0</v>
      </c>
      <c r="D91" s="255">
        <v>0</v>
      </c>
      <c r="E91" s="255">
        <v>0</v>
      </c>
    </row>
    <row r="92" spans="1:5" x14ac:dyDescent="0.25">
      <c r="A92" s="253" t="s">
        <v>642</v>
      </c>
      <c r="B92" s="254" t="s">
        <v>1097</v>
      </c>
      <c r="C92" s="255">
        <v>0</v>
      </c>
      <c r="D92" s="255">
        <v>0</v>
      </c>
      <c r="E92" s="255">
        <v>0</v>
      </c>
    </row>
    <row r="93" spans="1:5" x14ac:dyDescent="0.25">
      <c r="A93" s="253" t="s">
        <v>644</v>
      </c>
      <c r="B93" s="254" t="s">
        <v>1283</v>
      </c>
      <c r="C93" s="255">
        <v>0</v>
      </c>
      <c r="D93" s="255">
        <v>0</v>
      </c>
      <c r="E93" s="255">
        <v>0</v>
      </c>
    </row>
    <row r="94" spans="1:5" x14ac:dyDescent="0.25">
      <c r="A94" s="253" t="s">
        <v>646</v>
      </c>
      <c r="B94" s="254" t="s">
        <v>1098</v>
      </c>
      <c r="C94" s="255">
        <v>0</v>
      </c>
      <c r="D94" s="255">
        <v>0</v>
      </c>
      <c r="E94" s="255">
        <v>0</v>
      </c>
    </row>
    <row r="95" spans="1:5" x14ac:dyDescent="0.25">
      <c r="A95" s="253" t="s">
        <v>648</v>
      </c>
      <c r="B95" s="254" t="s">
        <v>1099</v>
      </c>
      <c r="C95" s="255">
        <v>0</v>
      </c>
      <c r="D95" s="255">
        <v>0</v>
      </c>
      <c r="E95" s="255">
        <v>0</v>
      </c>
    </row>
    <row r="96" spans="1:5" x14ac:dyDescent="0.25">
      <c r="A96" s="253" t="s">
        <v>650</v>
      </c>
      <c r="B96" s="254" t="s">
        <v>1100</v>
      </c>
      <c r="C96" s="255">
        <v>0</v>
      </c>
      <c r="D96" s="255">
        <v>0</v>
      </c>
      <c r="E96" s="255">
        <v>0</v>
      </c>
    </row>
    <row r="97" spans="1:5" ht="26.4" x14ac:dyDescent="0.25">
      <c r="A97" s="253" t="s">
        <v>652</v>
      </c>
      <c r="B97" s="254" t="s">
        <v>1101</v>
      </c>
      <c r="C97" s="255">
        <v>0</v>
      </c>
      <c r="D97" s="255">
        <v>0</v>
      </c>
      <c r="E97" s="255">
        <v>0</v>
      </c>
    </row>
    <row r="98" spans="1:5" x14ac:dyDescent="0.25">
      <c r="A98" s="253" t="s">
        <v>654</v>
      </c>
      <c r="B98" s="254" t="s">
        <v>1102</v>
      </c>
      <c r="C98" s="255">
        <v>0</v>
      </c>
      <c r="D98" s="255">
        <v>0</v>
      </c>
      <c r="E98" s="255">
        <v>0</v>
      </c>
    </row>
    <row r="99" spans="1:5" ht="26.4" x14ac:dyDescent="0.25">
      <c r="A99" s="253" t="s">
        <v>655</v>
      </c>
      <c r="B99" s="254" t="s">
        <v>1103</v>
      </c>
      <c r="C99" s="255">
        <v>0</v>
      </c>
      <c r="D99" s="255">
        <v>0</v>
      </c>
      <c r="E99" s="255">
        <v>0</v>
      </c>
    </row>
    <row r="100" spans="1:5" x14ac:dyDescent="0.25">
      <c r="A100" s="253" t="s">
        <v>657</v>
      </c>
      <c r="B100" s="254" t="s">
        <v>1104</v>
      </c>
      <c r="C100" s="255">
        <v>0</v>
      </c>
      <c r="D100" s="255">
        <v>0</v>
      </c>
      <c r="E100" s="255">
        <v>0</v>
      </c>
    </row>
    <row r="101" spans="1:5" x14ac:dyDescent="0.25">
      <c r="A101" s="253" t="s">
        <v>659</v>
      </c>
      <c r="B101" s="254" t="s">
        <v>1105</v>
      </c>
      <c r="C101" s="255">
        <v>0</v>
      </c>
      <c r="D101" s="255">
        <v>0</v>
      </c>
      <c r="E101" s="255">
        <v>0</v>
      </c>
    </row>
    <row r="102" spans="1:5" x14ac:dyDescent="0.25">
      <c r="A102" s="253" t="s">
        <v>661</v>
      </c>
      <c r="B102" s="254" t="s">
        <v>1106</v>
      </c>
      <c r="C102" s="255">
        <v>0</v>
      </c>
      <c r="D102" s="255">
        <v>0</v>
      </c>
      <c r="E102" s="255">
        <v>0</v>
      </c>
    </row>
    <row r="103" spans="1:5" ht="26.4" x14ac:dyDescent="0.25">
      <c r="A103" s="253" t="s">
        <v>662</v>
      </c>
      <c r="B103" s="254" t="s">
        <v>1107</v>
      </c>
      <c r="C103" s="255">
        <v>0</v>
      </c>
      <c r="D103" s="255">
        <v>0</v>
      </c>
      <c r="E103" s="255">
        <v>0</v>
      </c>
    </row>
    <row r="104" spans="1:5" x14ac:dyDescent="0.25">
      <c r="A104" s="253" t="s">
        <v>664</v>
      </c>
      <c r="B104" s="254" t="s">
        <v>1108</v>
      </c>
      <c r="C104" s="255">
        <v>0</v>
      </c>
      <c r="D104" s="255">
        <v>0</v>
      </c>
      <c r="E104" s="255">
        <v>0</v>
      </c>
    </row>
    <row r="105" spans="1:5" ht="26.4" x14ac:dyDescent="0.25">
      <c r="A105" s="253" t="s">
        <v>666</v>
      </c>
      <c r="B105" s="254" t="s">
        <v>1109</v>
      </c>
      <c r="C105" s="255">
        <v>0</v>
      </c>
      <c r="D105" s="255">
        <v>0</v>
      </c>
      <c r="E105" s="255">
        <v>0</v>
      </c>
    </row>
    <row r="106" spans="1:5" ht="26.4" x14ac:dyDescent="0.25">
      <c r="A106" s="253" t="s">
        <v>667</v>
      </c>
      <c r="B106" s="254" t="s">
        <v>1110</v>
      </c>
      <c r="C106" s="255">
        <v>0</v>
      </c>
      <c r="D106" s="255">
        <v>0</v>
      </c>
      <c r="E106" s="255">
        <v>0</v>
      </c>
    </row>
    <row r="107" spans="1:5" ht="26.4" x14ac:dyDescent="0.25">
      <c r="A107" s="253" t="s">
        <v>669</v>
      </c>
      <c r="B107" s="254" t="s">
        <v>1111</v>
      </c>
      <c r="C107" s="255">
        <v>0</v>
      </c>
      <c r="D107" s="255">
        <v>0</v>
      </c>
      <c r="E107" s="255">
        <v>0</v>
      </c>
    </row>
    <row r="108" spans="1:5" x14ac:dyDescent="0.25">
      <c r="A108" s="253" t="s">
        <v>671</v>
      </c>
      <c r="B108" s="254" t="s">
        <v>1112</v>
      </c>
      <c r="C108" s="255">
        <v>0</v>
      </c>
      <c r="D108" s="255">
        <v>0</v>
      </c>
      <c r="E108" s="255">
        <v>0</v>
      </c>
    </row>
    <row r="109" spans="1:5" ht="26.4" x14ac:dyDescent="0.25">
      <c r="A109" s="253" t="s">
        <v>673</v>
      </c>
      <c r="B109" s="254" t="s">
        <v>1113</v>
      </c>
      <c r="C109" s="255">
        <v>0</v>
      </c>
      <c r="D109" s="255">
        <v>0</v>
      </c>
      <c r="E109" s="255">
        <v>0</v>
      </c>
    </row>
    <row r="110" spans="1:5" x14ac:dyDescent="0.25">
      <c r="A110" s="253" t="s">
        <v>675</v>
      </c>
      <c r="B110" s="254" t="s">
        <v>1284</v>
      </c>
      <c r="C110" s="255">
        <v>0</v>
      </c>
      <c r="D110" s="255">
        <v>0</v>
      </c>
      <c r="E110" s="255">
        <v>0</v>
      </c>
    </row>
    <row r="111" spans="1:5" x14ac:dyDescent="0.25">
      <c r="A111" s="253" t="s">
        <v>677</v>
      </c>
      <c r="B111" s="254" t="s">
        <v>1114</v>
      </c>
      <c r="C111" s="255">
        <v>0</v>
      </c>
      <c r="D111" s="255">
        <v>0</v>
      </c>
      <c r="E111" s="255">
        <v>0</v>
      </c>
    </row>
    <row r="112" spans="1:5" x14ac:dyDescent="0.25">
      <c r="A112" s="253" t="s">
        <v>679</v>
      </c>
      <c r="B112" s="254" t="s">
        <v>1115</v>
      </c>
      <c r="C112" s="255">
        <v>0</v>
      </c>
      <c r="D112" s="255">
        <v>0</v>
      </c>
      <c r="E112" s="255">
        <v>0</v>
      </c>
    </row>
    <row r="113" spans="1:5" ht="26.4" x14ac:dyDescent="0.25">
      <c r="A113" s="253" t="s">
        <v>681</v>
      </c>
      <c r="B113" s="254" t="s">
        <v>1116</v>
      </c>
      <c r="C113" s="255">
        <v>0</v>
      </c>
      <c r="D113" s="255">
        <v>0</v>
      </c>
      <c r="E113" s="255">
        <v>0</v>
      </c>
    </row>
    <row r="114" spans="1:5" x14ac:dyDescent="0.25">
      <c r="A114" s="253" t="s">
        <v>683</v>
      </c>
      <c r="B114" s="254" t="s">
        <v>1117</v>
      </c>
      <c r="C114" s="255">
        <v>178060355</v>
      </c>
      <c r="D114" s="255">
        <v>0</v>
      </c>
      <c r="E114" s="255">
        <v>178060355</v>
      </c>
    </row>
    <row r="115" spans="1:5" x14ac:dyDescent="0.25">
      <c r="A115" s="253" t="s">
        <v>685</v>
      </c>
      <c r="B115" s="254" t="s">
        <v>1285</v>
      </c>
      <c r="C115" s="255">
        <v>112266105</v>
      </c>
      <c r="D115" s="255">
        <v>0</v>
      </c>
      <c r="E115" s="255">
        <v>112266105</v>
      </c>
    </row>
    <row r="116" spans="1:5" ht="26.4" x14ac:dyDescent="0.25">
      <c r="A116" s="253" t="s">
        <v>687</v>
      </c>
      <c r="B116" s="254" t="s">
        <v>1118</v>
      </c>
      <c r="C116" s="255">
        <v>65794250</v>
      </c>
      <c r="D116" s="255">
        <v>0</v>
      </c>
      <c r="E116" s="255">
        <v>65794250</v>
      </c>
    </row>
    <row r="117" spans="1:5" x14ac:dyDescent="0.25">
      <c r="A117" s="253" t="s">
        <v>689</v>
      </c>
      <c r="B117" s="254" t="s">
        <v>1119</v>
      </c>
      <c r="C117" s="255">
        <v>0</v>
      </c>
      <c r="D117" s="255">
        <v>0</v>
      </c>
      <c r="E117" s="255">
        <v>0</v>
      </c>
    </row>
    <row r="118" spans="1:5" x14ac:dyDescent="0.25">
      <c r="A118" s="253" t="s">
        <v>690</v>
      </c>
      <c r="B118" s="254" t="s">
        <v>1120</v>
      </c>
      <c r="C118" s="255">
        <v>0</v>
      </c>
      <c r="D118" s="255">
        <v>0</v>
      </c>
      <c r="E118" s="255">
        <v>0</v>
      </c>
    </row>
    <row r="119" spans="1:5" x14ac:dyDescent="0.25">
      <c r="A119" s="253" t="s">
        <v>692</v>
      </c>
      <c r="B119" s="254" t="s">
        <v>1121</v>
      </c>
      <c r="C119" s="255">
        <v>0</v>
      </c>
      <c r="D119" s="255">
        <v>0</v>
      </c>
      <c r="E119" s="255">
        <v>0</v>
      </c>
    </row>
    <row r="120" spans="1:5" x14ac:dyDescent="0.25">
      <c r="A120" s="253" t="s">
        <v>694</v>
      </c>
      <c r="B120" s="254" t="s">
        <v>1122</v>
      </c>
      <c r="C120" s="255">
        <v>0</v>
      </c>
      <c r="D120" s="255">
        <v>0</v>
      </c>
      <c r="E120" s="255">
        <v>0</v>
      </c>
    </row>
    <row r="121" spans="1:5" ht="26.4" x14ac:dyDescent="0.25">
      <c r="A121" s="253" t="s">
        <v>696</v>
      </c>
      <c r="B121" s="254" t="s">
        <v>1123</v>
      </c>
      <c r="C121" s="255">
        <v>556659826</v>
      </c>
      <c r="D121" s="255">
        <v>0</v>
      </c>
      <c r="E121" s="255">
        <v>556659826</v>
      </c>
    </row>
    <row r="122" spans="1:5" x14ac:dyDescent="0.25">
      <c r="A122" s="253" t="s">
        <v>698</v>
      </c>
      <c r="B122" s="254" t="s">
        <v>1124</v>
      </c>
      <c r="C122" s="255">
        <v>0</v>
      </c>
      <c r="D122" s="255">
        <v>0</v>
      </c>
      <c r="E122" s="255">
        <v>0</v>
      </c>
    </row>
    <row r="123" spans="1:5" ht="26.4" x14ac:dyDescent="0.25">
      <c r="A123" s="253" t="s">
        <v>700</v>
      </c>
      <c r="B123" s="254" t="s">
        <v>1125</v>
      </c>
      <c r="C123" s="255">
        <v>0</v>
      </c>
      <c r="D123" s="255">
        <v>0</v>
      </c>
      <c r="E123" s="255">
        <v>0</v>
      </c>
    </row>
    <row r="124" spans="1:5" ht="26.4" x14ac:dyDescent="0.25">
      <c r="A124" s="253" t="s">
        <v>702</v>
      </c>
      <c r="B124" s="254" t="s">
        <v>1126</v>
      </c>
      <c r="C124" s="255">
        <v>0</v>
      </c>
      <c r="D124" s="255">
        <v>0</v>
      </c>
      <c r="E124" s="255">
        <v>0</v>
      </c>
    </row>
    <row r="125" spans="1:5" x14ac:dyDescent="0.25">
      <c r="A125" s="253" t="s">
        <v>704</v>
      </c>
      <c r="B125" s="254" t="s">
        <v>1127</v>
      </c>
      <c r="C125" s="255">
        <v>0</v>
      </c>
      <c r="D125" s="255">
        <v>0</v>
      </c>
      <c r="E125" s="255">
        <v>0</v>
      </c>
    </row>
    <row r="126" spans="1:5" ht="26.4" x14ac:dyDescent="0.25">
      <c r="A126" s="253" t="s">
        <v>706</v>
      </c>
      <c r="B126" s="254" t="s">
        <v>1128</v>
      </c>
      <c r="C126" s="255">
        <v>0</v>
      </c>
      <c r="D126" s="255">
        <v>0</v>
      </c>
      <c r="E126" s="255">
        <v>0</v>
      </c>
    </row>
    <row r="127" spans="1:5" ht="26.4" x14ac:dyDescent="0.25">
      <c r="A127" s="253" t="s">
        <v>707</v>
      </c>
      <c r="B127" s="254" t="s">
        <v>1129</v>
      </c>
      <c r="C127" s="255">
        <v>0</v>
      </c>
      <c r="D127" s="255">
        <v>0</v>
      </c>
      <c r="E127" s="255">
        <v>0</v>
      </c>
    </row>
    <row r="128" spans="1:5" ht="39.6" x14ac:dyDescent="0.25">
      <c r="A128" s="253" t="s">
        <v>709</v>
      </c>
      <c r="B128" s="254" t="s">
        <v>1130</v>
      </c>
      <c r="C128" s="255">
        <v>556659826</v>
      </c>
      <c r="D128" s="255">
        <v>0</v>
      </c>
      <c r="E128" s="255">
        <v>556659826</v>
      </c>
    </row>
    <row r="129" spans="1:5" ht="26.4" x14ac:dyDescent="0.25">
      <c r="A129" s="253" t="s">
        <v>711</v>
      </c>
      <c r="B129" s="254" t="s">
        <v>1131</v>
      </c>
      <c r="C129" s="255">
        <v>0</v>
      </c>
      <c r="D129" s="255">
        <v>0</v>
      </c>
      <c r="E129" s="255">
        <v>0</v>
      </c>
    </row>
    <row r="130" spans="1:5" x14ac:dyDescent="0.25">
      <c r="A130" s="253" t="s">
        <v>713</v>
      </c>
      <c r="B130" s="254" t="s">
        <v>1132</v>
      </c>
      <c r="C130" s="255">
        <v>0</v>
      </c>
      <c r="D130" s="255">
        <v>0</v>
      </c>
      <c r="E130" s="255">
        <v>0</v>
      </c>
    </row>
    <row r="131" spans="1:5" ht="39.6" x14ac:dyDescent="0.25">
      <c r="A131" s="253" t="s">
        <v>715</v>
      </c>
      <c r="B131" s="254" t="s">
        <v>1133</v>
      </c>
      <c r="C131" s="255">
        <v>0</v>
      </c>
      <c r="D131" s="255">
        <v>0</v>
      </c>
      <c r="E131" s="255">
        <v>0</v>
      </c>
    </row>
    <row r="132" spans="1:5" ht="39.6" x14ac:dyDescent="0.25">
      <c r="A132" s="253" t="s">
        <v>717</v>
      </c>
      <c r="B132" s="254" t="s">
        <v>1134</v>
      </c>
      <c r="C132" s="255">
        <v>0</v>
      </c>
      <c r="D132" s="255">
        <v>0</v>
      </c>
      <c r="E132" s="255">
        <v>0</v>
      </c>
    </row>
    <row r="133" spans="1:5" ht="39.6" x14ac:dyDescent="0.25">
      <c r="A133" s="253" t="s">
        <v>719</v>
      </c>
      <c r="B133" s="254" t="s">
        <v>1135</v>
      </c>
      <c r="C133" s="255">
        <v>0</v>
      </c>
      <c r="D133" s="255">
        <v>0</v>
      </c>
      <c r="E133" s="255">
        <v>0</v>
      </c>
    </row>
    <row r="134" spans="1:5" ht="39.6" x14ac:dyDescent="0.25">
      <c r="A134" s="253" t="s">
        <v>721</v>
      </c>
      <c r="B134" s="254" t="s">
        <v>1136</v>
      </c>
      <c r="C134" s="255">
        <v>0</v>
      </c>
      <c r="D134" s="255">
        <v>0</v>
      </c>
      <c r="E134" s="255">
        <v>0</v>
      </c>
    </row>
    <row r="135" spans="1:5" ht="39.6" x14ac:dyDescent="0.25">
      <c r="A135" s="253" t="s">
        <v>723</v>
      </c>
      <c r="B135" s="254" t="s">
        <v>1286</v>
      </c>
      <c r="C135" s="255">
        <v>0</v>
      </c>
      <c r="D135" s="255">
        <v>0</v>
      </c>
      <c r="E135" s="255">
        <v>0</v>
      </c>
    </row>
    <row r="136" spans="1:5" x14ac:dyDescent="0.25">
      <c r="A136" s="253" t="s">
        <v>725</v>
      </c>
      <c r="B136" s="254" t="s">
        <v>1137</v>
      </c>
      <c r="C136" s="255">
        <v>0</v>
      </c>
      <c r="D136" s="255">
        <v>0</v>
      </c>
      <c r="E136" s="255">
        <v>0</v>
      </c>
    </row>
    <row r="137" spans="1:5" x14ac:dyDescent="0.25">
      <c r="A137" s="253" t="s">
        <v>726</v>
      </c>
      <c r="B137" s="254" t="s">
        <v>1138</v>
      </c>
      <c r="C137" s="255">
        <v>0</v>
      </c>
      <c r="D137" s="255">
        <v>0</v>
      </c>
      <c r="E137" s="255">
        <v>0</v>
      </c>
    </row>
    <row r="138" spans="1:5" x14ac:dyDescent="0.25">
      <c r="A138" s="253" t="s">
        <v>728</v>
      </c>
      <c r="B138" s="254" t="s">
        <v>1139</v>
      </c>
      <c r="C138" s="255">
        <v>0</v>
      </c>
      <c r="D138" s="255">
        <v>0</v>
      </c>
      <c r="E138" s="255">
        <v>0</v>
      </c>
    </row>
    <row r="139" spans="1:5" x14ac:dyDescent="0.25">
      <c r="A139" s="253" t="s">
        <v>730</v>
      </c>
      <c r="B139" s="254" t="s">
        <v>1140</v>
      </c>
      <c r="C139" s="255">
        <v>0</v>
      </c>
      <c r="D139" s="255">
        <v>0</v>
      </c>
      <c r="E139" s="255">
        <v>0</v>
      </c>
    </row>
    <row r="140" spans="1:5" x14ac:dyDescent="0.25">
      <c r="A140" s="253" t="s">
        <v>732</v>
      </c>
      <c r="B140" s="254" t="s">
        <v>1141</v>
      </c>
      <c r="C140" s="255">
        <v>0</v>
      </c>
      <c r="D140" s="255">
        <v>0</v>
      </c>
      <c r="E140" s="255">
        <v>0</v>
      </c>
    </row>
    <row r="141" spans="1:5" ht="66" x14ac:dyDescent="0.25">
      <c r="A141" s="253" t="s">
        <v>734</v>
      </c>
      <c r="B141" s="254" t="s">
        <v>1142</v>
      </c>
      <c r="C141" s="255">
        <v>0</v>
      </c>
      <c r="D141" s="255">
        <v>0</v>
      </c>
      <c r="E141" s="255">
        <v>0</v>
      </c>
    </row>
    <row r="142" spans="1:5" x14ac:dyDescent="0.25">
      <c r="A142" s="253" t="s">
        <v>736</v>
      </c>
      <c r="B142" s="254" t="s">
        <v>1287</v>
      </c>
      <c r="C142" s="255">
        <v>0</v>
      </c>
      <c r="D142" s="255">
        <v>0</v>
      </c>
      <c r="E142" s="255">
        <v>0</v>
      </c>
    </row>
    <row r="143" spans="1:5" x14ac:dyDescent="0.25">
      <c r="A143" s="253" t="s">
        <v>738</v>
      </c>
      <c r="B143" s="254" t="s">
        <v>1143</v>
      </c>
      <c r="C143" s="255">
        <v>0</v>
      </c>
      <c r="D143" s="255">
        <v>0</v>
      </c>
      <c r="E143" s="255">
        <v>0</v>
      </c>
    </row>
    <row r="144" spans="1:5" x14ac:dyDescent="0.25">
      <c r="A144" s="253" t="s">
        <v>740</v>
      </c>
      <c r="B144" s="254" t="s">
        <v>1144</v>
      </c>
      <c r="C144" s="255">
        <v>0</v>
      </c>
      <c r="D144" s="255">
        <v>0</v>
      </c>
      <c r="E144" s="255">
        <v>0</v>
      </c>
    </row>
    <row r="145" spans="1:5" x14ac:dyDescent="0.25">
      <c r="A145" s="253" t="s">
        <v>742</v>
      </c>
      <c r="B145" s="254" t="s">
        <v>1145</v>
      </c>
      <c r="C145" s="255">
        <v>0</v>
      </c>
      <c r="D145" s="255">
        <v>0</v>
      </c>
      <c r="E145" s="255">
        <v>0</v>
      </c>
    </row>
    <row r="146" spans="1:5" ht="26.4" x14ac:dyDescent="0.25">
      <c r="A146" s="253" t="s">
        <v>744</v>
      </c>
      <c r="B146" s="254" t="s">
        <v>1288</v>
      </c>
      <c r="C146" s="255">
        <v>0</v>
      </c>
      <c r="D146" s="255">
        <v>0</v>
      </c>
      <c r="E146" s="255">
        <v>0</v>
      </c>
    </row>
    <row r="147" spans="1:5" x14ac:dyDescent="0.25">
      <c r="A147" s="253" t="s">
        <v>746</v>
      </c>
      <c r="B147" s="254" t="s">
        <v>1146</v>
      </c>
      <c r="C147" s="255">
        <v>0</v>
      </c>
      <c r="D147" s="255">
        <v>0</v>
      </c>
      <c r="E147" s="255">
        <v>0</v>
      </c>
    </row>
    <row r="148" spans="1:5" ht="26.4" x14ac:dyDescent="0.25">
      <c r="A148" s="253" t="s">
        <v>747</v>
      </c>
      <c r="B148" s="254" t="s">
        <v>1147</v>
      </c>
      <c r="C148" s="255">
        <v>0</v>
      </c>
      <c r="D148" s="255">
        <v>0</v>
      </c>
      <c r="E148" s="255">
        <v>0</v>
      </c>
    </row>
    <row r="149" spans="1:5" ht="26.4" x14ac:dyDescent="0.25">
      <c r="A149" s="253" t="s">
        <v>749</v>
      </c>
      <c r="B149" s="254" t="s">
        <v>1148</v>
      </c>
      <c r="C149" s="255">
        <v>0</v>
      </c>
      <c r="D149" s="255">
        <v>0</v>
      </c>
      <c r="E149" s="255">
        <v>0</v>
      </c>
    </row>
    <row r="150" spans="1:5" x14ac:dyDescent="0.25">
      <c r="A150" s="253" t="s">
        <v>751</v>
      </c>
      <c r="B150" s="254" t="s">
        <v>1149</v>
      </c>
      <c r="C150" s="255">
        <v>0</v>
      </c>
      <c r="D150" s="255">
        <v>0</v>
      </c>
      <c r="E150" s="255">
        <v>0</v>
      </c>
    </row>
    <row r="151" spans="1:5" x14ac:dyDescent="0.25">
      <c r="A151" s="253" t="s">
        <v>753</v>
      </c>
      <c r="B151" s="254" t="s">
        <v>1150</v>
      </c>
      <c r="C151" s="255">
        <v>0</v>
      </c>
      <c r="D151" s="255">
        <v>0</v>
      </c>
      <c r="E151" s="255">
        <v>0</v>
      </c>
    </row>
    <row r="152" spans="1:5" ht="26.4" x14ac:dyDescent="0.25">
      <c r="A152" s="253" t="s">
        <v>755</v>
      </c>
      <c r="B152" s="254" t="s">
        <v>1289</v>
      </c>
      <c r="C152" s="255">
        <v>5312400</v>
      </c>
      <c r="D152" s="255">
        <v>0</v>
      </c>
      <c r="E152" s="255">
        <v>5312400</v>
      </c>
    </row>
    <row r="153" spans="1:5" x14ac:dyDescent="0.25">
      <c r="A153" s="253" t="s">
        <v>757</v>
      </c>
      <c r="B153" s="254" t="s">
        <v>1151</v>
      </c>
      <c r="C153" s="255">
        <v>0</v>
      </c>
      <c r="D153" s="255">
        <v>0</v>
      </c>
      <c r="E153" s="255">
        <v>0</v>
      </c>
    </row>
    <row r="154" spans="1:5" ht="39.6" x14ac:dyDescent="0.25">
      <c r="A154" s="253" t="s">
        <v>759</v>
      </c>
      <c r="B154" s="254" t="s">
        <v>1152</v>
      </c>
      <c r="C154" s="255">
        <v>0</v>
      </c>
      <c r="D154" s="255">
        <v>0</v>
      </c>
      <c r="E154" s="255">
        <v>0</v>
      </c>
    </row>
    <row r="155" spans="1:5" x14ac:dyDescent="0.25">
      <c r="A155" s="253" t="s">
        <v>761</v>
      </c>
      <c r="B155" s="254" t="s">
        <v>1153</v>
      </c>
      <c r="C155" s="255">
        <v>0</v>
      </c>
      <c r="D155" s="255">
        <v>0</v>
      </c>
      <c r="E155" s="255">
        <v>0</v>
      </c>
    </row>
    <row r="156" spans="1:5" x14ac:dyDescent="0.25">
      <c r="A156" s="253" t="s">
        <v>763</v>
      </c>
      <c r="B156" s="254" t="s">
        <v>1154</v>
      </c>
      <c r="C156" s="255">
        <v>0</v>
      </c>
      <c r="D156" s="255">
        <v>0</v>
      </c>
      <c r="E156" s="255">
        <v>0</v>
      </c>
    </row>
    <row r="157" spans="1:5" x14ac:dyDescent="0.25">
      <c r="A157" s="253" t="s">
        <v>765</v>
      </c>
      <c r="B157" s="254" t="s">
        <v>1155</v>
      </c>
      <c r="C157" s="255">
        <v>0</v>
      </c>
      <c r="D157" s="255">
        <v>0</v>
      </c>
      <c r="E157" s="255">
        <v>0</v>
      </c>
    </row>
    <row r="158" spans="1:5" x14ac:dyDescent="0.25">
      <c r="A158" s="253" t="s">
        <v>767</v>
      </c>
      <c r="B158" s="254" t="s">
        <v>1156</v>
      </c>
      <c r="C158" s="255">
        <v>0</v>
      </c>
      <c r="D158" s="255">
        <v>0</v>
      </c>
      <c r="E158" s="255">
        <v>0</v>
      </c>
    </row>
    <row r="159" spans="1:5" ht="26.4" x14ac:dyDescent="0.25">
      <c r="A159" s="253" t="s">
        <v>768</v>
      </c>
      <c r="B159" s="254" t="s">
        <v>1290</v>
      </c>
      <c r="C159" s="255">
        <v>5312400</v>
      </c>
      <c r="D159" s="255">
        <v>0</v>
      </c>
      <c r="E159" s="255">
        <v>5312400</v>
      </c>
    </row>
    <row r="160" spans="1:5" x14ac:dyDescent="0.25">
      <c r="A160" s="253" t="s">
        <v>770</v>
      </c>
      <c r="B160" s="254" t="s">
        <v>1157</v>
      </c>
      <c r="C160" s="255">
        <v>0</v>
      </c>
      <c r="D160" s="255">
        <v>0</v>
      </c>
      <c r="E160" s="255">
        <v>0</v>
      </c>
    </row>
    <row r="161" spans="1:5" x14ac:dyDescent="0.25">
      <c r="A161" s="253" t="s">
        <v>772</v>
      </c>
      <c r="B161" s="254" t="s">
        <v>1158</v>
      </c>
      <c r="C161" s="255">
        <v>0</v>
      </c>
      <c r="D161" s="255">
        <v>0</v>
      </c>
      <c r="E161" s="255">
        <v>0</v>
      </c>
    </row>
    <row r="162" spans="1:5" x14ac:dyDescent="0.25">
      <c r="A162" s="253" t="s">
        <v>774</v>
      </c>
      <c r="B162" s="254" t="s">
        <v>1159</v>
      </c>
      <c r="C162" s="255">
        <v>0</v>
      </c>
      <c r="D162" s="255">
        <v>0</v>
      </c>
      <c r="E162" s="255">
        <v>0</v>
      </c>
    </row>
    <row r="163" spans="1:5" x14ac:dyDescent="0.25">
      <c r="A163" s="253" t="s">
        <v>776</v>
      </c>
      <c r="B163" s="254" t="s">
        <v>1160</v>
      </c>
      <c r="C163" s="255">
        <v>0</v>
      </c>
      <c r="D163" s="255">
        <v>0</v>
      </c>
      <c r="E163" s="255">
        <v>0</v>
      </c>
    </row>
    <row r="164" spans="1:5" x14ac:dyDescent="0.25">
      <c r="A164" s="253" t="s">
        <v>778</v>
      </c>
      <c r="B164" s="254" t="s">
        <v>1161</v>
      </c>
      <c r="C164" s="255">
        <v>0</v>
      </c>
      <c r="D164" s="255">
        <v>0</v>
      </c>
      <c r="E164" s="255">
        <v>0</v>
      </c>
    </row>
    <row r="165" spans="1:5" ht="26.4" x14ac:dyDescent="0.25">
      <c r="A165" s="253" t="s">
        <v>780</v>
      </c>
      <c r="B165" s="254" t="s">
        <v>1162</v>
      </c>
      <c r="C165" s="255">
        <v>0</v>
      </c>
      <c r="D165" s="255">
        <v>0</v>
      </c>
      <c r="E165" s="255">
        <v>0</v>
      </c>
    </row>
    <row r="166" spans="1:5" x14ac:dyDescent="0.25">
      <c r="A166" s="253" t="s">
        <v>782</v>
      </c>
      <c r="B166" s="254" t="s">
        <v>1163</v>
      </c>
      <c r="C166" s="255">
        <v>0</v>
      </c>
      <c r="D166" s="255">
        <v>0</v>
      </c>
      <c r="E166" s="255">
        <v>0</v>
      </c>
    </row>
    <row r="167" spans="1:5" ht="52.8" x14ac:dyDescent="0.25">
      <c r="A167" s="253" t="s">
        <v>783</v>
      </c>
      <c r="B167" s="254" t="s">
        <v>1164</v>
      </c>
      <c r="C167" s="255">
        <v>0</v>
      </c>
      <c r="D167" s="255">
        <v>0</v>
      </c>
      <c r="E167" s="255">
        <v>0</v>
      </c>
    </row>
    <row r="168" spans="1:5" ht="26.4" x14ac:dyDescent="0.25">
      <c r="A168" s="253" t="s">
        <v>785</v>
      </c>
      <c r="B168" s="254" t="s">
        <v>1165</v>
      </c>
      <c r="C168" s="255">
        <v>0</v>
      </c>
      <c r="D168" s="255">
        <v>0</v>
      </c>
      <c r="E168" s="255">
        <v>0</v>
      </c>
    </row>
    <row r="169" spans="1:5" ht="26.4" x14ac:dyDescent="0.25">
      <c r="A169" s="253" t="s">
        <v>787</v>
      </c>
      <c r="B169" s="254" t="s">
        <v>1291</v>
      </c>
      <c r="C169" s="255">
        <v>561972226</v>
      </c>
      <c r="D169" s="255">
        <v>0</v>
      </c>
      <c r="E169" s="255">
        <v>561972226</v>
      </c>
    </row>
    <row r="170" spans="1:5" ht="26.4" x14ac:dyDescent="0.25">
      <c r="A170" s="253" t="s">
        <v>789</v>
      </c>
      <c r="B170" s="254" t="s">
        <v>1166</v>
      </c>
      <c r="C170" s="255">
        <v>9426186</v>
      </c>
      <c r="D170" s="255">
        <v>0</v>
      </c>
      <c r="E170" s="255">
        <v>9426186</v>
      </c>
    </row>
    <row r="171" spans="1:5" x14ac:dyDescent="0.25">
      <c r="A171" s="253" t="s">
        <v>791</v>
      </c>
      <c r="B171" s="254" t="s">
        <v>1292</v>
      </c>
      <c r="C171" s="255">
        <v>0</v>
      </c>
      <c r="D171" s="255">
        <v>0</v>
      </c>
      <c r="E171" s="255">
        <v>0</v>
      </c>
    </row>
    <row r="172" spans="1:5" x14ac:dyDescent="0.25">
      <c r="A172" s="253" t="s">
        <v>793</v>
      </c>
      <c r="B172" s="254" t="s">
        <v>1167</v>
      </c>
      <c r="C172" s="255">
        <v>0</v>
      </c>
      <c r="D172" s="255">
        <v>0</v>
      </c>
      <c r="E172" s="255">
        <v>0</v>
      </c>
    </row>
    <row r="173" spans="1:5" x14ac:dyDescent="0.25">
      <c r="A173" s="253" t="s">
        <v>795</v>
      </c>
      <c r="B173" s="254" t="s">
        <v>1168</v>
      </c>
      <c r="C173" s="255">
        <v>0</v>
      </c>
      <c r="D173" s="255">
        <v>0</v>
      </c>
      <c r="E173" s="255">
        <v>0</v>
      </c>
    </row>
    <row r="174" spans="1:5" x14ac:dyDescent="0.25">
      <c r="A174" s="253" t="s">
        <v>797</v>
      </c>
      <c r="B174" s="254" t="s">
        <v>1169</v>
      </c>
      <c r="C174" s="255">
        <v>0</v>
      </c>
      <c r="D174" s="255">
        <v>0</v>
      </c>
      <c r="E174" s="255">
        <v>0</v>
      </c>
    </row>
    <row r="175" spans="1:5" x14ac:dyDescent="0.25">
      <c r="A175" s="253" t="s">
        <v>799</v>
      </c>
      <c r="B175" s="254" t="s">
        <v>1170</v>
      </c>
      <c r="C175" s="255">
        <v>0</v>
      </c>
      <c r="D175" s="255">
        <v>0</v>
      </c>
      <c r="E175" s="255">
        <v>0</v>
      </c>
    </row>
    <row r="176" spans="1:5" ht="39.6" x14ac:dyDescent="0.25">
      <c r="A176" s="253" t="s">
        <v>801</v>
      </c>
      <c r="B176" s="254" t="s">
        <v>1171</v>
      </c>
      <c r="C176" s="255">
        <v>0</v>
      </c>
      <c r="D176" s="255">
        <v>0</v>
      </c>
      <c r="E176" s="255">
        <v>0</v>
      </c>
    </row>
    <row r="177" spans="1:5" x14ac:dyDescent="0.25">
      <c r="A177" s="253" t="s">
        <v>803</v>
      </c>
      <c r="B177" s="254" t="s">
        <v>1172</v>
      </c>
      <c r="C177" s="255">
        <v>160000</v>
      </c>
      <c r="D177" s="255">
        <v>0</v>
      </c>
      <c r="E177" s="255">
        <v>160000</v>
      </c>
    </row>
    <row r="178" spans="1:5" x14ac:dyDescent="0.25">
      <c r="A178" s="253" t="s">
        <v>804</v>
      </c>
      <c r="B178" s="254" t="s">
        <v>1173</v>
      </c>
      <c r="C178" s="255">
        <v>0</v>
      </c>
      <c r="D178" s="255">
        <v>0</v>
      </c>
      <c r="E178" s="255">
        <v>0</v>
      </c>
    </row>
    <row r="179" spans="1:5" x14ac:dyDescent="0.25">
      <c r="A179" s="253" t="s">
        <v>806</v>
      </c>
      <c r="B179" s="254" t="s">
        <v>1174</v>
      </c>
      <c r="C179" s="255">
        <v>0</v>
      </c>
      <c r="D179" s="255">
        <v>0</v>
      </c>
      <c r="E179" s="255">
        <v>0</v>
      </c>
    </row>
    <row r="180" spans="1:5" x14ac:dyDescent="0.25">
      <c r="A180" s="253" t="s">
        <v>808</v>
      </c>
      <c r="B180" s="254" t="s">
        <v>1175</v>
      </c>
      <c r="C180" s="255">
        <v>0</v>
      </c>
      <c r="D180" s="255">
        <v>0</v>
      </c>
      <c r="E180" s="255">
        <v>0</v>
      </c>
    </row>
    <row r="181" spans="1:5" ht="52.8" x14ac:dyDescent="0.25">
      <c r="A181" s="253" t="s">
        <v>810</v>
      </c>
      <c r="B181" s="254" t="s">
        <v>1176</v>
      </c>
      <c r="C181" s="255">
        <v>0</v>
      </c>
      <c r="D181" s="255">
        <v>0</v>
      </c>
      <c r="E181" s="255">
        <v>0</v>
      </c>
    </row>
    <row r="182" spans="1:5" x14ac:dyDescent="0.25">
      <c r="A182" s="253" t="s">
        <v>812</v>
      </c>
      <c r="B182" s="254" t="s">
        <v>1177</v>
      </c>
      <c r="C182" s="255">
        <v>1979094</v>
      </c>
      <c r="D182" s="255">
        <v>0</v>
      </c>
      <c r="E182" s="255">
        <v>1979094</v>
      </c>
    </row>
    <row r="183" spans="1:5" x14ac:dyDescent="0.25">
      <c r="A183" s="253" t="s">
        <v>814</v>
      </c>
      <c r="B183" s="254" t="s">
        <v>1178</v>
      </c>
      <c r="C183" s="255">
        <v>0</v>
      </c>
      <c r="D183" s="255">
        <v>0</v>
      </c>
      <c r="E183" s="255">
        <v>0</v>
      </c>
    </row>
    <row r="184" spans="1:5" x14ac:dyDescent="0.25">
      <c r="A184" s="253" t="s">
        <v>816</v>
      </c>
      <c r="B184" s="254" t="s">
        <v>1179</v>
      </c>
      <c r="C184" s="255">
        <v>0</v>
      </c>
      <c r="D184" s="255">
        <v>0</v>
      </c>
      <c r="E184" s="255">
        <v>0</v>
      </c>
    </row>
    <row r="185" spans="1:5" x14ac:dyDescent="0.25">
      <c r="A185" s="253" t="s">
        <v>818</v>
      </c>
      <c r="B185" s="254" t="s">
        <v>1180</v>
      </c>
      <c r="C185" s="255">
        <v>13640</v>
      </c>
      <c r="D185" s="255">
        <v>0</v>
      </c>
      <c r="E185" s="255">
        <v>13640</v>
      </c>
    </row>
    <row r="186" spans="1:5" ht="26.4" x14ac:dyDescent="0.25">
      <c r="A186" s="253" t="s">
        <v>820</v>
      </c>
      <c r="B186" s="254" t="s">
        <v>1181</v>
      </c>
      <c r="C186" s="255">
        <v>4352503</v>
      </c>
      <c r="D186" s="255">
        <v>0</v>
      </c>
      <c r="E186" s="255">
        <v>4352503</v>
      </c>
    </row>
    <row r="187" spans="1:5" x14ac:dyDescent="0.25">
      <c r="A187" s="253" t="s">
        <v>822</v>
      </c>
      <c r="B187" s="254" t="s">
        <v>1182</v>
      </c>
      <c r="C187" s="255">
        <v>0</v>
      </c>
      <c r="D187" s="255">
        <v>0</v>
      </c>
      <c r="E187" s="255">
        <v>0</v>
      </c>
    </row>
    <row r="188" spans="1:5" x14ac:dyDescent="0.25">
      <c r="A188" s="253" t="s">
        <v>824</v>
      </c>
      <c r="B188" s="254" t="s">
        <v>1183</v>
      </c>
      <c r="C188" s="255">
        <v>0</v>
      </c>
      <c r="D188" s="255">
        <v>0</v>
      </c>
      <c r="E188" s="255">
        <v>0</v>
      </c>
    </row>
    <row r="189" spans="1:5" ht="26.4" x14ac:dyDescent="0.25">
      <c r="A189" s="256" t="s">
        <v>826</v>
      </c>
      <c r="B189" s="257" t="s">
        <v>1293</v>
      </c>
      <c r="C189" s="258">
        <v>749458767</v>
      </c>
      <c r="D189" s="258">
        <v>0</v>
      </c>
      <c r="E189" s="258">
        <v>749458767</v>
      </c>
    </row>
    <row r="190" spans="1:5" x14ac:dyDescent="0.25">
      <c r="A190" s="253" t="s">
        <v>828</v>
      </c>
      <c r="B190" s="254" t="s">
        <v>1184</v>
      </c>
      <c r="C190" s="255">
        <v>190237</v>
      </c>
      <c r="D190" s="255">
        <v>0</v>
      </c>
      <c r="E190" s="255">
        <v>190237</v>
      </c>
    </row>
    <row r="191" spans="1:5" x14ac:dyDescent="0.25">
      <c r="A191" s="253" t="s">
        <v>830</v>
      </c>
      <c r="B191" s="254" t="s">
        <v>1185</v>
      </c>
      <c r="C191" s="255">
        <v>81196666</v>
      </c>
      <c r="D191" s="255">
        <v>0</v>
      </c>
      <c r="E191" s="255">
        <v>81196666</v>
      </c>
    </row>
    <row r="192" spans="1:5" ht="26.4" x14ac:dyDescent="0.25">
      <c r="A192" s="253" t="s">
        <v>832</v>
      </c>
      <c r="B192" s="254" t="s">
        <v>1186</v>
      </c>
      <c r="C192" s="255">
        <v>61614653</v>
      </c>
      <c r="D192" s="255">
        <v>0</v>
      </c>
      <c r="E192" s="255">
        <v>61614653</v>
      </c>
    </row>
    <row r="193" spans="1:5" ht="26.4" x14ac:dyDescent="0.25">
      <c r="A193" s="253" t="s">
        <v>834</v>
      </c>
      <c r="B193" s="254" t="s">
        <v>1187</v>
      </c>
      <c r="C193" s="255">
        <v>0</v>
      </c>
      <c r="D193" s="255">
        <v>0</v>
      </c>
      <c r="E193" s="255">
        <v>0</v>
      </c>
    </row>
    <row r="194" spans="1:5" ht="26.4" x14ac:dyDescent="0.25">
      <c r="A194" s="253" t="s">
        <v>836</v>
      </c>
      <c r="B194" s="254" t="s">
        <v>1294</v>
      </c>
      <c r="C194" s="255">
        <v>251785480</v>
      </c>
      <c r="D194" s="255">
        <v>0</v>
      </c>
      <c r="E194" s="255">
        <v>251785480</v>
      </c>
    </row>
    <row r="195" spans="1:5" x14ac:dyDescent="0.25">
      <c r="A195" s="253" t="s">
        <v>838</v>
      </c>
      <c r="B195" s="254" t="s">
        <v>1188</v>
      </c>
      <c r="C195" s="255">
        <v>243306249</v>
      </c>
      <c r="D195" s="255">
        <v>0</v>
      </c>
      <c r="E195" s="255">
        <v>243306249</v>
      </c>
    </row>
    <row r="196" spans="1:5" x14ac:dyDescent="0.25">
      <c r="A196" s="253" t="s">
        <v>840</v>
      </c>
      <c r="B196" s="254" t="s">
        <v>1189</v>
      </c>
      <c r="C196" s="255">
        <v>110053716</v>
      </c>
      <c r="D196" s="255">
        <v>0</v>
      </c>
      <c r="E196" s="255">
        <v>110053716</v>
      </c>
    </row>
    <row r="197" spans="1:5" ht="26.4" x14ac:dyDescent="0.25">
      <c r="A197" s="253" t="s">
        <v>842</v>
      </c>
      <c r="B197" s="254" t="s">
        <v>1190</v>
      </c>
      <c r="C197" s="255">
        <v>0</v>
      </c>
      <c r="D197" s="255">
        <v>0</v>
      </c>
      <c r="E197" s="255">
        <v>0</v>
      </c>
    </row>
    <row r="198" spans="1:5" ht="26.4" x14ac:dyDescent="0.25">
      <c r="A198" s="253" t="s">
        <v>843</v>
      </c>
      <c r="B198" s="254" t="s">
        <v>1191</v>
      </c>
      <c r="C198" s="255">
        <v>109234156</v>
      </c>
      <c r="D198" s="255">
        <v>0</v>
      </c>
      <c r="E198" s="255">
        <v>109234156</v>
      </c>
    </row>
    <row r="199" spans="1:5" ht="26.4" x14ac:dyDescent="0.25">
      <c r="A199" s="253" t="s">
        <v>845</v>
      </c>
      <c r="B199" s="254" t="s">
        <v>1192</v>
      </c>
      <c r="C199" s="255">
        <v>506857</v>
      </c>
      <c r="D199" s="255">
        <v>0</v>
      </c>
      <c r="E199" s="255">
        <v>506857</v>
      </c>
    </row>
    <row r="200" spans="1:5" ht="26.4" x14ac:dyDescent="0.25">
      <c r="A200" s="253" t="s">
        <v>847</v>
      </c>
      <c r="B200" s="254" t="s">
        <v>1193</v>
      </c>
      <c r="C200" s="255">
        <v>0</v>
      </c>
      <c r="D200" s="255">
        <v>0</v>
      </c>
      <c r="E200" s="255">
        <v>0</v>
      </c>
    </row>
    <row r="201" spans="1:5" ht="26.4" x14ac:dyDescent="0.25">
      <c r="A201" s="253" t="s">
        <v>849</v>
      </c>
      <c r="B201" s="254" t="s">
        <v>1295</v>
      </c>
      <c r="C201" s="255">
        <v>0</v>
      </c>
      <c r="D201" s="255">
        <v>0</v>
      </c>
      <c r="E201" s="255">
        <v>0</v>
      </c>
    </row>
    <row r="202" spans="1:5" ht="26.4" x14ac:dyDescent="0.25">
      <c r="A202" s="253" t="s">
        <v>850</v>
      </c>
      <c r="B202" s="254" t="s">
        <v>1194</v>
      </c>
      <c r="C202" s="255">
        <v>0</v>
      </c>
      <c r="D202" s="255">
        <v>0</v>
      </c>
      <c r="E202" s="255">
        <v>0</v>
      </c>
    </row>
    <row r="203" spans="1:5" x14ac:dyDescent="0.25">
      <c r="A203" s="253" t="s">
        <v>851</v>
      </c>
      <c r="B203" s="254" t="s">
        <v>1195</v>
      </c>
      <c r="C203" s="255">
        <v>27210154</v>
      </c>
      <c r="D203" s="255">
        <v>0</v>
      </c>
      <c r="E203" s="255">
        <v>27210154</v>
      </c>
    </row>
    <row r="204" spans="1:5" x14ac:dyDescent="0.25">
      <c r="A204" s="253" t="s">
        <v>853</v>
      </c>
      <c r="B204" s="254" t="s">
        <v>1196</v>
      </c>
      <c r="C204" s="255">
        <v>109097987</v>
      </c>
      <c r="D204" s="255">
        <v>0</v>
      </c>
      <c r="E204" s="255">
        <v>109097987</v>
      </c>
    </row>
    <row r="205" spans="1:5" x14ac:dyDescent="0.25">
      <c r="A205" s="253" t="s">
        <v>854</v>
      </c>
      <c r="B205" s="254" t="s">
        <v>1197</v>
      </c>
      <c r="C205" s="255">
        <v>13423000</v>
      </c>
      <c r="D205" s="255">
        <v>0</v>
      </c>
      <c r="E205" s="255">
        <v>13423000</v>
      </c>
    </row>
    <row r="206" spans="1:5" ht="26.4" x14ac:dyDescent="0.25">
      <c r="A206" s="253" t="s">
        <v>856</v>
      </c>
      <c r="B206" s="254" t="s">
        <v>1198</v>
      </c>
      <c r="C206" s="255">
        <v>0</v>
      </c>
      <c r="D206" s="255">
        <v>0</v>
      </c>
      <c r="E206" s="255">
        <v>0</v>
      </c>
    </row>
    <row r="207" spans="1:5" x14ac:dyDescent="0.25">
      <c r="A207" s="253" t="s">
        <v>858</v>
      </c>
      <c r="B207" s="254" t="s">
        <v>1199</v>
      </c>
      <c r="C207" s="255">
        <v>0</v>
      </c>
      <c r="D207" s="255">
        <v>0</v>
      </c>
      <c r="E207" s="255">
        <v>0</v>
      </c>
    </row>
    <row r="208" spans="1:5" ht="26.4" x14ac:dyDescent="0.25">
      <c r="A208" s="253" t="s">
        <v>859</v>
      </c>
      <c r="B208" s="254" t="s">
        <v>1200</v>
      </c>
      <c r="C208" s="255">
        <v>0</v>
      </c>
      <c r="D208" s="255">
        <v>0</v>
      </c>
      <c r="E208" s="255">
        <v>0</v>
      </c>
    </row>
    <row r="209" spans="1:5" ht="26.4" x14ac:dyDescent="0.25">
      <c r="A209" s="253" t="s">
        <v>861</v>
      </c>
      <c r="B209" s="254" t="s">
        <v>1296</v>
      </c>
      <c r="C209" s="255">
        <v>309050</v>
      </c>
      <c r="D209" s="255">
        <v>0</v>
      </c>
      <c r="E209" s="255">
        <v>309050</v>
      </c>
    </row>
    <row r="210" spans="1:5" x14ac:dyDescent="0.25">
      <c r="A210" s="253" t="s">
        <v>862</v>
      </c>
      <c r="B210" s="254" t="s">
        <v>1201</v>
      </c>
      <c r="C210" s="255">
        <v>308550</v>
      </c>
      <c r="D210" s="255">
        <v>0</v>
      </c>
      <c r="E210" s="255">
        <v>308550</v>
      </c>
    </row>
    <row r="211" spans="1:5" ht="26.4" x14ac:dyDescent="0.25">
      <c r="A211" s="253" t="s">
        <v>864</v>
      </c>
      <c r="B211" s="254" t="s">
        <v>1297</v>
      </c>
      <c r="C211" s="255">
        <v>0</v>
      </c>
      <c r="D211" s="255">
        <v>0</v>
      </c>
      <c r="E211" s="255">
        <v>0</v>
      </c>
    </row>
    <row r="212" spans="1:5" x14ac:dyDescent="0.25">
      <c r="A212" s="253" t="s">
        <v>865</v>
      </c>
      <c r="B212" s="254" t="s">
        <v>1298</v>
      </c>
      <c r="C212" s="255">
        <v>0</v>
      </c>
      <c r="D212" s="255">
        <v>0</v>
      </c>
      <c r="E212" s="255">
        <v>0</v>
      </c>
    </row>
    <row r="213" spans="1:5" ht="26.4" x14ac:dyDescent="0.25">
      <c r="A213" s="253" t="s">
        <v>867</v>
      </c>
      <c r="B213" s="254" t="s">
        <v>1202</v>
      </c>
      <c r="C213" s="255">
        <v>309050</v>
      </c>
      <c r="D213" s="255">
        <v>0</v>
      </c>
      <c r="E213" s="255">
        <v>309050</v>
      </c>
    </row>
    <row r="214" spans="1:5" ht="26.4" x14ac:dyDescent="0.25">
      <c r="A214" s="253" t="s">
        <v>869</v>
      </c>
      <c r="B214" s="254" t="s">
        <v>1203</v>
      </c>
      <c r="C214" s="255">
        <v>0</v>
      </c>
      <c r="D214" s="255">
        <v>0</v>
      </c>
      <c r="E214" s="255">
        <v>0</v>
      </c>
    </row>
    <row r="215" spans="1:5" ht="26.4" x14ac:dyDescent="0.25">
      <c r="A215" s="253" t="s">
        <v>870</v>
      </c>
      <c r="B215" s="254" t="s">
        <v>1299</v>
      </c>
      <c r="C215" s="255">
        <v>0</v>
      </c>
      <c r="D215" s="255">
        <v>0</v>
      </c>
      <c r="E215" s="255">
        <v>0</v>
      </c>
    </row>
    <row r="216" spans="1:5" ht="26.4" x14ac:dyDescent="0.25">
      <c r="A216" s="253" t="s">
        <v>872</v>
      </c>
      <c r="B216" s="254" t="s">
        <v>1204</v>
      </c>
      <c r="C216" s="255">
        <v>0</v>
      </c>
      <c r="D216" s="255">
        <v>0</v>
      </c>
      <c r="E216" s="255">
        <v>0</v>
      </c>
    </row>
    <row r="217" spans="1:5" ht="26.4" x14ac:dyDescent="0.25">
      <c r="A217" s="253" t="s">
        <v>874</v>
      </c>
      <c r="B217" s="254" t="s">
        <v>1205</v>
      </c>
      <c r="C217" s="255">
        <v>0</v>
      </c>
      <c r="D217" s="255">
        <v>0</v>
      </c>
      <c r="E217" s="255">
        <v>0</v>
      </c>
    </row>
    <row r="218" spans="1:5" ht="26.4" x14ac:dyDescent="0.25">
      <c r="A218" s="253" t="s">
        <v>876</v>
      </c>
      <c r="B218" s="254" t="s">
        <v>1206</v>
      </c>
      <c r="C218" s="255">
        <v>0</v>
      </c>
      <c r="D218" s="255">
        <v>0</v>
      </c>
      <c r="E218" s="255">
        <v>0</v>
      </c>
    </row>
    <row r="219" spans="1:5" ht="26.4" x14ac:dyDescent="0.25">
      <c r="A219" s="253" t="s">
        <v>878</v>
      </c>
      <c r="B219" s="254" t="s">
        <v>1207</v>
      </c>
      <c r="C219" s="255">
        <v>0</v>
      </c>
      <c r="D219" s="255">
        <v>0</v>
      </c>
      <c r="E219" s="255">
        <v>0</v>
      </c>
    </row>
    <row r="220" spans="1:5" ht="26.4" x14ac:dyDescent="0.25">
      <c r="A220" s="253" t="s">
        <v>880</v>
      </c>
      <c r="B220" s="254" t="s">
        <v>1300</v>
      </c>
      <c r="C220" s="255">
        <v>0</v>
      </c>
      <c r="D220" s="255">
        <v>0</v>
      </c>
      <c r="E220" s="255">
        <v>0</v>
      </c>
    </row>
    <row r="221" spans="1:5" x14ac:dyDescent="0.25">
      <c r="A221" s="253" t="s">
        <v>882</v>
      </c>
      <c r="B221" s="254" t="s">
        <v>1208</v>
      </c>
      <c r="C221" s="255">
        <v>864112</v>
      </c>
      <c r="D221" s="255">
        <v>0</v>
      </c>
      <c r="E221" s="255">
        <v>864112</v>
      </c>
    </row>
    <row r="222" spans="1:5" x14ac:dyDescent="0.25">
      <c r="A222" s="253" t="s">
        <v>884</v>
      </c>
      <c r="B222" s="254" t="s">
        <v>1209</v>
      </c>
      <c r="C222" s="255">
        <v>24771992</v>
      </c>
      <c r="D222" s="255">
        <v>0</v>
      </c>
      <c r="E222" s="255">
        <v>24771992</v>
      </c>
    </row>
    <row r="223" spans="1:5" ht="79.2" x14ac:dyDescent="0.25">
      <c r="A223" s="253" t="s">
        <v>885</v>
      </c>
      <c r="B223" s="254" t="s">
        <v>1210</v>
      </c>
      <c r="C223" s="255">
        <v>14232033</v>
      </c>
      <c r="D223" s="255">
        <v>0</v>
      </c>
      <c r="E223" s="255">
        <v>14232033</v>
      </c>
    </row>
    <row r="224" spans="1:5" x14ac:dyDescent="0.25">
      <c r="A224" s="253" t="s">
        <v>887</v>
      </c>
      <c r="B224" s="254" t="s">
        <v>1211</v>
      </c>
      <c r="C224" s="255">
        <v>630774</v>
      </c>
      <c r="D224" s="255">
        <v>0</v>
      </c>
      <c r="E224" s="255">
        <v>630774</v>
      </c>
    </row>
    <row r="225" spans="1:5" ht="39.6" x14ac:dyDescent="0.25">
      <c r="A225" s="256" t="s">
        <v>889</v>
      </c>
      <c r="B225" s="257" t="s">
        <v>1301</v>
      </c>
      <c r="C225" s="258">
        <v>618902394</v>
      </c>
      <c r="D225" s="258">
        <v>0</v>
      </c>
      <c r="E225" s="258">
        <v>618902394</v>
      </c>
    </row>
    <row r="226" spans="1:5" x14ac:dyDescent="0.25">
      <c r="A226" s="253" t="s">
        <v>890</v>
      </c>
      <c r="B226" s="254" t="s">
        <v>1212</v>
      </c>
      <c r="C226" s="255">
        <v>0</v>
      </c>
      <c r="D226" s="255">
        <v>0</v>
      </c>
      <c r="E226" s="255">
        <v>0</v>
      </c>
    </row>
    <row r="227" spans="1:5" ht="26.4" x14ac:dyDescent="0.25">
      <c r="A227" s="253" t="s">
        <v>892</v>
      </c>
      <c r="B227" s="254" t="s">
        <v>1213</v>
      </c>
      <c r="C227" s="255">
        <v>0</v>
      </c>
      <c r="D227" s="255">
        <v>0</v>
      </c>
      <c r="E227" s="255">
        <v>0</v>
      </c>
    </row>
    <row r="228" spans="1:5" x14ac:dyDescent="0.25">
      <c r="A228" s="253" t="s">
        <v>894</v>
      </c>
      <c r="B228" s="254" t="s">
        <v>1214</v>
      </c>
      <c r="C228" s="255">
        <v>109227738</v>
      </c>
      <c r="D228" s="255">
        <v>0</v>
      </c>
      <c r="E228" s="255">
        <v>109227738</v>
      </c>
    </row>
    <row r="229" spans="1:5" x14ac:dyDescent="0.25">
      <c r="A229" s="253" t="s">
        <v>896</v>
      </c>
      <c r="B229" s="254" t="s">
        <v>1215</v>
      </c>
      <c r="C229" s="255">
        <v>3246100</v>
      </c>
      <c r="D229" s="255">
        <v>0</v>
      </c>
      <c r="E229" s="255">
        <v>3246100</v>
      </c>
    </row>
    <row r="230" spans="1:5" x14ac:dyDescent="0.25">
      <c r="A230" s="253" t="s">
        <v>898</v>
      </c>
      <c r="B230" s="254" t="s">
        <v>1216</v>
      </c>
      <c r="C230" s="255">
        <v>2724374</v>
      </c>
      <c r="D230" s="255">
        <v>0</v>
      </c>
      <c r="E230" s="255">
        <v>2724374</v>
      </c>
    </row>
    <row r="231" spans="1:5" x14ac:dyDescent="0.25">
      <c r="A231" s="253" t="s">
        <v>900</v>
      </c>
      <c r="B231" s="254" t="s">
        <v>1302</v>
      </c>
      <c r="C231" s="255">
        <v>2046000</v>
      </c>
      <c r="D231" s="255">
        <v>0</v>
      </c>
      <c r="E231" s="255">
        <v>2046000</v>
      </c>
    </row>
    <row r="232" spans="1:5" x14ac:dyDescent="0.25">
      <c r="A232" s="253" t="s">
        <v>902</v>
      </c>
      <c r="B232" s="254" t="s">
        <v>1217</v>
      </c>
      <c r="C232" s="255">
        <v>0</v>
      </c>
      <c r="D232" s="255">
        <v>0</v>
      </c>
      <c r="E232" s="255">
        <v>0</v>
      </c>
    </row>
    <row r="233" spans="1:5" x14ac:dyDescent="0.25">
      <c r="A233" s="253" t="s">
        <v>904</v>
      </c>
      <c r="B233" s="254" t="s">
        <v>1303</v>
      </c>
      <c r="C233" s="255">
        <v>0</v>
      </c>
      <c r="D233" s="255">
        <v>0</v>
      </c>
      <c r="E233" s="255">
        <v>0</v>
      </c>
    </row>
    <row r="234" spans="1:5" s="262" customFormat="1" ht="26.4" x14ac:dyDescent="0.25">
      <c r="A234" s="259" t="s">
        <v>905</v>
      </c>
      <c r="B234" s="260" t="s">
        <v>1304</v>
      </c>
      <c r="C234" s="261">
        <v>0</v>
      </c>
      <c r="D234" s="261">
        <v>0</v>
      </c>
      <c r="E234" s="261">
        <v>0</v>
      </c>
    </row>
    <row r="235" spans="1:5" x14ac:dyDescent="0.25">
      <c r="A235" s="253" t="s">
        <v>907</v>
      </c>
      <c r="B235" s="254" t="s">
        <v>1305</v>
      </c>
      <c r="C235" s="255">
        <v>0</v>
      </c>
      <c r="D235" s="255">
        <v>0</v>
      </c>
      <c r="E235" s="255">
        <v>0</v>
      </c>
    </row>
    <row r="236" spans="1:5" s="263" customFormat="1" ht="26.4" x14ac:dyDescent="0.25">
      <c r="A236" s="256" t="s">
        <v>909</v>
      </c>
      <c r="B236" s="257" t="s">
        <v>1306</v>
      </c>
      <c r="C236" s="258">
        <v>113998112</v>
      </c>
      <c r="D236" s="258">
        <v>0</v>
      </c>
      <c r="E236" s="258">
        <v>113998112</v>
      </c>
    </row>
    <row r="237" spans="1:5" ht="39.6" x14ac:dyDescent="0.25">
      <c r="A237" s="253" t="s">
        <v>910</v>
      </c>
      <c r="B237" s="254" t="s">
        <v>1218</v>
      </c>
      <c r="C237" s="255">
        <v>0</v>
      </c>
      <c r="D237" s="255">
        <v>0</v>
      </c>
      <c r="E237" s="255">
        <v>0</v>
      </c>
    </row>
    <row r="238" spans="1:5" ht="39.6" x14ac:dyDescent="0.25">
      <c r="A238" s="253" t="s">
        <v>912</v>
      </c>
      <c r="B238" s="254" t="s">
        <v>1219</v>
      </c>
      <c r="C238" s="255">
        <v>0</v>
      </c>
      <c r="D238" s="255">
        <v>0</v>
      </c>
      <c r="E238" s="255">
        <v>0</v>
      </c>
    </row>
    <row r="239" spans="1:5" ht="39.6" x14ac:dyDescent="0.25">
      <c r="A239" s="253" t="s">
        <v>914</v>
      </c>
      <c r="B239" s="254" t="s">
        <v>1220</v>
      </c>
      <c r="C239" s="255">
        <v>0</v>
      </c>
      <c r="D239" s="255">
        <v>0</v>
      </c>
      <c r="E239" s="255">
        <v>0</v>
      </c>
    </row>
    <row r="240" spans="1:5" ht="39.6" x14ac:dyDescent="0.25">
      <c r="A240" s="253" t="s">
        <v>916</v>
      </c>
      <c r="B240" s="254" t="s">
        <v>1307</v>
      </c>
      <c r="C240" s="255">
        <v>5689600</v>
      </c>
      <c r="D240" s="255">
        <v>0</v>
      </c>
      <c r="E240" s="255">
        <v>5689600</v>
      </c>
    </row>
    <row r="241" spans="1:5" x14ac:dyDescent="0.25">
      <c r="A241" s="253" t="s">
        <v>918</v>
      </c>
      <c r="B241" s="254" t="s">
        <v>1221</v>
      </c>
      <c r="C241" s="255">
        <v>0</v>
      </c>
      <c r="D241" s="255">
        <v>0</v>
      </c>
      <c r="E241" s="255">
        <v>0</v>
      </c>
    </row>
    <row r="242" spans="1:5" x14ac:dyDescent="0.25">
      <c r="A242" s="253" t="s">
        <v>920</v>
      </c>
      <c r="B242" s="254" t="s">
        <v>1222</v>
      </c>
      <c r="C242" s="255">
        <v>4339600</v>
      </c>
      <c r="D242" s="255">
        <v>0</v>
      </c>
      <c r="E242" s="255">
        <v>4339600</v>
      </c>
    </row>
    <row r="243" spans="1:5" x14ac:dyDescent="0.25">
      <c r="A243" s="253" t="s">
        <v>922</v>
      </c>
      <c r="B243" s="254" t="s">
        <v>1223</v>
      </c>
      <c r="C243" s="255">
        <v>0</v>
      </c>
      <c r="D243" s="255">
        <v>0</v>
      </c>
      <c r="E243" s="255">
        <v>0</v>
      </c>
    </row>
    <row r="244" spans="1:5" x14ac:dyDescent="0.25">
      <c r="A244" s="253" t="s">
        <v>924</v>
      </c>
      <c r="B244" s="254" t="s">
        <v>1224</v>
      </c>
      <c r="C244" s="255">
        <v>0</v>
      </c>
      <c r="D244" s="255">
        <v>0</v>
      </c>
      <c r="E244" s="255">
        <v>0</v>
      </c>
    </row>
    <row r="245" spans="1:5" x14ac:dyDescent="0.25">
      <c r="A245" s="253" t="s">
        <v>925</v>
      </c>
      <c r="B245" s="254" t="s">
        <v>1225</v>
      </c>
      <c r="C245" s="255">
        <v>1350000</v>
      </c>
      <c r="D245" s="255">
        <v>0</v>
      </c>
      <c r="E245" s="255">
        <v>1350000</v>
      </c>
    </row>
    <row r="246" spans="1:5" ht="26.4" x14ac:dyDescent="0.25">
      <c r="A246" s="253" t="s">
        <v>927</v>
      </c>
      <c r="B246" s="254" t="s">
        <v>1226</v>
      </c>
      <c r="C246" s="255">
        <v>0</v>
      </c>
      <c r="D246" s="255">
        <v>0</v>
      </c>
      <c r="E246" s="255">
        <v>0</v>
      </c>
    </row>
    <row r="247" spans="1:5" ht="26.4" x14ac:dyDescent="0.25">
      <c r="A247" s="253" t="s">
        <v>928</v>
      </c>
      <c r="B247" s="254" t="s">
        <v>1227</v>
      </c>
      <c r="C247" s="255">
        <v>0</v>
      </c>
      <c r="D247" s="255">
        <v>0</v>
      </c>
      <c r="E247" s="255">
        <v>0</v>
      </c>
    </row>
    <row r="248" spans="1:5" x14ac:dyDescent="0.25">
      <c r="A248" s="253" t="s">
        <v>930</v>
      </c>
      <c r="B248" s="254" t="s">
        <v>1228</v>
      </c>
      <c r="C248" s="255">
        <v>0</v>
      </c>
      <c r="D248" s="255">
        <v>0</v>
      </c>
      <c r="E248" s="255">
        <v>0</v>
      </c>
    </row>
    <row r="249" spans="1:5" x14ac:dyDescent="0.25">
      <c r="A249" s="253" t="s">
        <v>932</v>
      </c>
      <c r="B249" s="254" t="s">
        <v>1229</v>
      </c>
      <c r="C249" s="255">
        <v>0</v>
      </c>
      <c r="D249" s="255">
        <v>0</v>
      </c>
      <c r="E249" s="255">
        <v>0</v>
      </c>
    </row>
    <row r="250" spans="1:5" ht="26.4" x14ac:dyDescent="0.25">
      <c r="A250" s="253" t="s">
        <v>934</v>
      </c>
      <c r="B250" s="254" t="s">
        <v>1308</v>
      </c>
      <c r="C250" s="255">
        <v>3032644</v>
      </c>
      <c r="D250" s="255">
        <v>0</v>
      </c>
      <c r="E250" s="255">
        <v>3032644</v>
      </c>
    </row>
    <row r="251" spans="1:5" x14ac:dyDescent="0.25">
      <c r="A251" s="253" t="s">
        <v>936</v>
      </c>
      <c r="B251" s="254" t="s">
        <v>1230</v>
      </c>
      <c r="C251" s="255">
        <v>0</v>
      </c>
      <c r="D251" s="255">
        <v>0</v>
      </c>
      <c r="E251" s="255">
        <v>0</v>
      </c>
    </row>
    <row r="252" spans="1:5" x14ac:dyDescent="0.25">
      <c r="A252" s="253" t="s">
        <v>938</v>
      </c>
      <c r="B252" s="254" t="s">
        <v>1231</v>
      </c>
      <c r="C252" s="255">
        <v>0</v>
      </c>
      <c r="D252" s="255">
        <v>0</v>
      </c>
      <c r="E252" s="255">
        <v>0</v>
      </c>
    </row>
    <row r="253" spans="1:5" x14ac:dyDescent="0.25">
      <c r="A253" s="253" t="s">
        <v>940</v>
      </c>
      <c r="B253" s="254" t="s">
        <v>1232</v>
      </c>
      <c r="C253" s="255">
        <v>32644</v>
      </c>
      <c r="D253" s="255">
        <v>0</v>
      </c>
      <c r="E253" s="255">
        <v>32644</v>
      </c>
    </row>
    <row r="254" spans="1:5" x14ac:dyDescent="0.25">
      <c r="A254" s="253" t="s">
        <v>942</v>
      </c>
      <c r="B254" s="254" t="s">
        <v>1233</v>
      </c>
      <c r="C254" s="255">
        <v>0</v>
      </c>
      <c r="D254" s="255">
        <v>0</v>
      </c>
      <c r="E254" s="255">
        <v>0</v>
      </c>
    </row>
    <row r="255" spans="1:5" x14ac:dyDescent="0.25">
      <c r="A255" s="253" t="s">
        <v>944</v>
      </c>
      <c r="B255" s="254" t="s">
        <v>1234</v>
      </c>
      <c r="C255" s="255">
        <v>0</v>
      </c>
      <c r="D255" s="255">
        <v>0</v>
      </c>
      <c r="E255" s="255">
        <v>0</v>
      </c>
    </row>
    <row r="256" spans="1:5" ht="26.4" x14ac:dyDescent="0.25">
      <c r="A256" s="253" t="s">
        <v>945</v>
      </c>
      <c r="B256" s="254" t="s">
        <v>1235</v>
      </c>
      <c r="C256" s="255">
        <v>0</v>
      </c>
      <c r="D256" s="255">
        <v>0</v>
      </c>
      <c r="E256" s="255">
        <v>0</v>
      </c>
    </row>
    <row r="257" spans="1:5" ht="26.4" x14ac:dyDescent="0.25">
      <c r="A257" s="253" t="s">
        <v>947</v>
      </c>
      <c r="B257" s="254" t="s">
        <v>1236</v>
      </c>
      <c r="C257" s="255">
        <v>0</v>
      </c>
      <c r="D257" s="255">
        <v>0</v>
      </c>
      <c r="E257" s="255">
        <v>0</v>
      </c>
    </row>
    <row r="258" spans="1:5" x14ac:dyDescent="0.25">
      <c r="A258" s="253" t="s">
        <v>949</v>
      </c>
      <c r="B258" s="254" t="s">
        <v>1237</v>
      </c>
      <c r="C258" s="255">
        <v>3000000</v>
      </c>
      <c r="D258" s="255">
        <v>0</v>
      </c>
      <c r="E258" s="255">
        <v>3000000</v>
      </c>
    </row>
    <row r="259" spans="1:5" x14ac:dyDescent="0.25">
      <c r="A259" s="253" t="s">
        <v>951</v>
      </c>
      <c r="B259" s="254" t="s">
        <v>1309</v>
      </c>
      <c r="C259" s="255">
        <v>0</v>
      </c>
      <c r="D259" s="255">
        <v>0</v>
      </c>
      <c r="E259" s="255">
        <v>0</v>
      </c>
    </row>
    <row r="260" spans="1:5" s="262" customFormat="1" ht="26.4" x14ac:dyDescent="0.25">
      <c r="A260" s="259" t="s">
        <v>953</v>
      </c>
      <c r="B260" s="260" t="s">
        <v>1238</v>
      </c>
      <c r="C260" s="261">
        <v>0</v>
      </c>
      <c r="D260" s="261">
        <v>0</v>
      </c>
      <c r="E260" s="261">
        <v>0</v>
      </c>
    </row>
    <row r="261" spans="1:5" x14ac:dyDescent="0.25">
      <c r="A261" s="253" t="s">
        <v>954</v>
      </c>
      <c r="B261" s="254" t="s">
        <v>1239</v>
      </c>
      <c r="C261" s="255">
        <v>0</v>
      </c>
      <c r="D261" s="255">
        <v>0</v>
      </c>
      <c r="E261" s="255">
        <v>0</v>
      </c>
    </row>
    <row r="262" spans="1:5" s="263" customFormat="1" ht="26.4" x14ac:dyDescent="0.25">
      <c r="A262" s="256" t="s">
        <v>956</v>
      </c>
      <c r="B262" s="257" t="s">
        <v>1310</v>
      </c>
      <c r="C262" s="258">
        <v>8722244</v>
      </c>
      <c r="D262" s="258">
        <v>0</v>
      </c>
      <c r="E262" s="258">
        <v>8722244</v>
      </c>
    </row>
    <row r="263" spans="1:5" ht="39.6" x14ac:dyDescent="0.25">
      <c r="A263" s="253" t="s">
        <v>958</v>
      </c>
      <c r="B263" s="254" t="s">
        <v>1240</v>
      </c>
      <c r="C263" s="255">
        <v>0</v>
      </c>
      <c r="D263" s="255">
        <v>0</v>
      </c>
      <c r="E263" s="255">
        <v>0</v>
      </c>
    </row>
    <row r="264" spans="1:5" ht="39.6" x14ac:dyDescent="0.25">
      <c r="A264" s="253" t="s">
        <v>960</v>
      </c>
      <c r="B264" s="254" t="s">
        <v>1241</v>
      </c>
      <c r="C264" s="255">
        <v>0</v>
      </c>
      <c r="D264" s="255">
        <v>0</v>
      </c>
      <c r="E264" s="255">
        <v>0</v>
      </c>
    </row>
    <row r="265" spans="1:5" ht="39.6" x14ac:dyDescent="0.25">
      <c r="A265" s="253" t="s">
        <v>962</v>
      </c>
      <c r="B265" s="254" t="s">
        <v>1242</v>
      </c>
      <c r="C265" s="255">
        <v>0</v>
      </c>
      <c r="D265" s="255">
        <v>0</v>
      </c>
      <c r="E265" s="255">
        <v>0</v>
      </c>
    </row>
    <row r="266" spans="1:5" ht="39.6" x14ac:dyDescent="0.25">
      <c r="A266" s="253" t="s">
        <v>964</v>
      </c>
      <c r="B266" s="254" t="s">
        <v>1311</v>
      </c>
      <c r="C266" s="255">
        <v>8955450</v>
      </c>
      <c r="D266" s="255">
        <v>0</v>
      </c>
      <c r="E266" s="255">
        <v>8955450</v>
      </c>
    </row>
    <row r="267" spans="1:5" x14ac:dyDescent="0.25">
      <c r="A267" s="253" t="s">
        <v>966</v>
      </c>
      <c r="B267" s="254" t="s">
        <v>1243</v>
      </c>
      <c r="C267" s="255">
        <v>0</v>
      </c>
      <c r="D267" s="255">
        <v>0</v>
      </c>
      <c r="E267" s="255">
        <v>0</v>
      </c>
    </row>
    <row r="268" spans="1:5" x14ac:dyDescent="0.25">
      <c r="A268" s="253" t="s">
        <v>968</v>
      </c>
      <c r="B268" s="254" t="s">
        <v>1244</v>
      </c>
      <c r="C268" s="255">
        <v>4906000</v>
      </c>
      <c r="D268" s="255">
        <v>0</v>
      </c>
      <c r="E268" s="255">
        <v>4906000</v>
      </c>
    </row>
    <row r="269" spans="1:5" x14ac:dyDescent="0.25">
      <c r="A269" s="253" t="s">
        <v>970</v>
      </c>
      <c r="B269" s="254" t="s">
        <v>1245</v>
      </c>
      <c r="C269" s="255">
        <v>0</v>
      </c>
      <c r="D269" s="255">
        <v>0</v>
      </c>
      <c r="E269" s="255">
        <v>0</v>
      </c>
    </row>
    <row r="270" spans="1:5" x14ac:dyDescent="0.25">
      <c r="A270" s="253" t="s">
        <v>972</v>
      </c>
      <c r="B270" s="254" t="s">
        <v>1246</v>
      </c>
      <c r="C270" s="255">
        <v>4003000</v>
      </c>
      <c r="D270" s="255">
        <v>0</v>
      </c>
      <c r="E270" s="255">
        <v>4003000</v>
      </c>
    </row>
    <row r="271" spans="1:5" x14ac:dyDescent="0.25">
      <c r="A271" s="253" t="s">
        <v>974</v>
      </c>
      <c r="B271" s="254" t="s">
        <v>1247</v>
      </c>
      <c r="C271" s="255">
        <v>46450</v>
      </c>
      <c r="D271" s="255">
        <v>0</v>
      </c>
      <c r="E271" s="255">
        <v>46450</v>
      </c>
    </row>
    <row r="272" spans="1:5" ht="26.4" x14ac:dyDescent="0.25">
      <c r="A272" s="253" t="s">
        <v>975</v>
      </c>
      <c r="B272" s="254" t="s">
        <v>1248</v>
      </c>
      <c r="C272" s="255">
        <v>0</v>
      </c>
      <c r="D272" s="255">
        <v>0</v>
      </c>
      <c r="E272" s="255">
        <v>0</v>
      </c>
    </row>
    <row r="273" spans="1:5" ht="26.4" x14ac:dyDescent="0.25">
      <c r="A273" s="253" t="s">
        <v>1014</v>
      </c>
      <c r="B273" s="254" t="s">
        <v>1249</v>
      </c>
      <c r="C273" s="255">
        <v>0</v>
      </c>
      <c r="D273" s="255">
        <v>0</v>
      </c>
      <c r="E273" s="255">
        <v>0</v>
      </c>
    </row>
    <row r="274" spans="1:5" x14ac:dyDescent="0.25">
      <c r="A274" s="253" t="s">
        <v>1016</v>
      </c>
      <c r="B274" s="254" t="s">
        <v>1250</v>
      </c>
      <c r="C274" s="255">
        <v>0</v>
      </c>
      <c r="D274" s="255">
        <v>0</v>
      </c>
      <c r="E274" s="255">
        <v>0</v>
      </c>
    </row>
    <row r="275" spans="1:5" x14ac:dyDescent="0.25">
      <c r="A275" s="253" t="s">
        <v>1252</v>
      </c>
      <c r="B275" s="254" t="s">
        <v>1251</v>
      </c>
      <c r="C275" s="255">
        <v>0</v>
      </c>
      <c r="D275" s="255">
        <v>0</v>
      </c>
      <c r="E275" s="255">
        <v>0</v>
      </c>
    </row>
    <row r="276" spans="1:5" ht="26.4" x14ac:dyDescent="0.25">
      <c r="A276" s="253" t="s">
        <v>1254</v>
      </c>
      <c r="B276" s="254" t="s">
        <v>1312</v>
      </c>
      <c r="C276" s="255">
        <v>397592</v>
      </c>
      <c r="D276" s="255">
        <v>0</v>
      </c>
      <c r="E276" s="255">
        <v>397592</v>
      </c>
    </row>
    <row r="277" spans="1:5" x14ac:dyDescent="0.25">
      <c r="A277" s="253" t="s">
        <v>1256</v>
      </c>
      <c r="B277" s="254" t="s">
        <v>1253</v>
      </c>
      <c r="C277" s="255">
        <v>0</v>
      </c>
      <c r="D277" s="255">
        <v>0</v>
      </c>
      <c r="E277" s="255">
        <v>0</v>
      </c>
    </row>
    <row r="278" spans="1:5" x14ac:dyDescent="0.25">
      <c r="A278" s="253" t="s">
        <v>1258</v>
      </c>
      <c r="B278" s="254" t="s">
        <v>1255</v>
      </c>
      <c r="C278" s="255">
        <v>0</v>
      </c>
      <c r="D278" s="255">
        <v>0</v>
      </c>
      <c r="E278" s="255">
        <v>0</v>
      </c>
    </row>
    <row r="279" spans="1:5" x14ac:dyDescent="0.25">
      <c r="A279" s="253" t="s">
        <v>1260</v>
      </c>
      <c r="B279" s="254" t="s">
        <v>1257</v>
      </c>
      <c r="C279" s="255">
        <v>0</v>
      </c>
      <c r="D279" s="255">
        <v>0</v>
      </c>
      <c r="E279" s="255">
        <v>0</v>
      </c>
    </row>
    <row r="280" spans="1:5" x14ac:dyDescent="0.25">
      <c r="A280" s="253" t="s">
        <v>1262</v>
      </c>
      <c r="B280" s="254" t="s">
        <v>1259</v>
      </c>
      <c r="C280" s="255">
        <v>397592</v>
      </c>
      <c r="D280" s="255">
        <v>0</v>
      </c>
      <c r="E280" s="255">
        <v>397592</v>
      </c>
    </row>
    <row r="281" spans="1:5" x14ac:dyDescent="0.25">
      <c r="A281" s="253" t="s">
        <v>1264</v>
      </c>
      <c r="B281" s="254" t="s">
        <v>1261</v>
      </c>
      <c r="C281" s="255">
        <v>0</v>
      </c>
      <c r="D281" s="255">
        <v>0</v>
      </c>
      <c r="E281" s="255">
        <v>0</v>
      </c>
    </row>
    <row r="282" spans="1:5" ht="26.4" x14ac:dyDescent="0.25">
      <c r="A282" s="253" t="s">
        <v>1266</v>
      </c>
      <c r="B282" s="254" t="s">
        <v>1263</v>
      </c>
      <c r="C282" s="255">
        <v>0</v>
      </c>
      <c r="D282" s="255">
        <v>0</v>
      </c>
      <c r="E282" s="255">
        <v>0</v>
      </c>
    </row>
    <row r="283" spans="1:5" ht="26.4" x14ac:dyDescent="0.25">
      <c r="A283" s="253" t="s">
        <v>1268</v>
      </c>
      <c r="B283" s="254" t="s">
        <v>1265</v>
      </c>
      <c r="C283" s="255">
        <v>0</v>
      </c>
      <c r="D283" s="255">
        <v>0</v>
      </c>
      <c r="E283" s="255">
        <v>0</v>
      </c>
    </row>
    <row r="284" spans="1:5" x14ac:dyDescent="0.25">
      <c r="A284" s="253" t="s">
        <v>1269</v>
      </c>
      <c r="B284" s="254" t="s">
        <v>1267</v>
      </c>
      <c r="C284" s="255">
        <v>0</v>
      </c>
      <c r="D284" s="255">
        <v>0</v>
      </c>
      <c r="E284" s="255">
        <v>0</v>
      </c>
    </row>
    <row r="285" spans="1:5" x14ac:dyDescent="0.25">
      <c r="A285" s="253" t="s">
        <v>1271</v>
      </c>
      <c r="B285" s="254" t="s">
        <v>1313</v>
      </c>
      <c r="C285" s="255">
        <v>0</v>
      </c>
      <c r="D285" s="255">
        <v>0</v>
      </c>
      <c r="E285" s="255">
        <v>0</v>
      </c>
    </row>
    <row r="286" spans="1:5" s="262" customFormat="1" ht="26.4" x14ac:dyDescent="0.25">
      <c r="A286" s="259" t="s">
        <v>1273</v>
      </c>
      <c r="B286" s="260" t="s">
        <v>1270</v>
      </c>
      <c r="C286" s="261">
        <v>0</v>
      </c>
      <c r="D286" s="261">
        <v>0</v>
      </c>
      <c r="E286" s="261">
        <v>0</v>
      </c>
    </row>
    <row r="287" spans="1:5" s="262" customFormat="1" x14ac:dyDescent="0.25">
      <c r="A287" s="259" t="s">
        <v>1274</v>
      </c>
      <c r="B287" s="260" t="s">
        <v>1272</v>
      </c>
      <c r="C287" s="261">
        <v>0</v>
      </c>
      <c r="D287" s="261">
        <v>0</v>
      </c>
      <c r="E287" s="261">
        <v>0</v>
      </c>
    </row>
    <row r="288" spans="1:5" s="263" customFormat="1" ht="26.4" x14ac:dyDescent="0.25">
      <c r="A288" s="256" t="s">
        <v>1314</v>
      </c>
      <c r="B288" s="257" t="s">
        <v>1315</v>
      </c>
      <c r="C288" s="258">
        <v>9353042</v>
      </c>
      <c r="D288" s="258">
        <v>0</v>
      </c>
      <c r="E288" s="258">
        <v>9353042</v>
      </c>
    </row>
    <row r="289" spans="1:5" s="263" customFormat="1" ht="26.4" x14ac:dyDescent="0.25">
      <c r="A289" s="256" t="s">
        <v>1316</v>
      </c>
      <c r="B289" s="257" t="s">
        <v>1317</v>
      </c>
      <c r="C289" s="258">
        <v>5166694647</v>
      </c>
      <c r="D289" s="258">
        <v>0</v>
      </c>
      <c r="E289" s="258">
        <v>5166694647</v>
      </c>
    </row>
  </sheetData>
  <mergeCells count="1">
    <mergeCell ref="A3:E3"/>
  </mergeCells>
  <pageMargins left="0.75" right="0.75" top="1" bottom="1" header="0.5" footer="0.5"/>
  <pageSetup paperSize="9" fitToHeight="0" orientation="landscape"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693B9-3BCD-4B69-B960-23CB4FA54B39}">
  <sheetPr>
    <tabColor rgb="FF92D050"/>
    <pageSetUpPr fitToPage="1"/>
  </sheetPr>
  <dimension ref="A1:E43"/>
  <sheetViews>
    <sheetView zoomScaleNormal="100" workbookViewId="0">
      <selection activeCell="E1" sqref="E1"/>
    </sheetView>
  </sheetViews>
  <sheetFormatPr defaultRowHeight="13.2" x14ac:dyDescent="0.25"/>
  <cols>
    <col min="1" max="1" width="8.109375" style="250" customWidth="1"/>
    <col min="2" max="2" width="41" style="250" customWidth="1"/>
    <col min="3" max="3" width="28.6640625" style="250" bestFit="1" customWidth="1"/>
    <col min="4" max="4" width="15.33203125" style="250" bestFit="1" customWidth="1"/>
    <col min="5" max="5" width="22.6640625" style="250" customWidth="1"/>
    <col min="6" max="256" width="9.109375" style="250"/>
    <col min="257" max="257" width="8.109375" style="250" customWidth="1"/>
    <col min="258" max="258" width="41" style="250" customWidth="1"/>
    <col min="259" max="261" width="32.88671875" style="250" customWidth="1"/>
    <col min="262" max="512" width="9.109375" style="250"/>
    <col min="513" max="513" width="8.109375" style="250" customWidth="1"/>
    <col min="514" max="514" width="41" style="250" customWidth="1"/>
    <col min="515" max="517" width="32.88671875" style="250" customWidth="1"/>
    <col min="518" max="768" width="9.109375" style="250"/>
    <col min="769" max="769" width="8.109375" style="250" customWidth="1"/>
    <col min="770" max="770" width="41" style="250" customWidth="1"/>
    <col min="771" max="773" width="32.88671875" style="250" customWidth="1"/>
    <col min="774" max="1024" width="9.109375" style="250"/>
    <col min="1025" max="1025" width="8.109375" style="250" customWidth="1"/>
    <col min="1026" max="1026" width="41" style="250" customWidth="1"/>
    <col min="1027" max="1029" width="32.88671875" style="250" customWidth="1"/>
    <col min="1030" max="1280" width="9.109375" style="250"/>
    <col min="1281" max="1281" width="8.109375" style="250" customWidth="1"/>
    <col min="1282" max="1282" width="41" style="250" customWidth="1"/>
    <col min="1283" max="1285" width="32.88671875" style="250" customWidth="1"/>
    <col min="1286" max="1536" width="9.109375" style="250"/>
    <col min="1537" max="1537" width="8.109375" style="250" customWidth="1"/>
    <col min="1538" max="1538" width="41" style="250" customWidth="1"/>
    <col min="1539" max="1541" width="32.88671875" style="250" customWidth="1"/>
    <col min="1542" max="1792" width="9.109375" style="250"/>
    <col min="1793" max="1793" width="8.109375" style="250" customWidth="1"/>
    <col min="1794" max="1794" width="41" style="250" customWidth="1"/>
    <col min="1795" max="1797" width="32.88671875" style="250" customWidth="1"/>
    <col min="1798" max="2048" width="9.109375" style="250"/>
    <col min="2049" max="2049" width="8.109375" style="250" customWidth="1"/>
    <col min="2050" max="2050" width="41" style="250" customWidth="1"/>
    <col min="2051" max="2053" width="32.88671875" style="250" customWidth="1"/>
    <col min="2054" max="2304" width="9.109375" style="250"/>
    <col min="2305" max="2305" width="8.109375" style="250" customWidth="1"/>
    <col min="2306" max="2306" width="41" style="250" customWidth="1"/>
    <col min="2307" max="2309" width="32.88671875" style="250" customWidth="1"/>
    <col min="2310" max="2560" width="9.109375" style="250"/>
    <col min="2561" max="2561" width="8.109375" style="250" customWidth="1"/>
    <col min="2562" max="2562" width="41" style="250" customWidth="1"/>
    <col min="2563" max="2565" width="32.88671875" style="250" customWidth="1"/>
    <col min="2566" max="2816" width="9.109375" style="250"/>
    <col min="2817" max="2817" width="8.109375" style="250" customWidth="1"/>
    <col min="2818" max="2818" width="41" style="250" customWidth="1"/>
    <col min="2819" max="2821" width="32.88671875" style="250" customWidth="1"/>
    <col min="2822" max="3072" width="9.109375" style="250"/>
    <col min="3073" max="3073" width="8.109375" style="250" customWidth="1"/>
    <col min="3074" max="3074" width="41" style="250" customWidth="1"/>
    <col min="3075" max="3077" width="32.88671875" style="250" customWidth="1"/>
    <col min="3078" max="3328" width="9.109375" style="250"/>
    <col min="3329" max="3329" width="8.109375" style="250" customWidth="1"/>
    <col min="3330" max="3330" width="41" style="250" customWidth="1"/>
    <col min="3331" max="3333" width="32.88671875" style="250" customWidth="1"/>
    <col min="3334" max="3584" width="9.109375" style="250"/>
    <col min="3585" max="3585" width="8.109375" style="250" customWidth="1"/>
    <col min="3586" max="3586" width="41" style="250" customWidth="1"/>
    <col min="3587" max="3589" width="32.88671875" style="250" customWidth="1"/>
    <col min="3590" max="3840" width="9.109375" style="250"/>
    <col min="3841" max="3841" width="8.109375" style="250" customWidth="1"/>
    <col min="3842" max="3842" width="41" style="250" customWidth="1"/>
    <col min="3843" max="3845" width="32.88671875" style="250" customWidth="1"/>
    <col min="3846" max="4096" width="9.109375" style="250"/>
    <col min="4097" max="4097" width="8.109375" style="250" customWidth="1"/>
    <col min="4098" max="4098" width="41" style="250" customWidth="1"/>
    <col min="4099" max="4101" width="32.88671875" style="250" customWidth="1"/>
    <col min="4102" max="4352" width="9.109375" style="250"/>
    <col min="4353" max="4353" width="8.109375" style="250" customWidth="1"/>
    <col min="4354" max="4354" width="41" style="250" customWidth="1"/>
    <col min="4355" max="4357" width="32.88671875" style="250" customWidth="1"/>
    <col min="4358" max="4608" width="9.109375" style="250"/>
    <col min="4609" max="4609" width="8.109375" style="250" customWidth="1"/>
    <col min="4610" max="4610" width="41" style="250" customWidth="1"/>
    <col min="4611" max="4613" width="32.88671875" style="250" customWidth="1"/>
    <col min="4614" max="4864" width="9.109375" style="250"/>
    <col min="4865" max="4865" width="8.109375" style="250" customWidth="1"/>
    <col min="4866" max="4866" width="41" style="250" customWidth="1"/>
    <col min="4867" max="4869" width="32.88671875" style="250" customWidth="1"/>
    <col min="4870" max="5120" width="9.109375" style="250"/>
    <col min="5121" max="5121" width="8.109375" style="250" customWidth="1"/>
    <col min="5122" max="5122" width="41" style="250" customWidth="1"/>
    <col min="5123" max="5125" width="32.88671875" style="250" customWidth="1"/>
    <col min="5126" max="5376" width="9.109375" style="250"/>
    <col min="5377" max="5377" width="8.109375" style="250" customWidth="1"/>
    <col min="5378" max="5378" width="41" style="250" customWidth="1"/>
    <col min="5379" max="5381" width="32.88671875" style="250" customWidth="1"/>
    <col min="5382" max="5632" width="9.109375" style="250"/>
    <col min="5633" max="5633" width="8.109375" style="250" customWidth="1"/>
    <col min="5634" max="5634" width="41" style="250" customWidth="1"/>
    <col min="5635" max="5637" width="32.88671875" style="250" customWidth="1"/>
    <col min="5638" max="5888" width="9.109375" style="250"/>
    <col min="5889" max="5889" width="8.109375" style="250" customWidth="1"/>
    <col min="5890" max="5890" width="41" style="250" customWidth="1"/>
    <col min="5891" max="5893" width="32.88671875" style="250" customWidth="1"/>
    <col min="5894" max="6144" width="9.109375" style="250"/>
    <col min="6145" max="6145" width="8.109375" style="250" customWidth="1"/>
    <col min="6146" max="6146" width="41" style="250" customWidth="1"/>
    <col min="6147" max="6149" width="32.88671875" style="250" customWidth="1"/>
    <col min="6150" max="6400" width="9.109375" style="250"/>
    <col min="6401" max="6401" width="8.109375" style="250" customWidth="1"/>
    <col min="6402" max="6402" width="41" style="250" customWidth="1"/>
    <col min="6403" max="6405" width="32.88671875" style="250" customWidth="1"/>
    <col min="6406" max="6656" width="9.109375" style="250"/>
    <col min="6657" max="6657" width="8.109375" style="250" customWidth="1"/>
    <col min="6658" max="6658" width="41" style="250" customWidth="1"/>
    <col min="6659" max="6661" width="32.88671875" style="250" customWidth="1"/>
    <col min="6662" max="6912" width="9.109375" style="250"/>
    <col min="6913" max="6913" width="8.109375" style="250" customWidth="1"/>
    <col min="6914" max="6914" width="41" style="250" customWidth="1"/>
    <col min="6915" max="6917" width="32.88671875" style="250" customWidth="1"/>
    <col min="6918" max="7168" width="9.109375" style="250"/>
    <col min="7169" max="7169" width="8.109375" style="250" customWidth="1"/>
    <col min="7170" max="7170" width="41" style="250" customWidth="1"/>
    <col min="7171" max="7173" width="32.88671875" style="250" customWidth="1"/>
    <col min="7174" max="7424" width="9.109375" style="250"/>
    <col min="7425" max="7425" width="8.109375" style="250" customWidth="1"/>
    <col min="7426" max="7426" width="41" style="250" customWidth="1"/>
    <col min="7427" max="7429" width="32.88671875" style="250" customWidth="1"/>
    <col min="7430" max="7680" width="9.109375" style="250"/>
    <col min="7681" max="7681" width="8.109375" style="250" customWidth="1"/>
    <col min="7682" max="7682" width="41" style="250" customWidth="1"/>
    <col min="7683" max="7685" width="32.88671875" style="250" customWidth="1"/>
    <col min="7686" max="7936" width="9.109375" style="250"/>
    <col min="7937" max="7937" width="8.109375" style="250" customWidth="1"/>
    <col min="7938" max="7938" width="41" style="250" customWidth="1"/>
    <col min="7939" max="7941" width="32.88671875" style="250" customWidth="1"/>
    <col min="7942" max="8192" width="9.109375" style="250"/>
    <col min="8193" max="8193" width="8.109375" style="250" customWidth="1"/>
    <col min="8194" max="8194" width="41" style="250" customWidth="1"/>
    <col min="8195" max="8197" width="32.88671875" style="250" customWidth="1"/>
    <col min="8198" max="8448" width="9.109375" style="250"/>
    <col min="8449" max="8449" width="8.109375" style="250" customWidth="1"/>
    <col min="8450" max="8450" width="41" style="250" customWidth="1"/>
    <col min="8451" max="8453" width="32.88671875" style="250" customWidth="1"/>
    <col min="8454" max="8704" width="9.109375" style="250"/>
    <col min="8705" max="8705" width="8.109375" style="250" customWidth="1"/>
    <col min="8706" max="8706" width="41" style="250" customWidth="1"/>
    <col min="8707" max="8709" width="32.88671875" style="250" customWidth="1"/>
    <col min="8710" max="8960" width="9.109375" style="250"/>
    <col min="8961" max="8961" width="8.109375" style="250" customWidth="1"/>
    <col min="8962" max="8962" width="41" style="250" customWidth="1"/>
    <col min="8963" max="8965" width="32.88671875" style="250" customWidth="1"/>
    <col min="8966" max="9216" width="9.109375" style="250"/>
    <col min="9217" max="9217" width="8.109375" style="250" customWidth="1"/>
    <col min="9218" max="9218" width="41" style="250" customWidth="1"/>
    <col min="9219" max="9221" width="32.88671875" style="250" customWidth="1"/>
    <col min="9222" max="9472" width="9.109375" style="250"/>
    <col min="9473" max="9473" width="8.109375" style="250" customWidth="1"/>
    <col min="9474" max="9474" width="41" style="250" customWidth="1"/>
    <col min="9475" max="9477" width="32.88671875" style="250" customWidth="1"/>
    <col min="9478" max="9728" width="9.109375" style="250"/>
    <col min="9729" max="9729" width="8.109375" style="250" customWidth="1"/>
    <col min="9730" max="9730" width="41" style="250" customWidth="1"/>
    <col min="9731" max="9733" width="32.88671875" style="250" customWidth="1"/>
    <col min="9734" max="9984" width="9.109375" style="250"/>
    <col min="9985" max="9985" width="8.109375" style="250" customWidth="1"/>
    <col min="9986" max="9986" width="41" style="250" customWidth="1"/>
    <col min="9987" max="9989" width="32.88671875" style="250" customWidth="1"/>
    <col min="9990" max="10240" width="9.109375" style="250"/>
    <col min="10241" max="10241" width="8.109375" style="250" customWidth="1"/>
    <col min="10242" max="10242" width="41" style="250" customWidth="1"/>
    <col min="10243" max="10245" width="32.88671875" style="250" customWidth="1"/>
    <col min="10246" max="10496" width="9.109375" style="250"/>
    <col min="10497" max="10497" width="8.109375" style="250" customWidth="1"/>
    <col min="10498" max="10498" width="41" style="250" customWidth="1"/>
    <col min="10499" max="10501" width="32.88671875" style="250" customWidth="1"/>
    <col min="10502" max="10752" width="9.109375" style="250"/>
    <col min="10753" max="10753" width="8.109375" style="250" customWidth="1"/>
    <col min="10754" max="10754" width="41" style="250" customWidth="1"/>
    <col min="10755" max="10757" width="32.88671875" style="250" customWidth="1"/>
    <col min="10758" max="11008" width="9.109375" style="250"/>
    <col min="11009" max="11009" width="8.109375" style="250" customWidth="1"/>
    <col min="11010" max="11010" width="41" style="250" customWidth="1"/>
    <col min="11011" max="11013" width="32.88671875" style="250" customWidth="1"/>
    <col min="11014" max="11264" width="9.109375" style="250"/>
    <col min="11265" max="11265" width="8.109375" style="250" customWidth="1"/>
    <col min="11266" max="11266" width="41" style="250" customWidth="1"/>
    <col min="11267" max="11269" width="32.88671875" style="250" customWidth="1"/>
    <col min="11270" max="11520" width="9.109375" style="250"/>
    <col min="11521" max="11521" width="8.109375" style="250" customWidth="1"/>
    <col min="11522" max="11522" width="41" style="250" customWidth="1"/>
    <col min="11523" max="11525" width="32.88671875" style="250" customWidth="1"/>
    <col min="11526" max="11776" width="9.109375" style="250"/>
    <col min="11777" max="11777" width="8.109375" style="250" customWidth="1"/>
    <col min="11778" max="11778" width="41" style="250" customWidth="1"/>
    <col min="11779" max="11781" width="32.88671875" style="250" customWidth="1"/>
    <col min="11782" max="12032" width="9.109375" style="250"/>
    <col min="12033" max="12033" width="8.109375" style="250" customWidth="1"/>
    <col min="12034" max="12034" width="41" style="250" customWidth="1"/>
    <col min="12035" max="12037" width="32.88671875" style="250" customWidth="1"/>
    <col min="12038" max="12288" width="9.109375" style="250"/>
    <col min="12289" max="12289" width="8.109375" style="250" customWidth="1"/>
    <col min="12290" max="12290" width="41" style="250" customWidth="1"/>
    <col min="12291" max="12293" width="32.88671875" style="250" customWidth="1"/>
    <col min="12294" max="12544" width="9.109375" style="250"/>
    <col min="12545" max="12545" width="8.109375" style="250" customWidth="1"/>
    <col min="12546" max="12546" width="41" style="250" customWidth="1"/>
    <col min="12547" max="12549" width="32.88671875" style="250" customWidth="1"/>
    <col min="12550" max="12800" width="9.109375" style="250"/>
    <col min="12801" max="12801" width="8.109375" style="250" customWidth="1"/>
    <col min="12802" max="12802" width="41" style="250" customWidth="1"/>
    <col min="12803" max="12805" width="32.88671875" style="250" customWidth="1"/>
    <col min="12806" max="13056" width="9.109375" style="250"/>
    <col min="13057" max="13057" width="8.109375" style="250" customWidth="1"/>
    <col min="13058" max="13058" width="41" style="250" customWidth="1"/>
    <col min="13059" max="13061" width="32.88671875" style="250" customWidth="1"/>
    <col min="13062" max="13312" width="9.109375" style="250"/>
    <col min="13313" max="13313" width="8.109375" style="250" customWidth="1"/>
    <col min="13314" max="13314" width="41" style="250" customWidth="1"/>
    <col min="13315" max="13317" width="32.88671875" style="250" customWidth="1"/>
    <col min="13318" max="13568" width="9.109375" style="250"/>
    <col min="13569" max="13569" width="8.109375" style="250" customWidth="1"/>
    <col min="13570" max="13570" width="41" style="250" customWidth="1"/>
    <col min="13571" max="13573" width="32.88671875" style="250" customWidth="1"/>
    <col min="13574" max="13824" width="9.109375" style="250"/>
    <col min="13825" max="13825" width="8.109375" style="250" customWidth="1"/>
    <col min="13826" max="13826" width="41" style="250" customWidth="1"/>
    <col min="13827" max="13829" width="32.88671875" style="250" customWidth="1"/>
    <col min="13830" max="14080" width="9.109375" style="250"/>
    <col min="14081" max="14081" width="8.109375" style="250" customWidth="1"/>
    <col min="14082" max="14082" width="41" style="250" customWidth="1"/>
    <col min="14083" max="14085" width="32.88671875" style="250" customWidth="1"/>
    <col min="14086" max="14336" width="9.109375" style="250"/>
    <col min="14337" max="14337" width="8.109375" style="250" customWidth="1"/>
    <col min="14338" max="14338" width="41" style="250" customWidth="1"/>
    <col min="14339" max="14341" width="32.88671875" style="250" customWidth="1"/>
    <col min="14342" max="14592" width="9.109375" style="250"/>
    <col min="14593" max="14593" width="8.109375" style="250" customWidth="1"/>
    <col min="14594" max="14594" width="41" style="250" customWidth="1"/>
    <col min="14595" max="14597" width="32.88671875" style="250" customWidth="1"/>
    <col min="14598" max="14848" width="9.109375" style="250"/>
    <col min="14849" max="14849" width="8.109375" style="250" customWidth="1"/>
    <col min="14850" max="14850" width="41" style="250" customWidth="1"/>
    <col min="14851" max="14853" width="32.88671875" style="250" customWidth="1"/>
    <col min="14854" max="15104" width="9.109375" style="250"/>
    <col min="15105" max="15105" width="8.109375" style="250" customWidth="1"/>
    <col min="15106" max="15106" width="41" style="250" customWidth="1"/>
    <col min="15107" max="15109" width="32.88671875" style="250" customWidth="1"/>
    <col min="15110" max="15360" width="9.109375" style="250"/>
    <col min="15361" max="15361" width="8.109375" style="250" customWidth="1"/>
    <col min="15362" max="15362" width="41" style="250" customWidth="1"/>
    <col min="15363" max="15365" width="32.88671875" style="250" customWidth="1"/>
    <col min="15366" max="15616" width="9.109375" style="250"/>
    <col min="15617" max="15617" width="8.109375" style="250" customWidth="1"/>
    <col min="15618" max="15618" width="41" style="250" customWidth="1"/>
    <col min="15619" max="15621" width="32.88671875" style="250" customWidth="1"/>
    <col min="15622" max="15872" width="9.109375" style="250"/>
    <col min="15873" max="15873" width="8.109375" style="250" customWidth="1"/>
    <col min="15874" max="15874" width="41" style="250" customWidth="1"/>
    <col min="15875" max="15877" width="32.88671875" style="250" customWidth="1"/>
    <col min="15878" max="16128" width="9.109375" style="250"/>
    <col min="16129" max="16129" width="8.109375" style="250" customWidth="1"/>
    <col min="16130" max="16130" width="41" style="250" customWidth="1"/>
    <col min="16131" max="16133" width="32.88671875" style="250" customWidth="1"/>
    <col min="16134" max="16384" width="9.109375" style="250"/>
  </cols>
  <sheetData>
    <row r="1" spans="1:5" ht="13.8" x14ac:dyDescent="0.25">
      <c r="E1" s="251" t="s">
        <v>2006</v>
      </c>
    </row>
    <row r="3" spans="1:5" ht="15" x14ac:dyDescent="0.25">
      <c r="A3" s="609" t="s">
        <v>1318</v>
      </c>
      <c r="B3" s="610"/>
      <c r="C3" s="610"/>
      <c r="D3" s="610"/>
      <c r="E3" s="610"/>
    </row>
    <row r="4" spans="1:5" ht="15" x14ac:dyDescent="0.25">
      <c r="A4" s="252" t="s">
        <v>475</v>
      </c>
      <c r="B4" s="252" t="s">
        <v>476</v>
      </c>
      <c r="C4" s="252" t="s">
        <v>477</v>
      </c>
      <c r="D4" s="252" t="s">
        <v>478</v>
      </c>
      <c r="E4" s="252" t="s">
        <v>479</v>
      </c>
    </row>
    <row r="5" spans="1:5" ht="15" x14ac:dyDescent="0.25">
      <c r="A5" s="252">
        <v>1</v>
      </c>
      <c r="B5" s="252">
        <v>2</v>
      </c>
      <c r="C5" s="252">
        <v>3</v>
      </c>
      <c r="D5" s="252">
        <v>4</v>
      </c>
      <c r="E5" s="252">
        <v>5</v>
      </c>
    </row>
    <row r="6" spans="1:5" ht="26.4" x14ac:dyDescent="0.25">
      <c r="A6" s="253" t="s">
        <v>480</v>
      </c>
      <c r="B6" s="254" t="s">
        <v>1319</v>
      </c>
      <c r="C6" s="255">
        <v>44310412</v>
      </c>
      <c r="D6" s="255">
        <v>0</v>
      </c>
      <c r="E6" s="255">
        <v>44310412</v>
      </c>
    </row>
    <row r="7" spans="1:5" x14ac:dyDescent="0.25">
      <c r="A7" s="253" t="s">
        <v>482</v>
      </c>
      <c r="B7" s="254" t="s">
        <v>1320</v>
      </c>
      <c r="C7" s="255">
        <v>0</v>
      </c>
      <c r="D7" s="255">
        <v>0</v>
      </c>
      <c r="E7" s="255">
        <v>0</v>
      </c>
    </row>
    <row r="8" spans="1:5" ht="26.4" x14ac:dyDescent="0.25">
      <c r="A8" s="253" t="s">
        <v>484</v>
      </c>
      <c r="B8" s="254" t="s">
        <v>1321</v>
      </c>
      <c r="C8" s="255">
        <v>0</v>
      </c>
      <c r="D8" s="255">
        <v>0</v>
      </c>
      <c r="E8" s="255">
        <v>0</v>
      </c>
    </row>
    <row r="9" spans="1:5" ht="26.4" x14ac:dyDescent="0.25">
      <c r="A9" s="253" t="s">
        <v>486</v>
      </c>
      <c r="B9" s="254" t="s">
        <v>1322</v>
      </c>
      <c r="C9" s="255">
        <v>0</v>
      </c>
      <c r="D9" s="255">
        <v>0</v>
      </c>
      <c r="E9" s="255">
        <v>0</v>
      </c>
    </row>
    <row r="10" spans="1:5" x14ac:dyDescent="0.25">
      <c r="A10" s="253" t="s">
        <v>488</v>
      </c>
      <c r="B10" s="254" t="s">
        <v>1323</v>
      </c>
      <c r="C10" s="255">
        <v>0</v>
      </c>
      <c r="D10" s="255">
        <v>0</v>
      </c>
      <c r="E10" s="255">
        <v>0</v>
      </c>
    </row>
    <row r="11" spans="1:5" ht="26.4" x14ac:dyDescent="0.25">
      <c r="A11" s="253" t="s">
        <v>490</v>
      </c>
      <c r="B11" s="254" t="s">
        <v>1324</v>
      </c>
      <c r="C11" s="255">
        <v>44310412</v>
      </c>
      <c r="D11" s="255">
        <v>0</v>
      </c>
      <c r="E11" s="255">
        <v>44310412</v>
      </c>
    </row>
    <row r="12" spans="1:5" ht="26.4" x14ac:dyDescent="0.25">
      <c r="A12" s="253" t="s">
        <v>492</v>
      </c>
      <c r="B12" s="254" t="s">
        <v>1347</v>
      </c>
      <c r="C12" s="255">
        <v>0</v>
      </c>
      <c r="D12" s="255">
        <v>0</v>
      </c>
      <c r="E12" s="255">
        <v>0</v>
      </c>
    </row>
    <row r="13" spans="1:5" x14ac:dyDescent="0.25">
      <c r="A13" s="253" t="s">
        <v>494</v>
      </c>
      <c r="B13" s="254" t="s">
        <v>1325</v>
      </c>
      <c r="C13" s="255">
        <v>0</v>
      </c>
      <c r="D13" s="255">
        <v>0</v>
      </c>
      <c r="E13" s="255">
        <v>0</v>
      </c>
    </row>
    <row r="14" spans="1:5" ht="26.4" x14ac:dyDescent="0.25">
      <c r="A14" s="253" t="s">
        <v>496</v>
      </c>
      <c r="B14" s="254" t="s">
        <v>1326</v>
      </c>
      <c r="C14" s="255">
        <v>0</v>
      </c>
      <c r="D14" s="255">
        <v>0</v>
      </c>
      <c r="E14" s="255">
        <v>0</v>
      </c>
    </row>
    <row r="15" spans="1:5" x14ac:dyDescent="0.25">
      <c r="A15" s="253" t="s">
        <v>498</v>
      </c>
      <c r="B15" s="254" t="s">
        <v>1327</v>
      </c>
      <c r="C15" s="255">
        <v>0</v>
      </c>
      <c r="D15" s="255">
        <v>0</v>
      </c>
      <c r="E15" s="255">
        <v>0</v>
      </c>
    </row>
    <row r="16" spans="1:5" ht="26.4" x14ac:dyDescent="0.25">
      <c r="A16" s="253" t="s">
        <v>500</v>
      </c>
      <c r="B16" s="254" t="s">
        <v>1348</v>
      </c>
      <c r="C16" s="255">
        <v>0</v>
      </c>
      <c r="D16" s="255">
        <v>0</v>
      </c>
      <c r="E16" s="255">
        <v>0</v>
      </c>
    </row>
    <row r="17" spans="1:5" x14ac:dyDescent="0.25">
      <c r="A17" s="253" t="s">
        <v>502</v>
      </c>
      <c r="B17" s="254" t="s">
        <v>1328</v>
      </c>
      <c r="C17" s="255">
        <v>0</v>
      </c>
      <c r="D17" s="255">
        <v>0</v>
      </c>
      <c r="E17" s="255">
        <v>0</v>
      </c>
    </row>
    <row r="18" spans="1:5" x14ac:dyDescent="0.25">
      <c r="A18" s="253" t="s">
        <v>504</v>
      </c>
      <c r="B18" s="254" t="s">
        <v>1329</v>
      </c>
      <c r="C18" s="255">
        <v>0</v>
      </c>
      <c r="D18" s="255">
        <v>0</v>
      </c>
      <c r="E18" s="255">
        <v>0</v>
      </c>
    </row>
    <row r="19" spans="1:5" x14ac:dyDescent="0.25">
      <c r="A19" s="253" t="s">
        <v>505</v>
      </c>
      <c r="B19" s="254" t="s">
        <v>1330</v>
      </c>
      <c r="C19" s="255">
        <v>0</v>
      </c>
      <c r="D19" s="255">
        <v>0</v>
      </c>
      <c r="E19" s="255">
        <v>0</v>
      </c>
    </row>
    <row r="20" spans="1:5" ht="26.4" x14ac:dyDescent="0.25">
      <c r="A20" s="253" t="s">
        <v>507</v>
      </c>
      <c r="B20" s="254" t="s">
        <v>1349</v>
      </c>
      <c r="C20" s="255">
        <v>0</v>
      </c>
      <c r="D20" s="255">
        <v>0</v>
      </c>
      <c r="E20" s="255">
        <v>0</v>
      </c>
    </row>
    <row r="21" spans="1:5" x14ac:dyDescent="0.25">
      <c r="A21" s="253" t="s">
        <v>509</v>
      </c>
      <c r="B21" s="254" t="s">
        <v>1331</v>
      </c>
      <c r="C21" s="255">
        <v>0</v>
      </c>
      <c r="D21" s="255">
        <v>0</v>
      </c>
      <c r="E21" s="255">
        <v>0</v>
      </c>
    </row>
    <row r="22" spans="1:5" ht="26.4" x14ac:dyDescent="0.25">
      <c r="A22" s="253" t="s">
        <v>511</v>
      </c>
      <c r="B22" s="254" t="s">
        <v>1350</v>
      </c>
      <c r="C22" s="255">
        <v>0</v>
      </c>
      <c r="D22" s="255">
        <v>0</v>
      </c>
      <c r="E22" s="255">
        <v>0</v>
      </c>
    </row>
    <row r="23" spans="1:5" ht="26.4" x14ac:dyDescent="0.25">
      <c r="A23" s="253" t="s">
        <v>513</v>
      </c>
      <c r="B23" s="254" t="s">
        <v>1332</v>
      </c>
      <c r="C23" s="255">
        <v>0</v>
      </c>
      <c r="D23" s="255">
        <v>0</v>
      </c>
      <c r="E23" s="255">
        <v>0</v>
      </c>
    </row>
    <row r="24" spans="1:5" ht="26.4" x14ac:dyDescent="0.25">
      <c r="A24" s="253" t="s">
        <v>515</v>
      </c>
      <c r="B24" s="254" t="s">
        <v>1333</v>
      </c>
      <c r="C24" s="255">
        <v>61488765</v>
      </c>
      <c r="D24" s="255">
        <v>0</v>
      </c>
      <c r="E24" s="255">
        <v>61488765</v>
      </c>
    </row>
    <row r="25" spans="1:5" ht="26.4" x14ac:dyDescent="0.25">
      <c r="A25" s="253" t="s">
        <v>517</v>
      </c>
      <c r="B25" s="254" t="s">
        <v>1334</v>
      </c>
      <c r="C25" s="255">
        <v>1254812172</v>
      </c>
      <c r="D25" s="255">
        <v>-1254812172</v>
      </c>
      <c r="E25" s="255">
        <v>0</v>
      </c>
    </row>
    <row r="26" spans="1:5" ht="26.4" x14ac:dyDescent="0.25">
      <c r="A26" s="253" t="s">
        <v>519</v>
      </c>
      <c r="B26" s="254" t="s">
        <v>1335</v>
      </c>
      <c r="C26" s="255">
        <v>0</v>
      </c>
      <c r="D26" s="255">
        <v>0</v>
      </c>
      <c r="E26" s="255">
        <v>0</v>
      </c>
    </row>
    <row r="27" spans="1:5" x14ac:dyDescent="0.25">
      <c r="A27" s="253" t="s">
        <v>521</v>
      </c>
      <c r="B27" s="254" t="s">
        <v>1336</v>
      </c>
      <c r="C27" s="255">
        <v>0</v>
      </c>
      <c r="D27" s="255">
        <v>0</v>
      </c>
      <c r="E27" s="255">
        <v>0</v>
      </c>
    </row>
    <row r="28" spans="1:5" ht="26.4" x14ac:dyDescent="0.25">
      <c r="A28" s="253" t="s">
        <v>523</v>
      </c>
      <c r="B28" s="254" t="s">
        <v>1337</v>
      </c>
      <c r="C28" s="255">
        <v>0</v>
      </c>
      <c r="D28" s="255">
        <v>0</v>
      </c>
      <c r="E28" s="255">
        <v>0</v>
      </c>
    </row>
    <row r="29" spans="1:5" ht="26.4" x14ac:dyDescent="0.25">
      <c r="A29" s="253" t="s">
        <v>525</v>
      </c>
      <c r="B29" s="254" t="s">
        <v>1338</v>
      </c>
      <c r="C29" s="255">
        <v>0</v>
      </c>
      <c r="D29" s="255">
        <v>0</v>
      </c>
      <c r="E29" s="255">
        <v>0</v>
      </c>
    </row>
    <row r="30" spans="1:5" ht="26.4" x14ac:dyDescent="0.25">
      <c r="A30" s="253" t="s">
        <v>527</v>
      </c>
      <c r="B30" s="254" t="s">
        <v>1339</v>
      </c>
      <c r="C30" s="255">
        <v>0</v>
      </c>
      <c r="D30" s="255">
        <v>0</v>
      </c>
      <c r="E30" s="255">
        <v>0</v>
      </c>
    </row>
    <row r="31" spans="1:5" x14ac:dyDescent="0.25">
      <c r="A31" s="253" t="s">
        <v>529</v>
      </c>
      <c r="B31" s="254" t="s">
        <v>1351</v>
      </c>
      <c r="C31" s="255">
        <v>0</v>
      </c>
      <c r="D31" s="255">
        <v>0</v>
      </c>
      <c r="E31" s="255">
        <v>0</v>
      </c>
    </row>
    <row r="32" spans="1:5" ht="26.4" x14ac:dyDescent="0.25">
      <c r="A32" s="253" t="s">
        <v>531</v>
      </c>
      <c r="B32" s="254" t="s">
        <v>1352</v>
      </c>
      <c r="C32" s="255">
        <v>1360611349</v>
      </c>
      <c r="D32" s="255">
        <v>-1254812172</v>
      </c>
      <c r="E32" s="255">
        <v>105799177</v>
      </c>
    </row>
    <row r="33" spans="1:5" ht="26.4" x14ac:dyDescent="0.25">
      <c r="A33" s="253" t="s">
        <v>533</v>
      </c>
      <c r="B33" s="254" t="s">
        <v>1340</v>
      </c>
      <c r="C33" s="255">
        <v>0</v>
      </c>
      <c r="D33" s="255">
        <v>0</v>
      </c>
      <c r="E33" s="255">
        <v>0</v>
      </c>
    </row>
    <row r="34" spans="1:5" ht="26.4" x14ac:dyDescent="0.25">
      <c r="A34" s="253" t="s">
        <v>535</v>
      </c>
      <c r="B34" s="254" t="s">
        <v>1341</v>
      </c>
      <c r="C34" s="255">
        <v>0</v>
      </c>
      <c r="D34" s="255">
        <v>0</v>
      </c>
      <c r="E34" s="255">
        <v>0</v>
      </c>
    </row>
    <row r="35" spans="1:5" x14ac:dyDescent="0.25">
      <c r="A35" s="253" t="s">
        <v>537</v>
      </c>
      <c r="B35" s="254" t="s">
        <v>1353</v>
      </c>
      <c r="C35" s="255">
        <v>0</v>
      </c>
      <c r="D35" s="255">
        <v>0</v>
      </c>
      <c r="E35" s="255">
        <v>0</v>
      </c>
    </row>
    <row r="36" spans="1:5" x14ac:dyDescent="0.25">
      <c r="A36" s="253" t="s">
        <v>539</v>
      </c>
      <c r="B36" s="254" t="s">
        <v>1342</v>
      </c>
      <c r="C36" s="255">
        <v>0</v>
      </c>
      <c r="D36" s="255">
        <v>0</v>
      </c>
      <c r="E36" s="255">
        <v>0</v>
      </c>
    </row>
    <row r="37" spans="1:5" ht="39.6" x14ac:dyDescent="0.25">
      <c r="A37" s="253" t="s">
        <v>541</v>
      </c>
      <c r="B37" s="254" t="s">
        <v>1343</v>
      </c>
      <c r="C37" s="255">
        <v>0</v>
      </c>
      <c r="D37" s="255">
        <v>0</v>
      </c>
      <c r="E37" s="255">
        <v>0</v>
      </c>
    </row>
    <row r="38" spans="1:5" ht="26.4" x14ac:dyDescent="0.25">
      <c r="A38" s="253" t="s">
        <v>543</v>
      </c>
      <c r="B38" s="254" t="s">
        <v>1354</v>
      </c>
      <c r="C38" s="255">
        <v>0</v>
      </c>
      <c r="D38" s="255">
        <v>0</v>
      </c>
      <c r="E38" s="255">
        <v>0</v>
      </c>
    </row>
    <row r="39" spans="1:5" x14ac:dyDescent="0.25">
      <c r="A39" s="253" t="s">
        <v>545</v>
      </c>
      <c r="B39" s="254" t="s">
        <v>1344</v>
      </c>
      <c r="C39" s="255">
        <v>0</v>
      </c>
      <c r="D39" s="255">
        <v>0</v>
      </c>
      <c r="E39" s="255">
        <v>0</v>
      </c>
    </row>
    <row r="40" spans="1:5" ht="26.4" x14ac:dyDescent="0.25">
      <c r="A40" s="253" t="s">
        <v>547</v>
      </c>
      <c r="B40" s="254" t="s">
        <v>1355</v>
      </c>
      <c r="C40" s="255">
        <v>0</v>
      </c>
      <c r="D40" s="255">
        <v>0</v>
      </c>
      <c r="E40" s="255">
        <v>0</v>
      </c>
    </row>
    <row r="41" spans="1:5" ht="26.4" x14ac:dyDescent="0.25">
      <c r="A41" s="253" t="s">
        <v>549</v>
      </c>
      <c r="B41" s="254" t="s">
        <v>1345</v>
      </c>
      <c r="C41" s="255">
        <v>0</v>
      </c>
      <c r="D41" s="255">
        <v>0</v>
      </c>
      <c r="E41" s="255">
        <v>0</v>
      </c>
    </row>
    <row r="42" spans="1:5" x14ac:dyDescent="0.25">
      <c r="A42" s="253" t="s">
        <v>551</v>
      </c>
      <c r="B42" s="254" t="s">
        <v>1346</v>
      </c>
      <c r="C42" s="255">
        <v>0</v>
      </c>
      <c r="D42" s="255">
        <v>0</v>
      </c>
      <c r="E42" s="255">
        <v>0</v>
      </c>
    </row>
    <row r="43" spans="1:5" s="263" customFormat="1" ht="26.4" x14ac:dyDescent="0.25">
      <c r="A43" s="256" t="s">
        <v>552</v>
      </c>
      <c r="B43" s="257" t="s">
        <v>1356</v>
      </c>
      <c r="C43" s="258">
        <v>1360611349</v>
      </c>
      <c r="D43" s="258">
        <v>-1254812172</v>
      </c>
      <c r="E43" s="258">
        <v>105799177</v>
      </c>
    </row>
  </sheetData>
  <mergeCells count="1">
    <mergeCell ref="A3:E3"/>
  </mergeCells>
  <pageMargins left="0.75" right="0.75" top="1" bottom="1" header="0.5" footer="0.5"/>
  <pageSetup paperSize="9" fitToHeight="0" orientation="landscape"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CC752-6ABF-435C-BA52-0F758C2FD10F}">
  <sheetPr>
    <tabColor rgb="FF92D050"/>
    <pageSetUpPr fitToPage="1"/>
  </sheetPr>
  <dimension ref="A1:E36"/>
  <sheetViews>
    <sheetView zoomScaleNormal="100" workbookViewId="0">
      <selection activeCell="E1" sqref="E1"/>
    </sheetView>
  </sheetViews>
  <sheetFormatPr defaultRowHeight="13.2" x14ac:dyDescent="0.25"/>
  <cols>
    <col min="1" max="1" width="8.109375" style="250" customWidth="1"/>
    <col min="2" max="2" width="41" style="250" customWidth="1"/>
    <col min="3" max="3" width="28.6640625" style="250" bestFit="1" customWidth="1"/>
    <col min="4" max="4" width="15.33203125" style="250" bestFit="1" customWidth="1"/>
    <col min="5" max="5" width="22.5546875" style="250" customWidth="1"/>
    <col min="6" max="256" width="9.109375" style="250"/>
    <col min="257" max="257" width="8.109375" style="250" customWidth="1"/>
    <col min="258" max="258" width="41" style="250" customWidth="1"/>
    <col min="259" max="261" width="32.88671875" style="250" customWidth="1"/>
    <col min="262" max="512" width="9.109375" style="250"/>
    <col min="513" max="513" width="8.109375" style="250" customWidth="1"/>
    <col min="514" max="514" width="41" style="250" customWidth="1"/>
    <col min="515" max="517" width="32.88671875" style="250" customWidth="1"/>
    <col min="518" max="768" width="9.109375" style="250"/>
    <col min="769" max="769" width="8.109375" style="250" customWidth="1"/>
    <col min="770" max="770" width="41" style="250" customWidth="1"/>
    <col min="771" max="773" width="32.88671875" style="250" customWidth="1"/>
    <col min="774" max="1024" width="9.109375" style="250"/>
    <col min="1025" max="1025" width="8.109375" style="250" customWidth="1"/>
    <col min="1026" max="1026" width="41" style="250" customWidth="1"/>
    <col min="1027" max="1029" width="32.88671875" style="250" customWidth="1"/>
    <col min="1030" max="1280" width="9.109375" style="250"/>
    <col min="1281" max="1281" width="8.109375" style="250" customWidth="1"/>
    <col min="1282" max="1282" width="41" style="250" customWidth="1"/>
    <col min="1283" max="1285" width="32.88671875" style="250" customWidth="1"/>
    <col min="1286" max="1536" width="9.109375" style="250"/>
    <col min="1537" max="1537" width="8.109375" style="250" customWidth="1"/>
    <col min="1538" max="1538" width="41" style="250" customWidth="1"/>
    <col min="1539" max="1541" width="32.88671875" style="250" customWidth="1"/>
    <col min="1542" max="1792" width="9.109375" style="250"/>
    <col min="1793" max="1793" width="8.109375" style="250" customWidth="1"/>
    <col min="1794" max="1794" width="41" style="250" customWidth="1"/>
    <col min="1795" max="1797" width="32.88671875" style="250" customWidth="1"/>
    <col min="1798" max="2048" width="9.109375" style="250"/>
    <col min="2049" max="2049" width="8.109375" style="250" customWidth="1"/>
    <col min="2050" max="2050" width="41" style="250" customWidth="1"/>
    <col min="2051" max="2053" width="32.88671875" style="250" customWidth="1"/>
    <col min="2054" max="2304" width="9.109375" style="250"/>
    <col min="2305" max="2305" width="8.109375" style="250" customWidth="1"/>
    <col min="2306" max="2306" width="41" style="250" customWidth="1"/>
    <col min="2307" max="2309" width="32.88671875" style="250" customWidth="1"/>
    <col min="2310" max="2560" width="9.109375" style="250"/>
    <col min="2561" max="2561" width="8.109375" style="250" customWidth="1"/>
    <col min="2562" max="2562" width="41" style="250" customWidth="1"/>
    <col min="2563" max="2565" width="32.88671875" style="250" customWidth="1"/>
    <col min="2566" max="2816" width="9.109375" style="250"/>
    <col min="2817" max="2817" width="8.109375" style="250" customWidth="1"/>
    <col min="2818" max="2818" width="41" style="250" customWidth="1"/>
    <col min="2819" max="2821" width="32.88671875" style="250" customWidth="1"/>
    <col min="2822" max="3072" width="9.109375" style="250"/>
    <col min="3073" max="3073" width="8.109375" style="250" customWidth="1"/>
    <col min="3074" max="3074" width="41" style="250" customWidth="1"/>
    <col min="3075" max="3077" width="32.88671875" style="250" customWidth="1"/>
    <col min="3078" max="3328" width="9.109375" style="250"/>
    <col min="3329" max="3329" width="8.109375" style="250" customWidth="1"/>
    <col min="3330" max="3330" width="41" style="250" customWidth="1"/>
    <col min="3331" max="3333" width="32.88671875" style="250" customWidth="1"/>
    <col min="3334" max="3584" width="9.109375" style="250"/>
    <col min="3585" max="3585" width="8.109375" style="250" customWidth="1"/>
    <col min="3586" max="3586" width="41" style="250" customWidth="1"/>
    <col min="3587" max="3589" width="32.88671875" style="250" customWidth="1"/>
    <col min="3590" max="3840" width="9.109375" style="250"/>
    <col min="3841" max="3841" width="8.109375" style="250" customWidth="1"/>
    <col min="3842" max="3842" width="41" style="250" customWidth="1"/>
    <col min="3843" max="3845" width="32.88671875" style="250" customWidth="1"/>
    <col min="3846" max="4096" width="9.109375" style="250"/>
    <col min="4097" max="4097" width="8.109375" style="250" customWidth="1"/>
    <col min="4098" max="4098" width="41" style="250" customWidth="1"/>
    <col min="4099" max="4101" width="32.88671875" style="250" customWidth="1"/>
    <col min="4102" max="4352" width="9.109375" style="250"/>
    <col min="4353" max="4353" width="8.109375" style="250" customWidth="1"/>
    <col min="4354" max="4354" width="41" style="250" customWidth="1"/>
    <col min="4355" max="4357" width="32.88671875" style="250" customWidth="1"/>
    <col min="4358" max="4608" width="9.109375" style="250"/>
    <col min="4609" max="4609" width="8.109375" style="250" customWidth="1"/>
    <col min="4610" max="4610" width="41" style="250" customWidth="1"/>
    <col min="4611" max="4613" width="32.88671875" style="250" customWidth="1"/>
    <col min="4614" max="4864" width="9.109375" style="250"/>
    <col min="4865" max="4865" width="8.109375" style="250" customWidth="1"/>
    <col min="4866" max="4866" width="41" style="250" customWidth="1"/>
    <col min="4867" max="4869" width="32.88671875" style="250" customWidth="1"/>
    <col min="4870" max="5120" width="9.109375" style="250"/>
    <col min="5121" max="5121" width="8.109375" style="250" customWidth="1"/>
    <col min="5122" max="5122" width="41" style="250" customWidth="1"/>
    <col min="5123" max="5125" width="32.88671875" style="250" customWidth="1"/>
    <col min="5126" max="5376" width="9.109375" style="250"/>
    <col min="5377" max="5377" width="8.109375" style="250" customWidth="1"/>
    <col min="5378" max="5378" width="41" style="250" customWidth="1"/>
    <col min="5379" max="5381" width="32.88671875" style="250" customWidth="1"/>
    <col min="5382" max="5632" width="9.109375" style="250"/>
    <col min="5633" max="5633" width="8.109375" style="250" customWidth="1"/>
    <col min="5634" max="5634" width="41" style="250" customWidth="1"/>
    <col min="5635" max="5637" width="32.88671875" style="250" customWidth="1"/>
    <col min="5638" max="5888" width="9.109375" style="250"/>
    <col min="5889" max="5889" width="8.109375" style="250" customWidth="1"/>
    <col min="5890" max="5890" width="41" style="250" customWidth="1"/>
    <col min="5891" max="5893" width="32.88671875" style="250" customWidth="1"/>
    <col min="5894" max="6144" width="9.109375" style="250"/>
    <col min="6145" max="6145" width="8.109375" style="250" customWidth="1"/>
    <col min="6146" max="6146" width="41" style="250" customWidth="1"/>
    <col min="6147" max="6149" width="32.88671875" style="250" customWidth="1"/>
    <col min="6150" max="6400" width="9.109375" style="250"/>
    <col min="6401" max="6401" width="8.109375" style="250" customWidth="1"/>
    <col min="6402" max="6402" width="41" style="250" customWidth="1"/>
    <col min="6403" max="6405" width="32.88671875" style="250" customWidth="1"/>
    <col min="6406" max="6656" width="9.109375" style="250"/>
    <col min="6657" max="6657" width="8.109375" style="250" customWidth="1"/>
    <col min="6658" max="6658" width="41" style="250" customWidth="1"/>
    <col min="6659" max="6661" width="32.88671875" style="250" customWidth="1"/>
    <col min="6662" max="6912" width="9.109375" style="250"/>
    <col min="6913" max="6913" width="8.109375" style="250" customWidth="1"/>
    <col min="6914" max="6914" width="41" style="250" customWidth="1"/>
    <col min="6915" max="6917" width="32.88671875" style="250" customWidth="1"/>
    <col min="6918" max="7168" width="9.109375" style="250"/>
    <col min="7169" max="7169" width="8.109375" style="250" customWidth="1"/>
    <col min="7170" max="7170" width="41" style="250" customWidth="1"/>
    <col min="7171" max="7173" width="32.88671875" style="250" customWidth="1"/>
    <col min="7174" max="7424" width="9.109375" style="250"/>
    <col min="7425" max="7425" width="8.109375" style="250" customWidth="1"/>
    <col min="7426" max="7426" width="41" style="250" customWidth="1"/>
    <col min="7427" max="7429" width="32.88671875" style="250" customWidth="1"/>
    <col min="7430" max="7680" width="9.109375" style="250"/>
    <col min="7681" max="7681" width="8.109375" style="250" customWidth="1"/>
    <col min="7682" max="7682" width="41" style="250" customWidth="1"/>
    <col min="7683" max="7685" width="32.88671875" style="250" customWidth="1"/>
    <col min="7686" max="7936" width="9.109375" style="250"/>
    <col min="7937" max="7937" width="8.109375" style="250" customWidth="1"/>
    <col min="7938" max="7938" width="41" style="250" customWidth="1"/>
    <col min="7939" max="7941" width="32.88671875" style="250" customWidth="1"/>
    <col min="7942" max="8192" width="9.109375" style="250"/>
    <col min="8193" max="8193" width="8.109375" style="250" customWidth="1"/>
    <col min="8194" max="8194" width="41" style="250" customWidth="1"/>
    <col min="8195" max="8197" width="32.88671875" style="250" customWidth="1"/>
    <col min="8198" max="8448" width="9.109375" style="250"/>
    <col min="8449" max="8449" width="8.109375" style="250" customWidth="1"/>
    <col min="8450" max="8450" width="41" style="250" customWidth="1"/>
    <col min="8451" max="8453" width="32.88671875" style="250" customWidth="1"/>
    <col min="8454" max="8704" width="9.109375" style="250"/>
    <col min="8705" max="8705" width="8.109375" style="250" customWidth="1"/>
    <col min="8706" max="8706" width="41" style="250" customWidth="1"/>
    <col min="8707" max="8709" width="32.88671875" style="250" customWidth="1"/>
    <col min="8710" max="8960" width="9.109375" style="250"/>
    <col min="8961" max="8961" width="8.109375" style="250" customWidth="1"/>
    <col min="8962" max="8962" width="41" style="250" customWidth="1"/>
    <col min="8963" max="8965" width="32.88671875" style="250" customWidth="1"/>
    <col min="8966" max="9216" width="9.109375" style="250"/>
    <col min="9217" max="9217" width="8.109375" style="250" customWidth="1"/>
    <col min="9218" max="9218" width="41" style="250" customWidth="1"/>
    <col min="9219" max="9221" width="32.88671875" style="250" customWidth="1"/>
    <col min="9222" max="9472" width="9.109375" style="250"/>
    <col min="9473" max="9473" width="8.109375" style="250" customWidth="1"/>
    <col min="9474" max="9474" width="41" style="250" customWidth="1"/>
    <col min="9475" max="9477" width="32.88671875" style="250" customWidth="1"/>
    <col min="9478" max="9728" width="9.109375" style="250"/>
    <col min="9729" max="9729" width="8.109375" style="250" customWidth="1"/>
    <col min="9730" max="9730" width="41" style="250" customWidth="1"/>
    <col min="9731" max="9733" width="32.88671875" style="250" customWidth="1"/>
    <col min="9734" max="9984" width="9.109375" style="250"/>
    <col min="9985" max="9985" width="8.109375" style="250" customWidth="1"/>
    <col min="9986" max="9986" width="41" style="250" customWidth="1"/>
    <col min="9987" max="9989" width="32.88671875" style="250" customWidth="1"/>
    <col min="9990" max="10240" width="9.109375" style="250"/>
    <col min="10241" max="10241" width="8.109375" style="250" customWidth="1"/>
    <col min="10242" max="10242" width="41" style="250" customWidth="1"/>
    <col min="10243" max="10245" width="32.88671875" style="250" customWidth="1"/>
    <col min="10246" max="10496" width="9.109375" style="250"/>
    <col min="10497" max="10497" width="8.109375" style="250" customWidth="1"/>
    <col min="10498" max="10498" width="41" style="250" customWidth="1"/>
    <col min="10499" max="10501" width="32.88671875" style="250" customWidth="1"/>
    <col min="10502" max="10752" width="9.109375" style="250"/>
    <col min="10753" max="10753" width="8.109375" style="250" customWidth="1"/>
    <col min="10754" max="10754" width="41" style="250" customWidth="1"/>
    <col min="10755" max="10757" width="32.88671875" style="250" customWidth="1"/>
    <col min="10758" max="11008" width="9.109375" style="250"/>
    <col min="11009" max="11009" width="8.109375" style="250" customWidth="1"/>
    <col min="11010" max="11010" width="41" style="250" customWidth="1"/>
    <col min="11011" max="11013" width="32.88671875" style="250" customWidth="1"/>
    <col min="11014" max="11264" width="9.109375" style="250"/>
    <col min="11265" max="11265" width="8.109375" style="250" customWidth="1"/>
    <col min="11266" max="11266" width="41" style="250" customWidth="1"/>
    <col min="11267" max="11269" width="32.88671875" style="250" customWidth="1"/>
    <col min="11270" max="11520" width="9.109375" style="250"/>
    <col min="11521" max="11521" width="8.109375" style="250" customWidth="1"/>
    <col min="11522" max="11522" width="41" style="250" customWidth="1"/>
    <col min="11523" max="11525" width="32.88671875" style="250" customWidth="1"/>
    <col min="11526" max="11776" width="9.109375" style="250"/>
    <col min="11777" max="11777" width="8.109375" style="250" customWidth="1"/>
    <col min="11778" max="11778" width="41" style="250" customWidth="1"/>
    <col min="11779" max="11781" width="32.88671875" style="250" customWidth="1"/>
    <col min="11782" max="12032" width="9.109375" style="250"/>
    <col min="12033" max="12033" width="8.109375" style="250" customWidth="1"/>
    <col min="12034" max="12034" width="41" style="250" customWidth="1"/>
    <col min="12035" max="12037" width="32.88671875" style="250" customWidth="1"/>
    <col min="12038" max="12288" width="9.109375" style="250"/>
    <col min="12289" max="12289" width="8.109375" style="250" customWidth="1"/>
    <col min="12290" max="12290" width="41" style="250" customWidth="1"/>
    <col min="12291" max="12293" width="32.88671875" style="250" customWidth="1"/>
    <col min="12294" max="12544" width="9.109375" style="250"/>
    <col min="12545" max="12545" width="8.109375" style="250" customWidth="1"/>
    <col min="12546" max="12546" width="41" style="250" customWidth="1"/>
    <col min="12547" max="12549" width="32.88671875" style="250" customWidth="1"/>
    <col min="12550" max="12800" width="9.109375" style="250"/>
    <col min="12801" max="12801" width="8.109375" style="250" customWidth="1"/>
    <col min="12802" max="12802" width="41" style="250" customWidth="1"/>
    <col min="12803" max="12805" width="32.88671875" style="250" customWidth="1"/>
    <col min="12806" max="13056" width="9.109375" style="250"/>
    <col min="13057" max="13057" width="8.109375" style="250" customWidth="1"/>
    <col min="13058" max="13058" width="41" style="250" customWidth="1"/>
    <col min="13059" max="13061" width="32.88671875" style="250" customWidth="1"/>
    <col min="13062" max="13312" width="9.109375" style="250"/>
    <col min="13313" max="13313" width="8.109375" style="250" customWidth="1"/>
    <col min="13314" max="13314" width="41" style="250" customWidth="1"/>
    <col min="13315" max="13317" width="32.88671875" style="250" customWidth="1"/>
    <col min="13318" max="13568" width="9.109375" style="250"/>
    <col min="13569" max="13569" width="8.109375" style="250" customWidth="1"/>
    <col min="13570" max="13570" width="41" style="250" customWidth="1"/>
    <col min="13571" max="13573" width="32.88671875" style="250" customWidth="1"/>
    <col min="13574" max="13824" width="9.109375" style="250"/>
    <col min="13825" max="13825" width="8.109375" style="250" customWidth="1"/>
    <col min="13826" max="13826" width="41" style="250" customWidth="1"/>
    <col min="13827" max="13829" width="32.88671875" style="250" customWidth="1"/>
    <col min="13830" max="14080" width="9.109375" style="250"/>
    <col min="14081" max="14081" width="8.109375" style="250" customWidth="1"/>
    <col min="14082" max="14082" width="41" style="250" customWidth="1"/>
    <col min="14083" max="14085" width="32.88671875" style="250" customWidth="1"/>
    <col min="14086" max="14336" width="9.109375" style="250"/>
    <col min="14337" max="14337" width="8.109375" style="250" customWidth="1"/>
    <col min="14338" max="14338" width="41" style="250" customWidth="1"/>
    <col min="14339" max="14341" width="32.88671875" style="250" customWidth="1"/>
    <col min="14342" max="14592" width="9.109375" style="250"/>
    <col min="14593" max="14593" width="8.109375" style="250" customWidth="1"/>
    <col min="14594" max="14594" width="41" style="250" customWidth="1"/>
    <col min="14595" max="14597" width="32.88671875" style="250" customWidth="1"/>
    <col min="14598" max="14848" width="9.109375" style="250"/>
    <col min="14849" max="14849" width="8.109375" style="250" customWidth="1"/>
    <col min="14850" max="14850" width="41" style="250" customWidth="1"/>
    <col min="14851" max="14853" width="32.88671875" style="250" customWidth="1"/>
    <col min="14854" max="15104" width="9.109375" style="250"/>
    <col min="15105" max="15105" width="8.109375" style="250" customWidth="1"/>
    <col min="15106" max="15106" width="41" style="250" customWidth="1"/>
    <col min="15107" max="15109" width="32.88671875" style="250" customWidth="1"/>
    <col min="15110" max="15360" width="9.109375" style="250"/>
    <col min="15361" max="15361" width="8.109375" style="250" customWidth="1"/>
    <col min="15362" max="15362" width="41" style="250" customWidth="1"/>
    <col min="15363" max="15365" width="32.88671875" style="250" customWidth="1"/>
    <col min="15366" max="15616" width="9.109375" style="250"/>
    <col min="15617" max="15617" width="8.109375" style="250" customWidth="1"/>
    <col min="15618" max="15618" width="41" style="250" customWidth="1"/>
    <col min="15619" max="15621" width="32.88671875" style="250" customWidth="1"/>
    <col min="15622" max="15872" width="9.109375" style="250"/>
    <col min="15873" max="15873" width="8.109375" style="250" customWidth="1"/>
    <col min="15874" max="15874" width="41" style="250" customWidth="1"/>
    <col min="15875" max="15877" width="32.88671875" style="250" customWidth="1"/>
    <col min="15878" max="16128" width="9.109375" style="250"/>
    <col min="16129" max="16129" width="8.109375" style="250" customWidth="1"/>
    <col min="16130" max="16130" width="41" style="250" customWidth="1"/>
    <col min="16131" max="16133" width="32.88671875" style="250" customWidth="1"/>
    <col min="16134" max="16384" width="9.109375" style="250"/>
  </cols>
  <sheetData>
    <row r="1" spans="1:5" ht="13.8" x14ac:dyDescent="0.25">
      <c r="E1" s="251" t="s">
        <v>2007</v>
      </c>
    </row>
    <row r="3" spans="1:5" ht="15" x14ac:dyDescent="0.25">
      <c r="A3" s="609" t="s">
        <v>1357</v>
      </c>
      <c r="B3" s="610"/>
      <c r="C3" s="610"/>
      <c r="D3" s="610"/>
      <c r="E3" s="610"/>
    </row>
    <row r="4" spans="1:5" ht="15" x14ac:dyDescent="0.25">
      <c r="A4" s="264" t="s">
        <v>475</v>
      </c>
      <c r="B4" s="264" t="s">
        <v>476</v>
      </c>
      <c r="C4" s="264" t="s">
        <v>477</v>
      </c>
      <c r="D4" s="264" t="s">
        <v>478</v>
      </c>
      <c r="E4" s="264" t="s">
        <v>479</v>
      </c>
    </row>
    <row r="5" spans="1:5" ht="15" x14ac:dyDescent="0.25">
      <c r="A5" s="264">
        <v>1</v>
      </c>
      <c r="B5" s="264">
        <v>2</v>
      </c>
      <c r="C5" s="264">
        <v>3</v>
      </c>
      <c r="D5" s="264">
        <v>4</v>
      </c>
      <c r="E5" s="264">
        <v>5</v>
      </c>
    </row>
    <row r="6" spans="1:5" ht="26.4" x14ac:dyDescent="0.25">
      <c r="A6" s="266" t="s">
        <v>480</v>
      </c>
      <c r="B6" s="267" t="s">
        <v>1358</v>
      </c>
      <c r="C6" s="268">
        <v>0</v>
      </c>
      <c r="D6" s="268">
        <v>0</v>
      </c>
      <c r="E6" s="268">
        <v>0</v>
      </c>
    </row>
    <row r="7" spans="1:5" ht="26.4" x14ac:dyDescent="0.25">
      <c r="A7" s="266" t="s">
        <v>482</v>
      </c>
      <c r="B7" s="267" t="s">
        <v>1359</v>
      </c>
      <c r="C7" s="268">
        <v>0</v>
      </c>
      <c r="D7" s="268">
        <v>0</v>
      </c>
      <c r="E7" s="268">
        <v>0</v>
      </c>
    </row>
    <row r="8" spans="1:5" ht="26.4" x14ac:dyDescent="0.25">
      <c r="A8" s="266" t="s">
        <v>484</v>
      </c>
      <c r="B8" s="267" t="s">
        <v>1360</v>
      </c>
      <c r="C8" s="268">
        <v>0</v>
      </c>
      <c r="D8" s="268">
        <v>0</v>
      </c>
      <c r="E8" s="268">
        <v>0</v>
      </c>
    </row>
    <row r="9" spans="1:5" ht="26.4" x14ac:dyDescent="0.25">
      <c r="A9" s="266" t="s">
        <v>486</v>
      </c>
      <c r="B9" s="267" t="s">
        <v>1361</v>
      </c>
      <c r="C9" s="268">
        <v>0</v>
      </c>
      <c r="D9" s="268">
        <v>0</v>
      </c>
      <c r="E9" s="268">
        <v>0</v>
      </c>
    </row>
    <row r="10" spans="1:5" ht="26.4" x14ac:dyDescent="0.25">
      <c r="A10" s="266" t="s">
        <v>488</v>
      </c>
      <c r="B10" s="267" t="s">
        <v>1380</v>
      </c>
      <c r="C10" s="268">
        <v>0</v>
      </c>
      <c r="D10" s="268">
        <v>0</v>
      </c>
      <c r="E10" s="268">
        <v>0</v>
      </c>
    </row>
    <row r="11" spans="1:5" x14ac:dyDescent="0.25">
      <c r="A11" s="266" t="s">
        <v>490</v>
      </c>
      <c r="B11" s="267" t="s">
        <v>1362</v>
      </c>
      <c r="C11" s="268">
        <v>0</v>
      </c>
      <c r="D11" s="268">
        <v>0</v>
      </c>
      <c r="E11" s="268">
        <v>0</v>
      </c>
    </row>
    <row r="12" spans="1:5" ht="26.4" x14ac:dyDescent="0.25">
      <c r="A12" s="266" t="s">
        <v>492</v>
      </c>
      <c r="B12" s="267" t="s">
        <v>1363</v>
      </c>
      <c r="C12" s="268">
        <v>0</v>
      </c>
      <c r="D12" s="268">
        <v>0</v>
      </c>
      <c r="E12" s="268">
        <v>0</v>
      </c>
    </row>
    <row r="13" spans="1:5" ht="26.4" x14ac:dyDescent="0.25">
      <c r="A13" s="266" t="s">
        <v>494</v>
      </c>
      <c r="B13" s="267" t="s">
        <v>1381</v>
      </c>
      <c r="C13" s="268">
        <v>0</v>
      </c>
      <c r="D13" s="268">
        <v>0</v>
      </c>
      <c r="E13" s="268">
        <v>0</v>
      </c>
    </row>
    <row r="14" spans="1:5" ht="26.4" x14ac:dyDescent="0.25">
      <c r="A14" s="266" t="s">
        <v>496</v>
      </c>
      <c r="B14" s="267" t="s">
        <v>1364</v>
      </c>
      <c r="C14" s="268">
        <v>0</v>
      </c>
      <c r="D14" s="268">
        <v>0</v>
      </c>
      <c r="E14" s="268">
        <v>0</v>
      </c>
    </row>
    <row r="15" spans="1:5" ht="26.4" x14ac:dyDescent="0.25">
      <c r="A15" s="266" t="s">
        <v>498</v>
      </c>
      <c r="B15" s="267" t="s">
        <v>1382</v>
      </c>
      <c r="C15" s="268">
        <v>0</v>
      </c>
      <c r="D15" s="268">
        <v>0</v>
      </c>
      <c r="E15" s="268">
        <v>0</v>
      </c>
    </row>
    <row r="16" spans="1:5" ht="26.4" x14ac:dyDescent="0.25">
      <c r="A16" s="266" t="s">
        <v>500</v>
      </c>
      <c r="B16" s="267" t="s">
        <v>1365</v>
      </c>
      <c r="C16" s="268">
        <v>988578874</v>
      </c>
      <c r="D16" s="268">
        <v>0</v>
      </c>
      <c r="E16" s="268">
        <v>988578874</v>
      </c>
    </row>
    <row r="17" spans="1:5" ht="26.4" x14ac:dyDescent="0.25">
      <c r="A17" s="266" t="s">
        <v>502</v>
      </c>
      <c r="B17" s="267" t="s">
        <v>1366</v>
      </c>
      <c r="C17" s="268">
        <v>0</v>
      </c>
      <c r="D17" s="268">
        <v>0</v>
      </c>
      <c r="E17" s="268">
        <v>0</v>
      </c>
    </row>
    <row r="18" spans="1:5" x14ac:dyDescent="0.25">
      <c r="A18" s="266" t="s">
        <v>504</v>
      </c>
      <c r="B18" s="267" t="s">
        <v>1383</v>
      </c>
      <c r="C18" s="268">
        <v>988578874</v>
      </c>
      <c r="D18" s="268">
        <v>0</v>
      </c>
      <c r="E18" s="268">
        <v>988578874</v>
      </c>
    </row>
    <row r="19" spans="1:5" x14ac:dyDescent="0.25">
      <c r="A19" s="266" t="s">
        <v>505</v>
      </c>
      <c r="B19" s="267" t="s">
        <v>1367</v>
      </c>
      <c r="C19" s="268">
        <v>60519648</v>
      </c>
      <c r="D19" s="268">
        <v>0</v>
      </c>
      <c r="E19" s="268">
        <v>60519648</v>
      </c>
    </row>
    <row r="20" spans="1:5" ht="26.4" x14ac:dyDescent="0.25">
      <c r="A20" s="266" t="s">
        <v>507</v>
      </c>
      <c r="B20" s="267" t="s">
        <v>1368</v>
      </c>
      <c r="C20" s="268">
        <v>0</v>
      </c>
      <c r="D20" s="268">
        <v>0</v>
      </c>
      <c r="E20" s="268">
        <v>0</v>
      </c>
    </row>
    <row r="21" spans="1:5" x14ac:dyDescent="0.25">
      <c r="A21" s="266" t="s">
        <v>509</v>
      </c>
      <c r="B21" s="267" t="s">
        <v>1369</v>
      </c>
      <c r="C21" s="268">
        <v>1254812172</v>
      </c>
      <c r="D21" s="268">
        <v>-1254812172</v>
      </c>
      <c r="E21" s="268">
        <v>0</v>
      </c>
    </row>
    <row r="22" spans="1:5" x14ac:dyDescent="0.25">
      <c r="A22" s="266" t="s">
        <v>511</v>
      </c>
      <c r="B22" s="267" t="s">
        <v>1370</v>
      </c>
      <c r="C22" s="268">
        <v>0</v>
      </c>
      <c r="D22" s="268">
        <v>0</v>
      </c>
      <c r="E22" s="268">
        <v>0</v>
      </c>
    </row>
    <row r="23" spans="1:5" ht="26.4" x14ac:dyDescent="0.25">
      <c r="A23" s="266" t="s">
        <v>513</v>
      </c>
      <c r="B23" s="267" t="s">
        <v>1371</v>
      </c>
      <c r="C23" s="268">
        <v>0</v>
      </c>
      <c r="D23" s="268">
        <v>0</v>
      </c>
      <c r="E23" s="268">
        <v>0</v>
      </c>
    </row>
    <row r="24" spans="1:5" ht="26.4" x14ac:dyDescent="0.25">
      <c r="A24" s="266" t="s">
        <v>515</v>
      </c>
      <c r="B24" s="267" t="s">
        <v>1372</v>
      </c>
      <c r="C24" s="268">
        <v>0</v>
      </c>
      <c r="D24" s="268">
        <v>0</v>
      </c>
      <c r="E24" s="268">
        <v>0</v>
      </c>
    </row>
    <row r="25" spans="1:5" ht="26.4" x14ac:dyDescent="0.25">
      <c r="A25" s="266" t="s">
        <v>517</v>
      </c>
      <c r="B25" s="267" t="s">
        <v>1373</v>
      </c>
      <c r="C25" s="268">
        <v>0</v>
      </c>
      <c r="D25" s="268">
        <v>0</v>
      </c>
      <c r="E25" s="268">
        <v>0</v>
      </c>
    </row>
    <row r="26" spans="1:5" ht="26.4" x14ac:dyDescent="0.25">
      <c r="A26" s="266" t="s">
        <v>519</v>
      </c>
      <c r="B26" s="267" t="s">
        <v>1384</v>
      </c>
      <c r="C26" s="268">
        <v>0</v>
      </c>
      <c r="D26" s="268">
        <v>0</v>
      </c>
      <c r="E26" s="268">
        <v>0</v>
      </c>
    </row>
    <row r="27" spans="1:5" ht="26.4" x14ac:dyDescent="0.25">
      <c r="A27" s="266" t="s">
        <v>521</v>
      </c>
      <c r="B27" s="267" t="s">
        <v>1385</v>
      </c>
      <c r="C27" s="268">
        <v>2303910694</v>
      </c>
      <c r="D27" s="268">
        <v>-1254812172</v>
      </c>
      <c r="E27" s="268">
        <v>1049098522</v>
      </c>
    </row>
    <row r="28" spans="1:5" ht="26.4" x14ac:dyDescent="0.25">
      <c r="A28" s="266" t="s">
        <v>523</v>
      </c>
      <c r="B28" s="267" t="s">
        <v>1386</v>
      </c>
      <c r="C28" s="268">
        <v>0</v>
      </c>
      <c r="D28" s="268">
        <v>0</v>
      </c>
      <c r="E28" s="268">
        <v>0</v>
      </c>
    </row>
    <row r="29" spans="1:5" ht="26.4" x14ac:dyDescent="0.25">
      <c r="A29" s="266" t="s">
        <v>525</v>
      </c>
      <c r="B29" s="267" t="s">
        <v>1374</v>
      </c>
      <c r="C29" s="268">
        <v>0</v>
      </c>
      <c r="D29" s="268">
        <v>0</v>
      </c>
      <c r="E29" s="268">
        <v>0</v>
      </c>
    </row>
    <row r="30" spans="1:5" x14ac:dyDescent="0.25">
      <c r="A30" s="266" t="s">
        <v>527</v>
      </c>
      <c r="B30" s="267" t="s">
        <v>1375</v>
      </c>
      <c r="C30" s="268">
        <v>0</v>
      </c>
      <c r="D30" s="268">
        <v>0</v>
      </c>
      <c r="E30" s="268">
        <v>0</v>
      </c>
    </row>
    <row r="31" spans="1:5" ht="26.4" x14ac:dyDescent="0.25">
      <c r="A31" s="266" t="s">
        <v>529</v>
      </c>
      <c r="B31" s="267" t="s">
        <v>1376</v>
      </c>
      <c r="C31" s="268">
        <v>0</v>
      </c>
      <c r="D31" s="268">
        <v>0</v>
      </c>
      <c r="E31" s="268">
        <v>0</v>
      </c>
    </row>
    <row r="32" spans="1:5" ht="26.4" x14ac:dyDescent="0.25">
      <c r="A32" s="266" t="s">
        <v>531</v>
      </c>
      <c r="B32" s="267" t="s">
        <v>1377</v>
      </c>
      <c r="C32" s="268">
        <v>0</v>
      </c>
      <c r="D32" s="268">
        <v>0</v>
      </c>
      <c r="E32" s="268">
        <v>0</v>
      </c>
    </row>
    <row r="33" spans="1:5" ht="26.4" x14ac:dyDescent="0.25">
      <c r="A33" s="266" t="s">
        <v>533</v>
      </c>
      <c r="B33" s="267" t="s">
        <v>1387</v>
      </c>
      <c r="C33" s="268">
        <v>0</v>
      </c>
      <c r="D33" s="268">
        <v>0</v>
      </c>
      <c r="E33" s="268">
        <v>0</v>
      </c>
    </row>
    <row r="34" spans="1:5" ht="26.4" x14ac:dyDescent="0.25">
      <c r="A34" s="266" t="s">
        <v>535</v>
      </c>
      <c r="B34" s="267" t="s">
        <v>1378</v>
      </c>
      <c r="C34" s="268">
        <v>0</v>
      </c>
      <c r="D34" s="268">
        <v>0</v>
      </c>
      <c r="E34" s="268">
        <v>0</v>
      </c>
    </row>
    <row r="35" spans="1:5" x14ac:dyDescent="0.25">
      <c r="A35" s="266" t="s">
        <v>537</v>
      </c>
      <c r="B35" s="267" t="s">
        <v>1379</v>
      </c>
      <c r="C35" s="268">
        <v>0</v>
      </c>
      <c r="D35" s="268">
        <v>0</v>
      </c>
      <c r="E35" s="268">
        <v>0</v>
      </c>
    </row>
    <row r="36" spans="1:5" s="263" customFormat="1" ht="26.4" x14ac:dyDescent="0.25">
      <c r="A36" s="269" t="s">
        <v>539</v>
      </c>
      <c r="B36" s="270" t="s">
        <v>1388</v>
      </c>
      <c r="C36" s="271">
        <v>2303910694</v>
      </c>
      <c r="D36" s="271">
        <v>-1254812172</v>
      </c>
      <c r="E36" s="271">
        <v>1049098522</v>
      </c>
    </row>
  </sheetData>
  <mergeCells count="1">
    <mergeCell ref="A3:E3"/>
  </mergeCells>
  <pageMargins left="0.75" right="0.75" top="1" bottom="1" header="0.5" footer="0.5"/>
  <pageSetup paperSize="9" fitToHeight="0" orientation="landscape"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8321A-4D03-4565-BA74-A6378E15A04A}">
  <sheetPr>
    <tabColor rgb="FF92D050"/>
    <pageSetUpPr fitToPage="1"/>
  </sheetPr>
  <dimension ref="A1:E36"/>
  <sheetViews>
    <sheetView zoomScaleNormal="100" workbookViewId="0">
      <selection activeCell="E1" sqref="E1"/>
    </sheetView>
  </sheetViews>
  <sheetFormatPr defaultRowHeight="13.2" x14ac:dyDescent="0.25"/>
  <cols>
    <col min="1" max="1" width="8.109375" style="250" customWidth="1"/>
    <col min="2" max="2" width="41" style="250" customWidth="1"/>
    <col min="3" max="3" width="28.6640625" style="250" bestFit="1" customWidth="1"/>
    <col min="4" max="4" width="15.33203125" style="250" bestFit="1" customWidth="1"/>
    <col min="5" max="5" width="23.5546875" style="250" customWidth="1"/>
    <col min="6" max="256" width="9.109375" style="250"/>
    <col min="257" max="257" width="8.109375" style="250" customWidth="1"/>
    <col min="258" max="258" width="41" style="250" customWidth="1"/>
    <col min="259" max="261" width="32.88671875" style="250" customWidth="1"/>
    <col min="262" max="512" width="9.109375" style="250"/>
    <col min="513" max="513" width="8.109375" style="250" customWidth="1"/>
    <col min="514" max="514" width="41" style="250" customWidth="1"/>
    <col min="515" max="517" width="32.88671875" style="250" customWidth="1"/>
    <col min="518" max="768" width="9.109375" style="250"/>
    <col min="769" max="769" width="8.109375" style="250" customWidth="1"/>
    <col min="770" max="770" width="41" style="250" customWidth="1"/>
    <col min="771" max="773" width="32.88671875" style="250" customWidth="1"/>
    <col min="774" max="1024" width="9.109375" style="250"/>
    <col min="1025" max="1025" width="8.109375" style="250" customWidth="1"/>
    <col min="1026" max="1026" width="41" style="250" customWidth="1"/>
    <col min="1027" max="1029" width="32.88671875" style="250" customWidth="1"/>
    <col min="1030" max="1280" width="9.109375" style="250"/>
    <col min="1281" max="1281" width="8.109375" style="250" customWidth="1"/>
    <col min="1282" max="1282" width="41" style="250" customWidth="1"/>
    <col min="1283" max="1285" width="32.88671875" style="250" customWidth="1"/>
    <col min="1286" max="1536" width="9.109375" style="250"/>
    <col min="1537" max="1537" width="8.109375" style="250" customWidth="1"/>
    <col min="1538" max="1538" width="41" style="250" customWidth="1"/>
    <col min="1539" max="1541" width="32.88671875" style="250" customWidth="1"/>
    <col min="1542" max="1792" width="9.109375" style="250"/>
    <col min="1793" max="1793" width="8.109375" style="250" customWidth="1"/>
    <col min="1794" max="1794" width="41" style="250" customWidth="1"/>
    <col min="1795" max="1797" width="32.88671875" style="250" customWidth="1"/>
    <col min="1798" max="2048" width="9.109375" style="250"/>
    <col min="2049" max="2049" width="8.109375" style="250" customWidth="1"/>
    <col min="2050" max="2050" width="41" style="250" customWidth="1"/>
    <col min="2051" max="2053" width="32.88671875" style="250" customWidth="1"/>
    <col min="2054" max="2304" width="9.109375" style="250"/>
    <col min="2305" max="2305" width="8.109375" style="250" customWidth="1"/>
    <col min="2306" max="2306" width="41" style="250" customWidth="1"/>
    <col min="2307" max="2309" width="32.88671875" style="250" customWidth="1"/>
    <col min="2310" max="2560" width="9.109375" style="250"/>
    <col min="2561" max="2561" width="8.109375" style="250" customWidth="1"/>
    <col min="2562" max="2562" width="41" style="250" customWidth="1"/>
    <col min="2563" max="2565" width="32.88671875" style="250" customWidth="1"/>
    <col min="2566" max="2816" width="9.109375" style="250"/>
    <col min="2817" max="2817" width="8.109375" style="250" customWidth="1"/>
    <col min="2818" max="2818" width="41" style="250" customWidth="1"/>
    <col min="2819" max="2821" width="32.88671875" style="250" customWidth="1"/>
    <col min="2822" max="3072" width="9.109375" style="250"/>
    <col min="3073" max="3073" width="8.109375" style="250" customWidth="1"/>
    <col min="3074" max="3074" width="41" style="250" customWidth="1"/>
    <col min="3075" max="3077" width="32.88671875" style="250" customWidth="1"/>
    <col min="3078" max="3328" width="9.109375" style="250"/>
    <col min="3329" max="3329" width="8.109375" style="250" customWidth="1"/>
    <col min="3330" max="3330" width="41" style="250" customWidth="1"/>
    <col min="3331" max="3333" width="32.88671875" style="250" customWidth="1"/>
    <col min="3334" max="3584" width="9.109375" style="250"/>
    <col min="3585" max="3585" width="8.109375" style="250" customWidth="1"/>
    <col min="3586" max="3586" width="41" style="250" customWidth="1"/>
    <col min="3587" max="3589" width="32.88671875" style="250" customWidth="1"/>
    <col min="3590" max="3840" width="9.109375" style="250"/>
    <col min="3841" max="3841" width="8.109375" style="250" customWidth="1"/>
    <col min="3842" max="3842" width="41" style="250" customWidth="1"/>
    <col min="3843" max="3845" width="32.88671875" style="250" customWidth="1"/>
    <col min="3846" max="4096" width="9.109375" style="250"/>
    <col min="4097" max="4097" width="8.109375" style="250" customWidth="1"/>
    <col min="4098" max="4098" width="41" style="250" customWidth="1"/>
    <col min="4099" max="4101" width="32.88671875" style="250" customWidth="1"/>
    <col min="4102" max="4352" width="9.109375" style="250"/>
    <col min="4353" max="4353" width="8.109375" style="250" customWidth="1"/>
    <col min="4354" max="4354" width="41" style="250" customWidth="1"/>
    <col min="4355" max="4357" width="32.88671875" style="250" customWidth="1"/>
    <col min="4358" max="4608" width="9.109375" style="250"/>
    <col min="4609" max="4609" width="8.109375" style="250" customWidth="1"/>
    <col min="4610" max="4610" width="41" style="250" customWidth="1"/>
    <col min="4611" max="4613" width="32.88671875" style="250" customWidth="1"/>
    <col min="4614" max="4864" width="9.109375" style="250"/>
    <col min="4865" max="4865" width="8.109375" style="250" customWidth="1"/>
    <col min="4866" max="4866" width="41" style="250" customWidth="1"/>
    <col min="4867" max="4869" width="32.88671875" style="250" customWidth="1"/>
    <col min="4870" max="5120" width="9.109375" style="250"/>
    <col min="5121" max="5121" width="8.109375" style="250" customWidth="1"/>
    <col min="5122" max="5122" width="41" style="250" customWidth="1"/>
    <col min="5123" max="5125" width="32.88671875" style="250" customWidth="1"/>
    <col min="5126" max="5376" width="9.109375" style="250"/>
    <col min="5377" max="5377" width="8.109375" style="250" customWidth="1"/>
    <col min="5378" max="5378" width="41" style="250" customWidth="1"/>
    <col min="5379" max="5381" width="32.88671875" style="250" customWidth="1"/>
    <col min="5382" max="5632" width="9.109375" style="250"/>
    <col min="5633" max="5633" width="8.109375" style="250" customWidth="1"/>
    <col min="5634" max="5634" width="41" style="250" customWidth="1"/>
    <col min="5635" max="5637" width="32.88671875" style="250" customWidth="1"/>
    <col min="5638" max="5888" width="9.109375" style="250"/>
    <col min="5889" max="5889" width="8.109375" style="250" customWidth="1"/>
    <col min="5890" max="5890" width="41" style="250" customWidth="1"/>
    <col min="5891" max="5893" width="32.88671875" style="250" customWidth="1"/>
    <col min="5894" max="6144" width="9.109375" style="250"/>
    <col min="6145" max="6145" width="8.109375" style="250" customWidth="1"/>
    <col min="6146" max="6146" width="41" style="250" customWidth="1"/>
    <col min="6147" max="6149" width="32.88671875" style="250" customWidth="1"/>
    <col min="6150" max="6400" width="9.109375" style="250"/>
    <col min="6401" max="6401" width="8.109375" style="250" customWidth="1"/>
    <col min="6402" max="6402" width="41" style="250" customWidth="1"/>
    <col min="6403" max="6405" width="32.88671875" style="250" customWidth="1"/>
    <col min="6406" max="6656" width="9.109375" style="250"/>
    <col min="6657" max="6657" width="8.109375" style="250" customWidth="1"/>
    <col min="6658" max="6658" width="41" style="250" customWidth="1"/>
    <col min="6659" max="6661" width="32.88671875" style="250" customWidth="1"/>
    <col min="6662" max="6912" width="9.109375" style="250"/>
    <col min="6913" max="6913" width="8.109375" style="250" customWidth="1"/>
    <col min="6914" max="6914" width="41" style="250" customWidth="1"/>
    <col min="6915" max="6917" width="32.88671875" style="250" customWidth="1"/>
    <col min="6918" max="7168" width="9.109375" style="250"/>
    <col min="7169" max="7169" width="8.109375" style="250" customWidth="1"/>
    <col min="7170" max="7170" width="41" style="250" customWidth="1"/>
    <col min="7171" max="7173" width="32.88671875" style="250" customWidth="1"/>
    <col min="7174" max="7424" width="9.109375" style="250"/>
    <col min="7425" max="7425" width="8.109375" style="250" customWidth="1"/>
    <col min="7426" max="7426" width="41" style="250" customWidth="1"/>
    <col min="7427" max="7429" width="32.88671875" style="250" customWidth="1"/>
    <col min="7430" max="7680" width="9.109375" style="250"/>
    <col min="7681" max="7681" width="8.109375" style="250" customWidth="1"/>
    <col min="7682" max="7682" width="41" style="250" customWidth="1"/>
    <col min="7683" max="7685" width="32.88671875" style="250" customWidth="1"/>
    <col min="7686" max="7936" width="9.109375" style="250"/>
    <col min="7937" max="7937" width="8.109375" style="250" customWidth="1"/>
    <col min="7938" max="7938" width="41" style="250" customWidth="1"/>
    <col min="7939" max="7941" width="32.88671875" style="250" customWidth="1"/>
    <col min="7942" max="8192" width="9.109375" style="250"/>
    <col min="8193" max="8193" width="8.109375" style="250" customWidth="1"/>
    <col min="8194" max="8194" width="41" style="250" customWidth="1"/>
    <col min="8195" max="8197" width="32.88671875" style="250" customWidth="1"/>
    <col min="8198" max="8448" width="9.109375" style="250"/>
    <col min="8449" max="8449" width="8.109375" style="250" customWidth="1"/>
    <col min="8450" max="8450" width="41" style="250" customWidth="1"/>
    <col min="8451" max="8453" width="32.88671875" style="250" customWidth="1"/>
    <col min="8454" max="8704" width="9.109375" style="250"/>
    <col min="8705" max="8705" width="8.109375" style="250" customWidth="1"/>
    <col min="8706" max="8706" width="41" style="250" customWidth="1"/>
    <col min="8707" max="8709" width="32.88671875" style="250" customWidth="1"/>
    <col min="8710" max="8960" width="9.109375" style="250"/>
    <col min="8961" max="8961" width="8.109375" style="250" customWidth="1"/>
    <col min="8962" max="8962" width="41" style="250" customWidth="1"/>
    <col min="8963" max="8965" width="32.88671875" style="250" customWidth="1"/>
    <col min="8966" max="9216" width="9.109375" style="250"/>
    <col min="9217" max="9217" width="8.109375" style="250" customWidth="1"/>
    <col min="9218" max="9218" width="41" style="250" customWidth="1"/>
    <col min="9219" max="9221" width="32.88671875" style="250" customWidth="1"/>
    <col min="9222" max="9472" width="9.109375" style="250"/>
    <col min="9473" max="9473" width="8.109375" style="250" customWidth="1"/>
    <col min="9474" max="9474" width="41" style="250" customWidth="1"/>
    <col min="9475" max="9477" width="32.88671875" style="250" customWidth="1"/>
    <col min="9478" max="9728" width="9.109375" style="250"/>
    <col min="9729" max="9729" width="8.109375" style="250" customWidth="1"/>
    <col min="9730" max="9730" width="41" style="250" customWidth="1"/>
    <col min="9731" max="9733" width="32.88671875" style="250" customWidth="1"/>
    <col min="9734" max="9984" width="9.109375" style="250"/>
    <col min="9985" max="9985" width="8.109375" style="250" customWidth="1"/>
    <col min="9986" max="9986" width="41" style="250" customWidth="1"/>
    <col min="9987" max="9989" width="32.88671875" style="250" customWidth="1"/>
    <col min="9990" max="10240" width="9.109375" style="250"/>
    <col min="10241" max="10241" width="8.109375" style="250" customWidth="1"/>
    <col min="10242" max="10242" width="41" style="250" customWidth="1"/>
    <col min="10243" max="10245" width="32.88671875" style="250" customWidth="1"/>
    <col min="10246" max="10496" width="9.109375" style="250"/>
    <col min="10497" max="10497" width="8.109375" style="250" customWidth="1"/>
    <col min="10498" max="10498" width="41" style="250" customWidth="1"/>
    <col min="10499" max="10501" width="32.88671875" style="250" customWidth="1"/>
    <col min="10502" max="10752" width="9.109375" style="250"/>
    <col min="10753" max="10753" width="8.109375" style="250" customWidth="1"/>
    <col min="10754" max="10754" width="41" style="250" customWidth="1"/>
    <col min="10755" max="10757" width="32.88671875" style="250" customWidth="1"/>
    <col min="10758" max="11008" width="9.109375" style="250"/>
    <col min="11009" max="11009" width="8.109375" style="250" customWidth="1"/>
    <col min="11010" max="11010" width="41" style="250" customWidth="1"/>
    <col min="11011" max="11013" width="32.88671875" style="250" customWidth="1"/>
    <col min="11014" max="11264" width="9.109375" style="250"/>
    <col min="11265" max="11265" width="8.109375" style="250" customWidth="1"/>
    <col min="11266" max="11266" width="41" style="250" customWidth="1"/>
    <col min="11267" max="11269" width="32.88671875" style="250" customWidth="1"/>
    <col min="11270" max="11520" width="9.109375" style="250"/>
    <col min="11521" max="11521" width="8.109375" style="250" customWidth="1"/>
    <col min="11522" max="11522" width="41" style="250" customWidth="1"/>
    <col min="11523" max="11525" width="32.88671875" style="250" customWidth="1"/>
    <col min="11526" max="11776" width="9.109375" style="250"/>
    <col min="11777" max="11777" width="8.109375" style="250" customWidth="1"/>
    <col min="11778" max="11778" width="41" style="250" customWidth="1"/>
    <col min="11779" max="11781" width="32.88671875" style="250" customWidth="1"/>
    <col min="11782" max="12032" width="9.109375" style="250"/>
    <col min="12033" max="12033" width="8.109375" style="250" customWidth="1"/>
    <col min="12034" max="12034" width="41" style="250" customWidth="1"/>
    <col min="12035" max="12037" width="32.88671875" style="250" customWidth="1"/>
    <col min="12038" max="12288" width="9.109375" style="250"/>
    <col min="12289" max="12289" width="8.109375" style="250" customWidth="1"/>
    <col min="12290" max="12290" width="41" style="250" customWidth="1"/>
    <col min="12291" max="12293" width="32.88671875" style="250" customWidth="1"/>
    <col min="12294" max="12544" width="9.109375" style="250"/>
    <col min="12545" max="12545" width="8.109375" style="250" customWidth="1"/>
    <col min="12546" max="12546" width="41" style="250" customWidth="1"/>
    <col min="12547" max="12549" width="32.88671875" style="250" customWidth="1"/>
    <col min="12550" max="12800" width="9.109375" style="250"/>
    <col min="12801" max="12801" width="8.109375" style="250" customWidth="1"/>
    <col min="12802" max="12802" width="41" style="250" customWidth="1"/>
    <col min="12803" max="12805" width="32.88671875" style="250" customWidth="1"/>
    <col min="12806" max="13056" width="9.109375" style="250"/>
    <col min="13057" max="13057" width="8.109375" style="250" customWidth="1"/>
    <col min="13058" max="13058" width="41" style="250" customWidth="1"/>
    <col min="13059" max="13061" width="32.88671875" style="250" customWidth="1"/>
    <col min="13062" max="13312" width="9.109375" style="250"/>
    <col min="13313" max="13313" width="8.109375" style="250" customWidth="1"/>
    <col min="13314" max="13314" width="41" style="250" customWidth="1"/>
    <col min="13315" max="13317" width="32.88671875" style="250" customWidth="1"/>
    <col min="13318" max="13568" width="9.109375" style="250"/>
    <col min="13569" max="13569" width="8.109375" style="250" customWidth="1"/>
    <col min="13570" max="13570" width="41" style="250" customWidth="1"/>
    <col min="13571" max="13573" width="32.88671875" style="250" customWidth="1"/>
    <col min="13574" max="13824" width="9.109375" style="250"/>
    <col min="13825" max="13825" width="8.109375" style="250" customWidth="1"/>
    <col min="13826" max="13826" width="41" style="250" customWidth="1"/>
    <col min="13827" max="13829" width="32.88671875" style="250" customWidth="1"/>
    <col min="13830" max="14080" width="9.109375" style="250"/>
    <col min="14081" max="14081" width="8.109375" style="250" customWidth="1"/>
    <col min="14082" max="14082" width="41" style="250" customWidth="1"/>
    <col min="14083" max="14085" width="32.88671875" style="250" customWidth="1"/>
    <col min="14086" max="14336" width="9.109375" style="250"/>
    <col min="14337" max="14337" width="8.109375" style="250" customWidth="1"/>
    <col min="14338" max="14338" width="41" style="250" customWidth="1"/>
    <col min="14339" max="14341" width="32.88671875" style="250" customWidth="1"/>
    <col min="14342" max="14592" width="9.109375" style="250"/>
    <col min="14593" max="14593" width="8.109375" style="250" customWidth="1"/>
    <col min="14594" max="14594" width="41" style="250" customWidth="1"/>
    <col min="14595" max="14597" width="32.88671875" style="250" customWidth="1"/>
    <col min="14598" max="14848" width="9.109375" style="250"/>
    <col min="14849" max="14849" width="8.109375" style="250" customWidth="1"/>
    <col min="14850" max="14850" width="41" style="250" customWidth="1"/>
    <col min="14851" max="14853" width="32.88671875" style="250" customWidth="1"/>
    <col min="14854" max="15104" width="9.109375" style="250"/>
    <col min="15105" max="15105" width="8.109375" style="250" customWidth="1"/>
    <col min="15106" max="15106" width="41" style="250" customWidth="1"/>
    <col min="15107" max="15109" width="32.88671875" style="250" customWidth="1"/>
    <col min="15110" max="15360" width="9.109375" style="250"/>
    <col min="15361" max="15361" width="8.109375" style="250" customWidth="1"/>
    <col min="15362" max="15362" width="41" style="250" customWidth="1"/>
    <col min="15363" max="15365" width="32.88671875" style="250" customWidth="1"/>
    <col min="15366" max="15616" width="9.109375" style="250"/>
    <col min="15617" max="15617" width="8.109375" style="250" customWidth="1"/>
    <col min="15618" max="15618" width="41" style="250" customWidth="1"/>
    <col min="15619" max="15621" width="32.88671875" style="250" customWidth="1"/>
    <col min="15622" max="15872" width="9.109375" style="250"/>
    <col min="15873" max="15873" width="8.109375" style="250" customWidth="1"/>
    <col min="15874" max="15874" width="41" style="250" customWidth="1"/>
    <col min="15875" max="15877" width="32.88671875" style="250" customWidth="1"/>
    <col min="15878" max="16128" width="9.109375" style="250"/>
    <col min="16129" max="16129" width="8.109375" style="250" customWidth="1"/>
    <col min="16130" max="16130" width="41" style="250" customWidth="1"/>
    <col min="16131" max="16133" width="32.88671875" style="250" customWidth="1"/>
    <col min="16134" max="16384" width="9.109375" style="250"/>
  </cols>
  <sheetData>
    <row r="1" spans="1:5" ht="13.8" x14ac:dyDescent="0.25">
      <c r="E1" s="251" t="s">
        <v>2008</v>
      </c>
    </row>
    <row r="3" spans="1:5" ht="15" x14ac:dyDescent="0.25">
      <c r="A3" s="609" t="s">
        <v>1389</v>
      </c>
      <c r="B3" s="610"/>
      <c r="C3" s="610"/>
      <c r="D3" s="610"/>
      <c r="E3" s="610"/>
    </row>
    <row r="4" spans="1:5" ht="15" x14ac:dyDescent="0.25">
      <c r="A4" s="264" t="s">
        <v>475</v>
      </c>
      <c r="B4" s="264" t="s">
        <v>476</v>
      </c>
      <c r="C4" s="264" t="s">
        <v>477</v>
      </c>
      <c r="D4" s="264" t="s">
        <v>478</v>
      </c>
      <c r="E4" s="264" t="s">
        <v>479</v>
      </c>
    </row>
    <row r="5" spans="1:5" ht="15" x14ac:dyDescent="0.25">
      <c r="A5" s="264">
        <v>1</v>
      </c>
      <c r="B5" s="264">
        <v>2</v>
      </c>
      <c r="C5" s="264">
        <v>3</v>
      </c>
      <c r="D5" s="264">
        <v>4</v>
      </c>
      <c r="E5" s="264">
        <v>5</v>
      </c>
    </row>
    <row r="6" spans="1:5" x14ac:dyDescent="0.25">
      <c r="A6" s="253" t="s">
        <v>480</v>
      </c>
      <c r="B6" s="254" t="s">
        <v>1390</v>
      </c>
      <c r="C6" s="255">
        <v>1843475</v>
      </c>
      <c r="D6" s="255">
        <v>0</v>
      </c>
      <c r="E6" s="255">
        <v>1843475</v>
      </c>
    </row>
    <row r="7" spans="1:5" x14ac:dyDescent="0.25">
      <c r="A7" s="253" t="s">
        <v>482</v>
      </c>
      <c r="B7" s="254" t="s">
        <v>1391</v>
      </c>
      <c r="C7" s="255">
        <v>13126749724</v>
      </c>
      <c r="D7" s="255">
        <v>0</v>
      </c>
      <c r="E7" s="255">
        <v>13126749724</v>
      </c>
    </row>
    <row r="8" spans="1:5" ht="26.4" x14ac:dyDescent="0.25">
      <c r="A8" s="253" t="s">
        <v>484</v>
      </c>
      <c r="B8" s="254" t="s">
        <v>1392</v>
      </c>
      <c r="C8" s="255">
        <v>4509332</v>
      </c>
      <c r="D8" s="255">
        <v>0</v>
      </c>
      <c r="E8" s="255">
        <v>4509332</v>
      </c>
    </row>
    <row r="9" spans="1:5" ht="26.4" x14ac:dyDescent="0.25">
      <c r="A9" s="253" t="s">
        <v>486</v>
      </c>
      <c r="B9" s="254" t="s">
        <v>1393</v>
      </c>
      <c r="C9" s="255">
        <v>836000</v>
      </c>
      <c r="D9" s="255">
        <v>0</v>
      </c>
      <c r="E9" s="255">
        <v>836000</v>
      </c>
    </row>
    <row r="10" spans="1:5" ht="39.6" x14ac:dyDescent="0.25">
      <c r="A10" s="256" t="s">
        <v>488</v>
      </c>
      <c r="B10" s="257" t="s">
        <v>1394</v>
      </c>
      <c r="C10" s="258">
        <v>13133938531</v>
      </c>
      <c r="D10" s="258">
        <v>0</v>
      </c>
      <c r="E10" s="258">
        <v>13133938531</v>
      </c>
    </row>
    <row r="11" spans="1:5" x14ac:dyDescent="0.25">
      <c r="A11" s="253" t="s">
        <v>490</v>
      </c>
      <c r="B11" s="254" t="s">
        <v>1395</v>
      </c>
      <c r="C11" s="255">
        <v>2700100</v>
      </c>
      <c r="D11" s="255">
        <v>0</v>
      </c>
      <c r="E11" s="255">
        <v>2700100</v>
      </c>
    </row>
    <row r="12" spans="1:5" x14ac:dyDescent="0.25">
      <c r="A12" s="253" t="s">
        <v>492</v>
      </c>
      <c r="B12" s="254" t="s">
        <v>1396</v>
      </c>
      <c r="C12" s="255">
        <v>0</v>
      </c>
      <c r="D12" s="255">
        <v>0</v>
      </c>
      <c r="E12" s="255">
        <v>0</v>
      </c>
    </row>
    <row r="13" spans="1:5" ht="26.4" x14ac:dyDescent="0.25">
      <c r="A13" s="256" t="s">
        <v>494</v>
      </c>
      <c r="B13" s="257" t="s">
        <v>1397</v>
      </c>
      <c r="C13" s="258">
        <v>2700100</v>
      </c>
      <c r="D13" s="258">
        <v>0</v>
      </c>
      <c r="E13" s="258">
        <v>2700100</v>
      </c>
    </row>
    <row r="14" spans="1:5" x14ac:dyDescent="0.25">
      <c r="A14" s="253" t="s">
        <v>496</v>
      </c>
      <c r="B14" s="254" t="s">
        <v>1398</v>
      </c>
      <c r="C14" s="255">
        <v>0</v>
      </c>
      <c r="D14" s="255">
        <v>0</v>
      </c>
      <c r="E14" s="255">
        <v>0</v>
      </c>
    </row>
    <row r="15" spans="1:5" ht="26.4" x14ac:dyDescent="0.25">
      <c r="A15" s="253" t="s">
        <v>498</v>
      </c>
      <c r="B15" s="254" t="s">
        <v>1399</v>
      </c>
      <c r="C15" s="255">
        <v>0</v>
      </c>
      <c r="D15" s="255">
        <v>0</v>
      </c>
      <c r="E15" s="255">
        <v>0</v>
      </c>
    </row>
    <row r="16" spans="1:5" ht="26.4" x14ac:dyDescent="0.25">
      <c r="A16" s="253" t="s">
        <v>500</v>
      </c>
      <c r="B16" s="254" t="s">
        <v>1400</v>
      </c>
      <c r="C16" s="255">
        <v>2467676191</v>
      </c>
      <c r="D16" s="255">
        <v>0</v>
      </c>
      <c r="E16" s="255">
        <v>2467676191</v>
      </c>
    </row>
    <row r="17" spans="1:5" x14ac:dyDescent="0.25">
      <c r="A17" s="256" t="s">
        <v>502</v>
      </c>
      <c r="B17" s="257" t="s">
        <v>1401</v>
      </c>
      <c r="C17" s="258">
        <v>2467676191</v>
      </c>
      <c r="D17" s="258">
        <v>0</v>
      </c>
      <c r="E17" s="258">
        <v>2467676191</v>
      </c>
    </row>
    <row r="18" spans="1:5" ht="26.4" x14ac:dyDescent="0.25">
      <c r="A18" s="253" t="s">
        <v>504</v>
      </c>
      <c r="B18" s="254" t="s">
        <v>1402</v>
      </c>
      <c r="C18" s="255">
        <v>127492094</v>
      </c>
      <c r="D18" s="255">
        <v>0</v>
      </c>
      <c r="E18" s="255">
        <v>127492094</v>
      </c>
    </row>
    <row r="19" spans="1:5" ht="26.4" x14ac:dyDescent="0.25">
      <c r="A19" s="253" t="s">
        <v>505</v>
      </c>
      <c r="B19" s="254" t="s">
        <v>1403</v>
      </c>
      <c r="C19" s="255">
        <v>304485392</v>
      </c>
      <c r="D19" s="255">
        <v>0</v>
      </c>
      <c r="E19" s="255">
        <v>304485392</v>
      </c>
    </row>
    <row r="20" spans="1:5" ht="26.4" x14ac:dyDescent="0.25">
      <c r="A20" s="253" t="s">
        <v>507</v>
      </c>
      <c r="B20" s="254" t="s">
        <v>1404</v>
      </c>
      <c r="C20" s="255">
        <v>314080765</v>
      </c>
      <c r="D20" s="255">
        <v>0</v>
      </c>
      <c r="E20" s="255">
        <v>314080765</v>
      </c>
    </row>
    <row r="21" spans="1:5" x14ac:dyDescent="0.25">
      <c r="A21" s="256" t="s">
        <v>509</v>
      </c>
      <c r="B21" s="257" t="s">
        <v>1405</v>
      </c>
      <c r="C21" s="258">
        <v>746058251</v>
      </c>
      <c r="D21" s="258">
        <v>0</v>
      </c>
      <c r="E21" s="258">
        <v>746058251</v>
      </c>
    </row>
    <row r="22" spans="1:5" ht="26.4" x14ac:dyDescent="0.25">
      <c r="A22" s="256" t="s">
        <v>511</v>
      </c>
      <c r="B22" s="257" t="s">
        <v>1406</v>
      </c>
      <c r="C22" s="258">
        <v>7058846</v>
      </c>
      <c r="D22" s="258">
        <v>0</v>
      </c>
      <c r="E22" s="258">
        <v>7058846</v>
      </c>
    </row>
    <row r="23" spans="1:5" ht="26.4" x14ac:dyDescent="0.25">
      <c r="A23" s="256" t="s">
        <v>513</v>
      </c>
      <c r="B23" s="257" t="s">
        <v>1407</v>
      </c>
      <c r="C23" s="258">
        <v>0</v>
      </c>
      <c r="D23" s="258">
        <v>0</v>
      </c>
      <c r="E23" s="258">
        <v>0</v>
      </c>
    </row>
    <row r="24" spans="1:5" x14ac:dyDescent="0.25">
      <c r="A24" s="256" t="s">
        <v>515</v>
      </c>
      <c r="B24" s="257" t="s">
        <v>1408</v>
      </c>
      <c r="C24" s="258">
        <v>16357431919</v>
      </c>
      <c r="D24" s="258">
        <v>0</v>
      </c>
      <c r="E24" s="258">
        <v>16357431919</v>
      </c>
    </row>
    <row r="25" spans="1:5" ht="26.4" x14ac:dyDescent="0.25">
      <c r="A25" s="253" t="s">
        <v>517</v>
      </c>
      <c r="B25" s="254" t="s">
        <v>1409</v>
      </c>
      <c r="C25" s="255">
        <v>14009500764</v>
      </c>
      <c r="D25" s="255">
        <v>0</v>
      </c>
      <c r="E25" s="255">
        <v>14009500764</v>
      </c>
    </row>
    <row r="26" spans="1:5" x14ac:dyDescent="0.25">
      <c r="A26" s="253" t="s">
        <v>519</v>
      </c>
      <c r="B26" s="254" t="s">
        <v>1410</v>
      </c>
      <c r="C26" s="255">
        <v>-2589503677</v>
      </c>
      <c r="D26" s="255">
        <v>0</v>
      </c>
      <c r="E26" s="255">
        <v>-2589503677</v>
      </c>
    </row>
    <row r="27" spans="1:5" x14ac:dyDescent="0.25">
      <c r="A27" s="253" t="s">
        <v>521</v>
      </c>
      <c r="B27" s="254" t="s">
        <v>1411</v>
      </c>
      <c r="C27" s="255">
        <v>0</v>
      </c>
      <c r="D27" s="255">
        <v>0</v>
      </c>
      <c r="E27" s="255">
        <v>0</v>
      </c>
    </row>
    <row r="28" spans="1:5" x14ac:dyDescent="0.25">
      <c r="A28" s="253" t="s">
        <v>523</v>
      </c>
      <c r="B28" s="254" t="s">
        <v>1412</v>
      </c>
      <c r="C28" s="255">
        <v>148412392</v>
      </c>
      <c r="D28" s="255">
        <v>0</v>
      </c>
      <c r="E28" s="255">
        <v>148412392</v>
      </c>
    </row>
    <row r="29" spans="1:5" x14ac:dyDescent="0.25">
      <c r="A29" s="256" t="s">
        <v>525</v>
      </c>
      <c r="B29" s="257" t="s">
        <v>1413</v>
      </c>
      <c r="C29" s="258">
        <v>11568409479</v>
      </c>
      <c r="D29" s="258">
        <v>0</v>
      </c>
      <c r="E29" s="258">
        <v>11568409479</v>
      </c>
    </row>
    <row r="30" spans="1:5" ht="26.4" x14ac:dyDescent="0.25">
      <c r="A30" s="253" t="s">
        <v>527</v>
      </c>
      <c r="B30" s="254" t="s">
        <v>1414</v>
      </c>
      <c r="C30" s="255">
        <v>87122634</v>
      </c>
      <c r="D30" s="255">
        <v>0</v>
      </c>
      <c r="E30" s="255">
        <v>87122634</v>
      </c>
    </row>
    <row r="31" spans="1:5" ht="26.4" x14ac:dyDescent="0.25">
      <c r="A31" s="253" t="s">
        <v>529</v>
      </c>
      <c r="B31" s="254" t="s">
        <v>1415</v>
      </c>
      <c r="C31" s="255">
        <v>240825531</v>
      </c>
      <c r="D31" s="255">
        <v>0</v>
      </c>
      <c r="E31" s="255">
        <v>240825531</v>
      </c>
    </row>
    <row r="32" spans="1:5" ht="26.4" x14ac:dyDescent="0.25">
      <c r="A32" s="253" t="s">
        <v>531</v>
      </c>
      <c r="B32" s="254" t="s">
        <v>1416</v>
      </c>
      <c r="C32" s="255">
        <v>98440576</v>
      </c>
      <c r="D32" s="255">
        <v>0</v>
      </c>
      <c r="E32" s="255">
        <v>98440576</v>
      </c>
    </row>
    <row r="33" spans="1:5" x14ac:dyDescent="0.25">
      <c r="A33" s="256" t="s">
        <v>533</v>
      </c>
      <c r="B33" s="257" t="s">
        <v>1417</v>
      </c>
      <c r="C33" s="258">
        <v>426388741</v>
      </c>
      <c r="D33" s="258">
        <v>0</v>
      </c>
      <c r="E33" s="258">
        <v>426388741</v>
      </c>
    </row>
    <row r="34" spans="1:5" ht="26.4" x14ac:dyDescent="0.25">
      <c r="A34" s="256" t="s">
        <v>535</v>
      </c>
      <c r="B34" s="257" t="s">
        <v>1418</v>
      </c>
      <c r="C34" s="258">
        <v>0</v>
      </c>
      <c r="D34" s="258">
        <v>0</v>
      </c>
      <c r="E34" s="258">
        <v>0</v>
      </c>
    </row>
    <row r="35" spans="1:5" ht="26.4" x14ac:dyDescent="0.25">
      <c r="A35" s="256" t="s">
        <v>537</v>
      </c>
      <c r="B35" s="257" t="s">
        <v>1419</v>
      </c>
      <c r="C35" s="258">
        <v>4362633699</v>
      </c>
      <c r="D35" s="258">
        <v>0</v>
      </c>
      <c r="E35" s="258">
        <v>4362633699</v>
      </c>
    </row>
    <row r="36" spans="1:5" x14ac:dyDescent="0.25">
      <c r="A36" s="256" t="s">
        <v>539</v>
      </c>
      <c r="B36" s="257" t="s">
        <v>1420</v>
      </c>
      <c r="C36" s="258">
        <v>16357431919</v>
      </c>
      <c r="D36" s="258">
        <v>0</v>
      </c>
      <c r="E36" s="258">
        <v>16357431919</v>
      </c>
    </row>
  </sheetData>
  <mergeCells count="1">
    <mergeCell ref="A3:E3"/>
  </mergeCells>
  <pageMargins left="0.75" right="0.75" top="1" bottom="1" header="0.5" footer="0.5"/>
  <pageSetup paperSize="9" scale="75" fitToHeight="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AA409"/>
  <sheetViews>
    <sheetView view="pageBreakPreview" zoomScale="85" zoomScaleNormal="80" zoomScaleSheetLayoutView="85" workbookViewId="0">
      <pane ySplit="7" topLeftCell="A8" activePane="bottomLeft" state="frozen"/>
      <selection activeCell="D35" sqref="D35"/>
      <selection pane="bottomLeft" activeCell="O1" sqref="O1"/>
    </sheetView>
  </sheetViews>
  <sheetFormatPr defaultColWidth="9.109375" defaultRowHeight="16.8" x14ac:dyDescent="0.3"/>
  <cols>
    <col min="1" max="1" width="5.88671875" style="100" customWidth="1"/>
    <col min="2" max="2" width="7.6640625" style="48" customWidth="1"/>
    <col min="3" max="3" width="65.44140625" style="48" customWidth="1"/>
    <col min="4" max="4" width="14.109375" style="34" customWidth="1"/>
    <col min="5" max="5" width="11.44140625" style="34" customWidth="1"/>
    <col min="6" max="6" width="9.6640625" style="34" customWidth="1"/>
    <col min="7" max="7" width="10.6640625" style="34" customWidth="1"/>
    <col min="8" max="8" width="14.109375" style="34" customWidth="1"/>
    <col min="9" max="9" width="11.44140625" style="34" customWidth="1"/>
    <col min="10" max="10" width="9.6640625" style="34" customWidth="1"/>
    <col min="11" max="11" width="10.6640625" style="34" customWidth="1"/>
    <col min="12" max="12" width="10.109375" style="34" customWidth="1"/>
    <col min="13" max="13" width="10" style="228" customWidth="1"/>
    <col min="14" max="15" width="9.109375" style="34"/>
    <col min="16" max="16" width="9.109375" style="5"/>
    <col min="17" max="17" width="13.44140625" style="5" customWidth="1"/>
    <col min="18" max="18" width="9.109375" style="5"/>
    <col min="19" max="19" width="9.109375" style="177"/>
    <col min="20" max="16384" width="9.109375" style="5"/>
  </cols>
  <sheetData>
    <row r="1" spans="1:19" s="72" customFormat="1" x14ac:dyDescent="0.3">
      <c r="A1" s="69"/>
      <c r="B1" s="69"/>
      <c r="C1" s="69"/>
      <c r="D1" s="52"/>
      <c r="E1" s="52"/>
      <c r="F1" s="52"/>
      <c r="G1" s="70"/>
      <c r="H1" s="52"/>
      <c r="I1" s="52"/>
      <c r="J1" s="52"/>
      <c r="K1" s="70"/>
      <c r="L1" s="52"/>
      <c r="M1" s="227"/>
      <c r="N1" s="52"/>
      <c r="O1" s="233" t="s">
        <v>1992</v>
      </c>
      <c r="P1" s="34"/>
      <c r="Q1" s="34"/>
      <c r="R1" s="34"/>
      <c r="S1" s="71"/>
    </row>
    <row r="2" spans="1:19" s="72" customFormat="1" x14ac:dyDescent="0.3">
      <c r="A2" s="69"/>
      <c r="B2" s="69"/>
      <c r="C2" s="69"/>
      <c r="D2" s="52"/>
      <c r="E2" s="52"/>
      <c r="F2" s="52"/>
      <c r="G2" s="70"/>
      <c r="H2" s="52"/>
      <c r="I2" s="52"/>
      <c r="J2" s="52"/>
      <c r="K2" s="70"/>
      <c r="L2" s="52"/>
      <c r="M2" s="227"/>
      <c r="N2" s="52"/>
      <c r="O2" s="52"/>
      <c r="P2" s="34"/>
      <c r="Q2" s="34"/>
      <c r="R2" s="34"/>
      <c r="S2" s="71"/>
    </row>
    <row r="3" spans="1:19" s="72" customFormat="1" x14ac:dyDescent="0.3">
      <c r="A3" s="69"/>
      <c r="B3" s="73"/>
      <c r="C3" s="73"/>
      <c r="D3" s="73"/>
      <c r="E3" s="11"/>
      <c r="F3" s="11"/>
      <c r="G3" s="11"/>
      <c r="H3" s="73"/>
      <c r="I3" s="11"/>
      <c r="J3" s="11"/>
      <c r="K3" s="11"/>
      <c r="L3" s="52"/>
      <c r="M3" s="227"/>
      <c r="N3" s="52"/>
      <c r="O3" s="52"/>
      <c r="P3" s="34"/>
      <c r="Q3" s="34"/>
      <c r="R3" s="34"/>
      <c r="S3" s="71"/>
    </row>
    <row r="4" spans="1:19" s="34" customFormat="1" x14ac:dyDescent="0.3">
      <c r="A4" s="74"/>
      <c r="B4" s="74"/>
      <c r="C4" s="74" t="s">
        <v>31</v>
      </c>
      <c r="D4" s="52"/>
      <c r="E4" s="52"/>
      <c r="F4" s="52"/>
      <c r="G4" s="52"/>
      <c r="H4" s="52"/>
      <c r="I4" s="52"/>
      <c r="J4" s="52"/>
      <c r="K4" s="52"/>
      <c r="L4" s="52"/>
      <c r="M4" s="227"/>
      <c r="N4" s="52"/>
      <c r="O4" s="52"/>
      <c r="S4" s="75"/>
    </row>
    <row r="5" spans="1:19" s="34" customFormat="1" ht="17.399999999999999" thickBot="1" x14ac:dyDescent="0.35">
      <c r="A5" s="76"/>
      <c r="B5" s="76"/>
      <c r="C5" s="76" t="s">
        <v>211</v>
      </c>
      <c r="D5" s="52"/>
      <c r="E5" s="52"/>
      <c r="F5" s="52"/>
      <c r="G5" s="52"/>
      <c r="H5" s="52"/>
      <c r="I5" s="52"/>
      <c r="J5" s="52"/>
      <c r="K5" s="52"/>
      <c r="L5" s="52"/>
      <c r="M5" s="227"/>
      <c r="N5" s="52"/>
      <c r="O5" s="52"/>
      <c r="S5" s="75"/>
    </row>
    <row r="6" spans="1:19" s="34" customFormat="1" ht="17.399999999999999" thickBot="1" x14ac:dyDescent="0.35">
      <c r="A6" s="77"/>
      <c r="B6" s="78"/>
      <c r="C6" s="79"/>
      <c r="D6" s="576" t="s">
        <v>159</v>
      </c>
      <c r="E6" s="577"/>
      <c r="F6" s="577"/>
      <c r="G6" s="577"/>
      <c r="H6" s="573" t="s">
        <v>466</v>
      </c>
      <c r="I6" s="574"/>
      <c r="J6" s="574"/>
      <c r="K6" s="575"/>
      <c r="L6" s="573" t="s">
        <v>467</v>
      </c>
      <c r="M6" s="574"/>
      <c r="N6" s="574"/>
      <c r="O6" s="575"/>
      <c r="S6" s="75"/>
    </row>
    <row r="7" spans="1:19" s="83" customFormat="1" ht="42" thickBot="1" x14ac:dyDescent="0.3">
      <c r="A7" s="80"/>
      <c r="B7" s="81"/>
      <c r="C7" s="82"/>
      <c r="D7" s="179" t="s">
        <v>25</v>
      </c>
      <c r="E7" s="31" t="s">
        <v>42</v>
      </c>
      <c r="F7" s="32" t="s">
        <v>43</v>
      </c>
      <c r="G7" s="182" t="s">
        <v>44</v>
      </c>
      <c r="H7" s="179" t="s">
        <v>25</v>
      </c>
      <c r="I7" s="31" t="s">
        <v>42</v>
      </c>
      <c r="J7" s="32" t="s">
        <v>43</v>
      </c>
      <c r="K7" s="182" t="s">
        <v>44</v>
      </c>
      <c r="L7" s="179" t="s">
        <v>25</v>
      </c>
      <c r="M7" s="31" t="s">
        <v>42</v>
      </c>
      <c r="N7" s="32" t="s">
        <v>43</v>
      </c>
      <c r="O7" s="182" t="s">
        <v>44</v>
      </c>
      <c r="S7" s="188"/>
    </row>
    <row r="8" spans="1:19" s="34" customFormat="1" x14ac:dyDescent="0.3">
      <c r="A8" s="84" t="s">
        <v>5</v>
      </c>
      <c r="B8" s="85" t="s">
        <v>6</v>
      </c>
      <c r="C8" s="86" t="s">
        <v>7</v>
      </c>
      <c r="D8" s="180"/>
      <c r="E8" s="186"/>
      <c r="F8" s="186"/>
      <c r="G8" s="183"/>
      <c r="H8" s="180"/>
      <c r="I8" s="186"/>
      <c r="J8" s="186"/>
      <c r="K8" s="183"/>
      <c r="L8" s="180"/>
      <c r="M8" s="186"/>
      <c r="N8" s="186"/>
      <c r="O8" s="183"/>
      <c r="S8" s="75"/>
    </row>
    <row r="9" spans="1:19" s="34" customFormat="1" x14ac:dyDescent="0.3">
      <c r="A9" s="87"/>
      <c r="B9" s="88"/>
      <c r="C9" s="89"/>
      <c r="D9" s="92"/>
      <c r="E9" s="38"/>
      <c r="F9" s="38"/>
      <c r="G9" s="96"/>
      <c r="H9" s="92"/>
      <c r="I9" s="38"/>
      <c r="J9" s="38"/>
      <c r="K9" s="96"/>
      <c r="L9" s="92"/>
      <c r="M9" s="38"/>
      <c r="N9" s="38"/>
      <c r="O9" s="96"/>
      <c r="S9" s="75"/>
    </row>
    <row r="10" spans="1:19" s="34" customFormat="1" x14ac:dyDescent="0.3">
      <c r="A10" s="87">
        <v>101</v>
      </c>
      <c r="B10" s="90"/>
      <c r="C10" s="91" t="s">
        <v>174</v>
      </c>
      <c r="D10" s="92"/>
      <c r="E10" s="38"/>
      <c r="F10" s="38"/>
      <c r="G10" s="96"/>
      <c r="H10" s="92"/>
      <c r="I10" s="38"/>
      <c r="J10" s="38"/>
      <c r="K10" s="96"/>
      <c r="L10" s="92"/>
      <c r="M10" s="38"/>
      <c r="N10" s="38"/>
      <c r="O10" s="96"/>
      <c r="S10" s="75"/>
    </row>
    <row r="11" spans="1:19" s="56" customFormat="1" ht="13.8" x14ac:dyDescent="0.25">
      <c r="A11" s="47"/>
      <c r="B11" s="118" t="s">
        <v>8</v>
      </c>
      <c r="C11" s="56" t="s">
        <v>22</v>
      </c>
      <c r="D11" s="57">
        <v>143157</v>
      </c>
      <c r="E11" s="36">
        <v>143157</v>
      </c>
      <c r="F11" s="36"/>
      <c r="G11" s="68"/>
      <c r="H11" s="57">
        <v>139538</v>
      </c>
      <c r="I11" s="36">
        <v>139538</v>
      </c>
      <c r="J11" s="36">
        <v>0</v>
      </c>
      <c r="K11" s="68">
        <v>0</v>
      </c>
      <c r="L11" s="57">
        <v>139538</v>
      </c>
      <c r="M11" s="36">
        <v>139538</v>
      </c>
      <c r="N11" s="36">
        <v>0</v>
      </c>
      <c r="O11" s="68">
        <v>0</v>
      </c>
      <c r="P11" s="48"/>
      <c r="Q11" s="48"/>
      <c r="R11" s="48"/>
      <c r="S11" s="64"/>
    </row>
    <row r="12" spans="1:19" s="56" customFormat="1" ht="13.8" x14ac:dyDescent="0.25">
      <c r="A12" s="47"/>
      <c r="B12" s="118" t="s">
        <v>13</v>
      </c>
      <c r="C12" s="56" t="s">
        <v>56</v>
      </c>
      <c r="D12" s="57">
        <v>22080</v>
      </c>
      <c r="E12" s="36">
        <v>22080</v>
      </c>
      <c r="F12" s="36"/>
      <c r="G12" s="68"/>
      <c r="H12" s="57">
        <v>21952</v>
      </c>
      <c r="I12" s="36">
        <v>21952</v>
      </c>
      <c r="J12" s="36">
        <v>0</v>
      </c>
      <c r="K12" s="68">
        <v>0</v>
      </c>
      <c r="L12" s="57">
        <v>21880</v>
      </c>
      <c r="M12" s="36">
        <v>21880</v>
      </c>
      <c r="N12" s="36">
        <v>0</v>
      </c>
      <c r="O12" s="68">
        <v>0</v>
      </c>
      <c r="P12" s="48"/>
      <c r="Q12" s="48"/>
      <c r="R12" s="48"/>
      <c r="S12" s="64"/>
    </row>
    <row r="13" spans="1:19" s="56" customFormat="1" ht="13.8" x14ac:dyDescent="0.25">
      <c r="A13" s="47"/>
      <c r="B13" s="118" t="s">
        <v>14</v>
      </c>
      <c r="C13" s="56" t="s">
        <v>27</v>
      </c>
      <c r="D13" s="57">
        <v>15177</v>
      </c>
      <c r="E13" s="36">
        <v>15177</v>
      </c>
      <c r="F13" s="36"/>
      <c r="G13" s="68"/>
      <c r="H13" s="57">
        <v>15314</v>
      </c>
      <c r="I13" s="36">
        <v>15314</v>
      </c>
      <c r="J13" s="36">
        <v>0</v>
      </c>
      <c r="K13" s="68">
        <v>0</v>
      </c>
      <c r="L13" s="57">
        <v>13855</v>
      </c>
      <c r="M13" s="36">
        <v>13855</v>
      </c>
      <c r="N13" s="36">
        <v>0</v>
      </c>
      <c r="O13" s="68">
        <v>0</v>
      </c>
      <c r="P13" s="48"/>
      <c r="Q13" s="48"/>
      <c r="R13" s="48"/>
      <c r="S13" s="64"/>
    </row>
    <row r="14" spans="1:19" s="34" customFormat="1" x14ac:dyDescent="0.3">
      <c r="A14" s="66"/>
      <c r="B14" s="67" t="s">
        <v>19</v>
      </c>
      <c r="C14" s="56" t="s">
        <v>51</v>
      </c>
      <c r="D14" s="57"/>
      <c r="E14" s="36"/>
      <c r="F14" s="36"/>
      <c r="G14" s="68"/>
      <c r="H14" s="57"/>
      <c r="I14" s="36"/>
      <c r="J14" s="36"/>
      <c r="K14" s="68"/>
      <c r="L14" s="57"/>
      <c r="M14" s="36"/>
      <c r="N14" s="36"/>
      <c r="O14" s="68"/>
      <c r="S14" s="75"/>
    </row>
    <row r="15" spans="1:19" s="34" customFormat="1" x14ac:dyDescent="0.3">
      <c r="A15" s="66"/>
      <c r="B15" s="67"/>
      <c r="C15" s="56" t="s">
        <v>343</v>
      </c>
      <c r="D15" s="57">
        <v>2794</v>
      </c>
      <c r="E15" s="36">
        <v>2794</v>
      </c>
      <c r="F15" s="36"/>
      <c r="G15" s="68"/>
      <c r="H15" s="57">
        <v>1861</v>
      </c>
      <c r="I15" s="36">
        <v>1861</v>
      </c>
      <c r="J15" s="36">
        <v>0</v>
      </c>
      <c r="K15" s="68">
        <v>0</v>
      </c>
      <c r="L15" s="57">
        <v>336</v>
      </c>
      <c r="M15" s="36">
        <v>336</v>
      </c>
      <c r="N15" s="36">
        <v>0</v>
      </c>
      <c r="O15" s="68">
        <v>0</v>
      </c>
      <c r="S15" s="75"/>
    </row>
    <row r="16" spans="1:19" s="34" customFormat="1" x14ac:dyDescent="0.3">
      <c r="A16" s="66"/>
      <c r="B16" s="67"/>
      <c r="C16" s="56" t="s">
        <v>344</v>
      </c>
      <c r="D16" s="57">
        <v>762</v>
      </c>
      <c r="E16" s="36">
        <v>762</v>
      </c>
      <c r="F16" s="36"/>
      <c r="G16" s="68"/>
      <c r="H16" s="57">
        <v>762</v>
      </c>
      <c r="I16" s="36">
        <v>762</v>
      </c>
      <c r="J16" s="36">
        <v>0</v>
      </c>
      <c r="K16" s="68">
        <v>0</v>
      </c>
      <c r="L16" s="57">
        <v>650</v>
      </c>
      <c r="M16" s="36">
        <v>650</v>
      </c>
      <c r="N16" s="36">
        <v>0</v>
      </c>
      <c r="O16" s="68">
        <v>0</v>
      </c>
      <c r="S16" s="75"/>
    </row>
    <row r="17" spans="1:19" s="34" customFormat="1" x14ac:dyDescent="0.3">
      <c r="A17" s="66"/>
      <c r="B17" s="67"/>
      <c r="C17" s="56" t="s">
        <v>367</v>
      </c>
      <c r="D17" s="57"/>
      <c r="E17" s="36"/>
      <c r="F17" s="36"/>
      <c r="G17" s="220"/>
      <c r="H17" s="57">
        <v>2400</v>
      </c>
      <c r="I17" s="36">
        <v>2400</v>
      </c>
      <c r="J17" s="36">
        <v>0</v>
      </c>
      <c r="K17" s="68">
        <v>0</v>
      </c>
      <c r="L17" s="57">
        <v>1499</v>
      </c>
      <c r="M17" s="36">
        <v>1499</v>
      </c>
      <c r="N17" s="36">
        <v>0</v>
      </c>
      <c r="O17" s="68">
        <v>0</v>
      </c>
      <c r="S17" s="75"/>
    </row>
    <row r="18" spans="1:19" s="95" customFormat="1" x14ac:dyDescent="0.3">
      <c r="A18" s="93"/>
      <c r="B18" s="94"/>
      <c r="C18" s="54" t="s">
        <v>53</v>
      </c>
      <c r="D18" s="46">
        <f>SUM(D15:D16)</f>
        <v>3556</v>
      </c>
      <c r="E18" s="39">
        <f t="shared" ref="E18:G18" si="0">SUM(E15:E16)</f>
        <v>3556</v>
      </c>
      <c r="F18" s="39">
        <f t="shared" si="0"/>
        <v>0</v>
      </c>
      <c r="G18" s="219">
        <f t="shared" si="0"/>
        <v>0</v>
      </c>
      <c r="H18" s="46">
        <v>5023</v>
      </c>
      <c r="I18" s="39">
        <v>5023</v>
      </c>
      <c r="J18" s="39">
        <v>0</v>
      </c>
      <c r="K18" s="219">
        <v>0</v>
      </c>
      <c r="L18" s="46">
        <f t="shared" ref="L18:O18" si="1">SUM(L15:L17)</f>
        <v>2485</v>
      </c>
      <c r="M18" s="39">
        <f t="shared" si="1"/>
        <v>2485</v>
      </c>
      <c r="N18" s="39">
        <f t="shared" si="1"/>
        <v>0</v>
      </c>
      <c r="O18" s="219">
        <f t="shared" si="1"/>
        <v>0</v>
      </c>
      <c r="S18" s="150"/>
    </row>
    <row r="19" spans="1:19" s="95" customFormat="1" x14ac:dyDescent="0.3">
      <c r="A19" s="93"/>
      <c r="B19" s="67" t="s">
        <v>21</v>
      </c>
      <c r="C19" s="56" t="s">
        <v>20</v>
      </c>
      <c r="D19" s="46"/>
      <c r="E19" s="39"/>
      <c r="F19" s="39"/>
      <c r="G19" s="55"/>
      <c r="H19" s="46"/>
      <c r="I19" s="39"/>
      <c r="J19" s="39"/>
      <c r="K19" s="55"/>
      <c r="L19" s="46"/>
      <c r="M19" s="39"/>
      <c r="N19" s="39"/>
      <c r="O19" s="55"/>
      <c r="S19" s="150"/>
    </row>
    <row r="20" spans="1:19" s="95" customFormat="1" x14ac:dyDescent="0.3">
      <c r="A20" s="93"/>
      <c r="B20" s="67"/>
      <c r="C20" s="56" t="s">
        <v>345</v>
      </c>
      <c r="D20" s="57">
        <v>2000</v>
      </c>
      <c r="E20" s="36">
        <v>2000</v>
      </c>
      <c r="F20" s="39"/>
      <c r="G20" s="55"/>
      <c r="H20" s="57">
        <v>9224</v>
      </c>
      <c r="I20" s="36">
        <v>9224</v>
      </c>
      <c r="J20" s="36">
        <v>0</v>
      </c>
      <c r="K20" s="68">
        <v>0</v>
      </c>
      <c r="L20" s="57">
        <v>9223</v>
      </c>
      <c r="M20" s="36">
        <v>9223</v>
      </c>
      <c r="N20" s="36">
        <v>0</v>
      </c>
      <c r="O20" s="68">
        <v>0</v>
      </c>
      <c r="S20" s="150"/>
    </row>
    <row r="21" spans="1:19" s="95" customFormat="1" x14ac:dyDescent="0.3">
      <c r="A21" s="93"/>
      <c r="B21" s="67"/>
      <c r="C21" s="56" t="s">
        <v>346</v>
      </c>
      <c r="D21" s="57">
        <v>2000</v>
      </c>
      <c r="E21" s="36">
        <v>2000</v>
      </c>
      <c r="F21" s="39"/>
      <c r="G21" s="55"/>
      <c r="H21" s="57">
        <v>2000</v>
      </c>
      <c r="I21" s="36">
        <v>2000</v>
      </c>
      <c r="J21" s="36">
        <v>0</v>
      </c>
      <c r="K21" s="68">
        <v>0</v>
      </c>
      <c r="L21" s="57">
        <v>1118</v>
      </c>
      <c r="M21" s="36">
        <v>1118</v>
      </c>
      <c r="N21" s="39">
        <v>0</v>
      </c>
      <c r="O21" s="55">
        <v>0</v>
      </c>
      <c r="S21" s="150"/>
    </row>
    <row r="22" spans="1:19" s="95" customFormat="1" x14ac:dyDescent="0.3">
      <c r="A22" s="93"/>
      <c r="B22" s="67"/>
      <c r="C22" s="54" t="s">
        <v>128</v>
      </c>
      <c r="D22" s="46">
        <f t="shared" ref="D22:G22" si="2">SUM(D20:D21)</f>
        <v>4000</v>
      </c>
      <c r="E22" s="39">
        <f t="shared" si="2"/>
        <v>4000</v>
      </c>
      <c r="F22" s="39">
        <f t="shared" si="2"/>
        <v>0</v>
      </c>
      <c r="G22" s="55">
        <f t="shared" si="2"/>
        <v>0</v>
      </c>
      <c r="H22" s="46">
        <v>11224</v>
      </c>
      <c r="I22" s="39">
        <v>11224</v>
      </c>
      <c r="J22" s="39">
        <v>0</v>
      </c>
      <c r="K22" s="55">
        <v>0</v>
      </c>
      <c r="L22" s="46">
        <f t="shared" ref="L22:O22" si="3">SUM(L20:L21)</f>
        <v>10341</v>
      </c>
      <c r="M22" s="39">
        <f t="shared" si="3"/>
        <v>10341</v>
      </c>
      <c r="N22" s="39">
        <f t="shared" si="3"/>
        <v>0</v>
      </c>
      <c r="O22" s="55">
        <f t="shared" si="3"/>
        <v>0</v>
      </c>
      <c r="S22" s="150"/>
    </row>
    <row r="23" spans="1:19" s="34" customFormat="1" x14ac:dyDescent="0.3">
      <c r="A23" s="66"/>
      <c r="B23" s="67"/>
      <c r="C23" s="89" t="s">
        <v>10</v>
      </c>
      <c r="D23" s="181">
        <f t="shared" ref="D23:G23" si="4">D11+D12+D13+D18+D22</f>
        <v>187970</v>
      </c>
      <c r="E23" s="187">
        <f t="shared" si="4"/>
        <v>187970</v>
      </c>
      <c r="F23" s="187">
        <f t="shared" si="4"/>
        <v>0</v>
      </c>
      <c r="G23" s="184">
        <f t="shared" si="4"/>
        <v>0</v>
      </c>
      <c r="H23" s="181">
        <v>193051</v>
      </c>
      <c r="I23" s="187">
        <v>193051</v>
      </c>
      <c r="J23" s="187">
        <v>0</v>
      </c>
      <c r="K23" s="184">
        <v>0</v>
      </c>
      <c r="L23" s="181">
        <f t="shared" ref="L23:O23" si="5">L11+L12+L13+L18+L22</f>
        <v>188099</v>
      </c>
      <c r="M23" s="187">
        <f t="shared" si="5"/>
        <v>188099</v>
      </c>
      <c r="N23" s="187">
        <f t="shared" si="5"/>
        <v>0</v>
      </c>
      <c r="O23" s="184">
        <f t="shared" si="5"/>
        <v>0</v>
      </c>
      <c r="S23" s="75"/>
    </row>
    <row r="24" spans="1:19" s="34" customFormat="1" x14ac:dyDescent="0.3">
      <c r="A24" s="66"/>
      <c r="B24" s="67"/>
      <c r="C24" s="89"/>
      <c r="D24" s="181"/>
      <c r="E24" s="187"/>
      <c r="F24" s="187"/>
      <c r="G24" s="184"/>
      <c r="H24" s="222"/>
      <c r="I24" s="223"/>
      <c r="J24" s="223"/>
      <c r="K24" s="224"/>
      <c r="L24" s="181"/>
      <c r="M24" s="187"/>
      <c r="N24" s="187"/>
      <c r="O24" s="184"/>
      <c r="S24" s="75"/>
    </row>
    <row r="25" spans="1:19" s="34" customFormat="1" x14ac:dyDescent="0.3">
      <c r="A25" s="87">
        <v>102</v>
      </c>
      <c r="B25" s="90"/>
      <c r="C25" s="97" t="s">
        <v>160</v>
      </c>
      <c r="D25" s="92"/>
      <c r="E25" s="38"/>
      <c r="F25" s="38"/>
      <c r="G25" s="96"/>
      <c r="H25" s="57"/>
      <c r="I25" s="36"/>
      <c r="J25" s="36"/>
      <c r="K25" s="68"/>
      <c r="L25" s="92"/>
      <c r="M25" s="38"/>
      <c r="N25" s="38"/>
      <c r="O25" s="96"/>
      <c r="S25" s="75"/>
    </row>
    <row r="26" spans="1:19" s="56" customFormat="1" ht="13.8" x14ac:dyDescent="0.25">
      <c r="A26" s="47"/>
      <c r="B26" s="118" t="s">
        <v>8</v>
      </c>
      <c r="C26" s="56" t="s">
        <v>22</v>
      </c>
      <c r="D26" s="57">
        <v>151846</v>
      </c>
      <c r="E26" s="36">
        <v>151846</v>
      </c>
      <c r="F26" s="36"/>
      <c r="G26" s="68"/>
      <c r="H26" s="57">
        <v>144516</v>
      </c>
      <c r="I26" s="36">
        <v>144516</v>
      </c>
      <c r="J26" s="36">
        <v>0</v>
      </c>
      <c r="K26" s="68">
        <v>0</v>
      </c>
      <c r="L26" s="57">
        <v>144465</v>
      </c>
      <c r="M26" s="36">
        <v>144465</v>
      </c>
      <c r="N26" s="36">
        <v>0</v>
      </c>
      <c r="O26" s="68">
        <v>0</v>
      </c>
      <c r="P26" s="48"/>
      <c r="Q26" s="48"/>
      <c r="R26" s="48"/>
      <c r="S26" s="64"/>
    </row>
    <row r="27" spans="1:19" s="56" customFormat="1" ht="13.8" x14ac:dyDescent="0.25">
      <c r="A27" s="47"/>
      <c r="B27" s="118" t="s">
        <v>13</v>
      </c>
      <c r="C27" s="56" t="s">
        <v>56</v>
      </c>
      <c r="D27" s="57">
        <v>23536</v>
      </c>
      <c r="E27" s="36">
        <v>23536</v>
      </c>
      <c r="F27" s="36"/>
      <c r="G27" s="68"/>
      <c r="H27" s="57">
        <v>23323</v>
      </c>
      <c r="I27" s="36">
        <v>23323</v>
      </c>
      <c r="J27" s="36">
        <v>0</v>
      </c>
      <c r="K27" s="68">
        <v>0</v>
      </c>
      <c r="L27" s="57">
        <v>23251</v>
      </c>
      <c r="M27" s="36">
        <v>23251</v>
      </c>
      <c r="N27" s="36">
        <v>0</v>
      </c>
      <c r="O27" s="68">
        <v>0</v>
      </c>
      <c r="P27" s="48"/>
      <c r="Q27" s="48"/>
      <c r="R27" s="48"/>
      <c r="S27" s="64"/>
    </row>
    <row r="28" spans="1:19" s="56" customFormat="1" ht="13.8" x14ac:dyDescent="0.25">
      <c r="A28" s="47"/>
      <c r="B28" s="118" t="s">
        <v>14</v>
      </c>
      <c r="C28" s="56" t="s">
        <v>27</v>
      </c>
      <c r="D28" s="57">
        <v>9308</v>
      </c>
      <c r="E28" s="36">
        <v>9308</v>
      </c>
      <c r="F28" s="36"/>
      <c r="G28" s="68"/>
      <c r="H28" s="57">
        <v>9397</v>
      </c>
      <c r="I28" s="36">
        <v>9397</v>
      </c>
      <c r="J28" s="36">
        <v>0</v>
      </c>
      <c r="K28" s="68">
        <v>0</v>
      </c>
      <c r="L28" s="57">
        <v>9331</v>
      </c>
      <c r="M28" s="36">
        <v>9331</v>
      </c>
      <c r="N28" s="36">
        <v>0</v>
      </c>
      <c r="O28" s="68">
        <v>0</v>
      </c>
      <c r="P28" s="48"/>
      <c r="Q28" s="48"/>
      <c r="R28" s="48"/>
      <c r="S28" s="64"/>
    </row>
    <row r="29" spans="1:19" s="34" customFormat="1" x14ac:dyDescent="0.3">
      <c r="A29" s="66"/>
      <c r="B29" s="67" t="s">
        <v>19</v>
      </c>
      <c r="C29" s="56" t="s">
        <v>51</v>
      </c>
      <c r="D29" s="57"/>
      <c r="E29" s="36"/>
      <c r="F29" s="36"/>
      <c r="G29" s="68"/>
      <c r="H29" s="57"/>
      <c r="I29" s="36"/>
      <c r="J29" s="36"/>
      <c r="K29" s="68"/>
      <c r="L29" s="57"/>
      <c r="M29" s="36"/>
      <c r="N29" s="36"/>
      <c r="O29" s="68"/>
      <c r="S29" s="75"/>
    </row>
    <row r="30" spans="1:19" s="56" customFormat="1" ht="13.8" x14ac:dyDescent="0.25">
      <c r="A30" s="47"/>
      <c r="B30" s="118"/>
      <c r="C30" s="56" t="s">
        <v>347</v>
      </c>
      <c r="D30" s="57">
        <v>1270</v>
      </c>
      <c r="E30" s="36">
        <v>1270</v>
      </c>
      <c r="F30" s="36"/>
      <c r="G30" s="68"/>
      <c r="H30" s="57">
        <v>1270</v>
      </c>
      <c r="I30" s="36">
        <v>1270</v>
      </c>
      <c r="J30" s="36">
        <v>0</v>
      </c>
      <c r="K30" s="68">
        <v>0</v>
      </c>
      <c r="L30" s="57">
        <v>1479</v>
      </c>
      <c r="M30" s="36">
        <v>1479</v>
      </c>
      <c r="N30" s="36">
        <v>0</v>
      </c>
      <c r="O30" s="68">
        <v>0</v>
      </c>
      <c r="P30" s="48"/>
      <c r="Q30" s="48"/>
      <c r="R30" s="48"/>
      <c r="S30" s="64"/>
    </row>
    <row r="31" spans="1:19" s="64" customFormat="1" ht="13.8" x14ac:dyDescent="0.25">
      <c r="A31" s="47"/>
      <c r="B31" s="118"/>
      <c r="C31" s="56" t="s">
        <v>348</v>
      </c>
      <c r="D31" s="57">
        <v>3683</v>
      </c>
      <c r="E31" s="36">
        <v>3683</v>
      </c>
      <c r="F31" s="36"/>
      <c r="G31" s="68"/>
      <c r="H31" s="57">
        <v>2483</v>
      </c>
      <c r="I31" s="36">
        <v>2483</v>
      </c>
      <c r="J31" s="36">
        <v>0</v>
      </c>
      <c r="K31" s="68">
        <v>0</v>
      </c>
      <c r="L31" s="57">
        <v>1256</v>
      </c>
      <c r="M31" s="36">
        <v>1256</v>
      </c>
      <c r="N31" s="36">
        <v>0</v>
      </c>
      <c r="O31" s="68">
        <v>0</v>
      </c>
      <c r="P31" s="48"/>
      <c r="Q31" s="48"/>
      <c r="R31" s="48"/>
    </row>
    <row r="32" spans="1:19" s="64" customFormat="1" ht="13.8" x14ac:dyDescent="0.25">
      <c r="A32" s="47"/>
      <c r="B32" s="118"/>
      <c r="C32" s="56" t="s">
        <v>391</v>
      </c>
      <c r="D32" s="57"/>
      <c r="E32" s="36"/>
      <c r="F32" s="36"/>
      <c r="G32" s="68"/>
      <c r="H32" s="57">
        <v>2000</v>
      </c>
      <c r="I32" s="36">
        <v>2000</v>
      </c>
      <c r="J32" s="36">
        <v>0</v>
      </c>
      <c r="K32" s="68">
        <v>0</v>
      </c>
      <c r="L32" s="57">
        <v>1432</v>
      </c>
      <c r="M32" s="36">
        <v>1432</v>
      </c>
      <c r="N32" s="36">
        <v>0</v>
      </c>
      <c r="O32" s="68">
        <v>0</v>
      </c>
      <c r="P32" s="48"/>
      <c r="Q32" s="48"/>
      <c r="R32" s="48"/>
    </row>
    <row r="33" spans="1:19" s="34" customFormat="1" x14ac:dyDescent="0.3">
      <c r="A33" s="66"/>
      <c r="B33" s="94"/>
      <c r="C33" s="54" t="s">
        <v>53</v>
      </c>
      <c r="D33" s="46">
        <f t="shared" ref="D33:G33" si="6">SUM(D30:D31)</f>
        <v>4953</v>
      </c>
      <c r="E33" s="39">
        <f t="shared" si="6"/>
        <v>4953</v>
      </c>
      <c r="F33" s="39">
        <f t="shared" si="6"/>
        <v>0</v>
      </c>
      <c r="G33" s="55">
        <f t="shared" si="6"/>
        <v>0</v>
      </c>
      <c r="H33" s="46">
        <v>5753</v>
      </c>
      <c r="I33" s="39">
        <v>5753</v>
      </c>
      <c r="J33" s="39">
        <v>0</v>
      </c>
      <c r="K33" s="55">
        <v>0</v>
      </c>
      <c r="L33" s="46">
        <f t="shared" ref="L33:O33" si="7">SUM(L30:L32)</f>
        <v>4167</v>
      </c>
      <c r="M33" s="39">
        <f t="shared" si="7"/>
        <v>4167</v>
      </c>
      <c r="N33" s="39">
        <f t="shared" si="7"/>
        <v>0</v>
      </c>
      <c r="O33" s="55">
        <f t="shared" si="7"/>
        <v>0</v>
      </c>
      <c r="S33" s="75"/>
    </row>
    <row r="34" spans="1:19" s="34" customFormat="1" x14ac:dyDescent="0.3">
      <c r="A34" s="66"/>
      <c r="B34" s="67" t="s">
        <v>21</v>
      </c>
      <c r="C34" s="56" t="s">
        <v>20</v>
      </c>
      <c r="D34" s="46"/>
      <c r="E34" s="39"/>
      <c r="F34" s="39"/>
      <c r="G34" s="55"/>
      <c r="H34" s="46"/>
      <c r="I34" s="39"/>
      <c r="J34" s="39"/>
      <c r="K34" s="55"/>
      <c r="L34" s="46"/>
      <c r="M34" s="39"/>
      <c r="N34" s="39"/>
      <c r="O34" s="55"/>
      <c r="S34" s="75"/>
    </row>
    <row r="35" spans="1:19" s="34" customFormat="1" x14ac:dyDescent="0.3">
      <c r="A35" s="66"/>
      <c r="B35" s="67"/>
      <c r="C35" s="65" t="s">
        <v>351</v>
      </c>
      <c r="D35" s="57">
        <v>9525</v>
      </c>
      <c r="E35" s="36">
        <v>9525</v>
      </c>
      <c r="F35" s="39"/>
      <c r="G35" s="55"/>
      <c r="H35" s="57">
        <v>11914</v>
      </c>
      <c r="I35" s="36">
        <v>11914</v>
      </c>
      <c r="J35" s="36">
        <v>0</v>
      </c>
      <c r="K35" s="68">
        <v>0</v>
      </c>
      <c r="L35" s="57">
        <v>11913</v>
      </c>
      <c r="M35" s="36">
        <v>11913</v>
      </c>
      <c r="N35" s="39">
        <v>0</v>
      </c>
      <c r="O35" s="55">
        <v>0</v>
      </c>
      <c r="S35" s="75"/>
    </row>
    <row r="36" spans="1:19" s="34" customFormat="1" x14ac:dyDescent="0.3">
      <c r="A36" s="66"/>
      <c r="B36" s="67"/>
      <c r="C36" s="65" t="s">
        <v>349</v>
      </c>
      <c r="D36" s="57">
        <v>9100</v>
      </c>
      <c r="E36" s="36">
        <v>9100</v>
      </c>
      <c r="F36" s="39"/>
      <c r="G36" s="55"/>
      <c r="H36" s="57">
        <v>900</v>
      </c>
      <c r="I36" s="36">
        <v>900</v>
      </c>
      <c r="J36" s="36">
        <v>0</v>
      </c>
      <c r="K36" s="68">
        <v>0</v>
      </c>
      <c r="L36" s="57">
        <v>848</v>
      </c>
      <c r="M36" s="36">
        <v>848</v>
      </c>
      <c r="N36" s="39">
        <v>0</v>
      </c>
      <c r="O36" s="55">
        <v>0</v>
      </c>
      <c r="S36" s="75"/>
    </row>
    <row r="37" spans="1:19" s="34" customFormat="1" x14ac:dyDescent="0.3">
      <c r="A37" s="66"/>
      <c r="B37" s="67"/>
      <c r="C37" s="54" t="s">
        <v>128</v>
      </c>
      <c r="D37" s="46">
        <f t="shared" ref="D37:G37" si="8">SUM(D35:D36)</f>
        <v>18625</v>
      </c>
      <c r="E37" s="39">
        <f t="shared" si="8"/>
        <v>18625</v>
      </c>
      <c r="F37" s="39">
        <f t="shared" si="8"/>
        <v>0</v>
      </c>
      <c r="G37" s="55">
        <f t="shared" si="8"/>
        <v>0</v>
      </c>
      <c r="H37" s="46">
        <v>12814</v>
      </c>
      <c r="I37" s="39">
        <v>12814</v>
      </c>
      <c r="J37" s="39">
        <v>0</v>
      </c>
      <c r="K37" s="55">
        <v>0</v>
      </c>
      <c r="L37" s="46">
        <f t="shared" ref="L37:O37" si="9">SUM(L35:L36)</f>
        <v>12761</v>
      </c>
      <c r="M37" s="39">
        <f t="shared" si="9"/>
        <v>12761</v>
      </c>
      <c r="N37" s="39">
        <f t="shared" si="9"/>
        <v>0</v>
      </c>
      <c r="O37" s="55">
        <f t="shared" si="9"/>
        <v>0</v>
      </c>
      <c r="S37" s="75"/>
    </row>
    <row r="38" spans="1:19" s="34" customFormat="1" x14ac:dyDescent="0.3">
      <c r="A38" s="66"/>
      <c r="B38" s="67"/>
      <c r="C38" s="56"/>
      <c r="D38" s="57"/>
      <c r="E38" s="36"/>
      <c r="F38" s="36"/>
      <c r="G38" s="68"/>
      <c r="H38" s="57"/>
      <c r="I38" s="36"/>
      <c r="J38" s="36"/>
      <c r="K38" s="68"/>
      <c r="L38" s="57"/>
      <c r="M38" s="36"/>
      <c r="N38" s="36"/>
      <c r="O38" s="68"/>
      <c r="S38" s="75"/>
    </row>
    <row r="39" spans="1:19" s="34" customFormat="1" x14ac:dyDescent="0.3">
      <c r="A39" s="66"/>
      <c r="B39" s="67"/>
      <c r="C39" s="89" t="s">
        <v>30</v>
      </c>
      <c r="D39" s="181">
        <f t="shared" ref="D39:G39" si="10">D26+D27+D28+D37+D33</f>
        <v>208268</v>
      </c>
      <c r="E39" s="187">
        <f t="shared" si="10"/>
        <v>208268</v>
      </c>
      <c r="F39" s="187">
        <f t="shared" si="10"/>
        <v>0</v>
      </c>
      <c r="G39" s="184">
        <f t="shared" si="10"/>
        <v>0</v>
      </c>
      <c r="H39" s="181">
        <v>195803</v>
      </c>
      <c r="I39" s="187">
        <v>195803</v>
      </c>
      <c r="J39" s="187">
        <v>0</v>
      </c>
      <c r="K39" s="184">
        <v>0</v>
      </c>
      <c r="L39" s="181">
        <f t="shared" ref="L39:O39" si="11">L26+L27+L28+L37+L33</f>
        <v>193975</v>
      </c>
      <c r="M39" s="187">
        <f t="shared" si="11"/>
        <v>193975</v>
      </c>
      <c r="N39" s="187">
        <f t="shared" si="11"/>
        <v>0</v>
      </c>
      <c r="O39" s="184">
        <f t="shared" si="11"/>
        <v>0</v>
      </c>
      <c r="S39" s="75"/>
    </row>
    <row r="40" spans="1:19" s="34" customFormat="1" x14ac:dyDescent="0.3">
      <c r="A40" s="66"/>
      <c r="B40" s="67"/>
      <c r="C40" s="56"/>
      <c r="D40" s="57"/>
      <c r="E40" s="36"/>
      <c r="F40" s="36"/>
      <c r="G40" s="68"/>
      <c r="H40" s="57"/>
      <c r="I40" s="36"/>
      <c r="J40" s="36"/>
      <c r="K40" s="68"/>
      <c r="L40" s="57"/>
      <c r="M40" s="36"/>
      <c r="N40" s="36"/>
      <c r="O40" s="68"/>
      <c r="S40" s="75"/>
    </row>
    <row r="41" spans="1:19" s="34" customFormat="1" x14ac:dyDescent="0.3">
      <c r="A41" s="87">
        <v>103</v>
      </c>
      <c r="B41" s="90"/>
      <c r="C41" s="89" t="s">
        <v>46</v>
      </c>
      <c r="D41" s="92"/>
      <c r="E41" s="38"/>
      <c r="F41" s="38"/>
      <c r="G41" s="96"/>
      <c r="H41" s="92"/>
      <c r="I41" s="38"/>
      <c r="J41" s="38"/>
      <c r="K41" s="96"/>
      <c r="L41" s="92"/>
      <c r="M41" s="38"/>
      <c r="N41" s="38"/>
      <c r="O41" s="96"/>
      <c r="S41" s="75"/>
    </row>
    <row r="42" spans="1:19" s="56" customFormat="1" ht="13.8" x14ac:dyDescent="0.25">
      <c r="A42" s="47"/>
      <c r="B42" s="118" t="s">
        <v>8</v>
      </c>
      <c r="C42" s="56" t="s">
        <v>22</v>
      </c>
      <c r="D42" s="57">
        <v>108193</v>
      </c>
      <c r="E42" s="36">
        <v>108193</v>
      </c>
      <c r="F42" s="36"/>
      <c r="G42" s="68"/>
      <c r="H42" s="57">
        <v>111813</v>
      </c>
      <c r="I42" s="36">
        <v>111813</v>
      </c>
      <c r="J42" s="36">
        <v>0</v>
      </c>
      <c r="K42" s="68">
        <v>0</v>
      </c>
      <c r="L42" s="57">
        <v>110434</v>
      </c>
      <c r="M42" s="36">
        <v>110434</v>
      </c>
      <c r="N42" s="36">
        <v>0</v>
      </c>
      <c r="O42" s="68">
        <v>0</v>
      </c>
      <c r="P42" s="48"/>
      <c r="Q42" s="48"/>
      <c r="R42" s="48"/>
      <c r="S42" s="64"/>
    </row>
    <row r="43" spans="1:19" s="56" customFormat="1" ht="13.8" x14ac:dyDescent="0.25">
      <c r="A43" s="47"/>
      <c r="B43" s="118" t="s">
        <v>13</v>
      </c>
      <c r="C43" s="56" t="s">
        <v>56</v>
      </c>
      <c r="D43" s="57">
        <v>16564</v>
      </c>
      <c r="E43" s="36">
        <v>16564</v>
      </c>
      <c r="F43" s="36"/>
      <c r="G43" s="68"/>
      <c r="H43" s="57">
        <v>18277</v>
      </c>
      <c r="I43" s="36">
        <v>18277</v>
      </c>
      <c r="J43" s="36">
        <v>0</v>
      </c>
      <c r="K43" s="68">
        <v>0</v>
      </c>
      <c r="L43" s="57">
        <v>18266</v>
      </c>
      <c r="M43" s="36">
        <v>18266</v>
      </c>
      <c r="N43" s="36">
        <v>0</v>
      </c>
      <c r="O43" s="68">
        <v>0</v>
      </c>
      <c r="P43" s="48"/>
      <c r="Q43" s="48"/>
      <c r="R43" s="48"/>
      <c r="S43" s="64"/>
    </row>
    <row r="44" spans="1:19" s="56" customFormat="1" ht="13.8" x14ac:dyDescent="0.25">
      <c r="A44" s="47"/>
      <c r="B44" s="118" t="s">
        <v>14</v>
      </c>
      <c r="C44" s="56" t="s">
        <v>27</v>
      </c>
      <c r="D44" s="57">
        <v>386842</v>
      </c>
      <c r="E44" s="36">
        <v>386842</v>
      </c>
      <c r="F44" s="36"/>
      <c r="G44" s="68"/>
      <c r="H44" s="57">
        <v>318498</v>
      </c>
      <c r="I44" s="36">
        <v>318498</v>
      </c>
      <c r="J44" s="36">
        <v>0</v>
      </c>
      <c r="K44" s="68">
        <v>0</v>
      </c>
      <c r="L44" s="57">
        <v>317916</v>
      </c>
      <c r="M44" s="36">
        <v>317916</v>
      </c>
      <c r="N44" s="36">
        <v>0</v>
      </c>
      <c r="O44" s="68">
        <v>0</v>
      </c>
      <c r="P44" s="48"/>
      <c r="Q44" s="48"/>
      <c r="R44" s="48"/>
      <c r="S44" s="64"/>
    </row>
    <row r="45" spans="1:19" s="34" customFormat="1" x14ac:dyDescent="0.3">
      <c r="A45" s="66"/>
      <c r="B45" s="67" t="s">
        <v>19</v>
      </c>
      <c r="C45" s="56" t="s">
        <v>51</v>
      </c>
      <c r="D45" s="57"/>
      <c r="E45" s="36"/>
      <c r="F45" s="36"/>
      <c r="G45" s="68"/>
      <c r="H45" s="57"/>
      <c r="I45" s="36"/>
      <c r="J45" s="36"/>
      <c r="K45" s="68"/>
      <c r="L45" s="57"/>
      <c r="M45" s="36"/>
      <c r="N45" s="36"/>
      <c r="O45" s="68"/>
      <c r="S45" s="75"/>
    </row>
    <row r="46" spans="1:19" s="34" customFormat="1" x14ac:dyDescent="0.3">
      <c r="A46" s="66"/>
      <c r="B46" s="67"/>
      <c r="C46" s="56" t="s">
        <v>136</v>
      </c>
      <c r="D46" s="57">
        <v>254</v>
      </c>
      <c r="E46" s="36">
        <v>254</v>
      </c>
      <c r="F46" s="36"/>
      <c r="G46" s="68"/>
      <c r="H46" s="57">
        <v>610</v>
      </c>
      <c r="I46" s="36">
        <v>610</v>
      </c>
      <c r="J46" s="36">
        <v>0</v>
      </c>
      <c r="K46" s="68">
        <v>0</v>
      </c>
      <c r="L46" s="57">
        <v>601</v>
      </c>
      <c r="M46" s="36">
        <v>601</v>
      </c>
      <c r="N46" s="36">
        <v>0</v>
      </c>
      <c r="O46" s="68">
        <v>0</v>
      </c>
      <c r="S46" s="75"/>
    </row>
    <row r="47" spans="1:19" s="34" customFormat="1" x14ac:dyDescent="0.3">
      <c r="A47" s="66"/>
      <c r="B47" s="67"/>
      <c r="C47" s="54" t="s">
        <v>53</v>
      </c>
      <c r="D47" s="46">
        <f t="shared" ref="D47:G47" si="12">SUM(D46)</f>
        <v>254</v>
      </c>
      <c r="E47" s="39">
        <f t="shared" si="12"/>
        <v>254</v>
      </c>
      <c r="F47" s="39">
        <f t="shared" si="12"/>
        <v>0</v>
      </c>
      <c r="G47" s="55">
        <f t="shared" si="12"/>
        <v>0</v>
      </c>
      <c r="H47" s="46">
        <v>610</v>
      </c>
      <c r="I47" s="39">
        <v>610</v>
      </c>
      <c r="J47" s="39">
        <v>0</v>
      </c>
      <c r="K47" s="55">
        <v>0</v>
      </c>
      <c r="L47" s="46">
        <f t="shared" ref="L47:O47" si="13">SUM(L46)</f>
        <v>601</v>
      </c>
      <c r="M47" s="39">
        <f t="shared" si="13"/>
        <v>601</v>
      </c>
      <c r="N47" s="39">
        <f t="shared" si="13"/>
        <v>0</v>
      </c>
      <c r="O47" s="55">
        <f t="shared" si="13"/>
        <v>0</v>
      </c>
      <c r="S47" s="75"/>
    </row>
    <row r="48" spans="1:19" s="34" customFormat="1" x14ac:dyDescent="0.3">
      <c r="A48" s="66"/>
      <c r="B48" s="67"/>
      <c r="C48" s="89" t="s">
        <v>18</v>
      </c>
      <c r="D48" s="181">
        <f t="shared" ref="D48:G48" si="14">SUM(D42:D44)+D47</f>
        <v>511853</v>
      </c>
      <c r="E48" s="187">
        <f t="shared" si="14"/>
        <v>511853</v>
      </c>
      <c r="F48" s="187">
        <f t="shared" si="14"/>
        <v>0</v>
      </c>
      <c r="G48" s="184">
        <f t="shared" si="14"/>
        <v>0</v>
      </c>
      <c r="H48" s="181">
        <v>449198</v>
      </c>
      <c r="I48" s="187">
        <v>449198</v>
      </c>
      <c r="J48" s="187">
        <v>0</v>
      </c>
      <c r="K48" s="184">
        <v>0</v>
      </c>
      <c r="L48" s="181">
        <f t="shared" ref="L48:O48" si="15">SUM(L42:L44)+L47</f>
        <v>447217</v>
      </c>
      <c r="M48" s="187">
        <f t="shared" si="15"/>
        <v>447217</v>
      </c>
      <c r="N48" s="187">
        <f t="shared" si="15"/>
        <v>0</v>
      </c>
      <c r="O48" s="184">
        <f t="shared" si="15"/>
        <v>0</v>
      </c>
      <c r="S48" s="75"/>
    </row>
    <row r="49" spans="1:19" s="34" customFormat="1" x14ac:dyDescent="0.3">
      <c r="A49" s="66"/>
      <c r="B49" s="67"/>
      <c r="C49" s="56"/>
      <c r="D49" s="57"/>
      <c r="E49" s="36"/>
      <c r="F49" s="36"/>
      <c r="G49" s="68"/>
      <c r="H49" s="57"/>
      <c r="I49" s="36"/>
      <c r="J49" s="36"/>
      <c r="K49" s="68"/>
      <c r="L49" s="57"/>
      <c r="M49" s="36"/>
      <c r="N49" s="36"/>
      <c r="O49" s="68"/>
      <c r="S49" s="75"/>
    </row>
    <row r="50" spans="1:19" s="34" customFormat="1" x14ac:dyDescent="0.3">
      <c r="A50" s="87">
        <v>104</v>
      </c>
      <c r="B50" s="67"/>
      <c r="C50" s="154" t="s">
        <v>206</v>
      </c>
      <c r="D50" s="92"/>
      <c r="E50" s="38"/>
      <c r="F50" s="38"/>
      <c r="G50" s="96"/>
      <c r="H50" s="92"/>
      <c r="I50" s="38"/>
      <c r="J50" s="38"/>
      <c r="K50" s="96"/>
      <c r="L50" s="92"/>
      <c r="M50" s="38"/>
      <c r="N50" s="38"/>
      <c r="O50" s="96"/>
      <c r="S50" s="75"/>
    </row>
    <row r="51" spans="1:19" s="56" customFormat="1" ht="13.8" x14ac:dyDescent="0.25">
      <c r="A51" s="47"/>
      <c r="B51" s="118" t="s">
        <v>8</v>
      </c>
      <c r="C51" s="56" t="s">
        <v>22</v>
      </c>
      <c r="D51" s="57">
        <v>53566</v>
      </c>
      <c r="E51" s="36">
        <v>53566</v>
      </c>
      <c r="F51" s="36"/>
      <c r="G51" s="68"/>
      <c r="H51" s="57">
        <v>55375</v>
      </c>
      <c r="I51" s="36">
        <v>55375</v>
      </c>
      <c r="J51" s="36">
        <v>0</v>
      </c>
      <c r="K51" s="68">
        <v>0</v>
      </c>
      <c r="L51" s="57">
        <v>55374</v>
      </c>
      <c r="M51" s="36">
        <v>55374</v>
      </c>
      <c r="N51" s="36">
        <v>0</v>
      </c>
      <c r="O51" s="68">
        <v>0</v>
      </c>
      <c r="P51" s="48"/>
      <c r="Q51" s="48"/>
      <c r="R51" s="48"/>
      <c r="S51" s="64"/>
    </row>
    <row r="52" spans="1:19" s="56" customFormat="1" ht="13.8" x14ac:dyDescent="0.25">
      <c r="A52" s="47"/>
      <c r="B52" s="118" t="s">
        <v>13</v>
      </c>
      <c r="C52" s="56" t="s">
        <v>56</v>
      </c>
      <c r="D52" s="57">
        <v>8264</v>
      </c>
      <c r="E52" s="36">
        <v>8264</v>
      </c>
      <c r="F52" s="36"/>
      <c r="G52" s="68"/>
      <c r="H52" s="57">
        <v>8461</v>
      </c>
      <c r="I52" s="36">
        <v>8461</v>
      </c>
      <c r="J52" s="36">
        <v>0</v>
      </c>
      <c r="K52" s="68">
        <v>0</v>
      </c>
      <c r="L52" s="57">
        <v>8460</v>
      </c>
      <c r="M52" s="36">
        <v>8460</v>
      </c>
      <c r="N52" s="36">
        <v>0</v>
      </c>
      <c r="O52" s="68">
        <v>0</v>
      </c>
      <c r="P52" s="48"/>
      <c r="Q52" s="48"/>
      <c r="R52" s="48"/>
      <c r="S52" s="64"/>
    </row>
    <row r="53" spans="1:19" s="34" customFormat="1" x14ac:dyDescent="0.3">
      <c r="A53" s="66"/>
      <c r="B53" s="67" t="s">
        <v>14</v>
      </c>
      <c r="C53" s="56" t="s">
        <v>27</v>
      </c>
      <c r="D53" s="57">
        <v>26543</v>
      </c>
      <c r="E53" s="36">
        <v>26543</v>
      </c>
      <c r="F53" s="36"/>
      <c r="G53" s="68"/>
      <c r="H53" s="57">
        <v>26081</v>
      </c>
      <c r="I53" s="36">
        <v>26081</v>
      </c>
      <c r="J53" s="36">
        <v>0</v>
      </c>
      <c r="K53" s="68">
        <v>0</v>
      </c>
      <c r="L53" s="57">
        <v>25645</v>
      </c>
      <c r="M53" s="36">
        <v>25645</v>
      </c>
      <c r="N53" s="36">
        <v>0</v>
      </c>
      <c r="O53" s="68">
        <v>0</v>
      </c>
      <c r="S53" s="75"/>
    </row>
    <row r="54" spans="1:19" s="34" customFormat="1" x14ac:dyDescent="0.3">
      <c r="A54" s="66"/>
      <c r="B54" s="67" t="s">
        <v>19</v>
      </c>
      <c r="C54" s="56" t="s">
        <v>51</v>
      </c>
      <c r="D54" s="57"/>
      <c r="E54" s="36"/>
      <c r="F54" s="36"/>
      <c r="G54" s="68"/>
      <c r="H54" s="57"/>
      <c r="I54" s="36"/>
      <c r="J54" s="36"/>
      <c r="K54" s="68"/>
      <c r="L54" s="57"/>
      <c r="M54" s="36"/>
      <c r="N54" s="36"/>
      <c r="O54" s="68"/>
      <c r="S54" s="75"/>
    </row>
    <row r="55" spans="1:19" s="34" customFormat="1" x14ac:dyDescent="0.3">
      <c r="A55" s="66"/>
      <c r="B55" s="67"/>
      <c r="C55" s="56" t="s">
        <v>136</v>
      </c>
      <c r="D55" s="57">
        <v>3542</v>
      </c>
      <c r="E55" s="36">
        <v>3542</v>
      </c>
      <c r="F55" s="36"/>
      <c r="G55" s="68"/>
      <c r="H55" s="57">
        <v>5381</v>
      </c>
      <c r="I55" s="36">
        <v>5381</v>
      </c>
      <c r="J55" s="36">
        <v>0</v>
      </c>
      <c r="K55" s="68">
        <v>0</v>
      </c>
      <c r="L55" s="57">
        <v>5381</v>
      </c>
      <c r="M55" s="36">
        <v>5381</v>
      </c>
      <c r="N55" s="36">
        <v>0</v>
      </c>
      <c r="O55" s="68">
        <v>0</v>
      </c>
      <c r="S55" s="75"/>
    </row>
    <row r="56" spans="1:19" s="34" customFormat="1" x14ac:dyDescent="0.3">
      <c r="A56" s="66"/>
      <c r="B56" s="67"/>
      <c r="C56" s="56" t="s">
        <v>463</v>
      </c>
      <c r="D56" s="57"/>
      <c r="E56" s="36"/>
      <c r="F56" s="36"/>
      <c r="G56" s="68"/>
      <c r="H56" s="57">
        <v>9246</v>
      </c>
      <c r="I56" s="36">
        <v>9246</v>
      </c>
      <c r="J56" s="36">
        <v>0</v>
      </c>
      <c r="K56" s="68">
        <v>0</v>
      </c>
      <c r="L56" s="57">
        <v>9246</v>
      </c>
      <c r="M56" s="36">
        <v>9246</v>
      </c>
      <c r="N56" s="36">
        <v>0</v>
      </c>
      <c r="O56" s="68">
        <v>0</v>
      </c>
      <c r="S56" s="75"/>
    </row>
    <row r="57" spans="1:19" s="34" customFormat="1" x14ac:dyDescent="0.3">
      <c r="A57" s="66"/>
      <c r="B57" s="67"/>
      <c r="C57" s="56" t="s">
        <v>464</v>
      </c>
      <c r="D57" s="57"/>
      <c r="E57" s="36"/>
      <c r="F57" s="36"/>
      <c r="G57" s="68"/>
      <c r="H57" s="57">
        <v>3190</v>
      </c>
      <c r="I57" s="36">
        <v>3190</v>
      </c>
      <c r="J57" s="36">
        <v>0</v>
      </c>
      <c r="K57" s="68">
        <v>0</v>
      </c>
      <c r="L57" s="57">
        <v>3190</v>
      </c>
      <c r="M57" s="36">
        <v>3190</v>
      </c>
      <c r="N57" s="36">
        <v>0</v>
      </c>
      <c r="O57" s="68">
        <v>0</v>
      </c>
      <c r="S57" s="75"/>
    </row>
    <row r="58" spans="1:19" s="95" customFormat="1" x14ac:dyDescent="0.3">
      <c r="A58" s="93"/>
      <c r="B58" s="94"/>
      <c r="C58" s="54" t="s">
        <v>53</v>
      </c>
      <c r="D58" s="46">
        <f t="shared" ref="D58:G58" si="16">SUM(D55)</f>
        <v>3542</v>
      </c>
      <c r="E58" s="39">
        <f t="shared" si="16"/>
        <v>3542</v>
      </c>
      <c r="F58" s="39">
        <f t="shared" si="16"/>
        <v>0</v>
      </c>
      <c r="G58" s="55">
        <f t="shared" si="16"/>
        <v>0</v>
      </c>
      <c r="H58" s="46">
        <v>17817</v>
      </c>
      <c r="I58" s="39">
        <v>17817</v>
      </c>
      <c r="J58" s="39">
        <v>0</v>
      </c>
      <c r="K58" s="55">
        <v>0</v>
      </c>
      <c r="L58" s="46">
        <f>SUM(L55:L57)</f>
        <v>17817</v>
      </c>
      <c r="M58" s="39">
        <f>SUM(M55:M57)</f>
        <v>17817</v>
      </c>
      <c r="N58" s="39">
        <f>SUM(N55:N57)</f>
        <v>0</v>
      </c>
      <c r="O58" s="55">
        <f>SUM(O55:O57)</f>
        <v>0</v>
      </c>
      <c r="S58" s="150"/>
    </row>
    <row r="59" spans="1:19" s="95" customFormat="1" x14ac:dyDescent="0.3">
      <c r="A59" s="93"/>
      <c r="B59" s="67" t="s">
        <v>21</v>
      </c>
      <c r="C59" s="56" t="s">
        <v>20</v>
      </c>
      <c r="D59" s="46"/>
      <c r="E59" s="39"/>
      <c r="F59" s="39"/>
      <c r="G59" s="55"/>
      <c r="H59" s="46"/>
      <c r="I59" s="39"/>
      <c r="J59" s="39"/>
      <c r="K59" s="55"/>
      <c r="L59" s="46"/>
      <c r="M59" s="39"/>
      <c r="N59" s="39"/>
      <c r="O59" s="55"/>
      <c r="S59" s="150"/>
    </row>
    <row r="60" spans="1:19" s="95" customFormat="1" x14ac:dyDescent="0.3">
      <c r="A60" s="93"/>
      <c r="B60" s="67"/>
      <c r="C60" s="56" t="s">
        <v>350</v>
      </c>
      <c r="D60" s="57">
        <v>3190</v>
      </c>
      <c r="E60" s="36">
        <v>3190</v>
      </c>
      <c r="F60" s="36"/>
      <c r="G60" s="68"/>
      <c r="H60" s="57">
        <v>0</v>
      </c>
      <c r="I60" s="36">
        <v>0</v>
      </c>
      <c r="J60" s="36">
        <v>0</v>
      </c>
      <c r="K60" s="68">
        <v>0</v>
      </c>
      <c r="L60" s="57"/>
      <c r="M60" s="36"/>
      <c r="N60" s="36"/>
      <c r="O60" s="68"/>
      <c r="S60" s="150"/>
    </row>
    <row r="61" spans="1:19" s="95" customFormat="1" x14ac:dyDescent="0.3">
      <c r="A61" s="93"/>
      <c r="B61" s="67"/>
      <c r="C61" s="54" t="s">
        <v>128</v>
      </c>
      <c r="D61" s="46">
        <f t="shared" ref="D61:G61" si="17">SUM(D60:D60)</f>
        <v>3190</v>
      </c>
      <c r="E61" s="39">
        <f t="shared" si="17"/>
        <v>3190</v>
      </c>
      <c r="F61" s="39">
        <f t="shared" si="17"/>
        <v>0</v>
      </c>
      <c r="G61" s="55">
        <f t="shared" si="17"/>
        <v>0</v>
      </c>
      <c r="H61" s="46">
        <v>0</v>
      </c>
      <c r="I61" s="39">
        <v>0</v>
      </c>
      <c r="J61" s="39">
        <v>0</v>
      </c>
      <c r="K61" s="55">
        <v>0</v>
      </c>
      <c r="L61" s="46">
        <f t="shared" ref="L61:O61" si="18">SUM(L60:L60)</f>
        <v>0</v>
      </c>
      <c r="M61" s="39">
        <f t="shared" si="18"/>
        <v>0</v>
      </c>
      <c r="N61" s="39">
        <f t="shared" si="18"/>
        <v>0</v>
      </c>
      <c r="O61" s="55">
        <f t="shared" si="18"/>
        <v>0</v>
      </c>
      <c r="S61" s="150"/>
    </row>
    <row r="62" spans="1:19" s="34" customFormat="1" x14ac:dyDescent="0.3">
      <c r="A62" s="66"/>
      <c r="B62" s="67"/>
      <c r="C62" s="89" t="s">
        <v>48</v>
      </c>
      <c r="D62" s="181">
        <f t="shared" ref="D62:G62" si="19">SUM(D51:D53)+D58+D61</f>
        <v>95105</v>
      </c>
      <c r="E62" s="187">
        <f t="shared" si="19"/>
        <v>95105</v>
      </c>
      <c r="F62" s="187">
        <f t="shared" si="19"/>
        <v>0</v>
      </c>
      <c r="G62" s="184">
        <f t="shared" si="19"/>
        <v>0</v>
      </c>
      <c r="H62" s="181">
        <v>107734</v>
      </c>
      <c r="I62" s="187">
        <v>107734</v>
      </c>
      <c r="J62" s="187">
        <v>0</v>
      </c>
      <c r="K62" s="184">
        <v>0</v>
      </c>
      <c r="L62" s="181">
        <f t="shared" ref="L62:O62" si="20">SUM(L51:L53)+L58+L61</f>
        <v>107296</v>
      </c>
      <c r="M62" s="187">
        <f t="shared" si="20"/>
        <v>107296</v>
      </c>
      <c r="N62" s="187">
        <f t="shared" si="20"/>
        <v>0</v>
      </c>
      <c r="O62" s="184">
        <f t="shared" si="20"/>
        <v>0</v>
      </c>
      <c r="S62" s="75"/>
    </row>
    <row r="63" spans="1:19" s="34" customFormat="1" x14ac:dyDescent="0.3">
      <c r="A63" s="66"/>
      <c r="B63" s="67"/>
      <c r="C63" s="89"/>
      <c r="D63" s="92"/>
      <c r="E63" s="38"/>
      <c r="F63" s="38"/>
      <c r="G63" s="96"/>
      <c r="H63" s="92"/>
      <c r="I63" s="38"/>
      <c r="J63" s="38"/>
      <c r="K63" s="96"/>
      <c r="L63" s="92"/>
      <c r="M63" s="38"/>
      <c r="N63" s="38"/>
      <c r="O63" s="96"/>
      <c r="S63" s="75"/>
    </row>
    <row r="64" spans="1:19" s="34" customFormat="1" x14ac:dyDescent="0.3">
      <c r="A64" s="66"/>
      <c r="B64" s="67"/>
      <c r="C64" s="89" t="s">
        <v>176</v>
      </c>
      <c r="D64" s="181">
        <f t="shared" ref="D64:G64" si="21">SUM(D23,D48,D62,D39)</f>
        <v>1003196</v>
      </c>
      <c r="E64" s="187">
        <f t="shared" si="21"/>
        <v>1003196</v>
      </c>
      <c r="F64" s="187">
        <f t="shared" si="21"/>
        <v>0</v>
      </c>
      <c r="G64" s="184">
        <f t="shared" si="21"/>
        <v>0</v>
      </c>
      <c r="H64" s="181">
        <v>945786</v>
      </c>
      <c r="I64" s="187">
        <v>945786</v>
      </c>
      <c r="J64" s="187">
        <v>0</v>
      </c>
      <c r="K64" s="184">
        <v>0</v>
      </c>
      <c r="L64" s="181">
        <f t="shared" ref="L64:O64" si="22">SUM(L23,L48,L62,L39)</f>
        <v>936587</v>
      </c>
      <c r="M64" s="187">
        <f t="shared" si="22"/>
        <v>936587</v>
      </c>
      <c r="N64" s="187">
        <f t="shared" si="22"/>
        <v>0</v>
      </c>
      <c r="O64" s="184">
        <f t="shared" si="22"/>
        <v>0</v>
      </c>
      <c r="S64" s="75"/>
    </row>
    <row r="65" spans="1:19" s="34" customFormat="1" x14ac:dyDescent="0.3">
      <c r="A65" s="66"/>
      <c r="B65" s="67"/>
      <c r="C65" s="89"/>
      <c r="D65" s="92"/>
      <c r="E65" s="38"/>
      <c r="F65" s="38"/>
      <c r="G65" s="96"/>
      <c r="H65" s="92"/>
      <c r="I65" s="38"/>
      <c r="J65" s="38"/>
      <c r="K65" s="96"/>
      <c r="L65" s="92"/>
      <c r="M65" s="38"/>
      <c r="N65" s="38"/>
      <c r="O65" s="96"/>
      <c r="S65" s="75"/>
    </row>
    <row r="66" spans="1:19" s="34" customFormat="1" x14ac:dyDescent="0.3">
      <c r="A66" s="87">
        <v>105</v>
      </c>
      <c r="B66" s="67"/>
      <c r="C66" s="89" t="s">
        <v>47</v>
      </c>
      <c r="D66" s="92"/>
      <c r="E66" s="38"/>
      <c r="F66" s="38"/>
      <c r="G66" s="96"/>
      <c r="H66" s="92"/>
      <c r="I66" s="38"/>
      <c r="J66" s="38"/>
      <c r="K66" s="96"/>
      <c r="L66" s="92"/>
      <c r="M66" s="38"/>
      <c r="N66" s="38"/>
      <c r="O66" s="96"/>
      <c r="S66" s="75"/>
    </row>
    <row r="67" spans="1:19" s="56" customFormat="1" ht="13.8" x14ac:dyDescent="0.25">
      <c r="A67" s="47"/>
      <c r="B67" s="118" t="s">
        <v>8</v>
      </c>
      <c r="C67" s="56" t="s">
        <v>22</v>
      </c>
      <c r="D67" s="57">
        <v>311438</v>
      </c>
      <c r="E67" s="36">
        <v>311438</v>
      </c>
      <c r="F67" s="36"/>
      <c r="G67" s="68"/>
      <c r="H67" s="57">
        <v>313431</v>
      </c>
      <c r="I67" s="36">
        <v>313431</v>
      </c>
      <c r="J67" s="36">
        <v>0</v>
      </c>
      <c r="K67" s="68">
        <v>0</v>
      </c>
      <c r="L67" s="57">
        <v>294959</v>
      </c>
      <c r="M67" s="36">
        <v>294959</v>
      </c>
      <c r="N67" s="36">
        <v>0</v>
      </c>
      <c r="O67" s="68">
        <v>0</v>
      </c>
      <c r="P67" s="48"/>
      <c r="Q67" s="48"/>
      <c r="R67" s="48"/>
      <c r="S67" s="64"/>
    </row>
    <row r="68" spans="1:19" s="56" customFormat="1" ht="13.8" x14ac:dyDescent="0.25">
      <c r="A68" s="47"/>
      <c r="B68" s="118" t="s">
        <v>13</v>
      </c>
      <c r="C68" s="56" t="s">
        <v>56</v>
      </c>
      <c r="D68" s="57">
        <v>49770</v>
      </c>
      <c r="E68" s="36">
        <v>49770</v>
      </c>
      <c r="F68" s="36"/>
      <c r="G68" s="68"/>
      <c r="H68" s="57">
        <v>50082</v>
      </c>
      <c r="I68" s="36">
        <v>50082</v>
      </c>
      <c r="J68" s="36">
        <v>0</v>
      </c>
      <c r="K68" s="68">
        <v>0</v>
      </c>
      <c r="L68" s="57">
        <v>43928</v>
      </c>
      <c r="M68" s="36">
        <v>43928</v>
      </c>
      <c r="N68" s="36">
        <v>0</v>
      </c>
      <c r="O68" s="68">
        <v>0</v>
      </c>
      <c r="P68" s="48"/>
      <c r="Q68" s="48"/>
      <c r="R68" s="48"/>
      <c r="S68" s="64"/>
    </row>
    <row r="69" spans="1:19" s="34" customFormat="1" x14ac:dyDescent="0.3">
      <c r="A69" s="66"/>
      <c r="B69" s="67" t="s">
        <v>14</v>
      </c>
      <c r="C69" s="56" t="s">
        <v>27</v>
      </c>
      <c r="D69" s="57">
        <v>63522</v>
      </c>
      <c r="E69" s="36">
        <v>63522</v>
      </c>
      <c r="F69" s="36"/>
      <c r="G69" s="68"/>
      <c r="H69" s="57">
        <v>63613</v>
      </c>
      <c r="I69" s="36">
        <v>63613</v>
      </c>
      <c r="J69" s="36">
        <v>0</v>
      </c>
      <c r="K69" s="68">
        <v>0</v>
      </c>
      <c r="L69" s="57">
        <v>56521</v>
      </c>
      <c r="M69" s="36">
        <v>56521</v>
      </c>
      <c r="N69" s="36">
        <v>0</v>
      </c>
      <c r="O69" s="68">
        <v>0</v>
      </c>
      <c r="S69" s="75"/>
    </row>
    <row r="70" spans="1:19" s="34" customFormat="1" x14ac:dyDescent="0.3">
      <c r="A70" s="66"/>
      <c r="B70" s="67" t="s">
        <v>19</v>
      </c>
      <c r="C70" s="56" t="s">
        <v>51</v>
      </c>
      <c r="D70" s="57"/>
      <c r="E70" s="36"/>
      <c r="F70" s="36"/>
      <c r="G70" s="68"/>
      <c r="H70" s="57"/>
      <c r="I70" s="36"/>
      <c r="J70" s="36"/>
      <c r="K70" s="68"/>
      <c r="L70" s="57"/>
      <c r="M70" s="36"/>
      <c r="N70" s="36"/>
      <c r="O70" s="68"/>
      <c r="S70" s="75"/>
    </row>
    <row r="71" spans="1:19" s="56" customFormat="1" ht="13.8" x14ac:dyDescent="0.25">
      <c r="A71" s="47"/>
      <c r="B71" s="64"/>
      <c r="C71" s="56" t="s">
        <v>0</v>
      </c>
      <c r="D71" s="57">
        <v>2000</v>
      </c>
      <c r="E71" s="36">
        <v>2000</v>
      </c>
      <c r="F71" s="36"/>
      <c r="G71" s="68"/>
      <c r="H71" s="57">
        <v>500</v>
      </c>
      <c r="I71" s="36">
        <v>500</v>
      </c>
      <c r="J71" s="36">
        <v>0</v>
      </c>
      <c r="K71" s="68">
        <v>0</v>
      </c>
      <c r="L71" s="57">
        <v>383</v>
      </c>
      <c r="M71" s="36">
        <v>383</v>
      </c>
      <c r="N71" s="36">
        <v>0</v>
      </c>
      <c r="O71" s="68">
        <v>0</v>
      </c>
      <c r="P71" s="48"/>
      <c r="Q71" s="48"/>
      <c r="R71" s="48"/>
      <c r="S71" s="64"/>
    </row>
    <row r="72" spans="1:19" s="34" customFormat="1" x14ac:dyDescent="0.3">
      <c r="A72" s="66"/>
      <c r="B72" s="67"/>
      <c r="C72" s="56" t="s">
        <v>203</v>
      </c>
      <c r="D72" s="57">
        <v>400</v>
      </c>
      <c r="E72" s="36">
        <v>400</v>
      </c>
      <c r="F72" s="36"/>
      <c r="G72" s="68"/>
      <c r="H72" s="57">
        <v>0</v>
      </c>
      <c r="I72" s="36">
        <v>0</v>
      </c>
      <c r="J72" s="36">
        <v>0</v>
      </c>
      <c r="K72" s="68">
        <v>0</v>
      </c>
      <c r="L72" s="57">
        <v>0</v>
      </c>
      <c r="M72" s="36">
        <v>0</v>
      </c>
      <c r="N72" s="36">
        <v>0</v>
      </c>
      <c r="O72" s="68">
        <v>0</v>
      </c>
      <c r="S72" s="75"/>
    </row>
    <row r="73" spans="1:19" s="34" customFormat="1" x14ac:dyDescent="0.3">
      <c r="A73" s="66"/>
      <c r="B73" s="67"/>
      <c r="C73" s="56" t="s">
        <v>137</v>
      </c>
      <c r="D73" s="57">
        <v>4000</v>
      </c>
      <c r="E73" s="36">
        <v>4000</v>
      </c>
      <c r="F73" s="36"/>
      <c r="G73" s="68"/>
      <c r="H73" s="57">
        <v>1800</v>
      </c>
      <c r="I73" s="36">
        <v>1800</v>
      </c>
      <c r="J73" s="36">
        <v>0</v>
      </c>
      <c r="K73" s="68">
        <v>0</v>
      </c>
      <c r="L73" s="57">
        <v>1924</v>
      </c>
      <c r="M73" s="36">
        <v>1924</v>
      </c>
      <c r="N73" s="36">
        <v>0</v>
      </c>
      <c r="O73" s="68">
        <v>0</v>
      </c>
      <c r="S73" s="75"/>
    </row>
    <row r="74" spans="1:19" s="34" customFormat="1" x14ac:dyDescent="0.3">
      <c r="A74" s="66"/>
      <c r="B74" s="67"/>
      <c r="C74" s="56" t="s">
        <v>460</v>
      </c>
      <c r="D74" s="57"/>
      <c r="E74" s="36"/>
      <c r="F74" s="36"/>
      <c r="G74" s="68"/>
      <c r="H74" s="57">
        <v>400</v>
      </c>
      <c r="I74" s="36">
        <v>400</v>
      </c>
      <c r="J74" s="36">
        <v>0</v>
      </c>
      <c r="K74" s="68">
        <v>0</v>
      </c>
      <c r="L74" s="57">
        <v>310</v>
      </c>
      <c r="M74" s="36">
        <v>310</v>
      </c>
      <c r="N74" s="36">
        <v>0</v>
      </c>
      <c r="O74" s="68">
        <v>0</v>
      </c>
      <c r="S74" s="75"/>
    </row>
    <row r="75" spans="1:19" s="34" customFormat="1" x14ac:dyDescent="0.3">
      <c r="A75" s="66"/>
      <c r="B75" s="67"/>
      <c r="C75" s="56" t="s">
        <v>461</v>
      </c>
      <c r="D75" s="57"/>
      <c r="E75" s="36"/>
      <c r="F75" s="36"/>
      <c r="G75" s="68"/>
      <c r="H75" s="57">
        <v>6484</v>
      </c>
      <c r="I75" s="36">
        <v>6484</v>
      </c>
      <c r="J75" s="36">
        <v>0</v>
      </c>
      <c r="K75" s="68">
        <v>0</v>
      </c>
      <c r="L75" s="57">
        <v>6484</v>
      </c>
      <c r="M75" s="36">
        <v>6484</v>
      </c>
      <c r="N75" s="36">
        <v>0</v>
      </c>
      <c r="O75" s="68">
        <v>0</v>
      </c>
      <c r="S75" s="75"/>
    </row>
    <row r="76" spans="1:19" s="34" customFormat="1" x14ac:dyDescent="0.3">
      <c r="A76" s="93"/>
      <c r="B76" s="94"/>
      <c r="C76" s="54" t="s">
        <v>53</v>
      </c>
      <c r="D76" s="46">
        <f t="shared" ref="D76:G76" si="23">SUM(D71:D73)</f>
        <v>6400</v>
      </c>
      <c r="E76" s="39">
        <f t="shared" si="23"/>
        <v>6400</v>
      </c>
      <c r="F76" s="39">
        <f t="shared" si="23"/>
        <v>0</v>
      </c>
      <c r="G76" s="55">
        <f t="shared" si="23"/>
        <v>0</v>
      </c>
      <c r="H76" s="46">
        <v>9184</v>
      </c>
      <c r="I76" s="39">
        <v>9184</v>
      </c>
      <c r="J76" s="39">
        <v>0</v>
      </c>
      <c r="K76" s="55">
        <v>0</v>
      </c>
      <c r="L76" s="46">
        <f>SUM(L71:L75)</f>
        <v>9101</v>
      </c>
      <c r="M76" s="39">
        <f t="shared" ref="M76:O76" si="24">SUM(M71:M75)</f>
        <v>9101</v>
      </c>
      <c r="N76" s="39">
        <f t="shared" si="24"/>
        <v>0</v>
      </c>
      <c r="O76" s="55">
        <f t="shared" si="24"/>
        <v>0</v>
      </c>
      <c r="S76" s="75"/>
    </row>
    <row r="77" spans="1:19" s="34" customFormat="1" x14ac:dyDescent="0.3">
      <c r="A77" s="93"/>
      <c r="B77" s="67" t="s">
        <v>21</v>
      </c>
      <c r="C77" s="56" t="s">
        <v>20</v>
      </c>
      <c r="D77" s="46"/>
      <c r="E77" s="39"/>
      <c r="F77" s="39"/>
      <c r="G77" s="55"/>
      <c r="H77" s="46"/>
      <c r="I77" s="39"/>
      <c r="J77" s="39"/>
      <c r="K77" s="55"/>
      <c r="L77" s="46"/>
      <c r="M77" s="39"/>
      <c r="N77" s="39"/>
      <c r="O77" s="55"/>
      <c r="S77" s="75"/>
    </row>
    <row r="78" spans="1:19" s="34" customFormat="1" x14ac:dyDescent="0.3">
      <c r="A78" s="93"/>
      <c r="B78" s="67"/>
      <c r="C78" s="56" t="s">
        <v>459</v>
      </c>
      <c r="D78" s="46"/>
      <c r="E78" s="39"/>
      <c r="F78" s="39"/>
      <c r="G78" s="55"/>
      <c r="H78" s="46">
        <v>224</v>
      </c>
      <c r="I78" s="39">
        <v>224</v>
      </c>
      <c r="J78" s="39">
        <v>0</v>
      </c>
      <c r="K78" s="55">
        <v>0</v>
      </c>
      <c r="L78" s="57">
        <v>223</v>
      </c>
      <c r="M78" s="36">
        <v>223</v>
      </c>
      <c r="N78" s="36">
        <v>0</v>
      </c>
      <c r="O78" s="68">
        <v>0</v>
      </c>
      <c r="S78" s="75"/>
    </row>
    <row r="79" spans="1:19" s="34" customFormat="1" x14ac:dyDescent="0.3">
      <c r="A79" s="93"/>
      <c r="B79" s="67"/>
      <c r="C79" s="54" t="s">
        <v>128</v>
      </c>
      <c r="D79" s="46"/>
      <c r="E79" s="39"/>
      <c r="F79" s="39"/>
      <c r="G79" s="55"/>
      <c r="H79" s="46">
        <v>224</v>
      </c>
      <c r="I79" s="39">
        <v>224</v>
      </c>
      <c r="J79" s="39">
        <v>0</v>
      </c>
      <c r="K79" s="55">
        <v>0</v>
      </c>
      <c r="L79" s="46">
        <f>SUM(L78)</f>
        <v>223</v>
      </c>
      <c r="M79" s="39">
        <f t="shared" ref="M79:O79" si="25">SUM(M78)</f>
        <v>223</v>
      </c>
      <c r="N79" s="39">
        <f t="shared" si="25"/>
        <v>0</v>
      </c>
      <c r="O79" s="55">
        <f t="shared" si="25"/>
        <v>0</v>
      </c>
      <c r="S79" s="75"/>
    </row>
    <row r="80" spans="1:19" s="34" customFormat="1" x14ac:dyDescent="0.3">
      <c r="A80" s="93"/>
      <c r="B80" s="94"/>
      <c r="C80" s="54"/>
      <c r="D80" s="46"/>
      <c r="E80" s="39"/>
      <c r="F80" s="39"/>
      <c r="G80" s="55"/>
      <c r="H80" s="46"/>
      <c r="I80" s="39"/>
      <c r="J80" s="39"/>
      <c r="K80" s="55"/>
      <c r="L80" s="46"/>
      <c r="M80" s="39"/>
      <c r="N80" s="39"/>
      <c r="O80" s="55"/>
      <c r="S80" s="75"/>
    </row>
    <row r="81" spans="1:19" s="34" customFormat="1" x14ac:dyDescent="0.3">
      <c r="A81" s="66"/>
      <c r="B81" s="67"/>
      <c r="C81" s="89" t="s">
        <v>12</v>
      </c>
      <c r="D81" s="92">
        <f t="shared" ref="D81:G81" si="26">D67+D68+D69+D76</f>
        <v>431130</v>
      </c>
      <c r="E81" s="38">
        <f t="shared" si="26"/>
        <v>431130</v>
      </c>
      <c r="F81" s="38">
        <f t="shared" si="26"/>
        <v>0</v>
      </c>
      <c r="G81" s="96">
        <f t="shared" si="26"/>
        <v>0</v>
      </c>
      <c r="H81" s="92">
        <v>436534</v>
      </c>
      <c r="I81" s="38">
        <v>436534</v>
      </c>
      <c r="J81" s="38">
        <v>0</v>
      </c>
      <c r="K81" s="96">
        <v>0</v>
      </c>
      <c r="L81" s="92">
        <f>L67+L68+L69+L76+L79</f>
        <v>404732</v>
      </c>
      <c r="M81" s="38">
        <f t="shared" ref="M81:O81" si="27">M67+M68+M69+M76+M79</f>
        <v>404732</v>
      </c>
      <c r="N81" s="38">
        <f t="shared" si="27"/>
        <v>0</v>
      </c>
      <c r="O81" s="96">
        <f t="shared" si="27"/>
        <v>0</v>
      </c>
      <c r="S81" s="75"/>
    </row>
    <row r="82" spans="1:19" s="34" customFormat="1" x14ac:dyDescent="0.3">
      <c r="A82" s="66"/>
      <c r="B82" s="67"/>
      <c r="C82" s="98"/>
      <c r="D82" s="51"/>
      <c r="E82" s="42"/>
      <c r="F82" s="42"/>
      <c r="G82" s="99"/>
      <c r="H82" s="51"/>
      <c r="I82" s="42"/>
      <c r="J82" s="42"/>
      <c r="K82" s="99"/>
      <c r="L82" s="51"/>
      <c r="M82" s="42"/>
      <c r="N82" s="42"/>
      <c r="O82" s="99"/>
      <c r="S82" s="75"/>
    </row>
    <row r="83" spans="1:19" s="34" customFormat="1" x14ac:dyDescent="0.3">
      <c r="A83" s="87">
        <v>106</v>
      </c>
      <c r="B83" s="67"/>
      <c r="C83" s="89" t="s">
        <v>31</v>
      </c>
      <c r="D83" s="92"/>
      <c r="E83" s="38"/>
      <c r="F83" s="38"/>
      <c r="G83" s="96"/>
      <c r="H83" s="92"/>
      <c r="I83" s="38"/>
      <c r="J83" s="38"/>
      <c r="K83" s="96"/>
      <c r="L83" s="92"/>
      <c r="M83" s="38"/>
      <c r="N83" s="38"/>
      <c r="O83" s="96"/>
      <c r="S83" s="75"/>
    </row>
    <row r="84" spans="1:19" s="34" customFormat="1" x14ac:dyDescent="0.3">
      <c r="A84" s="66"/>
      <c r="B84" s="67" t="s">
        <v>8</v>
      </c>
      <c r="C84" s="56" t="s">
        <v>22</v>
      </c>
      <c r="D84" s="51"/>
      <c r="E84" s="42"/>
      <c r="F84" s="42"/>
      <c r="G84" s="99"/>
      <c r="H84" s="51"/>
      <c r="I84" s="42"/>
      <c r="J84" s="42"/>
      <c r="K84" s="99"/>
      <c r="L84" s="51"/>
      <c r="M84" s="42"/>
      <c r="N84" s="42"/>
      <c r="O84" s="99"/>
      <c r="S84" s="75"/>
    </row>
    <row r="85" spans="1:19" s="34" customFormat="1" x14ac:dyDescent="0.3">
      <c r="A85" s="66"/>
      <c r="B85" s="67"/>
      <c r="C85" s="56" t="s">
        <v>177</v>
      </c>
      <c r="D85" s="57">
        <v>25860</v>
      </c>
      <c r="E85" s="36">
        <v>25860</v>
      </c>
      <c r="F85" s="36"/>
      <c r="G85" s="68"/>
      <c r="H85" s="57">
        <v>29550</v>
      </c>
      <c r="I85" s="36">
        <v>29550</v>
      </c>
      <c r="J85" s="36">
        <v>0</v>
      </c>
      <c r="K85" s="68">
        <v>0</v>
      </c>
      <c r="L85" s="57">
        <v>29542</v>
      </c>
      <c r="M85" s="36">
        <v>29542</v>
      </c>
      <c r="N85" s="36">
        <v>0</v>
      </c>
      <c r="O85" s="68">
        <v>0</v>
      </c>
      <c r="Q85" s="237"/>
      <c r="S85" s="75"/>
    </row>
    <row r="86" spans="1:19" s="34" customFormat="1" x14ac:dyDescent="0.3">
      <c r="A86" s="66"/>
      <c r="B86" s="67"/>
      <c r="C86" s="65" t="s">
        <v>178</v>
      </c>
      <c r="D86" s="57">
        <v>16534</v>
      </c>
      <c r="E86" s="36">
        <v>16534</v>
      </c>
      <c r="F86" s="36"/>
      <c r="G86" s="68"/>
      <c r="H86" s="57">
        <v>16634</v>
      </c>
      <c r="I86" s="36">
        <v>16634</v>
      </c>
      <c r="J86" s="36">
        <v>0</v>
      </c>
      <c r="K86" s="68">
        <v>0</v>
      </c>
      <c r="L86" s="57">
        <v>16579</v>
      </c>
      <c r="M86" s="36">
        <v>16579</v>
      </c>
      <c r="N86" s="36">
        <v>0</v>
      </c>
      <c r="O86" s="68">
        <v>0</v>
      </c>
      <c r="Q86" s="237"/>
      <c r="S86" s="75"/>
    </row>
    <row r="87" spans="1:19" s="34" customFormat="1" x14ac:dyDescent="0.3">
      <c r="A87" s="66"/>
      <c r="B87" s="67"/>
      <c r="C87" s="65" t="s">
        <v>179</v>
      </c>
      <c r="D87" s="57">
        <v>9451</v>
      </c>
      <c r="E87" s="36"/>
      <c r="F87" s="36">
        <v>9451</v>
      </c>
      <c r="G87" s="68"/>
      <c r="H87" s="57">
        <v>9451</v>
      </c>
      <c r="I87" s="36">
        <v>0</v>
      </c>
      <c r="J87" s="36">
        <v>9451</v>
      </c>
      <c r="K87" s="68">
        <v>0</v>
      </c>
      <c r="L87" s="57">
        <v>9445</v>
      </c>
      <c r="M87" s="36">
        <v>0</v>
      </c>
      <c r="N87" s="36">
        <v>9445</v>
      </c>
      <c r="O87" s="68">
        <v>0</v>
      </c>
      <c r="Q87" s="237"/>
      <c r="S87" s="75"/>
    </row>
    <row r="88" spans="1:19" s="34" customFormat="1" x14ac:dyDescent="0.3">
      <c r="A88" s="66"/>
      <c r="B88" s="67"/>
      <c r="C88" s="65" t="s">
        <v>180</v>
      </c>
      <c r="D88" s="57">
        <v>38837</v>
      </c>
      <c r="E88" s="36">
        <v>38837</v>
      </c>
      <c r="F88" s="36"/>
      <c r="G88" s="68"/>
      <c r="H88" s="57">
        <v>44560</v>
      </c>
      <c r="I88" s="36">
        <v>44560</v>
      </c>
      <c r="J88" s="36">
        <v>0</v>
      </c>
      <c r="K88" s="68">
        <v>0</v>
      </c>
      <c r="L88" s="57">
        <v>43796</v>
      </c>
      <c r="M88" s="36">
        <v>43796</v>
      </c>
      <c r="N88" s="36">
        <v>0</v>
      </c>
      <c r="O88" s="68">
        <v>0</v>
      </c>
      <c r="Q88" s="237"/>
      <c r="S88" s="75"/>
    </row>
    <row r="89" spans="1:19" s="34" customFormat="1" ht="28.5" customHeight="1" x14ac:dyDescent="0.3">
      <c r="A89" s="66"/>
      <c r="B89" s="67"/>
      <c r="C89" s="65" t="s">
        <v>379</v>
      </c>
      <c r="D89" s="57">
        <v>768</v>
      </c>
      <c r="E89" s="36">
        <v>768</v>
      </c>
      <c r="F89" s="36"/>
      <c r="G89" s="68"/>
      <c r="H89" s="57">
        <v>768</v>
      </c>
      <c r="I89" s="36">
        <v>768</v>
      </c>
      <c r="J89" s="36">
        <v>0</v>
      </c>
      <c r="K89" s="68">
        <v>0</v>
      </c>
      <c r="L89" s="57">
        <v>120</v>
      </c>
      <c r="M89" s="36">
        <v>120</v>
      </c>
      <c r="N89" s="36">
        <v>0</v>
      </c>
      <c r="O89" s="68">
        <v>0</v>
      </c>
      <c r="Q89" s="237"/>
      <c r="S89" s="75"/>
    </row>
    <row r="90" spans="1:19" s="34" customFormat="1" ht="30" customHeight="1" x14ac:dyDescent="0.3">
      <c r="A90" s="66"/>
      <c r="B90" s="67"/>
      <c r="C90" s="65" t="s">
        <v>380</v>
      </c>
      <c r="D90" s="57">
        <v>701</v>
      </c>
      <c r="E90" s="36">
        <v>701</v>
      </c>
      <c r="F90" s="36"/>
      <c r="G90" s="68"/>
      <c r="H90" s="57">
        <v>701</v>
      </c>
      <c r="I90" s="36">
        <v>701</v>
      </c>
      <c r="J90" s="36">
        <v>0</v>
      </c>
      <c r="K90" s="68">
        <v>0</v>
      </c>
      <c r="L90" s="57">
        <v>180</v>
      </c>
      <c r="M90" s="36">
        <v>180</v>
      </c>
      <c r="N90" s="36">
        <v>0</v>
      </c>
      <c r="O90" s="68">
        <v>0</v>
      </c>
      <c r="Q90" s="237"/>
      <c r="S90" s="75"/>
    </row>
    <row r="91" spans="1:19" s="34" customFormat="1" ht="42" x14ac:dyDescent="0.3">
      <c r="A91" s="66"/>
      <c r="B91" s="67"/>
      <c r="C91" s="65" t="s">
        <v>381</v>
      </c>
      <c r="D91" s="57">
        <v>787</v>
      </c>
      <c r="E91" s="36">
        <v>787</v>
      </c>
      <c r="F91" s="36"/>
      <c r="G91" s="68"/>
      <c r="H91" s="57">
        <v>787</v>
      </c>
      <c r="I91" s="36">
        <v>787</v>
      </c>
      <c r="J91" s="36">
        <v>0</v>
      </c>
      <c r="K91" s="68">
        <v>0</v>
      </c>
      <c r="L91" s="57">
        <v>592</v>
      </c>
      <c r="M91" s="36">
        <v>592</v>
      </c>
      <c r="N91" s="36">
        <v>0</v>
      </c>
      <c r="O91" s="68">
        <v>0</v>
      </c>
      <c r="Q91" s="237"/>
      <c r="S91" s="75"/>
    </row>
    <row r="92" spans="1:19" s="34" customFormat="1" ht="18" customHeight="1" x14ac:dyDescent="0.3">
      <c r="A92" s="66"/>
      <c r="B92" s="67"/>
      <c r="C92" s="65" t="s">
        <v>212</v>
      </c>
      <c r="D92" s="57">
        <v>2845</v>
      </c>
      <c r="E92" s="36">
        <v>2845</v>
      </c>
      <c r="F92" s="36"/>
      <c r="G92" s="68"/>
      <c r="H92" s="57">
        <v>2845</v>
      </c>
      <c r="I92" s="36">
        <v>2845</v>
      </c>
      <c r="J92" s="36">
        <v>0</v>
      </c>
      <c r="K92" s="68">
        <v>0</v>
      </c>
      <c r="L92" s="57">
        <v>0</v>
      </c>
      <c r="M92" s="36">
        <v>0</v>
      </c>
      <c r="N92" s="36">
        <v>0</v>
      </c>
      <c r="O92" s="68">
        <v>0</v>
      </c>
      <c r="Q92" s="237"/>
      <c r="S92" s="75"/>
    </row>
    <row r="93" spans="1:19" s="34" customFormat="1" ht="18" customHeight="1" x14ac:dyDescent="0.3">
      <c r="A93" s="66"/>
      <c r="B93" s="67"/>
      <c r="C93" s="65" t="s">
        <v>213</v>
      </c>
      <c r="D93" s="57">
        <v>3790</v>
      </c>
      <c r="E93" s="36">
        <v>3790</v>
      </c>
      <c r="F93" s="36"/>
      <c r="G93" s="68"/>
      <c r="H93" s="57">
        <v>3790</v>
      </c>
      <c r="I93" s="36">
        <v>3790</v>
      </c>
      <c r="J93" s="36">
        <v>0</v>
      </c>
      <c r="K93" s="68">
        <v>0</v>
      </c>
      <c r="L93" s="57">
        <v>0</v>
      </c>
      <c r="M93" s="36">
        <v>0</v>
      </c>
      <c r="N93" s="36">
        <v>0</v>
      </c>
      <c r="O93" s="68">
        <v>0</v>
      </c>
      <c r="Q93" s="237"/>
      <c r="S93" s="75"/>
    </row>
    <row r="94" spans="1:19" s="34" customFormat="1" x14ac:dyDescent="0.3">
      <c r="A94" s="66"/>
      <c r="B94" s="67"/>
      <c r="C94" s="65"/>
      <c r="D94" s="57"/>
      <c r="E94" s="36"/>
      <c r="F94" s="36"/>
      <c r="G94" s="68"/>
      <c r="H94" s="57"/>
      <c r="I94" s="36"/>
      <c r="J94" s="36"/>
      <c r="K94" s="68"/>
      <c r="L94" s="57"/>
      <c r="M94" s="36"/>
      <c r="N94" s="36"/>
      <c r="O94" s="68"/>
      <c r="Q94" s="237"/>
      <c r="S94" s="75"/>
    </row>
    <row r="95" spans="1:19" s="34" customFormat="1" x14ac:dyDescent="0.3">
      <c r="A95" s="66"/>
      <c r="B95" s="67"/>
      <c r="C95" s="98" t="s">
        <v>34</v>
      </c>
      <c r="D95" s="51">
        <f t="shared" ref="D95:G95" si="28">SUM(D85:D94)</f>
        <v>99573</v>
      </c>
      <c r="E95" s="42">
        <f t="shared" si="28"/>
        <v>90122</v>
      </c>
      <c r="F95" s="42">
        <f t="shared" si="28"/>
        <v>9451</v>
      </c>
      <c r="G95" s="99">
        <f t="shared" si="28"/>
        <v>0</v>
      </c>
      <c r="H95" s="51">
        <v>109086</v>
      </c>
      <c r="I95" s="42">
        <v>99635</v>
      </c>
      <c r="J95" s="42">
        <v>9451</v>
      </c>
      <c r="K95" s="99">
        <v>0</v>
      </c>
      <c r="L95" s="51">
        <f t="shared" ref="L95:O95" si="29">SUM(L85:L94)</f>
        <v>100254</v>
      </c>
      <c r="M95" s="42">
        <f t="shared" si="29"/>
        <v>90809</v>
      </c>
      <c r="N95" s="42">
        <f t="shared" si="29"/>
        <v>9445</v>
      </c>
      <c r="O95" s="99">
        <f t="shared" si="29"/>
        <v>0</v>
      </c>
      <c r="Q95" s="237"/>
      <c r="S95" s="75"/>
    </row>
    <row r="96" spans="1:19" s="34" customFormat="1" x14ac:dyDescent="0.3">
      <c r="A96" s="66"/>
      <c r="B96" s="67"/>
      <c r="C96" s="98"/>
      <c r="D96" s="51"/>
      <c r="E96" s="42"/>
      <c r="F96" s="42"/>
      <c r="G96" s="99"/>
      <c r="H96" s="51"/>
      <c r="I96" s="42"/>
      <c r="J96" s="42"/>
      <c r="K96" s="99"/>
      <c r="L96" s="51"/>
      <c r="M96" s="42"/>
      <c r="N96" s="42"/>
      <c r="O96" s="99"/>
      <c r="Q96" s="237"/>
      <c r="S96" s="75"/>
    </row>
    <row r="97" spans="1:19" s="34" customFormat="1" x14ac:dyDescent="0.3">
      <c r="A97" s="66"/>
      <c r="B97" s="67" t="s">
        <v>13</v>
      </c>
      <c r="C97" s="56" t="s">
        <v>56</v>
      </c>
      <c r="D97" s="51"/>
      <c r="E97" s="42"/>
      <c r="F97" s="42"/>
      <c r="G97" s="99"/>
      <c r="H97" s="51"/>
      <c r="I97" s="42"/>
      <c r="J97" s="42"/>
      <c r="K97" s="99"/>
      <c r="L97" s="51"/>
      <c r="M97" s="42"/>
      <c r="N97" s="42"/>
      <c r="O97" s="99"/>
      <c r="Q97" s="237"/>
      <c r="S97" s="75"/>
    </row>
    <row r="98" spans="1:19" s="34" customFormat="1" x14ac:dyDescent="0.3">
      <c r="A98" s="66"/>
      <c r="B98" s="67"/>
      <c r="C98" s="56" t="s">
        <v>177</v>
      </c>
      <c r="D98" s="57">
        <v>4010</v>
      </c>
      <c r="E98" s="36">
        <v>4010</v>
      </c>
      <c r="F98" s="36"/>
      <c r="G98" s="68"/>
      <c r="H98" s="57">
        <v>4336</v>
      </c>
      <c r="I98" s="36">
        <v>4336</v>
      </c>
      <c r="J98" s="36">
        <v>0</v>
      </c>
      <c r="K98" s="68">
        <v>0</v>
      </c>
      <c r="L98" s="57">
        <v>3824</v>
      </c>
      <c r="M98" s="36">
        <v>3824</v>
      </c>
      <c r="N98" s="36">
        <v>0</v>
      </c>
      <c r="O98" s="68">
        <v>0</v>
      </c>
      <c r="Q98" s="237"/>
      <c r="S98" s="75"/>
    </row>
    <row r="99" spans="1:19" s="34" customFormat="1" x14ac:dyDescent="0.3">
      <c r="A99" s="66"/>
      <c r="B99" s="67"/>
      <c r="C99" s="65" t="s">
        <v>178</v>
      </c>
      <c r="D99" s="57">
        <v>2540</v>
      </c>
      <c r="E99" s="36">
        <v>2540</v>
      </c>
      <c r="F99" s="36"/>
      <c r="G99" s="68"/>
      <c r="H99" s="57">
        <v>2540</v>
      </c>
      <c r="I99" s="36">
        <v>2540</v>
      </c>
      <c r="J99" s="36">
        <v>0</v>
      </c>
      <c r="K99" s="68">
        <v>0</v>
      </c>
      <c r="L99" s="57">
        <v>2340</v>
      </c>
      <c r="M99" s="36">
        <v>2340</v>
      </c>
      <c r="N99" s="36">
        <v>0</v>
      </c>
      <c r="O99" s="68">
        <v>0</v>
      </c>
      <c r="Q99" s="237"/>
      <c r="S99" s="75"/>
    </row>
    <row r="100" spans="1:19" s="34" customFormat="1" x14ac:dyDescent="0.3">
      <c r="A100" s="66"/>
      <c r="B100" s="67"/>
      <c r="C100" s="65" t="s">
        <v>179</v>
      </c>
      <c r="D100" s="57">
        <v>1365</v>
      </c>
      <c r="E100" s="36"/>
      <c r="F100" s="36">
        <v>1365</v>
      </c>
      <c r="G100" s="68"/>
      <c r="H100" s="57">
        <v>1365</v>
      </c>
      <c r="I100" s="36">
        <v>0</v>
      </c>
      <c r="J100" s="36">
        <v>1365</v>
      </c>
      <c r="K100" s="68">
        <v>0</v>
      </c>
      <c r="L100" s="57">
        <v>1367</v>
      </c>
      <c r="M100" s="36">
        <v>0</v>
      </c>
      <c r="N100" s="36">
        <v>1367</v>
      </c>
      <c r="O100" s="68">
        <v>0</v>
      </c>
      <c r="Q100" s="237"/>
      <c r="S100" s="75"/>
    </row>
    <row r="101" spans="1:19" s="34" customFormat="1" x14ac:dyDescent="0.3">
      <c r="A101" s="66"/>
      <c r="B101" s="67"/>
      <c r="C101" s="65" t="s">
        <v>181</v>
      </c>
      <c r="D101" s="57">
        <v>6000</v>
      </c>
      <c r="E101" s="36">
        <v>6000</v>
      </c>
      <c r="F101" s="36"/>
      <c r="G101" s="68"/>
      <c r="H101" s="57">
        <v>5977</v>
      </c>
      <c r="I101" s="36">
        <v>5977</v>
      </c>
      <c r="J101" s="36">
        <v>0</v>
      </c>
      <c r="K101" s="68">
        <v>0</v>
      </c>
      <c r="L101" s="57">
        <v>6311</v>
      </c>
      <c r="M101" s="36">
        <v>6311</v>
      </c>
      <c r="N101" s="36">
        <v>0</v>
      </c>
      <c r="O101" s="68">
        <v>0</v>
      </c>
      <c r="Q101" s="237"/>
      <c r="S101" s="75"/>
    </row>
    <row r="102" spans="1:19" s="34" customFormat="1" ht="31.5" customHeight="1" x14ac:dyDescent="0.3">
      <c r="A102" s="66"/>
      <c r="B102" s="67"/>
      <c r="C102" s="65" t="s">
        <v>379</v>
      </c>
      <c r="D102" s="57">
        <v>205</v>
      </c>
      <c r="E102" s="36">
        <v>205</v>
      </c>
      <c r="F102" s="36"/>
      <c r="G102" s="68"/>
      <c r="H102" s="57">
        <v>205</v>
      </c>
      <c r="I102" s="36">
        <v>205</v>
      </c>
      <c r="J102" s="36">
        <v>0</v>
      </c>
      <c r="K102" s="68">
        <v>0</v>
      </c>
      <c r="L102" s="57">
        <v>79</v>
      </c>
      <c r="M102" s="36">
        <v>79</v>
      </c>
      <c r="N102" s="36">
        <v>0</v>
      </c>
      <c r="O102" s="68">
        <v>0</v>
      </c>
      <c r="Q102" s="237"/>
      <c r="S102" s="75"/>
    </row>
    <row r="103" spans="1:19" s="34" customFormat="1" ht="30.75" customHeight="1" x14ac:dyDescent="0.3">
      <c r="A103" s="66"/>
      <c r="B103" s="67"/>
      <c r="C103" s="65" t="s">
        <v>380</v>
      </c>
      <c r="D103" s="57">
        <v>369</v>
      </c>
      <c r="E103" s="36">
        <v>369</v>
      </c>
      <c r="F103" s="36"/>
      <c r="G103" s="68"/>
      <c r="H103" s="57">
        <v>369</v>
      </c>
      <c r="I103" s="36">
        <v>369</v>
      </c>
      <c r="J103" s="36">
        <v>0</v>
      </c>
      <c r="K103" s="68">
        <v>0</v>
      </c>
      <c r="L103" s="57">
        <v>68</v>
      </c>
      <c r="M103" s="36">
        <v>68</v>
      </c>
      <c r="N103" s="36">
        <v>0</v>
      </c>
      <c r="O103" s="68">
        <v>0</v>
      </c>
      <c r="Q103" s="237"/>
      <c r="S103" s="75"/>
    </row>
    <row r="104" spans="1:19" s="34" customFormat="1" ht="42" x14ac:dyDescent="0.3">
      <c r="A104" s="66"/>
      <c r="B104" s="67"/>
      <c r="C104" s="65" t="s">
        <v>381</v>
      </c>
      <c r="D104" s="57">
        <v>442</v>
      </c>
      <c r="E104" s="36">
        <v>442</v>
      </c>
      <c r="F104" s="36"/>
      <c r="G104" s="68"/>
      <c r="H104" s="57">
        <v>442</v>
      </c>
      <c r="I104" s="36">
        <v>442</v>
      </c>
      <c r="J104" s="36">
        <v>0</v>
      </c>
      <c r="K104" s="68">
        <v>0</v>
      </c>
      <c r="L104" s="57">
        <v>92</v>
      </c>
      <c r="M104" s="36">
        <v>92</v>
      </c>
      <c r="N104" s="36">
        <v>0</v>
      </c>
      <c r="O104" s="68">
        <v>0</v>
      </c>
      <c r="Q104" s="237"/>
      <c r="S104" s="75"/>
    </row>
    <row r="105" spans="1:19" s="34" customFormat="1" ht="15.75" customHeight="1" x14ac:dyDescent="0.3">
      <c r="A105" s="66"/>
      <c r="B105" s="67"/>
      <c r="C105" s="65" t="s">
        <v>212</v>
      </c>
      <c r="D105" s="57">
        <v>555</v>
      </c>
      <c r="E105" s="36">
        <v>555</v>
      </c>
      <c r="F105" s="36"/>
      <c r="G105" s="68"/>
      <c r="H105" s="57">
        <v>555</v>
      </c>
      <c r="I105" s="36">
        <v>555</v>
      </c>
      <c r="J105" s="36">
        <v>0</v>
      </c>
      <c r="K105" s="68">
        <v>0</v>
      </c>
      <c r="L105" s="57">
        <v>0</v>
      </c>
      <c r="M105" s="36">
        <v>0</v>
      </c>
      <c r="N105" s="36">
        <v>0</v>
      </c>
      <c r="O105" s="68">
        <v>0</v>
      </c>
      <c r="Q105" s="237"/>
      <c r="S105" s="75"/>
    </row>
    <row r="106" spans="1:19" s="34" customFormat="1" ht="15.75" customHeight="1" x14ac:dyDescent="0.3">
      <c r="A106" s="66"/>
      <c r="B106" s="67"/>
      <c r="C106" s="65" t="s">
        <v>213</v>
      </c>
      <c r="D106" s="57">
        <v>587</v>
      </c>
      <c r="E106" s="36">
        <v>587</v>
      </c>
      <c r="F106" s="36"/>
      <c r="G106" s="68"/>
      <c r="H106" s="57">
        <v>587</v>
      </c>
      <c r="I106" s="36">
        <v>587</v>
      </c>
      <c r="J106" s="36">
        <v>0</v>
      </c>
      <c r="K106" s="68">
        <v>0</v>
      </c>
      <c r="L106" s="57">
        <v>0</v>
      </c>
      <c r="M106" s="36">
        <v>0</v>
      </c>
      <c r="N106" s="36">
        <v>0</v>
      </c>
      <c r="O106" s="68">
        <v>0</v>
      </c>
      <c r="Q106" s="237"/>
      <c r="S106" s="75"/>
    </row>
    <row r="107" spans="1:19" s="34" customFormat="1" x14ac:dyDescent="0.3">
      <c r="A107" s="66"/>
      <c r="B107" s="67"/>
      <c r="C107" s="65"/>
      <c r="D107" s="57"/>
      <c r="E107" s="36"/>
      <c r="F107" s="36"/>
      <c r="G107" s="68"/>
      <c r="H107" s="57"/>
      <c r="I107" s="36"/>
      <c r="J107" s="36"/>
      <c r="K107" s="68"/>
      <c r="L107" s="57"/>
      <c r="M107" s="36"/>
      <c r="N107" s="36"/>
      <c r="O107" s="68"/>
      <c r="Q107" s="237"/>
      <c r="S107" s="75"/>
    </row>
    <row r="108" spans="1:19" s="34" customFormat="1" x14ac:dyDescent="0.3">
      <c r="A108" s="66"/>
      <c r="B108" s="67"/>
      <c r="C108" s="98" t="s">
        <v>35</v>
      </c>
      <c r="D108" s="51">
        <f t="shared" ref="D108:G108" si="30">SUM(D98:D107)</f>
        <v>16073</v>
      </c>
      <c r="E108" s="42">
        <f t="shared" si="30"/>
        <v>14708</v>
      </c>
      <c r="F108" s="42">
        <f t="shared" si="30"/>
        <v>1365</v>
      </c>
      <c r="G108" s="99">
        <f t="shared" si="30"/>
        <v>0</v>
      </c>
      <c r="H108" s="51">
        <v>16376</v>
      </c>
      <c r="I108" s="42">
        <v>15011</v>
      </c>
      <c r="J108" s="42">
        <v>1365</v>
      </c>
      <c r="K108" s="99">
        <v>0</v>
      </c>
      <c r="L108" s="51">
        <f t="shared" ref="L108:O108" si="31">SUM(L98:L107)</f>
        <v>14081</v>
      </c>
      <c r="M108" s="42">
        <f t="shared" si="31"/>
        <v>12714</v>
      </c>
      <c r="N108" s="42">
        <f t="shared" si="31"/>
        <v>1367</v>
      </c>
      <c r="O108" s="99">
        <f t="shared" si="31"/>
        <v>0</v>
      </c>
      <c r="Q108" s="237"/>
      <c r="S108" s="75"/>
    </row>
    <row r="109" spans="1:19" s="34" customFormat="1" x14ac:dyDescent="0.3">
      <c r="A109" s="66"/>
      <c r="B109" s="67"/>
      <c r="C109" s="98"/>
      <c r="D109" s="51"/>
      <c r="E109" s="42"/>
      <c r="F109" s="42"/>
      <c r="G109" s="99"/>
      <c r="H109" s="57"/>
      <c r="I109" s="36"/>
      <c r="J109" s="36"/>
      <c r="K109" s="68"/>
      <c r="L109" s="51"/>
      <c r="M109" s="42"/>
      <c r="N109" s="42"/>
      <c r="O109" s="99"/>
      <c r="Q109" s="237"/>
      <c r="S109" s="75"/>
    </row>
    <row r="110" spans="1:19" s="34" customFormat="1" x14ac:dyDescent="0.3">
      <c r="A110" s="66"/>
      <c r="B110" s="67" t="s">
        <v>14</v>
      </c>
      <c r="C110" s="56" t="s">
        <v>27</v>
      </c>
      <c r="D110" s="51"/>
      <c r="E110" s="42"/>
      <c r="F110" s="42"/>
      <c r="G110" s="99"/>
      <c r="H110" s="57"/>
      <c r="I110" s="36"/>
      <c r="J110" s="36"/>
      <c r="K110" s="68"/>
      <c r="L110" s="51"/>
      <c r="M110" s="42"/>
      <c r="N110" s="42"/>
      <c r="O110" s="99"/>
      <c r="Q110" s="237"/>
      <c r="S110" s="75"/>
    </row>
    <row r="111" spans="1:19" s="34" customFormat="1" x14ac:dyDescent="0.3">
      <c r="A111" s="66"/>
      <c r="B111" s="100"/>
      <c r="C111" s="56" t="s">
        <v>32</v>
      </c>
      <c r="D111" s="57">
        <v>2000</v>
      </c>
      <c r="E111" s="36"/>
      <c r="F111" s="36">
        <v>2000</v>
      </c>
      <c r="G111" s="68"/>
      <c r="H111" s="57">
        <v>2000</v>
      </c>
      <c r="I111" s="36">
        <v>0</v>
      </c>
      <c r="J111" s="36">
        <v>2000</v>
      </c>
      <c r="K111" s="68">
        <v>0</v>
      </c>
      <c r="L111" s="57">
        <v>1614</v>
      </c>
      <c r="M111" s="36">
        <v>0</v>
      </c>
      <c r="N111" s="36">
        <v>1614</v>
      </c>
      <c r="O111" s="68">
        <v>0</v>
      </c>
      <c r="Q111" s="237"/>
      <c r="S111" s="75"/>
    </row>
    <row r="112" spans="1:19" s="34" customFormat="1" x14ac:dyDescent="0.3">
      <c r="A112" s="66"/>
      <c r="B112" s="67"/>
      <c r="C112" s="56" t="s">
        <v>85</v>
      </c>
      <c r="D112" s="57">
        <v>2300</v>
      </c>
      <c r="E112" s="36">
        <v>2300</v>
      </c>
      <c r="F112" s="36"/>
      <c r="G112" s="68"/>
      <c r="H112" s="57">
        <v>2300</v>
      </c>
      <c r="I112" s="36">
        <v>2300</v>
      </c>
      <c r="J112" s="36">
        <v>0</v>
      </c>
      <c r="K112" s="68">
        <v>0</v>
      </c>
      <c r="L112" s="57">
        <v>2364</v>
      </c>
      <c r="M112" s="36">
        <v>2364</v>
      </c>
      <c r="N112" s="36">
        <v>0</v>
      </c>
      <c r="O112" s="68">
        <v>0</v>
      </c>
      <c r="Q112" s="237"/>
      <c r="S112" s="75"/>
    </row>
    <row r="113" spans="1:19" s="34" customFormat="1" x14ac:dyDescent="0.3">
      <c r="A113" s="66"/>
      <c r="B113" s="67"/>
      <c r="C113" s="56" t="s">
        <v>130</v>
      </c>
      <c r="D113" s="57">
        <v>1200</v>
      </c>
      <c r="E113" s="36">
        <v>1200</v>
      </c>
      <c r="F113" s="36"/>
      <c r="G113" s="68"/>
      <c r="H113" s="57">
        <v>1334</v>
      </c>
      <c r="I113" s="36">
        <v>1334</v>
      </c>
      <c r="J113" s="36">
        <v>0</v>
      </c>
      <c r="K113" s="68">
        <v>0</v>
      </c>
      <c r="L113" s="57">
        <v>1333</v>
      </c>
      <c r="M113" s="36">
        <v>1333</v>
      </c>
      <c r="N113" s="36">
        <v>0</v>
      </c>
      <c r="O113" s="68">
        <v>0</v>
      </c>
      <c r="Q113" s="237"/>
      <c r="S113" s="75"/>
    </row>
    <row r="114" spans="1:19" s="34" customFormat="1" x14ac:dyDescent="0.3">
      <c r="A114" s="66"/>
      <c r="B114" s="67"/>
      <c r="C114" s="56" t="s">
        <v>131</v>
      </c>
      <c r="D114" s="57">
        <v>1700</v>
      </c>
      <c r="E114" s="36">
        <v>1700</v>
      </c>
      <c r="F114" s="36"/>
      <c r="G114" s="68"/>
      <c r="H114" s="57">
        <v>1700</v>
      </c>
      <c r="I114" s="36">
        <v>1700</v>
      </c>
      <c r="J114" s="36">
        <v>0</v>
      </c>
      <c r="K114" s="68">
        <v>0</v>
      </c>
      <c r="L114" s="57">
        <v>1087</v>
      </c>
      <c r="M114" s="36">
        <v>1087</v>
      </c>
      <c r="N114" s="36">
        <v>0</v>
      </c>
      <c r="O114" s="68">
        <v>0</v>
      </c>
      <c r="Q114" s="237"/>
      <c r="S114" s="75"/>
    </row>
    <row r="115" spans="1:19" s="34" customFormat="1" x14ac:dyDescent="0.3">
      <c r="A115" s="66"/>
      <c r="B115" s="67"/>
      <c r="C115" s="56" t="s">
        <v>132</v>
      </c>
      <c r="D115" s="57">
        <v>25000</v>
      </c>
      <c r="E115" s="36">
        <v>25000</v>
      </c>
      <c r="F115" s="36"/>
      <c r="G115" s="68"/>
      <c r="H115" s="57">
        <v>15000</v>
      </c>
      <c r="I115" s="36">
        <v>15000</v>
      </c>
      <c r="J115" s="36">
        <v>0</v>
      </c>
      <c r="K115" s="68">
        <v>0</v>
      </c>
      <c r="L115" s="57">
        <v>14657</v>
      </c>
      <c r="M115" s="36">
        <v>14657</v>
      </c>
      <c r="N115" s="36">
        <v>0</v>
      </c>
      <c r="O115" s="68">
        <v>0</v>
      </c>
      <c r="Q115" s="237"/>
      <c r="S115" s="75"/>
    </row>
    <row r="116" spans="1:19" s="34" customFormat="1" x14ac:dyDescent="0.3">
      <c r="A116" s="66"/>
      <c r="B116" s="67"/>
      <c r="C116" s="56" t="s">
        <v>153</v>
      </c>
      <c r="D116" s="57">
        <v>20000</v>
      </c>
      <c r="E116" s="36">
        <v>20000</v>
      </c>
      <c r="F116" s="36"/>
      <c r="G116" s="68"/>
      <c r="H116" s="57">
        <v>29803</v>
      </c>
      <c r="I116" s="36">
        <v>29803</v>
      </c>
      <c r="J116" s="36">
        <v>0</v>
      </c>
      <c r="K116" s="68">
        <v>0</v>
      </c>
      <c r="L116" s="57">
        <v>26209</v>
      </c>
      <c r="M116" s="36">
        <v>26209</v>
      </c>
      <c r="N116" s="36">
        <v>0</v>
      </c>
      <c r="O116" s="68">
        <v>0</v>
      </c>
      <c r="Q116" s="237"/>
      <c r="S116" s="75"/>
    </row>
    <row r="117" spans="1:19" s="34" customFormat="1" x14ac:dyDescent="0.3">
      <c r="A117" s="66"/>
      <c r="B117" s="67"/>
      <c r="C117" s="56" t="s">
        <v>154</v>
      </c>
      <c r="D117" s="57">
        <v>3000</v>
      </c>
      <c r="E117" s="36">
        <v>3000</v>
      </c>
      <c r="F117" s="36"/>
      <c r="G117" s="68"/>
      <c r="H117" s="57">
        <v>3000</v>
      </c>
      <c r="I117" s="36">
        <v>3000</v>
      </c>
      <c r="J117" s="36">
        <v>0</v>
      </c>
      <c r="K117" s="68">
        <v>0</v>
      </c>
      <c r="L117" s="57">
        <v>3018</v>
      </c>
      <c r="M117" s="36">
        <v>3018</v>
      </c>
      <c r="N117" s="36">
        <v>0</v>
      </c>
      <c r="O117" s="68">
        <v>0</v>
      </c>
      <c r="Q117" s="237"/>
      <c r="S117" s="75"/>
    </row>
    <row r="118" spans="1:19" s="56" customFormat="1" x14ac:dyDescent="0.3">
      <c r="A118" s="47"/>
      <c r="B118" s="64"/>
      <c r="C118" s="56" t="s">
        <v>155</v>
      </c>
      <c r="D118" s="57">
        <v>6000</v>
      </c>
      <c r="E118" s="36">
        <v>6000</v>
      </c>
      <c r="F118" s="36"/>
      <c r="G118" s="68"/>
      <c r="H118" s="57">
        <v>7670</v>
      </c>
      <c r="I118" s="36">
        <v>7670</v>
      </c>
      <c r="J118" s="36">
        <v>0</v>
      </c>
      <c r="K118" s="68">
        <v>0</v>
      </c>
      <c r="L118" s="57">
        <v>7670</v>
      </c>
      <c r="M118" s="36">
        <v>7670</v>
      </c>
      <c r="N118" s="36">
        <v>0</v>
      </c>
      <c r="O118" s="68">
        <v>0</v>
      </c>
      <c r="P118" s="48"/>
      <c r="Q118" s="237"/>
      <c r="R118" s="48"/>
      <c r="S118" s="64"/>
    </row>
    <row r="119" spans="1:19" s="34" customFormat="1" x14ac:dyDescent="0.3">
      <c r="A119" s="66"/>
      <c r="B119" s="67"/>
      <c r="C119" s="56" t="s">
        <v>156</v>
      </c>
      <c r="D119" s="57">
        <v>50000</v>
      </c>
      <c r="E119" s="36">
        <v>50000</v>
      </c>
      <c r="F119" s="36"/>
      <c r="G119" s="68"/>
      <c r="H119" s="57">
        <v>41000</v>
      </c>
      <c r="I119" s="36">
        <v>41000</v>
      </c>
      <c r="J119" s="36">
        <v>0</v>
      </c>
      <c r="K119" s="68">
        <v>0</v>
      </c>
      <c r="L119" s="57">
        <v>40466</v>
      </c>
      <c r="M119" s="36">
        <v>40466</v>
      </c>
      <c r="N119" s="36">
        <v>0</v>
      </c>
      <c r="O119" s="68">
        <v>0</v>
      </c>
      <c r="Q119" s="237"/>
      <c r="S119" s="75"/>
    </row>
    <row r="120" spans="1:19" s="34" customFormat="1" x14ac:dyDescent="0.3">
      <c r="A120" s="66"/>
      <c r="B120" s="67"/>
      <c r="C120" s="56" t="s">
        <v>157</v>
      </c>
      <c r="D120" s="57">
        <v>30000</v>
      </c>
      <c r="E120" s="36">
        <v>30000</v>
      </c>
      <c r="F120" s="36"/>
      <c r="G120" s="68"/>
      <c r="H120" s="57">
        <v>27765</v>
      </c>
      <c r="I120" s="36">
        <v>27765</v>
      </c>
      <c r="J120" s="36">
        <v>0</v>
      </c>
      <c r="K120" s="68">
        <v>0</v>
      </c>
      <c r="L120" s="57">
        <v>18043</v>
      </c>
      <c r="M120" s="36">
        <v>18043</v>
      </c>
      <c r="N120" s="36">
        <v>0</v>
      </c>
      <c r="O120" s="68">
        <v>0</v>
      </c>
      <c r="Q120" s="237"/>
      <c r="S120" s="75"/>
    </row>
    <row r="121" spans="1:19" s="34" customFormat="1" ht="28.2" x14ac:dyDescent="0.3">
      <c r="A121" s="66"/>
      <c r="B121" s="67"/>
      <c r="C121" s="65" t="s">
        <v>214</v>
      </c>
      <c r="D121" s="57">
        <v>10000</v>
      </c>
      <c r="E121" s="36">
        <v>10000</v>
      </c>
      <c r="F121" s="36"/>
      <c r="G121" s="68"/>
      <c r="H121" s="57">
        <v>24000</v>
      </c>
      <c r="I121" s="36">
        <v>24000</v>
      </c>
      <c r="J121" s="36">
        <v>0</v>
      </c>
      <c r="K121" s="68">
        <v>0</v>
      </c>
      <c r="L121" s="57">
        <v>23188</v>
      </c>
      <c r="M121" s="36">
        <v>23188</v>
      </c>
      <c r="N121" s="36">
        <v>0</v>
      </c>
      <c r="O121" s="68">
        <v>0</v>
      </c>
      <c r="Q121" s="237"/>
      <c r="S121" s="75"/>
    </row>
    <row r="122" spans="1:19" s="34" customFormat="1" x14ac:dyDescent="0.3">
      <c r="A122" s="66"/>
      <c r="B122" s="67"/>
      <c r="C122" s="56" t="s">
        <v>215</v>
      </c>
      <c r="D122" s="57">
        <v>300</v>
      </c>
      <c r="E122" s="36">
        <v>300</v>
      </c>
      <c r="F122" s="36"/>
      <c r="G122" s="68"/>
      <c r="H122" s="57">
        <v>300</v>
      </c>
      <c r="I122" s="36">
        <v>300</v>
      </c>
      <c r="J122" s="36">
        <v>0</v>
      </c>
      <c r="K122" s="68">
        <v>0</v>
      </c>
      <c r="L122" s="57">
        <v>181</v>
      </c>
      <c r="M122" s="36">
        <v>181</v>
      </c>
      <c r="N122" s="36">
        <v>0</v>
      </c>
      <c r="O122" s="68">
        <v>0</v>
      </c>
      <c r="Q122" s="237"/>
      <c r="S122" s="75"/>
    </row>
    <row r="123" spans="1:19" s="34" customFormat="1" x14ac:dyDescent="0.3">
      <c r="A123" s="66"/>
      <c r="B123" s="67"/>
      <c r="C123" s="56" t="s">
        <v>216</v>
      </c>
      <c r="D123" s="57">
        <v>50000</v>
      </c>
      <c r="E123" s="36">
        <v>50000</v>
      </c>
      <c r="F123" s="36"/>
      <c r="G123" s="68"/>
      <c r="H123" s="57">
        <v>50000</v>
      </c>
      <c r="I123" s="36">
        <v>50000</v>
      </c>
      <c r="J123" s="36">
        <v>0</v>
      </c>
      <c r="K123" s="68">
        <v>0</v>
      </c>
      <c r="L123" s="57">
        <v>45722</v>
      </c>
      <c r="M123" s="36">
        <v>45722</v>
      </c>
      <c r="N123" s="36">
        <v>0</v>
      </c>
      <c r="O123" s="68">
        <v>0</v>
      </c>
      <c r="Q123" s="237"/>
      <c r="S123" s="75"/>
    </row>
    <row r="124" spans="1:19" s="34" customFormat="1" x14ac:dyDescent="0.3">
      <c r="A124" s="66"/>
      <c r="B124" s="67"/>
      <c r="C124" s="56" t="s">
        <v>217</v>
      </c>
      <c r="D124" s="57">
        <v>500</v>
      </c>
      <c r="E124" s="36">
        <v>500</v>
      </c>
      <c r="F124" s="36"/>
      <c r="G124" s="68"/>
      <c r="H124" s="57">
        <v>500</v>
      </c>
      <c r="I124" s="36">
        <v>500</v>
      </c>
      <c r="J124" s="36">
        <v>0</v>
      </c>
      <c r="K124" s="68">
        <v>0</v>
      </c>
      <c r="L124" s="57">
        <v>0</v>
      </c>
      <c r="M124" s="36">
        <v>0</v>
      </c>
      <c r="N124" s="36">
        <v>0</v>
      </c>
      <c r="O124" s="68">
        <v>0</v>
      </c>
      <c r="Q124" s="237"/>
      <c r="S124" s="75"/>
    </row>
    <row r="125" spans="1:19" s="34" customFormat="1" x14ac:dyDescent="0.3">
      <c r="A125" s="66"/>
      <c r="B125" s="67"/>
      <c r="C125" s="56" t="s">
        <v>218</v>
      </c>
      <c r="D125" s="57">
        <v>1500</v>
      </c>
      <c r="E125" s="36">
        <v>1500</v>
      </c>
      <c r="F125" s="36"/>
      <c r="G125" s="68"/>
      <c r="H125" s="57">
        <v>500</v>
      </c>
      <c r="I125" s="36">
        <v>500</v>
      </c>
      <c r="J125" s="36">
        <v>0</v>
      </c>
      <c r="K125" s="68">
        <v>0</v>
      </c>
      <c r="L125" s="57">
        <v>8</v>
      </c>
      <c r="M125" s="36">
        <v>8</v>
      </c>
      <c r="N125" s="36">
        <v>0</v>
      </c>
      <c r="O125" s="68">
        <v>0</v>
      </c>
      <c r="Q125" s="237"/>
      <c r="S125" s="75"/>
    </row>
    <row r="126" spans="1:19" s="34" customFormat="1" x14ac:dyDescent="0.3">
      <c r="A126" s="66"/>
      <c r="B126" s="67"/>
      <c r="C126" s="56" t="s">
        <v>219</v>
      </c>
      <c r="D126" s="57"/>
      <c r="E126" s="36"/>
      <c r="F126" s="36"/>
      <c r="G126" s="68"/>
      <c r="H126" s="57"/>
      <c r="I126" s="36"/>
      <c r="J126" s="36"/>
      <c r="K126" s="68"/>
      <c r="L126" s="57"/>
      <c r="M126" s="36"/>
      <c r="N126" s="36"/>
      <c r="O126" s="68"/>
      <c r="Q126" s="237"/>
      <c r="S126" s="75"/>
    </row>
    <row r="127" spans="1:19" s="34" customFormat="1" x14ac:dyDescent="0.3">
      <c r="A127" s="66"/>
      <c r="B127" s="67"/>
      <c r="C127" s="56" t="s">
        <v>220</v>
      </c>
      <c r="D127" s="57">
        <v>4000</v>
      </c>
      <c r="E127" s="36">
        <v>4000</v>
      </c>
      <c r="F127" s="36"/>
      <c r="G127" s="68"/>
      <c r="H127" s="57">
        <v>2000</v>
      </c>
      <c r="I127" s="36">
        <v>2000</v>
      </c>
      <c r="J127" s="36">
        <v>0</v>
      </c>
      <c r="K127" s="68">
        <v>0</v>
      </c>
      <c r="L127" s="57">
        <v>427</v>
      </c>
      <c r="M127" s="36">
        <v>427</v>
      </c>
      <c r="N127" s="36">
        <v>0</v>
      </c>
      <c r="O127" s="68">
        <v>0</v>
      </c>
      <c r="Q127" s="237"/>
      <c r="S127" s="75"/>
    </row>
    <row r="128" spans="1:19" s="34" customFormat="1" x14ac:dyDescent="0.3">
      <c r="A128" s="66"/>
      <c r="B128" s="67"/>
      <c r="C128" s="56" t="s">
        <v>221</v>
      </c>
      <c r="D128" s="57">
        <v>10000</v>
      </c>
      <c r="E128" s="36">
        <v>10000</v>
      </c>
      <c r="F128" s="36"/>
      <c r="G128" s="68"/>
      <c r="H128" s="57">
        <v>10000</v>
      </c>
      <c r="I128" s="36">
        <v>10000</v>
      </c>
      <c r="J128" s="36">
        <v>0</v>
      </c>
      <c r="K128" s="68">
        <v>0</v>
      </c>
      <c r="L128" s="57">
        <v>9312</v>
      </c>
      <c r="M128" s="36">
        <v>9312</v>
      </c>
      <c r="N128" s="36">
        <v>0</v>
      </c>
      <c r="O128" s="68">
        <v>0</v>
      </c>
      <c r="Q128" s="237"/>
      <c r="S128" s="75"/>
    </row>
    <row r="129" spans="1:19" s="34" customFormat="1" ht="18.75" customHeight="1" x14ac:dyDescent="0.3">
      <c r="A129" s="66"/>
      <c r="B129" s="67"/>
      <c r="C129" s="56" t="s">
        <v>222</v>
      </c>
      <c r="D129" s="57">
        <v>13374</v>
      </c>
      <c r="E129" s="36">
        <v>13374</v>
      </c>
      <c r="F129" s="36"/>
      <c r="G129" s="68"/>
      <c r="H129" s="57">
        <v>13374</v>
      </c>
      <c r="I129" s="36">
        <v>13374</v>
      </c>
      <c r="J129" s="36">
        <v>0</v>
      </c>
      <c r="K129" s="68">
        <v>0</v>
      </c>
      <c r="L129" s="57">
        <v>13374</v>
      </c>
      <c r="M129" s="36">
        <v>13374</v>
      </c>
      <c r="N129" s="36">
        <v>0</v>
      </c>
      <c r="O129" s="68">
        <v>0</v>
      </c>
      <c r="Q129" s="237"/>
      <c r="S129" s="75"/>
    </row>
    <row r="130" spans="1:19" s="34" customFormat="1" ht="16.5" customHeight="1" x14ac:dyDescent="0.3">
      <c r="A130" s="66"/>
      <c r="B130" s="67"/>
      <c r="C130" s="65" t="s">
        <v>223</v>
      </c>
      <c r="D130" s="61">
        <v>5000</v>
      </c>
      <c r="E130" s="50"/>
      <c r="F130" s="50">
        <v>5000</v>
      </c>
      <c r="G130" s="62"/>
      <c r="H130" s="61">
        <v>2000</v>
      </c>
      <c r="I130" s="50">
        <v>0</v>
      </c>
      <c r="J130" s="50">
        <v>2000</v>
      </c>
      <c r="K130" s="62">
        <v>0</v>
      </c>
      <c r="L130" s="61">
        <v>1397</v>
      </c>
      <c r="M130" s="50">
        <v>0</v>
      </c>
      <c r="N130" s="50">
        <v>1397</v>
      </c>
      <c r="O130" s="62">
        <v>0</v>
      </c>
      <c r="Q130" s="237"/>
      <c r="S130" s="75"/>
    </row>
    <row r="131" spans="1:19" s="34" customFormat="1" x14ac:dyDescent="0.3">
      <c r="A131" s="66"/>
      <c r="B131" s="67"/>
      <c r="C131" s="65" t="s">
        <v>224</v>
      </c>
      <c r="D131" s="61">
        <v>15000</v>
      </c>
      <c r="E131" s="50"/>
      <c r="F131" s="50">
        <v>15000</v>
      </c>
      <c r="G131" s="62"/>
      <c r="H131" s="61">
        <v>19861</v>
      </c>
      <c r="I131" s="50">
        <v>0</v>
      </c>
      <c r="J131" s="50">
        <v>19861</v>
      </c>
      <c r="K131" s="62">
        <v>0</v>
      </c>
      <c r="L131" s="61">
        <v>19811</v>
      </c>
      <c r="M131" s="50">
        <v>0</v>
      </c>
      <c r="N131" s="50">
        <v>19811</v>
      </c>
      <c r="O131" s="62">
        <v>0</v>
      </c>
      <c r="Q131" s="237"/>
      <c r="S131" s="75"/>
    </row>
    <row r="132" spans="1:19" s="34" customFormat="1" x14ac:dyDescent="0.3">
      <c r="A132" s="66"/>
      <c r="B132" s="67"/>
      <c r="C132" s="65" t="s">
        <v>225</v>
      </c>
      <c r="D132" s="61">
        <v>1000</v>
      </c>
      <c r="E132" s="50"/>
      <c r="F132" s="50">
        <v>1000</v>
      </c>
      <c r="G132" s="62"/>
      <c r="H132" s="61">
        <v>1000</v>
      </c>
      <c r="I132" s="50">
        <v>0</v>
      </c>
      <c r="J132" s="50">
        <v>1000</v>
      </c>
      <c r="K132" s="62">
        <v>0</v>
      </c>
      <c r="L132" s="61">
        <v>0</v>
      </c>
      <c r="M132" s="50">
        <v>0</v>
      </c>
      <c r="N132" s="50">
        <v>0</v>
      </c>
      <c r="O132" s="62">
        <v>0</v>
      </c>
      <c r="Q132" s="237"/>
      <c r="S132" s="75"/>
    </row>
    <row r="133" spans="1:19" s="34" customFormat="1" ht="28.2" x14ac:dyDescent="0.3">
      <c r="A133" s="66"/>
      <c r="B133" s="67"/>
      <c r="C133" s="65" t="s">
        <v>226</v>
      </c>
      <c r="D133" s="61">
        <v>2000</v>
      </c>
      <c r="E133" s="50"/>
      <c r="F133" s="50">
        <v>2000</v>
      </c>
      <c r="G133" s="62"/>
      <c r="H133" s="61">
        <v>2000</v>
      </c>
      <c r="I133" s="50">
        <v>0</v>
      </c>
      <c r="J133" s="50">
        <v>2000</v>
      </c>
      <c r="K133" s="62">
        <v>0</v>
      </c>
      <c r="L133" s="61">
        <v>277</v>
      </c>
      <c r="M133" s="50">
        <v>0</v>
      </c>
      <c r="N133" s="50">
        <v>277</v>
      </c>
      <c r="O133" s="62">
        <v>0</v>
      </c>
      <c r="Q133" s="237"/>
      <c r="S133" s="75"/>
    </row>
    <row r="134" spans="1:19" s="34" customFormat="1" x14ac:dyDescent="0.3">
      <c r="A134" s="66"/>
      <c r="B134" s="67"/>
      <c r="C134" s="65" t="s">
        <v>227</v>
      </c>
      <c r="D134" s="61">
        <v>5000</v>
      </c>
      <c r="E134" s="50"/>
      <c r="F134" s="50">
        <v>5000</v>
      </c>
      <c r="G134" s="62"/>
      <c r="H134" s="61">
        <v>5000</v>
      </c>
      <c r="I134" s="50">
        <v>0</v>
      </c>
      <c r="J134" s="50">
        <v>5000</v>
      </c>
      <c r="K134" s="62">
        <v>0</v>
      </c>
      <c r="L134" s="61">
        <v>5000</v>
      </c>
      <c r="M134" s="50">
        <v>0</v>
      </c>
      <c r="N134" s="50">
        <v>5000</v>
      </c>
      <c r="O134" s="62">
        <v>0</v>
      </c>
      <c r="Q134" s="237"/>
      <c r="S134" s="75"/>
    </row>
    <row r="135" spans="1:19" s="34" customFormat="1" x14ac:dyDescent="0.3">
      <c r="A135" s="66"/>
      <c r="B135" s="67"/>
      <c r="C135" s="65" t="s">
        <v>185</v>
      </c>
      <c r="D135" s="61">
        <v>28000</v>
      </c>
      <c r="E135" s="50">
        <v>28000</v>
      </c>
      <c r="F135" s="50"/>
      <c r="G135" s="62"/>
      <c r="H135" s="61">
        <v>28000</v>
      </c>
      <c r="I135" s="50">
        <v>28000</v>
      </c>
      <c r="J135" s="50">
        <v>0</v>
      </c>
      <c r="K135" s="62">
        <v>0</v>
      </c>
      <c r="L135" s="61">
        <v>26387</v>
      </c>
      <c r="M135" s="50">
        <v>26387</v>
      </c>
      <c r="N135" s="50">
        <v>0</v>
      </c>
      <c r="O135" s="62">
        <v>0</v>
      </c>
      <c r="Q135" s="237"/>
      <c r="S135" s="75"/>
    </row>
    <row r="136" spans="1:19" s="56" customFormat="1" x14ac:dyDescent="0.3">
      <c r="A136" s="47"/>
      <c r="B136" s="64"/>
      <c r="C136" s="56" t="s">
        <v>228</v>
      </c>
      <c r="D136" s="57">
        <v>5000</v>
      </c>
      <c r="E136" s="36">
        <v>5000</v>
      </c>
      <c r="F136" s="36"/>
      <c r="G136" s="68"/>
      <c r="H136" s="57">
        <v>5340</v>
      </c>
      <c r="I136" s="36">
        <v>5340</v>
      </c>
      <c r="J136" s="36">
        <v>0</v>
      </c>
      <c r="K136" s="68">
        <v>0</v>
      </c>
      <c r="L136" s="57">
        <v>5338</v>
      </c>
      <c r="M136" s="36">
        <v>5338</v>
      </c>
      <c r="N136" s="36">
        <v>0</v>
      </c>
      <c r="O136" s="68">
        <v>0</v>
      </c>
      <c r="P136" s="48"/>
      <c r="Q136" s="237"/>
      <c r="R136" s="48"/>
      <c r="S136" s="64"/>
    </row>
    <row r="137" spans="1:19" s="34" customFormat="1" x14ac:dyDescent="0.3">
      <c r="A137" s="66"/>
      <c r="B137" s="67"/>
      <c r="C137" s="65" t="s">
        <v>229</v>
      </c>
      <c r="D137" s="61">
        <v>72000</v>
      </c>
      <c r="E137" s="50"/>
      <c r="F137" s="50">
        <v>72000</v>
      </c>
      <c r="G137" s="62"/>
      <c r="H137" s="61">
        <v>89271</v>
      </c>
      <c r="I137" s="50">
        <v>0</v>
      </c>
      <c r="J137" s="50">
        <v>89271</v>
      </c>
      <c r="K137" s="62">
        <v>0</v>
      </c>
      <c r="L137" s="61">
        <v>89271</v>
      </c>
      <c r="M137" s="50">
        <v>0</v>
      </c>
      <c r="N137" s="50">
        <v>89271</v>
      </c>
      <c r="O137" s="62">
        <v>0</v>
      </c>
      <c r="Q137" s="237"/>
      <c r="S137" s="75"/>
    </row>
    <row r="138" spans="1:19" s="34" customFormat="1" x14ac:dyDescent="0.3">
      <c r="A138" s="66"/>
      <c r="B138" s="67"/>
      <c r="C138" s="65" t="s">
        <v>230</v>
      </c>
      <c r="D138" s="61">
        <v>9000</v>
      </c>
      <c r="E138" s="50"/>
      <c r="F138" s="50">
        <v>9000</v>
      </c>
      <c r="G138" s="62"/>
      <c r="H138" s="61">
        <v>11646</v>
      </c>
      <c r="I138" s="50">
        <v>0</v>
      </c>
      <c r="J138" s="50">
        <v>11646</v>
      </c>
      <c r="K138" s="62">
        <v>0</v>
      </c>
      <c r="L138" s="61">
        <v>11292</v>
      </c>
      <c r="M138" s="50">
        <v>0</v>
      </c>
      <c r="N138" s="50">
        <v>11292</v>
      </c>
      <c r="O138" s="62">
        <v>0</v>
      </c>
      <c r="Q138" s="237"/>
      <c r="S138" s="75"/>
    </row>
    <row r="139" spans="1:19" s="34" customFormat="1" x14ac:dyDescent="0.3">
      <c r="A139" s="66"/>
      <c r="B139" s="67"/>
      <c r="C139" s="65" t="s">
        <v>186</v>
      </c>
      <c r="D139" s="61"/>
      <c r="E139" s="50"/>
      <c r="F139" s="50"/>
      <c r="G139" s="62"/>
      <c r="H139" s="61"/>
      <c r="I139" s="50"/>
      <c r="J139" s="50"/>
      <c r="K139" s="62"/>
      <c r="L139" s="61"/>
      <c r="M139" s="50"/>
      <c r="N139" s="50"/>
      <c r="O139" s="62"/>
      <c r="Q139" s="237"/>
      <c r="S139" s="75"/>
    </row>
    <row r="140" spans="1:19" s="34" customFormat="1" x14ac:dyDescent="0.3">
      <c r="A140" s="66"/>
      <c r="B140" s="67"/>
      <c r="C140" s="65" t="s">
        <v>187</v>
      </c>
      <c r="D140" s="61">
        <v>1650</v>
      </c>
      <c r="E140" s="50"/>
      <c r="F140" s="50">
        <v>1650</v>
      </c>
      <c r="G140" s="62"/>
      <c r="H140" s="61">
        <v>4850</v>
      </c>
      <c r="I140" s="50">
        <v>0</v>
      </c>
      <c r="J140" s="50">
        <v>4850</v>
      </c>
      <c r="K140" s="62">
        <v>0</v>
      </c>
      <c r="L140" s="61">
        <v>5794</v>
      </c>
      <c r="M140" s="50">
        <v>0</v>
      </c>
      <c r="N140" s="50">
        <v>5794</v>
      </c>
      <c r="O140" s="62">
        <v>0</v>
      </c>
      <c r="Q140" s="237"/>
      <c r="S140" s="75"/>
    </row>
    <row r="141" spans="1:19" s="34" customFormat="1" x14ac:dyDescent="0.3">
      <c r="A141" s="66"/>
      <c r="B141" s="67"/>
      <c r="C141" s="65" t="s">
        <v>188</v>
      </c>
      <c r="D141" s="61">
        <v>165</v>
      </c>
      <c r="E141" s="50"/>
      <c r="F141" s="50">
        <v>165</v>
      </c>
      <c r="G141" s="62"/>
      <c r="H141" s="61">
        <v>1900</v>
      </c>
      <c r="I141" s="50">
        <v>0</v>
      </c>
      <c r="J141" s="50">
        <v>1900</v>
      </c>
      <c r="K141" s="62">
        <v>0</v>
      </c>
      <c r="L141" s="61">
        <v>1739</v>
      </c>
      <c r="M141" s="50">
        <v>0</v>
      </c>
      <c r="N141" s="50">
        <v>1739</v>
      </c>
      <c r="O141" s="62">
        <v>0</v>
      </c>
      <c r="Q141" s="237"/>
      <c r="S141" s="75"/>
    </row>
    <row r="142" spans="1:19" s="34" customFormat="1" x14ac:dyDescent="0.3">
      <c r="A142" s="66"/>
      <c r="B142" s="67"/>
      <c r="C142" s="65" t="s">
        <v>231</v>
      </c>
      <c r="D142" s="61">
        <v>15000</v>
      </c>
      <c r="E142" s="50">
        <v>15000</v>
      </c>
      <c r="F142" s="50"/>
      <c r="G142" s="62"/>
      <c r="H142" s="61">
        <v>24606</v>
      </c>
      <c r="I142" s="50">
        <v>24606</v>
      </c>
      <c r="J142" s="50">
        <v>0</v>
      </c>
      <c r="K142" s="62">
        <v>0</v>
      </c>
      <c r="L142" s="61">
        <v>24606</v>
      </c>
      <c r="M142" s="50">
        <v>24606</v>
      </c>
      <c r="N142" s="50">
        <v>0</v>
      </c>
      <c r="O142" s="62">
        <v>0</v>
      </c>
      <c r="Q142" s="237"/>
      <c r="S142" s="75"/>
    </row>
    <row r="143" spans="1:19" s="56" customFormat="1" x14ac:dyDescent="0.3">
      <c r="A143" s="47"/>
      <c r="B143" s="64"/>
      <c r="C143" s="56" t="s">
        <v>232</v>
      </c>
      <c r="D143" s="57">
        <v>17000</v>
      </c>
      <c r="E143" s="36">
        <v>17000</v>
      </c>
      <c r="F143" s="36"/>
      <c r="G143" s="68"/>
      <c r="H143" s="57">
        <v>17000</v>
      </c>
      <c r="I143" s="36">
        <v>17000</v>
      </c>
      <c r="J143" s="36">
        <v>0</v>
      </c>
      <c r="K143" s="68">
        <v>0</v>
      </c>
      <c r="L143" s="57">
        <v>17071</v>
      </c>
      <c r="M143" s="36">
        <v>17071</v>
      </c>
      <c r="N143" s="36">
        <v>0</v>
      </c>
      <c r="O143" s="68">
        <v>0</v>
      </c>
      <c r="P143" s="48"/>
      <c r="Q143" s="237"/>
      <c r="R143" s="48"/>
      <c r="S143" s="64"/>
    </row>
    <row r="144" spans="1:19" s="56" customFormat="1" x14ac:dyDescent="0.3">
      <c r="A144" s="47"/>
      <c r="B144" s="64"/>
      <c r="C144" s="56" t="s">
        <v>233</v>
      </c>
      <c r="D144" s="57">
        <v>2500</v>
      </c>
      <c r="E144" s="36"/>
      <c r="F144" s="36">
        <v>2500</v>
      </c>
      <c r="G144" s="68"/>
      <c r="H144" s="57">
        <v>2500</v>
      </c>
      <c r="I144" s="36">
        <v>0</v>
      </c>
      <c r="J144" s="36">
        <v>2500</v>
      </c>
      <c r="K144" s="68">
        <v>0</v>
      </c>
      <c r="L144" s="57">
        <v>241</v>
      </c>
      <c r="M144" s="36">
        <v>0</v>
      </c>
      <c r="N144" s="36">
        <v>241</v>
      </c>
      <c r="O144" s="68">
        <v>0</v>
      </c>
      <c r="P144" s="48"/>
      <c r="Q144" s="237"/>
      <c r="R144" s="48"/>
      <c r="S144" s="64"/>
    </row>
    <row r="145" spans="1:19" s="56" customFormat="1" x14ac:dyDescent="0.3">
      <c r="A145" s="47"/>
      <c r="B145" s="64"/>
      <c r="C145" s="56" t="s">
        <v>234</v>
      </c>
      <c r="D145" s="57">
        <v>953</v>
      </c>
      <c r="E145" s="36"/>
      <c r="F145" s="36">
        <v>953</v>
      </c>
      <c r="G145" s="68"/>
      <c r="H145" s="57">
        <v>953</v>
      </c>
      <c r="I145" s="36">
        <v>0</v>
      </c>
      <c r="J145" s="36">
        <v>953</v>
      </c>
      <c r="K145" s="68">
        <v>0</v>
      </c>
      <c r="L145" s="57">
        <v>953</v>
      </c>
      <c r="M145" s="36">
        <v>0</v>
      </c>
      <c r="N145" s="36">
        <v>953</v>
      </c>
      <c r="O145" s="68">
        <v>0</v>
      </c>
      <c r="P145" s="48"/>
      <c r="Q145" s="237"/>
      <c r="R145" s="48"/>
      <c r="S145" s="64"/>
    </row>
    <row r="146" spans="1:19" s="34" customFormat="1" x14ac:dyDescent="0.3">
      <c r="A146" s="66"/>
      <c r="B146" s="67"/>
      <c r="C146" s="65" t="s">
        <v>235</v>
      </c>
      <c r="D146" s="61">
        <v>3500</v>
      </c>
      <c r="E146" s="50">
        <v>3500</v>
      </c>
      <c r="F146" s="50"/>
      <c r="G146" s="62"/>
      <c r="H146" s="61">
        <v>3940</v>
      </c>
      <c r="I146" s="50">
        <v>3940</v>
      </c>
      <c r="J146" s="50">
        <v>0</v>
      </c>
      <c r="K146" s="62">
        <v>0</v>
      </c>
      <c r="L146" s="61">
        <v>3939</v>
      </c>
      <c r="M146" s="50">
        <v>3939</v>
      </c>
      <c r="N146" s="50">
        <v>0</v>
      </c>
      <c r="O146" s="62">
        <v>0</v>
      </c>
      <c r="Q146" s="237"/>
      <c r="S146" s="75"/>
    </row>
    <row r="147" spans="1:19" s="34" customFormat="1" x14ac:dyDescent="0.3">
      <c r="A147" s="66"/>
      <c r="B147" s="67"/>
      <c r="C147" s="65" t="s">
        <v>236</v>
      </c>
      <c r="D147" s="61">
        <v>5000</v>
      </c>
      <c r="E147" s="50">
        <v>5000</v>
      </c>
      <c r="F147" s="50"/>
      <c r="G147" s="62"/>
      <c r="H147" s="61">
        <v>5000</v>
      </c>
      <c r="I147" s="50">
        <v>5000</v>
      </c>
      <c r="J147" s="50">
        <v>0</v>
      </c>
      <c r="K147" s="62">
        <v>0</v>
      </c>
      <c r="L147" s="61">
        <v>4660</v>
      </c>
      <c r="M147" s="50">
        <v>4660</v>
      </c>
      <c r="N147" s="50">
        <v>0</v>
      </c>
      <c r="O147" s="62">
        <v>0</v>
      </c>
      <c r="Q147" s="237"/>
      <c r="S147" s="75"/>
    </row>
    <row r="148" spans="1:19" s="34" customFormat="1" ht="30" customHeight="1" x14ac:dyDescent="0.3">
      <c r="A148" s="66"/>
      <c r="B148" s="67"/>
      <c r="C148" s="65" t="s">
        <v>382</v>
      </c>
      <c r="D148" s="61">
        <v>1025</v>
      </c>
      <c r="E148" s="50">
        <v>1025</v>
      </c>
      <c r="F148" s="50"/>
      <c r="G148" s="62"/>
      <c r="H148" s="61">
        <v>1025</v>
      </c>
      <c r="I148" s="50">
        <v>1025</v>
      </c>
      <c r="J148" s="50">
        <v>0</v>
      </c>
      <c r="K148" s="62">
        <v>0</v>
      </c>
      <c r="L148" s="61">
        <v>690</v>
      </c>
      <c r="M148" s="50">
        <v>690</v>
      </c>
      <c r="N148" s="50">
        <v>0</v>
      </c>
      <c r="O148" s="62">
        <v>0</v>
      </c>
      <c r="Q148" s="237"/>
      <c r="S148" s="75"/>
    </row>
    <row r="149" spans="1:19" s="34" customFormat="1" ht="30.75" customHeight="1" x14ac:dyDescent="0.3">
      <c r="A149" s="66"/>
      <c r="B149" s="67"/>
      <c r="C149" s="65" t="s">
        <v>383</v>
      </c>
      <c r="D149" s="61">
        <v>1209</v>
      </c>
      <c r="E149" s="50">
        <v>1209</v>
      </c>
      <c r="F149" s="50"/>
      <c r="G149" s="62"/>
      <c r="H149" s="61">
        <v>1209</v>
      </c>
      <c r="I149" s="50">
        <v>1209</v>
      </c>
      <c r="J149" s="50">
        <v>0</v>
      </c>
      <c r="K149" s="62">
        <v>0</v>
      </c>
      <c r="L149" s="61">
        <v>929</v>
      </c>
      <c r="M149" s="50">
        <v>929</v>
      </c>
      <c r="N149" s="50">
        <v>0</v>
      </c>
      <c r="O149" s="62">
        <v>0</v>
      </c>
      <c r="Q149" s="237"/>
      <c r="S149" s="75"/>
    </row>
    <row r="150" spans="1:19" s="34" customFormat="1" ht="42" x14ac:dyDescent="0.3">
      <c r="A150" s="66"/>
      <c r="B150" s="67"/>
      <c r="C150" s="65" t="s">
        <v>384</v>
      </c>
      <c r="D150" s="61">
        <v>874</v>
      </c>
      <c r="E150" s="50">
        <v>874</v>
      </c>
      <c r="F150" s="50"/>
      <c r="G150" s="62"/>
      <c r="H150" s="61">
        <v>1790</v>
      </c>
      <c r="I150" s="50">
        <v>1790</v>
      </c>
      <c r="J150" s="50">
        <v>0</v>
      </c>
      <c r="K150" s="62">
        <v>0</v>
      </c>
      <c r="L150" s="61">
        <v>1788</v>
      </c>
      <c r="M150" s="50">
        <v>1788</v>
      </c>
      <c r="N150" s="50">
        <v>0</v>
      </c>
      <c r="O150" s="62">
        <v>0</v>
      </c>
      <c r="Q150" s="237"/>
      <c r="S150" s="75"/>
    </row>
    <row r="151" spans="1:19" s="34" customFormat="1" x14ac:dyDescent="0.3">
      <c r="A151" s="66"/>
      <c r="B151" s="67"/>
      <c r="C151" s="65" t="s">
        <v>237</v>
      </c>
      <c r="D151" s="61">
        <v>2637</v>
      </c>
      <c r="E151" s="50">
        <v>2637</v>
      </c>
      <c r="F151" s="50"/>
      <c r="G151" s="62"/>
      <c r="H151" s="61">
        <v>2637</v>
      </c>
      <c r="I151" s="50">
        <v>2637</v>
      </c>
      <c r="J151" s="50">
        <v>0</v>
      </c>
      <c r="K151" s="62">
        <v>0</v>
      </c>
      <c r="L151" s="61">
        <v>336</v>
      </c>
      <c r="M151" s="50">
        <v>336</v>
      </c>
      <c r="N151" s="50">
        <v>0</v>
      </c>
      <c r="O151" s="62">
        <v>0</v>
      </c>
      <c r="Q151" s="237"/>
      <c r="S151" s="75"/>
    </row>
    <row r="152" spans="1:19" s="34" customFormat="1" ht="28.2" x14ac:dyDescent="0.3">
      <c r="A152" s="66"/>
      <c r="B152" s="67"/>
      <c r="C152" s="65" t="s">
        <v>238</v>
      </c>
      <c r="D152" s="61">
        <v>1775</v>
      </c>
      <c r="E152" s="50">
        <v>1775</v>
      </c>
      <c r="F152" s="50"/>
      <c r="G152" s="62"/>
      <c r="H152" s="61">
        <v>1775</v>
      </c>
      <c r="I152" s="50">
        <v>1775</v>
      </c>
      <c r="J152" s="50">
        <v>0</v>
      </c>
      <c r="K152" s="62">
        <v>0</v>
      </c>
      <c r="L152" s="61">
        <v>1046</v>
      </c>
      <c r="M152" s="50">
        <v>1046</v>
      </c>
      <c r="N152" s="50">
        <v>0</v>
      </c>
      <c r="O152" s="62">
        <v>0</v>
      </c>
      <c r="Q152" s="237"/>
      <c r="S152" s="75"/>
    </row>
    <row r="153" spans="1:19" s="34" customFormat="1" x14ac:dyDescent="0.3">
      <c r="A153" s="66"/>
      <c r="B153" s="67"/>
      <c r="C153" s="65" t="s">
        <v>239</v>
      </c>
      <c r="D153" s="61">
        <v>7688</v>
      </c>
      <c r="E153" s="50">
        <v>7688</v>
      </c>
      <c r="F153" s="50"/>
      <c r="G153" s="62"/>
      <c r="H153" s="61">
        <v>7688</v>
      </c>
      <c r="I153" s="50">
        <v>7688</v>
      </c>
      <c r="J153" s="50">
        <v>0</v>
      </c>
      <c r="K153" s="62">
        <v>0</v>
      </c>
      <c r="L153" s="61">
        <v>887</v>
      </c>
      <c r="M153" s="50">
        <v>887</v>
      </c>
      <c r="N153" s="50">
        <v>0</v>
      </c>
      <c r="O153" s="62">
        <v>0</v>
      </c>
      <c r="Q153" s="237"/>
      <c r="S153" s="75"/>
    </row>
    <row r="154" spans="1:19" s="34" customFormat="1" x14ac:dyDescent="0.3">
      <c r="A154" s="66"/>
      <c r="B154" s="67"/>
      <c r="C154" s="65" t="s">
        <v>240</v>
      </c>
      <c r="D154" s="61">
        <v>14750</v>
      </c>
      <c r="E154" s="50"/>
      <c r="F154" s="50">
        <v>14750</v>
      </c>
      <c r="G154" s="62"/>
      <c r="H154" s="61">
        <v>14750</v>
      </c>
      <c r="I154" s="50">
        <v>0</v>
      </c>
      <c r="J154" s="50">
        <v>14750</v>
      </c>
      <c r="K154" s="62">
        <v>0</v>
      </c>
      <c r="L154" s="61">
        <v>14423</v>
      </c>
      <c r="M154" s="50">
        <v>0</v>
      </c>
      <c r="N154" s="50">
        <v>14423</v>
      </c>
      <c r="O154" s="62">
        <v>0</v>
      </c>
      <c r="Q154" s="237"/>
      <c r="S154" s="75"/>
    </row>
    <row r="155" spans="1:19" s="34" customFormat="1" x14ac:dyDescent="0.3">
      <c r="A155" s="66"/>
      <c r="B155" s="67"/>
      <c r="C155" s="65" t="s">
        <v>241</v>
      </c>
      <c r="D155" s="61">
        <v>5000</v>
      </c>
      <c r="E155" s="50">
        <v>5000</v>
      </c>
      <c r="F155" s="50"/>
      <c r="G155" s="62"/>
      <c r="H155" s="61">
        <v>0</v>
      </c>
      <c r="I155" s="50">
        <v>0</v>
      </c>
      <c r="J155" s="50">
        <v>0</v>
      </c>
      <c r="K155" s="62">
        <v>0</v>
      </c>
      <c r="L155" s="61">
        <v>0</v>
      </c>
      <c r="M155" s="50">
        <v>0</v>
      </c>
      <c r="N155" s="50">
        <v>0</v>
      </c>
      <c r="O155" s="62">
        <v>0</v>
      </c>
      <c r="Q155" s="237"/>
      <c r="S155" s="75"/>
    </row>
    <row r="156" spans="1:19" s="34" customFormat="1" x14ac:dyDescent="0.3">
      <c r="A156" s="66"/>
      <c r="B156" s="67"/>
      <c r="C156" s="65" t="s">
        <v>242</v>
      </c>
      <c r="D156" s="61">
        <v>1250</v>
      </c>
      <c r="E156" s="50"/>
      <c r="F156" s="50">
        <v>1250</v>
      </c>
      <c r="G156" s="62"/>
      <c r="H156" s="61">
        <v>1884</v>
      </c>
      <c r="I156" s="50">
        <v>0</v>
      </c>
      <c r="J156" s="50">
        <v>1884</v>
      </c>
      <c r="K156" s="62">
        <v>0</v>
      </c>
      <c r="L156" s="61">
        <v>1883</v>
      </c>
      <c r="M156" s="50">
        <v>0</v>
      </c>
      <c r="N156" s="50">
        <v>1883</v>
      </c>
      <c r="O156" s="62">
        <v>0</v>
      </c>
      <c r="Q156" s="237"/>
      <c r="S156" s="75"/>
    </row>
    <row r="157" spans="1:19" s="34" customFormat="1" x14ac:dyDescent="0.3">
      <c r="A157" s="66"/>
      <c r="B157" s="67"/>
      <c r="C157" s="65" t="s">
        <v>243</v>
      </c>
      <c r="D157" s="61">
        <v>1000</v>
      </c>
      <c r="E157" s="50">
        <v>1000</v>
      </c>
      <c r="F157" s="50"/>
      <c r="G157" s="62"/>
      <c r="H157" s="61">
        <v>1000</v>
      </c>
      <c r="I157" s="50">
        <v>1000</v>
      </c>
      <c r="J157" s="50">
        <v>0</v>
      </c>
      <c r="K157" s="62">
        <v>0</v>
      </c>
      <c r="L157" s="61">
        <v>510</v>
      </c>
      <c r="M157" s="50">
        <v>510</v>
      </c>
      <c r="N157" s="50">
        <v>0</v>
      </c>
      <c r="O157" s="62">
        <v>0</v>
      </c>
      <c r="Q157" s="237"/>
      <c r="S157" s="75"/>
    </row>
    <row r="158" spans="1:19" s="34" customFormat="1" x14ac:dyDescent="0.3">
      <c r="A158" s="66"/>
      <c r="B158" s="67"/>
      <c r="C158" s="65" t="s">
        <v>244</v>
      </c>
      <c r="D158" s="61">
        <v>1000</v>
      </c>
      <c r="E158" s="50">
        <v>1000</v>
      </c>
      <c r="F158" s="50"/>
      <c r="G158" s="62"/>
      <c r="H158" s="61">
        <v>1000</v>
      </c>
      <c r="I158" s="50">
        <v>1000</v>
      </c>
      <c r="J158" s="50">
        <v>0</v>
      </c>
      <c r="K158" s="62">
        <v>0</v>
      </c>
      <c r="L158" s="61">
        <v>349</v>
      </c>
      <c r="M158" s="50">
        <v>349</v>
      </c>
      <c r="N158" s="50">
        <v>0</v>
      </c>
      <c r="O158" s="62">
        <v>0</v>
      </c>
      <c r="Q158" s="237"/>
      <c r="S158" s="75"/>
    </row>
    <row r="159" spans="1:19" s="34" customFormat="1" ht="28.2" x14ac:dyDescent="0.3">
      <c r="A159" s="66"/>
      <c r="B159" s="67"/>
      <c r="C159" s="65" t="s">
        <v>245</v>
      </c>
      <c r="D159" s="61">
        <v>1661</v>
      </c>
      <c r="E159" s="50">
        <v>1661</v>
      </c>
      <c r="F159" s="50"/>
      <c r="G159" s="62"/>
      <c r="H159" s="61">
        <v>1661</v>
      </c>
      <c r="I159" s="50">
        <v>1661</v>
      </c>
      <c r="J159" s="50">
        <v>0</v>
      </c>
      <c r="K159" s="62">
        <v>0</v>
      </c>
      <c r="L159" s="61">
        <v>408</v>
      </c>
      <c r="M159" s="50">
        <v>408</v>
      </c>
      <c r="N159" s="50">
        <v>0</v>
      </c>
      <c r="O159" s="62">
        <v>0</v>
      </c>
      <c r="Q159" s="237"/>
      <c r="S159" s="75"/>
    </row>
    <row r="160" spans="1:19" s="34" customFormat="1" ht="28.2" x14ac:dyDescent="0.3">
      <c r="A160" s="66"/>
      <c r="B160" s="67"/>
      <c r="C160" s="106" t="s">
        <v>246</v>
      </c>
      <c r="D160" s="61">
        <v>254</v>
      </c>
      <c r="E160" s="50">
        <v>254</v>
      </c>
      <c r="F160" s="50"/>
      <c r="G160" s="62"/>
      <c r="H160" s="61">
        <v>254</v>
      </c>
      <c r="I160" s="50">
        <v>254</v>
      </c>
      <c r="J160" s="50">
        <v>0</v>
      </c>
      <c r="K160" s="62">
        <v>0</v>
      </c>
      <c r="L160" s="61">
        <v>163</v>
      </c>
      <c r="M160" s="50">
        <v>163</v>
      </c>
      <c r="N160" s="50">
        <v>0</v>
      </c>
      <c r="O160" s="62">
        <v>0</v>
      </c>
      <c r="Q160" s="237"/>
      <c r="S160" s="75"/>
    </row>
    <row r="161" spans="1:19" s="34" customFormat="1" ht="28.2" x14ac:dyDescent="0.3">
      <c r="A161" s="66"/>
      <c r="B161" s="67"/>
      <c r="C161" s="65" t="s">
        <v>247</v>
      </c>
      <c r="D161" s="61">
        <v>1178</v>
      </c>
      <c r="E161" s="50">
        <v>1178</v>
      </c>
      <c r="F161" s="50"/>
      <c r="G161" s="62"/>
      <c r="H161" s="61">
        <v>1178</v>
      </c>
      <c r="I161" s="50">
        <v>1178</v>
      </c>
      <c r="J161" s="50">
        <v>0</v>
      </c>
      <c r="K161" s="62">
        <v>0</v>
      </c>
      <c r="L161" s="61">
        <v>835</v>
      </c>
      <c r="M161" s="50">
        <v>835</v>
      </c>
      <c r="N161" s="50">
        <v>0</v>
      </c>
      <c r="O161" s="62">
        <v>0</v>
      </c>
      <c r="Q161" s="237"/>
      <c r="S161" s="75"/>
    </row>
    <row r="162" spans="1:19" s="34" customFormat="1" x14ac:dyDescent="0.3">
      <c r="A162" s="66"/>
      <c r="B162" s="67"/>
      <c r="C162" s="65" t="s">
        <v>248</v>
      </c>
      <c r="D162" s="61">
        <v>3467</v>
      </c>
      <c r="E162" s="50">
        <v>3467</v>
      </c>
      <c r="F162" s="50"/>
      <c r="G162" s="62"/>
      <c r="H162" s="61">
        <v>3467</v>
      </c>
      <c r="I162" s="50">
        <v>3467</v>
      </c>
      <c r="J162" s="50">
        <v>0</v>
      </c>
      <c r="K162" s="62">
        <v>0</v>
      </c>
      <c r="L162" s="61">
        <v>864</v>
      </c>
      <c r="M162" s="50">
        <v>864</v>
      </c>
      <c r="N162" s="50">
        <v>0</v>
      </c>
      <c r="O162" s="62">
        <v>0</v>
      </c>
      <c r="Q162" s="237"/>
      <c r="S162" s="75"/>
    </row>
    <row r="163" spans="1:19" s="34" customFormat="1" x14ac:dyDescent="0.3">
      <c r="A163" s="66"/>
      <c r="B163" s="67"/>
      <c r="C163" s="65" t="s">
        <v>249</v>
      </c>
      <c r="D163" s="61">
        <v>1000</v>
      </c>
      <c r="E163" s="50">
        <v>1000</v>
      </c>
      <c r="F163" s="50"/>
      <c r="G163" s="62"/>
      <c r="H163" s="61">
        <v>3722</v>
      </c>
      <c r="I163" s="50">
        <v>3722</v>
      </c>
      <c r="J163" s="50">
        <v>0</v>
      </c>
      <c r="K163" s="62">
        <v>0</v>
      </c>
      <c r="L163" s="61">
        <v>3722</v>
      </c>
      <c r="M163" s="50">
        <v>3722</v>
      </c>
      <c r="N163" s="50">
        <v>0</v>
      </c>
      <c r="O163" s="62">
        <v>0</v>
      </c>
      <c r="Q163" s="237"/>
      <c r="S163" s="75"/>
    </row>
    <row r="164" spans="1:19" s="56" customFormat="1" x14ac:dyDescent="0.3">
      <c r="A164" s="47"/>
      <c r="B164" s="64"/>
      <c r="C164" s="56" t="s">
        <v>250</v>
      </c>
      <c r="D164" s="57">
        <v>480</v>
      </c>
      <c r="E164" s="36">
        <v>480</v>
      </c>
      <c r="F164" s="36"/>
      <c r="G164" s="68"/>
      <c r="H164" s="57">
        <v>480</v>
      </c>
      <c r="I164" s="36">
        <v>480</v>
      </c>
      <c r="J164" s="36">
        <v>0</v>
      </c>
      <c r="K164" s="68">
        <v>0</v>
      </c>
      <c r="L164" s="57">
        <v>480</v>
      </c>
      <c r="M164" s="36">
        <v>480</v>
      </c>
      <c r="N164" s="36">
        <v>0</v>
      </c>
      <c r="O164" s="68">
        <v>0</v>
      </c>
      <c r="P164" s="48"/>
      <c r="Q164" s="237"/>
      <c r="R164" s="48"/>
      <c r="S164" s="64"/>
    </row>
    <row r="165" spans="1:19" s="56" customFormat="1" ht="28.2" x14ac:dyDescent="0.3">
      <c r="A165" s="47"/>
      <c r="B165" s="64"/>
      <c r="C165" s="65" t="s">
        <v>251</v>
      </c>
      <c r="D165" s="57">
        <v>1207</v>
      </c>
      <c r="E165" s="36">
        <v>1207</v>
      </c>
      <c r="F165" s="36"/>
      <c r="G165" s="68"/>
      <c r="H165" s="57">
        <v>1207</v>
      </c>
      <c r="I165" s="36">
        <v>1207</v>
      </c>
      <c r="J165" s="36">
        <v>0</v>
      </c>
      <c r="K165" s="68">
        <v>0</v>
      </c>
      <c r="L165" s="57">
        <v>1243</v>
      </c>
      <c r="M165" s="36">
        <v>1243</v>
      </c>
      <c r="N165" s="36">
        <v>0</v>
      </c>
      <c r="O165" s="68">
        <v>0</v>
      </c>
      <c r="P165" s="48"/>
      <c r="Q165" s="237"/>
      <c r="R165" s="48"/>
      <c r="S165" s="64"/>
    </row>
    <row r="166" spans="1:19" s="64" customFormat="1" x14ac:dyDescent="0.3">
      <c r="A166" s="47"/>
      <c r="C166" s="65" t="s">
        <v>252</v>
      </c>
      <c r="D166" s="57">
        <v>362433</v>
      </c>
      <c r="E166" s="36">
        <v>362433</v>
      </c>
      <c r="F166" s="36"/>
      <c r="G166" s="68"/>
      <c r="H166" s="57">
        <v>290000</v>
      </c>
      <c r="I166" s="36">
        <v>290000</v>
      </c>
      <c r="J166" s="36">
        <v>0</v>
      </c>
      <c r="K166" s="68">
        <v>0</v>
      </c>
      <c r="L166" s="57">
        <v>287347</v>
      </c>
      <c r="M166" s="36">
        <v>287347</v>
      </c>
      <c r="N166" s="36">
        <v>0</v>
      </c>
      <c r="O166" s="68">
        <v>0</v>
      </c>
      <c r="P166" s="48"/>
      <c r="Q166" s="237"/>
      <c r="R166" s="48"/>
    </row>
    <row r="167" spans="1:19" s="64" customFormat="1" ht="28.2" x14ac:dyDescent="0.3">
      <c r="A167" s="47"/>
      <c r="C167" s="65" t="s">
        <v>253</v>
      </c>
      <c r="D167" s="57">
        <v>186108</v>
      </c>
      <c r="E167" s="36">
        <v>186108</v>
      </c>
      <c r="F167" s="36"/>
      <c r="G167" s="68"/>
      <c r="H167" s="57">
        <v>186108</v>
      </c>
      <c r="I167" s="36">
        <v>186108</v>
      </c>
      <c r="J167" s="36">
        <v>0</v>
      </c>
      <c r="K167" s="68">
        <v>0</v>
      </c>
      <c r="L167" s="57">
        <v>186107</v>
      </c>
      <c r="M167" s="36">
        <v>186107</v>
      </c>
      <c r="N167" s="36">
        <v>0</v>
      </c>
      <c r="O167" s="68">
        <v>0</v>
      </c>
      <c r="P167" s="48"/>
      <c r="Q167" s="237"/>
      <c r="R167" s="48"/>
    </row>
    <row r="168" spans="1:19" s="64" customFormat="1" x14ac:dyDescent="0.3">
      <c r="A168" s="47"/>
      <c r="C168" s="65" t="s">
        <v>254</v>
      </c>
      <c r="D168" s="57">
        <v>6000</v>
      </c>
      <c r="E168" s="36">
        <v>6000</v>
      </c>
      <c r="F168" s="36"/>
      <c r="G168" s="68"/>
      <c r="H168" s="57">
        <v>6000</v>
      </c>
      <c r="I168" s="36">
        <v>6000</v>
      </c>
      <c r="J168" s="36">
        <v>0</v>
      </c>
      <c r="K168" s="68">
        <v>0</v>
      </c>
      <c r="L168" s="57">
        <v>4311</v>
      </c>
      <c r="M168" s="36">
        <v>4311</v>
      </c>
      <c r="N168" s="36">
        <v>0</v>
      </c>
      <c r="O168" s="68">
        <v>0</v>
      </c>
      <c r="P168" s="48"/>
      <c r="Q168" s="237"/>
      <c r="R168" s="48"/>
    </row>
    <row r="169" spans="1:19" s="64" customFormat="1" x14ac:dyDescent="0.3">
      <c r="A169" s="47"/>
      <c r="C169" s="65" t="s">
        <v>255</v>
      </c>
      <c r="D169" s="57">
        <v>1650</v>
      </c>
      <c r="E169" s="36">
        <v>1650</v>
      </c>
      <c r="F169" s="36"/>
      <c r="G169" s="68"/>
      <c r="H169" s="57">
        <v>1650</v>
      </c>
      <c r="I169" s="36">
        <v>1650</v>
      </c>
      <c r="J169" s="36">
        <v>0</v>
      </c>
      <c r="K169" s="68">
        <v>0</v>
      </c>
      <c r="L169" s="57">
        <v>1650</v>
      </c>
      <c r="M169" s="36">
        <v>1650</v>
      </c>
      <c r="N169" s="36">
        <v>0</v>
      </c>
      <c r="O169" s="68">
        <v>0</v>
      </c>
      <c r="P169" s="48"/>
      <c r="Q169" s="237"/>
      <c r="R169" s="48"/>
    </row>
    <row r="170" spans="1:19" s="64" customFormat="1" x14ac:dyDescent="0.3">
      <c r="A170" s="47"/>
      <c r="C170" s="65" t="s">
        <v>256</v>
      </c>
      <c r="D170" s="57">
        <v>1016</v>
      </c>
      <c r="E170" s="36">
        <v>1016</v>
      </c>
      <c r="F170" s="36"/>
      <c r="G170" s="68"/>
      <c r="H170" s="57">
        <v>1016</v>
      </c>
      <c r="I170" s="36">
        <v>1016</v>
      </c>
      <c r="J170" s="36">
        <v>0</v>
      </c>
      <c r="K170" s="68">
        <v>0</v>
      </c>
      <c r="L170" s="57">
        <v>1016</v>
      </c>
      <c r="M170" s="36">
        <v>1016</v>
      </c>
      <c r="N170" s="36">
        <v>0</v>
      </c>
      <c r="O170" s="68">
        <v>0</v>
      </c>
      <c r="P170" s="48"/>
      <c r="Q170" s="237"/>
      <c r="R170" s="48"/>
    </row>
    <row r="171" spans="1:19" s="64" customFormat="1" x14ac:dyDescent="0.3">
      <c r="A171" s="47"/>
      <c r="C171" s="65" t="s">
        <v>257</v>
      </c>
      <c r="D171" s="57">
        <v>2000</v>
      </c>
      <c r="E171" s="36">
        <v>2000</v>
      </c>
      <c r="F171" s="36"/>
      <c r="G171" s="68"/>
      <c r="H171" s="57">
        <v>2000</v>
      </c>
      <c r="I171" s="36">
        <v>2000</v>
      </c>
      <c r="J171" s="36">
        <v>0</v>
      </c>
      <c r="K171" s="68">
        <v>0</v>
      </c>
      <c r="L171" s="57">
        <v>0</v>
      </c>
      <c r="M171" s="36">
        <v>0</v>
      </c>
      <c r="N171" s="36">
        <v>0</v>
      </c>
      <c r="O171" s="68">
        <v>0</v>
      </c>
      <c r="P171" s="48"/>
      <c r="Q171" s="237"/>
      <c r="R171" s="48"/>
    </row>
    <row r="172" spans="1:19" s="64" customFormat="1" x14ac:dyDescent="0.3">
      <c r="A172" s="47"/>
      <c r="C172" s="56" t="s">
        <v>355</v>
      </c>
      <c r="D172" s="57"/>
      <c r="E172" s="36"/>
      <c r="F172" s="36"/>
      <c r="G172" s="68"/>
      <c r="H172" s="57">
        <v>2274</v>
      </c>
      <c r="I172" s="36">
        <v>2274</v>
      </c>
      <c r="J172" s="36">
        <v>0</v>
      </c>
      <c r="K172" s="68">
        <v>0</v>
      </c>
      <c r="L172" s="57">
        <v>2273</v>
      </c>
      <c r="M172" s="36">
        <v>2273</v>
      </c>
      <c r="N172" s="36">
        <v>0</v>
      </c>
      <c r="O172" s="68">
        <v>0</v>
      </c>
      <c r="P172" s="48"/>
      <c r="Q172" s="237"/>
      <c r="R172" s="48"/>
    </row>
    <row r="173" spans="1:19" s="64" customFormat="1" x14ac:dyDescent="0.3">
      <c r="A173" s="47"/>
      <c r="C173" s="56" t="s">
        <v>360</v>
      </c>
      <c r="D173" s="57"/>
      <c r="E173" s="36"/>
      <c r="F173" s="36"/>
      <c r="G173" s="68"/>
      <c r="H173" s="57">
        <v>6610</v>
      </c>
      <c r="I173" s="36">
        <v>6610</v>
      </c>
      <c r="J173" s="36">
        <v>0</v>
      </c>
      <c r="K173" s="68">
        <v>0</v>
      </c>
      <c r="L173" s="57">
        <v>6610</v>
      </c>
      <c r="M173" s="36">
        <v>6610</v>
      </c>
      <c r="N173" s="36">
        <v>0</v>
      </c>
      <c r="O173" s="68">
        <v>0</v>
      </c>
      <c r="P173" s="48"/>
      <c r="Q173" s="237"/>
      <c r="R173" s="48"/>
    </row>
    <row r="174" spans="1:19" s="64" customFormat="1" x14ac:dyDescent="0.3">
      <c r="A174" s="47"/>
      <c r="C174" s="56" t="s">
        <v>374</v>
      </c>
      <c r="D174" s="57"/>
      <c r="E174" s="36"/>
      <c r="F174" s="36"/>
      <c r="G174" s="68"/>
      <c r="H174" s="57">
        <v>0</v>
      </c>
      <c r="I174" s="36">
        <v>0</v>
      </c>
      <c r="J174" s="36">
        <v>0</v>
      </c>
      <c r="K174" s="68">
        <v>0</v>
      </c>
      <c r="L174" s="57">
        <v>0</v>
      </c>
      <c r="M174" s="36">
        <v>0</v>
      </c>
      <c r="N174" s="36">
        <v>0</v>
      </c>
      <c r="O174" s="68">
        <v>0</v>
      </c>
      <c r="P174" s="48"/>
      <c r="Q174" s="237"/>
      <c r="R174" s="48"/>
    </row>
    <row r="175" spans="1:19" s="64" customFormat="1" ht="28.2" x14ac:dyDescent="0.3">
      <c r="A175" s="47"/>
      <c r="C175" s="65" t="s">
        <v>376</v>
      </c>
      <c r="D175" s="57"/>
      <c r="E175" s="36"/>
      <c r="F175" s="36"/>
      <c r="G175" s="68"/>
      <c r="H175" s="57">
        <v>1858</v>
      </c>
      <c r="I175" s="36">
        <v>1858</v>
      </c>
      <c r="J175" s="36">
        <v>0</v>
      </c>
      <c r="K175" s="68">
        <v>0</v>
      </c>
      <c r="L175" s="57">
        <v>211</v>
      </c>
      <c r="M175" s="36">
        <v>211</v>
      </c>
      <c r="N175" s="36">
        <v>0</v>
      </c>
      <c r="O175" s="68">
        <v>0</v>
      </c>
      <c r="P175" s="48"/>
      <c r="Q175" s="237"/>
      <c r="R175" s="48"/>
    </row>
    <row r="176" spans="1:19" s="64" customFormat="1" x14ac:dyDescent="0.3">
      <c r="A176" s="47"/>
      <c r="C176" s="65" t="s">
        <v>399</v>
      </c>
      <c r="D176" s="57"/>
      <c r="E176" s="36"/>
      <c r="F176" s="36"/>
      <c r="G176" s="68"/>
      <c r="H176" s="57">
        <v>975</v>
      </c>
      <c r="I176" s="36">
        <v>975</v>
      </c>
      <c r="J176" s="36">
        <v>0</v>
      </c>
      <c r="K176" s="68">
        <v>0</v>
      </c>
      <c r="L176" s="57">
        <v>975</v>
      </c>
      <c r="M176" s="36">
        <v>975</v>
      </c>
      <c r="N176" s="36">
        <v>0</v>
      </c>
      <c r="O176" s="68">
        <v>0</v>
      </c>
      <c r="P176" s="48"/>
      <c r="Q176" s="237"/>
      <c r="R176" s="48"/>
    </row>
    <row r="177" spans="1:19" s="64" customFormat="1" ht="42" x14ac:dyDescent="0.3">
      <c r="A177" s="47"/>
      <c r="C177" s="65" t="s">
        <v>402</v>
      </c>
      <c r="D177" s="57"/>
      <c r="E177" s="36"/>
      <c r="F177" s="36"/>
      <c r="G177" s="68"/>
      <c r="H177" s="57">
        <v>0</v>
      </c>
      <c r="I177" s="36">
        <v>0</v>
      </c>
      <c r="J177" s="36">
        <v>0</v>
      </c>
      <c r="K177" s="68">
        <v>0</v>
      </c>
      <c r="L177" s="57">
        <v>0</v>
      </c>
      <c r="M177" s="36">
        <v>0</v>
      </c>
      <c r="N177" s="36">
        <v>0</v>
      </c>
      <c r="O177" s="68">
        <v>0</v>
      </c>
      <c r="P177" s="48"/>
      <c r="Q177" s="237"/>
      <c r="R177" s="48"/>
    </row>
    <row r="178" spans="1:19" s="64" customFormat="1" x14ac:dyDescent="0.3">
      <c r="A178" s="47"/>
      <c r="C178" s="65" t="s">
        <v>404</v>
      </c>
      <c r="D178" s="57"/>
      <c r="E178" s="36"/>
      <c r="F178" s="36"/>
      <c r="G178" s="68"/>
      <c r="H178" s="57">
        <v>7500</v>
      </c>
      <c r="I178" s="36">
        <v>0</v>
      </c>
      <c r="J178" s="36">
        <v>7500</v>
      </c>
      <c r="K178" s="68">
        <v>0</v>
      </c>
      <c r="L178" s="57">
        <v>3511</v>
      </c>
      <c r="M178" s="36">
        <v>0</v>
      </c>
      <c r="N178" s="36">
        <v>3511</v>
      </c>
      <c r="O178" s="68">
        <v>0</v>
      </c>
      <c r="P178" s="48"/>
      <c r="Q178" s="237"/>
      <c r="R178" s="48"/>
    </row>
    <row r="179" spans="1:19" s="64" customFormat="1" x14ac:dyDescent="0.3">
      <c r="A179" s="47"/>
      <c r="C179" s="65" t="s">
        <v>417</v>
      </c>
      <c r="D179" s="57"/>
      <c r="E179" s="36"/>
      <c r="F179" s="36"/>
      <c r="G179" s="68"/>
      <c r="H179" s="57">
        <v>532</v>
      </c>
      <c r="I179" s="36">
        <v>532</v>
      </c>
      <c r="J179" s="36">
        <v>0</v>
      </c>
      <c r="K179" s="68">
        <v>0</v>
      </c>
      <c r="L179" s="57">
        <v>531</v>
      </c>
      <c r="M179" s="36">
        <v>531</v>
      </c>
      <c r="N179" s="36">
        <v>0</v>
      </c>
      <c r="O179" s="68">
        <v>0</v>
      </c>
      <c r="P179" s="48"/>
      <c r="Q179" s="237"/>
      <c r="R179" s="48"/>
    </row>
    <row r="180" spans="1:19" s="64" customFormat="1" x14ac:dyDescent="0.3">
      <c r="A180" s="47"/>
      <c r="C180" s="65" t="s">
        <v>418</v>
      </c>
      <c r="D180" s="57"/>
      <c r="E180" s="36"/>
      <c r="F180" s="36"/>
      <c r="G180" s="68"/>
      <c r="H180" s="57">
        <v>0</v>
      </c>
      <c r="I180" s="36">
        <v>0</v>
      </c>
      <c r="J180" s="36">
        <v>0</v>
      </c>
      <c r="K180" s="68">
        <v>0</v>
      </c>
      <c r="L180" s="57">
        <v>0</v>
      </c>
      <c r="M180" s="36">
        <v>0</v>
      </c>
      <c r="N180" s="36">
        <v>0</v>
      </c>
      <c r="O180" s="68">
        <v>0</v>
      </c>
      <c r="P180" s="48"/>
      <c r="Q180" s="237"/>
      <c r="R180" s="48"/>
    </row>
    <row r="181" spans="1:19" s="64" customFormat="1" x14ac:dyDescent="0.3">
      <c r="A181" s="47"/>
      <c r="C181" s="65" t="s">
        <v>420</v>
      </c>
      <c r="D181" s="57"/>
      <c r="E181" s="36"/>
      <c r="F181" s="36"/>
      <c r="G181" s="68"/>
      <c r="H181" s="57">
        <v>481</v>
      </c>
      <c r="I181" s="36">
        <v>481</v>
      </c>
      <c r="J181" s="36">
        <v>0</v>
      </c>
      <c r="K181" s="68">
        <v>0</v>
      </c>
      <c r="L181" s="57">
        <v>481</v>
      </c>
      <c r="M181" s="36">
        <v>481</v>
      </c>
      <c r="N181" s="36">
        <v>0</v>
      </c>
      <c r="O181" s="68">
        <v>0</v>
      </c>
      <c r="P181" s="48"/>
      <c r="Q181" s="237"/>
      <c r="R181" s="48"/>
    </row>
    <row r="182" spans="1:19" s="64" customFormat="1" x14ac:dyDescent="0.3">
      <c r="A182" s="47"/>
      <c r="C182" s="65" t="s">
        <v>423</v>
      </c>
      <c r="D182" s="57"/>
      <c r="E182" s="36"/>
      <c r="F182" s="36"/>
      <c r="G182" s="68"/>
      <c r="H182" s="57">
        <v>7529</v>
      </c>
      <c r="I182" s="36">
        <v>0</v>
      </c>
      <c r="J182" s="36">
        <v>7529</v>
      </c>
      <c r="K182" s="68">
        <v>0</v>
      </c>
      <c r="L182" s="57">
        <v>7528</v>
      </c>
      <c r="M182" s="36">
        <v>7528</v>
      </c>
      <c r="N182" s="36">
        <v>0</v>
      </c>
      <c r="O182" s="68">
        <v>0</v>
      </c>
      <c r="P182" s="48"/>
      <c r="Q182" s="237"/>
      <c r="R182" s="48"/>
    </row>
    <row r="183" spans="1:19" s="64" customFormat="1" x14ac:dyDescent="0.3">
      <c r="A183" s="47"/>
      <c r="C183" s="65" t="s">
        <v>427</v>
      </c>
      <c r="D183" s="57"/>
      <c r="E183" s="36"/>
      <c r="F183" s="36"/>
      <c r="G183" s="68"/>
      <c r="H183" s="57">
        <v>9246</v>
      </c>
      <c r="I183" s="36">
        <v>9246</v>
      </c>
      <c r="J183" s="36">
        <v>0</v>
      </c>
      <c r="K183" s="68">
        <v>0</v>
      </c>
      <c r="L183" s="57">
        <v>9246</v>
      </c>
      <c r="M183" s="36">
        <v>9246</v>
      </c>
      <c r="N183" s="36">
        <v>0</v>
      </c>
      <c r="O183" s="68">
        <v>0</v>
      </c>
      <c r="P183" s="48"/>
      <c r="Q183" s="237"/>
      <c r="R183" s="48"/>
    </row>
    <row r="184" spans="1:19" s="64" customFormat="1" ht="28.2" x14ac:dyDescent="0.3">
      <c r="A184" s="47"/>
      <c r="C184" s="65" t="s">
        <v>445</v>
      </c>
      <c r="D184" s="57"/>
      <c r="E184" s="36"/>
      <c r="F184" s="36"/>
      <c r="G184" s="68"/>
      <c r="H184" s="57">
        <v>1395</v>
      </c>
      <c r="I184" s="36">
        <v>1395</v>
      </c>
      <c r="J184" s="36">
        <v>0</v>
      </c>
      <c r="K184" s="68">
        <v>0</v>
      </c>
      <c r="L184" s="57">
        <v>1395</v>
      </c>
      <c r="M184" s="36">
        <v>1395</v>
      </c>
      <c r="N184" s="36">
        <v>0</v>
      </c>
      <c r="O184" s="68">
        <v>0</v>
      </c>
      <c r="P184" s="48"/>
      <c r="Q184" s="237"/>
      <c r="R184" s="48"/>
    </row>
    <row r="185" spans="1:19" s="64" customFormat="1" x14ac:dyDescent="0.3">
      <c r="A185" s="47"/>
      <c r="C185" s="65" t="s">
        <v>446</v>
      </c>
      <c r="D185" s="57"/>
      <c r="E185" s="36"/>
      <c r="F185" s="36"/>
      <c r="G185" s="68"/>
      <c r="H185" s="57">
        <v>9417</v>
      </c>
      <c r="I185" s="36">
        <v>0</v>
      </c>
      <c r="J185" s="36">
        <v>9417</v>
      </c>
      <c r="K185" s="68">
        <v>0</v>
      </c>
      <c r="L185" s="57">
        <v>9417</v>
      </c>
      <c r="M185" s="36">
        <v>0</v>
      </c>
      <c r="N185" s="36">
        <v>9417</v>
      </c>
      <c r="O185" s="68">
        <v>0</v>
      </c>
      <c r="P185" s="48"/>
      <c r="Q185" s="237"/>
      <c r="R185" s="48"/>
    </row>
    <row r="186" spans="1:19" s="64" customFormat="1" x14ac:dyDescent="0.3">
      <c r="A186" s="47"/>
      <c r="C186" s="65" t="s">
        <v>450</v>
      </c>
      <c r="D186" s="57"/>
      <c r="E186" s="36"/>
      <c r="F186" s="36"/>
      <c r="G186" s="68"/>
      <c r="H186" s="57">
        <v>285</v>
      </c>
      <c r="I186" s="36">
        <v>285</v>
      </c>
      <c r="J186" s="36">
        <v>0</v>
      </c>
      <c r="K186" s="68">
        <v>0</v>
      </c>
      <c r="L186" s="57">
        <v>284</v>
      </c>
      <c r="M186" s="36">
        <v>284</v>
      </c>
      <c r="N186" s="36">
        <v>0</v>
      </c>
      <c r="O186" s="68">
        <v>0</v>
      </c>
      <c r="P186" s="48"/>
      <c r="Q186" s="237"/>
      <c r="R186" s="48"/>
    </row>
    <row r="187" spans="1:19" s="64" customFormat="1" x14ac:dyDescent="0.3">
      <c r="A187" s="47"/>
      <c r="C187" s="65" t="s">
        <v>453</v>
      </c>
      <c r="D187" s="57"/>
      <c r="E187" s="36"/>
      <c r="F187" s="36"/>
      <c r="G187" s="68"/>
      <c r="H187" s="57">
        <v>22181</v>
      </c>
      <c r="I187" s="36">
        <v>22181</v>
      </c>
      <c r="J187" s="36">
        <v>0</v>
      </c>
      <c r="K187" s="68">
        <v>0</v>
      </c>
      <c r="L187" s="57">
        <v>22181</v>
      </c>
      <c r="M187" s="36">
        <v>22181</v>
      </c>
      <c r="N187" s="36">
        <v>0</v>
      </c>
      <c r="O187" s="68">
        <v>0</v>
      </c>
      <c r="P187" s="48"/>
      <c r="Q187" s="237"/>
      <c r="R187" s="48"/>
    </row>
    <row r="188" spans="1:19" s="34" customFormat="1" x14ac:dyDescent="0.3">
      <c r="A188" s="66"/>
      <c r="B188" s="67"/>
      <c r="C188" s="65"/>
      <c r="D188" s="61"/>
      <c r="E188" s="50"/>
      <c r="F188" s="50"/>
      <c r="G188" s="62"/>
      <c r="H188" s="61"/>
      <c r="I188" s="50"/>
      <c r="J188" s="50"/>
      <c r="K188" s="62"/>
      <c r="L188" s="61"/>
      <c r="M188" s="50"/>
      <c r="N188" s="50"/>
      <c r="O188" s="62"/>
      <c r="Q188" s="237"/>
      <c r="S188" s="75"/>
    </row>
    <row r="189" spans="1:19" s="34" customFormat="1" x14ac:dyDescent="0.3">
      <c r="A189" s="66"/>
      <c r="B189" s="67"/>
      <c r="C189" s="98" t="s">
        <v>36</v>
      </c>
      <c r="D189" s="51">
        <f t="shared" ref="D189:G189" si="32">SUM(D111:D188)</f>
        <v>1025304</v>
      </c>
      <c r="E189" s="42">
        <f t="shared" si="32"/>
        <v>893036</v>
      </c>
      <c r="F189" s="42">
        <f t="shared" si="32"/>
        <v>132268</v>
      </c>
      <c r="G189" s="99">
        <f t="shared" si="32"/>
        <v>0</v>
      </c>
      <c r="H189" s="51">
        <v>1060897</v>
      </c>
      <c r="I189" s="42">
        <v>876836</v>
      </c>
      <c r="J189" s="42">
        <v>184061</v>
      </c>
      <c r="K189" s="99">
        <v>0</v>
      </c>
      <c r="L189" s="51">
        <f t="shared" ref="L189:O189" si="33">SUM(L111:L188)</f>
        <v>1002079</v>
      </c>
      <c r="M189" s="42">
        <f t="shared" si="33"/>
        <v>835456</v>
      </c>
      <c r="N189" s="42">
        <f t="shared" si="33"/>
        <v>166623</v>
      </c>
      <c r="O189" s="99">
        <f t="shared" si="33"/>
        <v>0</v>
      </c>
      <c r="Q189" s="237"/>
      <c r="S189" s="75"/>
    </row>
    <row r="190" spans="1:19" s="34" customFormat="1" x14ac:dyDescent="0.3">
      <c r="A190" s="66"/>
      <c r="B190" s="67"/>
      <c r="C190" s="98"/>
      <c r="D190" s="101"/>
      <c r="E190" s="102"/>
      <c r="F190" s="102"/>
      <c r="G190" s="103"/>
      <c r="H190" s="101"/>
      <c r="I190" s="102"/>
      <c r="J190" s="102"/>
      <c r="K190" s="103"/>
      <c r="L190" s="101"/>
      <c r="M190" s="102"/>
      <c r="N190" s="102"/>
      <c r="O190" s="103"/>
      <c r="Q190" s="237"/>
      <c r="S190" s="75"/>
    </row>
    <row r="191" spans="1:19" s="34" customFormat="1" x14ac:dyDescent="0.3">
      <c r="A191" s="66"/>
      <c r="B191" s="67" t="s">
        <v>9</v>
      </c>
      <c r="C191" s="56" t="s">
        <v>49</v>
      </c>
      <c r="D191" s="101"/>
      <c r="E191" s="102"/>
      <c r="F191" s="102"/>
      <c r="G191" s="103"/>
      <c r="H191" s="101"/>
      <c r="I191" s="102"/>
      <c r="J191" s="102"/>
      <c r="K191" s="103"/>
      <c r="L191" s="101"/>
      <c r="M191" s="102"/>
      <c r="N191" s="102"/>
      <c r="O191" s="103"/>
      <c r="Q191" s="237"/>
      <c r="S191" s="75"/>
    </row>
    <row r="192" spans="1:19" s="105" customFormat="1" x14ac:dyDescent="0.3">
      <c r="A192" s="104"/>
      <c r="B192" s="67"/>
      <c r="C192" s="65" t="s">
        <v>86</v>
      </c>
      <c r="D192" s="57"/>
      <c r="E192" s="36"/>
      <c r="F192" s="36"/>
      <c r="G192" s="68"/>
      <c r="H192" s="57"/>
      <c r="I192" s="36"/>
      <c r="J192" s="36"/>
      <c r="K192" s="68"/>
      <c r="L192" s="57"/>
      <c r="M192" s="36"/>
      <c r="N192" s="36"/>
      <c r="O192" s="68"/>
      <c r="Q192" s="237"/>
      <c r="S192" s="189"/>
    </row>
    <row r="193" spans="1:19" s="105" customFormat="1" x14ac:dyDescent="0.3">
      <c r="A193" s="104"/>
      <c r="B193" s="67"/>
      <c r="C193" s="65" t="s">
        <v>87</v>
      </c>
      <c r="D193" s="57">
        <v>4500</v>
      </c>
      <c r="E193" s="36"/>
      <c r="F193" s="36"/>
      <c r="G193" s="68">
        <v>4500</v>
      </c>
      <c r="H193" s="57">
        <v>4500</v>
      </c>
      <c r="I193" s="36">
        <v>0</v>
      </c>
      <c r="J193" s="36">
        <v>0</v>
      </c>
      <c r="K193" s="68">
        <v>4500</v>
      </c>
      <c r="L193" s="57">
        <v>4365</v>
      </c>
      <c r="M193" s="36">
        <v>0</v>
      </c>
      <c r="N193" s="36">
        <v>0</v>
      </c>
      <c r="O193" s="68">
        <v>4365</v>
      </c>
      <c r="Q193" s="237"/>
      <c r="S193" s="189"/>
    </row>
    <row r="194" spans="1:19" s="105" customFormat="1" x14ac:dyDescent="0.3">
      <c r="A194" s="104"/>
      <c r="B194" s="67"/>
      <c r="C194" s="65" t="s">
        <v>258</v>
      </c>
      <c r="D194" s="57">
        <v>2400</v>
      </c>
      <c r="E194" s="36"/>
      <c r="F194" s="36"/>
      <c r="G194" s="68">
        <v>2400</v>
      </c>
      <c r="H194" s="57">
        <v>3640</v>
      </c>
      <c r="I194" s="36">
        <v>0</v>
      </c>
      <c r="J194" s="36">
        <v>0</v>
      </c>
      <c r="K194" s="68">
        <v>3640</v>
      </c>
      <c r="L194" s="57">
        <v>3640</v>
      </c>
      <c r="M194" s="36">
        <v>0</v>
      </c>
      <c r="N194" s="36">
        <v>0</v>
      </c>
      <c r="O194" s="68">
        <v>3640</v>
      </c>
      <c r="Q194" s="237"/>
      <c r="S194" s="189"/>
    </row>
    <row r="195" spans="1:19" s="105" customFormat="1" x14ac:dyDescent="0.3">
      <c r="A195" s="104"/>
      <c r="B195" s="67"/>
      <c r="C195" s="65" t="s">
        <v>259</v>
      </c>
      <c r="D195" s="57">
        <v>5000</v>
      </c>
      <c r="E195" s="36"/>
      <c r="F195" s="36"/>
      <c r="G195" s="68">
        <v>5000</v>
      </c>
      <c r="H195" s="57">
        <v>3500</v>
      </c>
      <c r="I195" s="36">
        <v>0</v>
      </c>
      <c r="J195" s="36">
        <v>0</v>
      </c>
      <c r="K195" s="68">
        <v>3500</v>
      </c>
      <c r="L195" s="57">
        <v>3382</v>
      </c>
      <c r="M195" s="36">
        <v>0</v>
      </c>
      <c r="N195" s="36">
        <v>0</v>
      </c>
      <c r="O195" s="68">
        <v>3382</v>
      </c>
      <c r="Q195" s="237"/>
      <c r="S195" s="189"/>
    </row>
    <row r="196" spans="1:19" s="105" customFormat="1" x14ac:dyDescent="0.3">
      <c r="A196" s="104"/>
      <c r="B196" s="67"/>
      <c r="C196" s="65" t="s">
        <v>260</v>
      </c>
      <c r="D196" s="57">
        <v>2000</v>
      </c>
      <c r="E196" s="36"/>
      <c r="F196" s="36"/>
      <c r="G196" s="68">
        <v>2000</v>
      </c>
      <c r="H196" s="57">
        <v>2000</v>
      </c>
      <c r="I196" s="36">
        <v>0</v>
      </c>
      <c r="J196" s="36">
        <v>0</v>
      </c>
      <c r="K196" s="68">
        <v>2000</v>
      </c>
      <c r="L196" s="57">
        <v>1843</v>
      </c>
      <c r="M196" s="36">
        <v>0</v>
      </c>
      <c r="N196" s="36">
        <v>0</v>
      </c>
      <c r="O196" s="68">
        <v>1843</v>
      </c>
      <c r="Q196" s="237"/>
      <c r="S196" s="189"/>
    </row>
    <row r="197" spans="1:19" s="105" customFormat="1" x14ac:dyDescent="0.3">
      <c r="A197" s="104"/>
      <c r="B197" s="67"/>
      <c r="C197" s="65" t="s">
        <v>261</v>
      </c>
      <c r="D197" s="57">
        <v>200</v>
      </c>
      <c r="E197" s="36"/>
      <c r="F197" s="36"/>
      <c r="G197" s="68">
        <v>200</v>
      </c>
      <c r="H197" s="57">
        <v>575</v>
      </c>
      <c r="I197" s="36">
        <v>0</v>
      </c>
      <c r="J197" s="36">
        <v>0</v>
      </c>
      <c r="K197" s="68">
        <v>575</v>
      </c>
      <c r="L197" s="57">
        <v>575</v>
      </c>
      <c r="M197" s="36">
        <v>0</v>
      </c>
      <c r="N197" s="36">
        <v>0</v>
      </c>
      <c r="O197" s="68">
        <v>575</v>
      </c>
      <c r="Q197" s="237"/>
      <c r="S197" s="189"/>
    </row>
    <row r="198" spans="1:19" s="105" customFormat="1" x14ac:dyDescent="0.3">
      <c r="A198" s="104"/>
      <c r="B198" s="67"/>
      <c r="C198" s="65" t="s">
        <v>262</v>
      </c>
      <c r="D198" s="57">
        <v>1500</v>
      </c>
      <c r="E198" s="36"/>
      <c r="F198" s="36"/>
      <c r="G198" s="68">
        <v>1500</v>
      </c>
      <c r="H198" s="57">
        <v>1500</v>
      </c>
      <c r="I198" s="36">
        <v>0</v>
      </c>
      <c r="J198" s="36">
        <v>0</v>
      </c>
      <c r="K198" s="68">
        <v>1500</v>
      </c>
      <c r="L198" s="57">
        <v>1076</v>
      </c>
      <c r="M198" s="36">
        <v>0</v>
      </c>
      <c r="N198" s="36">
        <v>0</v>
      </c>
      <c r="O198" s="68">
        <v>1076</v>
      </c>
      <c r="Q198" s="237"/>
      <c r="S198" s="189"/>
    </row>
    <row r="199" spans="1:19" s="105" customFormat="1" x14ac:dyDescent="0.3">
      <c r="A199" s="104"/>
      <c r="B199" s="67"/>
      <c r="C199" s="106" t="s">
        <v>263</v>
      </c>
      <c r="D199" s="57">
        <v>100</v>
      </c>
      <c r="E199" s="36"/>
      <c r="F199" s="36"/>
      <c r="G199" s="68">
        <v>100</v>
      </c>
      <c r="H199" s="57">
        <v>100</v>
      </c>
      <c r="I199" s="36">
        <v>0</v>
      </c>
      <c r="J199" s="36">
        <v>0</v>
      </c>
      <c r="K199" s="68">
        <v>100</v>
      </c>
      <c r="L199" s="57">
        <v>0</v>
      </c>
      <c r="M199" s="36">
        <v>0</v>
      </c>
      <c r="N199" s="36">
        <v>0</v>
      </c>
      <c r="O199" s="68">
        <v>0</v>
      </c>
      <c r="Q199" s="237"/>
      <c r="S199" s="189"/>
    </row>
    <row r="200" spans="1:19" s="225" customFormat="1" ht="28.2" x14ac:dyDescent="0.3">
      <c r="A200" s="104"/>
      <c r="B200" s="118"/>
      <c r="C200" s="106" t="s">
        <v>405</v>
      </c>
      <c r="D200" s="57"/>
      <c r="E200" s="36"/>
      <c r="F200" s="36"/>
      <c r="G200" s="68"/>
      <c r="H200" s="57">
        <v>74</v>
      </c>
      <c r="I200" s="36">
        <v>0</v>
      </c>
      <c r="J200" s="36">
        <v>0</v>
      </c>
      <c r="K200" s="68">
        <v>74</v>
      </c>
      <c r="L200" s="57">
        <v>0</v>
      </c>
      <c r="M200" s="36">
        <v>0</v>
      </c>
      <c r="N200" s="36">
        <v>0</v>
      </c>
      <c r="O200" s="68">
        <v>0</v>
      </c>
      <c r="P200" s="105"/>
      <c r="Q200" s="237"/>
      <c r="R200" s="105"/>
    </row>
    <row r="201" spans="1:19" s="225" customFormat="1" x14ac:dyDescent="0.3">
      <c r="A201" s="104"/>
      <c r="B201" s="118"/>
      <c r="C201" s="106" t="s">
        <v>455</v>
      </c>
      <c r="D201" s="57"/>
      <c r="E201" s="36"/>
      <c r="F201" s="36"/>
      <c r="G201" s="68"/>
      <c r="H201" s="57">
        <v>115</v>
      </c>
      <c r="I201" s="36">
        <v>0</v>
      </c>
      <c r="J201" s="36">
        <v>0</v>
      </c>
      <c r="K201" s="68">
        <v>115</v>
      </c>
      <c r="L201" s="57">
        <v>115</v>
      </c>
      <c r="M201" s="36">
        <v>0</v>
      </c>
      <c r="N201" s="36">
        <v>0</v>
      </c>
      <c r="O201" s="68">
        <v>115</v>
      </c>
      <c r="P201" s="105"/>
      <c r="Q201" s="237"/>
      <c r="R201" s="105"/>
    </row>
    <row r="202" spans="1:19" s="56" customFormat="1" x14ac:dyDescent="0.3">
      <c r="A202" s="47"/>
      <c r="B202" s="64"/>
      <c r="C202" s="56" t="s">
        <v>88</v>
      </c>
      <c r="D202" s="57">
        <v>2000</v>
      </c>
      <c r="E202" s="36"/>
      <c r="F202" s="36"/>
      <c r="G202" s="68">
        <v>2000</v>
      </c>
      <c r="H202" s="57">
        <v>2719</v>
      </c>
      <c r="I202" s="36">
        <v>0</v>
      </c>
      <c r="J202" s="36">
        <v>0</v>
      </c>
      <c r="K202" s="68">
        <v>2719</v>
      </c>
      <c r="L202" s="57">
        <v>2718</v>
      </c>
      <c r="M202" s="36">
        <v>0</v>
      </c>
      <c r="N202" s="36">
        <v>0</v>
      </c>
      <c r="O202" s="68">
        <v>2718</v>
      </c>
      <c r="P202" s="48"/>
      <c r="Q202" s="237"/>
      <c r="R202" s="48"/>
      <c r="S202" s="64"/>
    </row>
    <row r="203" spans="1:19" s="56" customFormat="1" x14ac:dyDescent="0.3">
      <c r="A203" s="47"/>
      <c r="B203" s="64"/>
      <c r="C203" s="56" t="s">
        <v>89</v>
      </c>
      <c r="D203" s="57">
        <v>300</v>
      </c>
      <c r="E203" s="36"/>
      <c r="F203" s="36"/>
      <c r="G203" s="68">
        <v>300</v>
      </c>
      <c r="H203" s="57">
        <v>540</v>
      </c>
      <c r="I203" s="36">
        <v>0</v>
      </c>
      <c r="J203" s="36">
        <v>0</v>
      </c>
      <c r="K203" s="68">
        <v>540</v>
      </c>
      <c r="L203" s="57">
        <v>493</v>
      </c>
      <c r="M203" s="36">
        <v>0</v>
      </c>
      <c r="N203" s="36">
        <v>0</v>
      </c>
      <c r="O203" s="68">
        <v>493</v>
      </c>
      <c r="P203" s="48"/>
      <c r="Q203" s="237"/>
      <c r="R203" s="48"/>
      <c r="S203" s="64"/>
    </row>
    <row r="204" spans="1:19" s="105" customFormat="1" x14ac:dyDescent="0.3">
      <c r="A204" s="104"/>
      <c r="B204" s="67"/>
      <c r="C204" s="65"/>
      <c r="D204" s="57"/>
      <c r="E204" s="36"/>
      <c r="F204" s="36"/>
      <c r="G204" s="68"/>
      <c r="H204" s="57"/>
      <c r="I204" s="36"/>
      <c r="J204" s="36"/>
      <c r="K204" s="68"/>
      <c r="L204" s="57"/>
      <c r="M204" s="36"/>
      <c r="N204" s="36"/>
      <c r="O204" s="68"/>
      <c r="Q204" s="237"/>
      <c r="S204" s="189"/>
    </row>
    <row r="205" spans="1:19" s="34" customFormat="1" x14ac:dyDescent="0.3">
      <c r="A205" s="66"/>
      <c r="B205" s="107"/>
      <c r="C205" s="98" t="s">
        <v>37</v>
      </c>
      <c r="D205" s="51">
        <f t="shared" ref="D205:G205" si="34">SUM(D192:D204)</f>
        <v>18000</v>
      </c>
      <c r="E205" s="42">
        <f t="shared" si="34"/>
        <v>0</v>
      </c>
      <c r="F205" s="42">
        <f t="shared" si="34"/>
        <v>0</v>
      </c>
      <c r="G205" s="99">
        <f t="shared" si="34"/>
        <v>18000</v>
      </c>
      <c r="H205" s="51">
        <v>19263</v>
      </c>
      <c r="I205" s="42">
        <v>0</v>
      </c>
      <c r="J205" s="42">
        <v>0</v>
      </c>
      <c r="K205" s="99">
        <v>19263</v>
      </c>
      <c r="L205" s="51">
        <f t="shared" ref="L205:O205" si="35">SUM(L192:L204)</f>
        <v>18207</v>
      </c>
      <c r="M205" s="42">
        <f t="shared" si="35"/>
        <v>0</v>
      </c>
      <c r="N205" s="42">
        <f t="shared" si="35"/>
        <v>0</v>
      </c>
      <c r="O205" s="99">
        <f t="shared" si="35"/>
        <v>18207</v>
      </c>
      <c r="Q205" s="237"/>
      <c r="S205" s="75"/>
    </row>
    <row r="206" spans="1:19" s="34" customFormat="1" x14ac:dyDescent="0.3">
      <c r="A206" s="66"/>
      <c r="B206" s="67"/>
      <c r="C206" s="98"/>
      <c r="D206" s="101"/>
      <c r="E206" s="102"/>
      <c r="F206" s="102"/>
      <c r="G206" s="103"/>
      <c r="H206" s="101"/>
      <c r="I206" s="102"/>
      <c r="J206" s="102"/>
      <c r="K206" s="103"/>
      <c r="L206" s="101"/>
      <c r="M206" s="102"/>
      <c r="N206" s="102"/>
      <c r="O206" s="103"/>
      <c r="Q206" s="237"/>
      <c r="S206" s="75"/>
    </row>
    <row r="207" spans="1:19" s="34" customFormat="1" x14ac:dyDescent="0.3">
      <c r="A207" s="66"/>
      <c r="B207" s="67" t="s">
        <v>16</v>
      </c>
      <c r="C207" s="56" t="s">
        <v>50</v>
      </c>
      <c r="D207" s="101"/>
      <c r="E207" s="102"/>
      <c r="F207" s="102"/>
      <c r="G207" s="103"/>
      <c r="H207" s="101"/>
      <c r="I207" s="102"/>
      <c r="J207" s="102"/>
      <c r="K207" s="103"/>
      <c r="L207" s="101"/>
      <c r="M207" s="102"/>
      <c r="N207" s="102"/>
      <c r="O207" s="103"/>
      <c r="Q207" s="237"/>
      <c r="S207" s="75"/>
    </row>
    <row r="208" spans="1:19" s="34" customFormat="1" x14ac:dyDescent="0.3">
      <c r="A208" s="66"/>
      <c r="B208" s="67"/>
      <c r="C208" s="56" t="s">
        <v>54</v>
      </c>
      <c r="D208" s="101"/>
      <c r="E208" s="102"/>
      <c r="F208" s="102"/>
      <c r="G208" s="103"/>
      <c r="H208" s="101"/>
      <c r="I208" s="102"/>
      <c r="J208" s="102"/>
      <c r="K208" s="103"/>
      <c r="L208" s="101"/>
      <c r="M208" s="102"/>
      <c r="N208" s="102"/>
      <c r="O208" s="103"/>
      <c r="Q208" s="237"/>
      <c r="S208" s="75"/>
    </row>
    <row r="209" spans="1:19" s="56" customFormat="1" ht="28.2" x14ac:dyDescent="0.3">
      <c r="A209" s="47"/>
      <c r="B209" s="64"/>
      <c r="C209" s="65" t="s">
        <v>264</v>
      </c>
      <c r="D209" s="57">
        <f>249240+43821+58747</f>
        <v>351808</v>
      </c>
      <c r="E209" s="36">
        <v>243323</v>
      </c>
      <c r="F209" s="36">
        <v>108485</v>
      </c>
      <c r="G209" s="68"/>
      <c r="H209" s="57">
        <v>420474</v>
      </c>
      <c r="I209" s="36">
        <v>311989</v>
      </c>
      <c r="J209" s="36">
        <v>108485</v>
      </c>
      <c r="K209" s="68">
        <v>0</v>
      </c>
      <c r="L209" s="57">
        <v>420473</v>
      </c>
      <c r="M209" s="36">
        <v>311989</v>
      </c>
      <c r="N209" s="36">
        <v>108484</v>
      </c>
      <c r="O209" s="68">
        <v>0</v>
      </c>
      <c r="P209" s="48"/>
      <c r="Q209" s="237"/>
      <c r="R209" s="48"/>
      <c r="S209" s="64"/>
    </row>
    <row r="210" spans="1:19" s="56" customFormat="1" ht="16.5" customHeight="1" x14ac:dyDescent="0.3">
      <c r="A210" s="47"/>
      <c r="B210" s="64"/>
      <c r="C210" s="56" t="s">
        <v>265</v>
      </c>
      <c r="D210" s="57">
        <v>1200</v>
      </c>
      <c r="E210" s="36">
        <v>1200</v>
      </c>
      <c r="F210" s="36"/>
      <c r="G210" s="68"/>
      <c r="H210" s="57">
        <v>1200</v>
      </c>
      <c r="I210" s="36">
        <v>0</v>
      </c>
      <c r="J210" s="36">
        <v>1200</v>
      </c>
      <c r="K210" s="68">
        <v>0</v>
      </c>
      <c r="L210" s="57">
        <v>1050</v>
      </c>
      <c r="M210" s="36">
        <v>0</v>
      </c>
      <c r="N210" s="36">
        <v>1050</v>
      </c>
      <c r="O210" s="68">
        <v>0</v>
      </c>
      <c r="P210" s="48"/>
      <c r="Q210" s="237"/>
      <c r="R210" s="48"/>
      <c r="S210" s="64"/>
    </row>
    <row r="211" spans="1:19" s="56" customFormat="1" ht="16.5" customHeight="1" x14ac:dyDescent="0.3">
      <c r="A211" s="47"/>
      <c r="B211" s="64"/>
      <c r="C211" s="56" t="s">
        <v>412</v>
      </c>
      <c r="D211" s="57">
        <v>1000</v>
      </c>
      <c r="E211" s="36">
        <v>1000</v>
      </c>
      <c r="F211" s="36"/>
      <c r="G211" s="68"/>
      <c r="H211" s="57">
        <v>1129</v>
      </c>
      <c r="I211" s="36">
        <v>0</v>
      </c>
      <c r="J211" s="36">
        <v>1129</v>
      </c>
      <c r="K211" s="68">
        <v>0</v>
      </c>
      <c r="L211" s="57">
        <v>1129</v>
      </c>
      <c r="M211" s="36">
        <v>0</v>
      </c>
      <c r="N211" s="36">
        <v>1129</v>
      </c>
      <c r="O211" s="68">
        <v>0</v>
      </c>
      <c r="P211" s="48"/>
      <c r="Q211" s="237"/>
      <c r="R211" s="48"/>
      <c r="S211" s="64"/>
    </row>
    <row r="212" spans="1:19" s="56" customFormat="1" x14ac:dyDescent="0.3">
      <c r="A212" s="47"/>
      <c r="B212" s="64"/>
      <c r="C212" s="56" t="s">
        <v>266</v>
      </c>
      <c r="D212" s="57">
        <v>4200</v>
      </c>
      <c r="E212" s="36">
        <v>4200</v>
      </c>
      <c r="F212" s="36"/>
      <c r="G212" s="68"/>
      <c r="H212" s="57">
        <v>4200</v>
      </c>
      <c r="I212" s="36">
        <v>0</v>
      </c>
      <c r="J212" s="36">
        <v>4200</v>
      </c>
      <c r="K212" s="68">
        <v>0</v>
      </c>
      <c r="L212" s="57">
        <v>3592</v>
      </c>
      <c r="M212" s="36">
        <v>0</v>
      </c>
      <c r="N212" s="36">
        <v>3592</v>
      </c>
      <c r="O212" s="68">
        <v>0</v>
      </c>
      <c r="P212" s="48"/>
      <c r="Q212" s="237"/>
      <c r="R212" s="48"/>
      <c r="S212" s="64"/>
    </row>
    <row r="213" spans="1:19" s="64" customFormat="1" x14ac:dyDescent="0.3">
      <c r="A213" s="47"/>
      <c r="C213" s="56" t="s">
        <v>369</v>
      </c>
      <c r="D213" s="57"/>
      <c r="E213" s="36"/>
      <c r="F213" s="36"/>
      <c r="G213" s="68"/>
      <c r="H213" s="57">
        <v>597</v>
      </c>
      <c r="I213" s="36">
        <v>597</v>
      </c>
      <c r="J213" s="36">
        <v>0</v>
      </c>
      <c r="K213" s="68">
        <v>0</v>
      </c>
      <c r="L213" s="57">
        <v>597</v>
      </c>
      <c r="M213" s="36">
        <v>597</v>
      </c>
      <c r="N213" s="36">
        <v>0</v>
      </c>
      <c r="O213" s="68">
        <v>0</v>
      </c>
      <c r="P213" s="48"/>
      <c r="Q213" s="237"/>
      <c r="R213" s="48"/>
    </row>
    <row r="214" spans="1:19" s="64" customFormat="1" ht="28.2" x14ac:dyDescent="0.3">
      <c r="A214" s="47"/>
      <c r="C214" s="65" t="s">
        <v>371</v>
      </c>
      <c r="D214" s="57"/>
      <c r="E214" s="36"/>
      <c r="F214" s="36"/>
      <c r="G214" s="68"/>
      <c r="H214" s="57">
        <v>75</v>
      </c>
      <c r="I214" s="36">
        <v>75</v>
      </c>
      <c r="J214" s="36">
        <v>0</v>
      </c>
      <c r="K214" s="68">
        <v>0</v>
      </c>
      <c r="L214" s="57">
        <v>75</v>
      </c>
      <c r="M214" s="36">
        <v>75</v>
      </c>
      <c r="N214" s="36">
        <v>0</v>
      </c>
      <c r="O214" s="68">
        <v>0</v>
      </c>
      <c r="P214" s="48"/>
      <c r="Q214" s="237"/>
      <c r="R214" s="48"/>
    </row>
    <row r="215" spans="1:19" s="64" customFormat="1" ht="28.2" x14ac:dyDescent="0.3">
      <c r="A215" s="47"/>
      <c r="C215" s="65" t="s">
        <v>388</v>
      </c>
      <c r="D215" s="57"/>
      <c r="E215" s="36"/>
      <c r="F215" s="36"/>
      <c r="G215" s="68"/>
      <c r="H215" s="57">
        <v>23217</v>
      </c>
      <c r="I215" s="36">
        <v>23217</v>
      </c>
      <c r="J215" s="36">
        <v>0</v>
      </c>
      <c r="K215" s="68">
        <v>0</v>
      </c>
      <c r="L215" s="57">
        <v>23217</v>
      </c>
      <c r="M215" s="36">
        <v>23217</v>
      </c>
      <c r="N215" s="36">
        <v>0</v>
      </c>
      <c r="O215" s="68">
        <v>0</v>
      </c>
      <c r="P215" s="48"/>
      <c r="Q215" s="237"/>
      <c r="R215" s="48"/>
    </row>
    <row r="216" spans="1:19" s="64" customFormat="1" ht="15.75" customHeight="1" x14ac:dyDescent="0.3">
      <c r="A216" s="47"/>
      <c r="C216" s="65" t="s">
        <v>394</v>
      </c>
      <c r="D216" s="57"/>
      <c r="E216" s="36"/>
      <c r="F216" s="36"/>
      <c r="G216" s="68"/>
      <c r="H216" s="57">
        <v>15737</v>
      </c>
      <c r="I216" s="36">
        <v>15737</v>
      </c>
      <c r="J216" s="36">
        <v>0</v>
      </c>
      <c r="K216" s="68">
        <v>0</v>
      </c>
      <c r="L216" s="57">
        <v>15737</v>
      </c>
      <c r="M216" s="36">
        <v>15737</v>
      </c>
      <c r="N216" s="36">
        <v>0</v>
      </c>
      <c r="O216" s="68">
        <v>0</v>
      </c>
      <c r="P216" s="48"/>
      <c r="Q216" s="237"/>
      <c r="R216" s="48"/>
    </row>
    <row r="217" spans="1:19" s="64" customFormat="1" ht="18" customHeight="1" x14ac:dyDescent="0.3">
      <c r="A217" s="47"/>
      <c r="C217" s="65" t="s">
        <v>395</v>
      </c>
      <c r="D217" s="57"/>
      <c r="E217" s="36"/>
      <c r="F217" s="36"/>
      <c r="G217" s="68"/>
      <c r="H217" s="57">
        <v>962</v>
      </c>
      <c r="I217" s="36">
        <v>962</v>
      </c>
      <c r="J217" s="36">
        <v>0</v>
      </c>
      <c r="K217" s="68">
        <v>0</v>
      </c>
      <c r="L217" s="57">
        <v>962</v>
      </c>
      <c r="M217" s="36">
        <v>962</v>
      </c>
      <c r="N217" s="36">
        <v>0</v>
      </c>
      <c r="O217" s="68">
        <v>0</v>
      </c>
      <c r="P217" s="48"/>
      <c r="Q217" s="237"/>
      <c r="R217" s="48"/>
    </row>
    <row r="218" spans="1:19" s="64" customFormat="1" ht="18" customHeight="1" x14ac:dyDescent="0.3">
      <c r="A218" s="47"/>
      <c r="C218" s="65" t="s">
        <v>396</v>
      </c>
      <c r="D218" s="57"/>
      <c r="E218" s="36"/>
      <c r="F218" s="36"/>
      <c r="G218" s="68"/>
      <c r="H218" s="57">
        <v>5232</v>
      </c>
      <c r="I218" s="36">
        <v>5232</v>
      </c>
      <c r="J218" s="36">
        <v>0</v>
      </c>
      <c r="K218" s="68">
        <v>0</v>
      </c>
      <c r="L218" s="57">
        <v>5232</v>
      </c>
      <c r="M218" s="36">
        <v>5232</v>
      </c>
      <c r="N218" s="36">
        <v>0</v>
      </c>
      <c r="O218" s="68">
        <v>0</v>
      </c>
      <c r="P218" s="48"/>
      <c r="Q218" s="237"/>
      <c r="R218" s="48"/>
    </row>
    <row r="219" spans="1:19" s="64" customFormat="1" ht="18" customHeight="1" x14ac:dyDescent="0.3">
      <c r="A219" s="47"/>
      <c r="C219" s="60" t="s">
        <v>408</v>
      </c>
      <c r="D219" s="57"/>
      <c r="E219" s="36"/>
      <c r="F219" s="36"/>
      <c r="G219" s="68"/>
      <c r="H219" s="57">
        <v>6592</v>
      </c>
      <c r="I219" s="36">
        <v>6592</v>
      </c>
      <c r="J219" s="36">
        <v>0</v>
      </c>
      <c r="K219" s="68">
        <v>0</v>
      </c>
      <c r="L219" s="57">
        <v>6592</v>
      </c>
      <c r="M219" s="36">
        <v>6592</v>
      </c>
      <c r="N219" s="36">
        <v>0</v>
      </c>
      <c r="O219" s="68">
        <v>0</v>
      </c>
      <c r="P219" s="48"/>
      <c r="Q219" s="237"/>
      <c r="R219" s="48"/>
    </row>
    <row r="220" spans="1:19" s="64" customFormat="1" ht="18" customHeight="1" x14ac:dyDescent="0.3">
      <c r="A220" s="47"/>
      <c r="C220" s="65" t="s">
        <v>409</v>
      </c>
      <c r="D220" s="57"/>
      <c r="E220" s="36"/>
      <c r="F220" s="36"/>
      <c r="G220" s="68"/>
      <c r="H220" s="57">
        <v>1178</v>
      </c>
      <c r="I220" s="36">
        <v>1178</v>
      </c>
      <c r="J220" s="36">
        <v>0</v>
      </c>
      <c r="K220" s="68">
        <v>0</v>
      </c>
      <c r="L220" s="57">
        <v>1178</v>
      </c>
      <c r="M220" s="36">
        <v>1178</v>
      </c>
      <c r="N220" s="36">
        <v>0</v>
      </c>
      <c r="O220" s="68">
        <v>0</v>
      </c>
      <c r="P220" s="48"/>
      <c r="Q220" s="237"/>
      <c r="R220" s="48"/>
    </row>
    <row r="221" spans="1:19" s="64" customFormat="1" ht="18" customHeight="1" x14ac:dyDescent="0.3">
      <c r="A221" s="47"/>
      <c r="C221" s="65" t="s">
        <v>413</v>
      </c>
      <c r="D221" s="57"/>
      <c r="E221" s="36"/>
      <c r="F221" s="36"/>
      <c r="G221" s="68"/>
      <c r="H221" s="57">
        <v>147</v>
      </c>
      <c r="I221" s="36">
        <v>147</v>
      </c>
      <c r="J221" s="36">
        <v>0</v>
      </c>
      <c r="K221" s="68">
        <v>0</v>
      </c>
      <c r="L221" s="57">
        <v>147</v>
      </c>
      <c r="M221" s="36">
        <v>147</v>
      </c>
      <c r="N221" s="36">
        <v>0</v>
      </c>
      <c r="O221" s="68">
        <v>0</v>
      </c>
      <c r="P221" s="48"/>
      <c r="Q221" s="237"/>
      <c r="R221" s="48"/>
    </row>
    <row r="222" spans="1:19" s="64" customFormat="1" ht="18" customHeight="1" x14ac:dyDescent="0.3">
      <c r="A222" s="47"/>
      <c r="C222" s="65" t="s">
        <v>416</v>
      </c>
      <c r="D222" s="57"/>
      <c r="E222" s="36"/>
      <c r="F222" s="36"/>
      <c r="G222" s="68"/>
      <c r="H222" s="57">
        <v>264</v>
      </c>
      <c r="I222" s="36">
        <v>264</v>
      </c>
      <c r="J222" s="36">
        <v>0</v>
      </c>
      <c r="K222" s="68">
        <v>0</v>
      </c>
      <c r="L222" s="57">
        <v>264</v>
      </c>
      <c r="M222" s="36">
        <v>264</v>
      </c>
      <c r="N222" s="36">
        <v>0</v>
      </c>
      <c r="O222" s="68">
        <v>0</v>
      </c>
      <c r="P222" s="48"/>
      <c r="Q222" s="237"/>
      <c r="R222" s="48"/>
    </row>
    <row r="223" spans="1:19" s="64" customFormat="1" ht="18" customHeight="1" x14ac:dyDescent="0.3">
      <c r="A223" s="47"/>
      <c r="C223" s="65" t="s">
        <v>458</v>
      </c>
      <c r="D223" s="57"/>
      <c r="E223" s="36"/>
      <c r="F223" s="36"/>
      <c r="G223" s="68"/>
      <c r="H223" s="57">
        <v>1020</v>
      </c>
      <c r="I223" s="36">
        <v>1020</v>
      </c>
      <c r="J223" s="36">
        <v>0</v>
      </c>
      <c r="K223" s="68">
        <v>0</v>
      </c>
      <c r="L223" s="57">
        <v>1019</v>
      </c>
      <c r="M223" s="36">
        <v>1019</v>
      </c>
      <c r="N223" s="36">
        <v>0</v>
      </c>
      <c r="O223" s="68">
        <v>0</v>
      </c>
      <c r="P223" s="48"/>
      <c r="Q223" s="237"/>
      <c r="R223" s="48"/>
    </row>
    <row r="224" spans="1:19" s="34" customFormat="1" x14ac:dyDescent="0.3">
      <c r="A224" s="66"/>
      <c r="B224" s="67"/>
      <c r="C224" s="65"/>
      <c r="D224" s="61"/>
      <c r="E224" s="50"/>
      <c r="F224" s="50"/>
      <c r="G224" s="62"/>
      <c r="H224" s="61"/>
      <c r="I224" s="50"/>
      <c r="J224" s="50"/>
      <c r="K224" s="62"/>
      <c r="L224" s="61"/>
      <c r="M224" s="50"/>
      <c r="N224" s="50"/>
      <c r="O224" s="62"/>
      <c r="Q224" s="237"/>
      <c r="S224" s="75"/>
    </row>
    <row r="225" spans="1:19" s="34" customFormat="1" x14ac:dyDescent="0.3">
      <c r="A225" s="66"/>
      <c r="B225" s="67"/>
      <c r="C225" s="54" t="s">
        <v>24</v>
      </c>
      <c r="D225" s="51">
        <f t="shared" ref="D225:G225" si="36">SUM(D209:D224)</f>
        <v>358208</v>
      </c>
      <c r="E225" s="42">
        <f t="shared" si="36"/>
        <v>249723</v>
      </c>
      <c r="F225" s="42">
        <f t="shared" si="36"/>
        <v>108485</v>
      </c>
      <c r="G225" s="99">
        <f t="shared" si="36"/>
        <v>0</v>
      </c>
      <c r="H225" s="51">
        <v>482024</v>
      </c>
      <c r="I225" s="42">
        <v>367139</v>
      </c>
      <c r="J225" s="42">
        <v>114885</v>
      </c>
      <c r="K225" s="99">
        <v>0</v>
      </c>
      <c r="L225" s="51">
        <f t="shared" ref="L225:O225" si="37">SUM(L209:L224)</f>
        <v>481264</v>
      </c>
      <c r="M225" s="42">
        <f t="shared" si="37"/>
        <v>367009</v>
      </c>
      <c r="N225" s="42">
        <f t="shared" si="37"/>
        <v>114255</v>
      </c>
      <c r="O225" s="99">
        <f t="shared" si="37"/>
        <v>0</v>
      </c>
      <c r="Q225" s="237"/>
      <c r="S225" s="75"/>
    </row>
    <row r="226" spans="1:19" s="34" customFormat="1" x14ac:dyDescent="0.3">
      <c r="A226" s="66"/>
      <c r="B226" s="67"/>
      <c r="C226" s="54"/>
      <c r="D226" s="101"/>
      <c r="E226" s="102"/>
      <c r="F226" s="102"/>
      <c r="G226" s="103"/>
      <c r="H226" s="101"/>
      <c r="I226" s="102"/>
      <c r="J226" s="102"/>
      <c r="K226" s="103"/>
      <c r="L226" s="101"/>
      <c r="M226" s="102"/>
      <c r="N226" s="102"/>
      <c r="O226" s="103"/>
      <c r="Q226" s="237"/>
      <c r="S226" s="75"/>
    </row>
    <row r="227" spans="1:19" s="34" customFormat="1" x14ac:dyDescent="0.3">
      <c r="A227" s="66"/>
      <c r="B227" s="67"/>
      <c r="C227" s="56" t="s">
        <v>55</v>
      </c>
      <c r="D227" s="101"/>
      <c r="E227" s="102"/>
      <c r="F227" s="102"/>
      <c r="G227" s="103"/>
      <c r="H227" s="101"/>
      <c r="I227" s="102"/>
      <c r="J227" s="102"/>
      <c r="K227" s="103"/>
      <c r="L227" s="101"/>
      <c r="M227" s="102"/>
      <c r="N227" s="102"/>
      <c r="O227" s="103"/>
      <c r="Q227" s="237"/>
      <c r="S227" s="75"/>
    </row>
    <row r="228" spans="1:19" s="34" customFormat="1" x14ac:dyDescent="0.3">
      <c r="A228" s="66"/>
      <c r="B228" s="67"/>
      <c r="C228" s="56" t="s">
        <v>152</v>
      </c>
      <c r="D228" s="57">
        <v>7220</v>
      </c>
      <c r="E228" s="36">
        <v>7220</v>
      </c>
      <c r="F228" s="36"/>
      <c r="G228" s="68"/>
      <c r="H228" s="57">
        <v>9220</v>
      </c>
      <c r="I228" s="36">
        <v>9220</v>
      </c>
      <c r="J228" s="36">
        <v>0</v>
      </c>
      <c r="K228" s="68">
        <v>0</v>
      </c>
      <c r="L228" s="57">
        <v>7314</v>
      </c>
      <c r="M228" s="36">
        <v>7314</v>
      </c>
      <c r="N228" s="36">
        <v>0</v>
      </c>
      <c r="O228" s="68">
        <v>0</v>
      </c>
      <c r="Q228" s="237"/>
      <c r="S228" s="75"/>
    </row>
    <row r="229" spans="1:19" s="56" customFormat="1" x14ac:dyDescent="0.3">
      <c r="A229" s="47"/>
      <c r="B229" s="64"/>
      <c r="C229" s="56" t="s">
        <v>158</v>
      </c>
      <c r="D229" s="57">
        <v>40000</v>
      </c>
      <c r="E229" s="36"/>
      <c r="F229" s="36">
        <v>40000</v>
      </c>
      <c r="G229" s="68"/>
      <c r="H229" s="57">
        <v>40000</v>
      </c>
      <c r="I229" s="36">
        <v>0</v>
      </c>
      <c r="J229" s="36">
        <v>40000</v>
      </c>
      <c r="K229" s="68">
        <v>0</v>
      </c>
      <c r="L229" s="57">
        <v>40000</v>
      </c>
      <c r="M229" s="36">
        <v>0</v>
      </c>
      <c r="N229" s="36">
        <v>40000</v>
      </c>
      <c r="O229" s="68">
        <v>0</v>
      </c>
      <c r="P229" s="48"/>
      <c r="Q229" s="237"/>
      <c r="R229" s="48"/>
      <c r="S229" s="64"/>
    </row>
    <row r="230" spans="1:19" s="56" customFormat="1" ht="16.5" customHeight="1" x14ac:dyDescent="0.3">
      <c r="A230" s="47"/>
      <c r="B230" s="64"/>
      <c r="C230" s="56" t="s">
        <v>267</v>
      </c>
      <c r="D230" s="57">
        <v>285</v>
      </c>
      <c r="E230" s="36">
        <v>285</v>
      </c>
      <c r="F230" s="36"/>
      <c r="G230" s="68"/>
      <c r="H230" s="57">
        <v>0</v>
      </c>
      <c r="I230" s="36">
        <v>0</v>
      </c>
      <c r="J230" s="36">
        <v>0</v>
      </c>
      <c r="K230" s="68">
        <v>0</v>
      </c>
      <c r="L230" s="57">
        <v>0</v>
      </c>
      <c r="M230" s="36">
        <v>0</v>
      </c>
      <c r="N230" s="36">
        <v>0</v>
      </c>
      <c r="O230" s="68">
        <v>0</v>
      </c>
      <c r="P230" s="48"/>
      <c r="Q230" s="237"/>
      <c r="R230" s="48"/>
      <c r="S230" s="64"/>
    </row>
    <row r="231" spans="1:19" s="34" customFormat="1" x14ac:dyDescent="0.3">
      <c r="A231" s="66"/>
      <c r="B231" s="67"/>
      <c r="C231" s="56" t="s">
        <v>268</v>
      </c>
      <c r="D231" s="57">
        <v>3280</v>
      </c>
      <c r="E231" s="36">
        <v>3280</v>
      </c>
      <c r="F231" s="36"/>
      <c r="G231" s="68"/>
      <c r="H231" s="57">
        <v>3280</v>
      </c>
      <c r="I231" s="36">
        <v>3280</v>
      </c>
      <c r="J231" s="36">
        <v>0</v>
      </c>
      <c r="K231" s="68">
        <v>0</v>
      </c>
      <c r="L231" s="57">
        <v>0</v>
      </c>
      <c r="M231" s="36">
        <v>0</v>
      </c>
      <c r="N231" s="36">
        <v>0</v>
      </c>
      <c r="O231" s="68">
        <v>0</v>
      </c>
      <c r="Q231" s="237"/>
      <c r="S231" s="75"/>
    </row>
    <row r="232" spans="1:19" s="34" customFormat="1" x14ac:dyDescent="0.3">
      <c r="A232" s="66"/>
      <c r="B232" s="67"/>
      <c r="C232" s="56" t="s">
        <v>269</v>
      </c>
      <c r="D232" s="57">
        <v>3119</v>
      </c>
      <c r="E232" s="36">
        <v>3119</v>
      </c>
      <c r="F232" s="36"/>
      <c r="G232" s="68"/>
      <c r="H232" s="57">
        <v>3119</v>
      </c>
      <c r="I232" s="36">
        <v>3119</v>
      </c>
      <c r="J232" s="36">
        <v>0</v>
      </c>
      <c r="K232" s="68">
        <v>0</v>
      </c>
      <c r="L232" s="57">
        <v>3119</v>
      </c>
      <c r="M232" s="36">
        <v>3119</v>
      </c>
      <c r="N232" s="36">
        <v>0</v>
      </c>
      <c r="O232" s="68">
        <v>0</v>
      </c>
      <c r="Q232" s="237"/>
      <c r="S232" s="75"/>
    </row>
    <row r="233" spans="1:19" s="34" customFormat="1" x14ac:dyDescent="0.3">
      <c r="A233" s="66"/>
      <c r="B233" s="67"/>
      <c r="C233" s="65" t="s">
        <v>270</v>
      </c>
      <c r="D233" s="61">
        <v>4000</v>
      </c>
      <c r="E233" s="50"/>
      <c r="F233" s="50">
        <v>4000</v>
      </c>
      <c r="G233" s="62"/>
      <c r="H233" s="61">
        <v>4000</v>
      </c>
      <c r="I233" s="50">
        <v>0</v>
      </c>
      <c r="J233" s="50">
        <v>4000</v>
      </c>
      <c r="K233" s="62">
        <v>0</v>
      </c>
      <c r="L233" s="61">
        <v>4004</v>
      </c>
      <c r="M233" s="50">
        <v>0</v>
      </c>
      <c r="N233" s="50">
        <v>4004</v>
      </c>
      <c r="O233" s="62">
        <v>0</v>
      </c>
      <c r="Q233" s="237"/>
      <c r="S233" s="75"/>
    </row>
    <row r="234" spans="1:19" s="95" customFormat="1" x14ac:dyDescent="0.3">
      <c r="A234" s="93"/>
      <c r="B234" s="67"/>
      <c r="C234" s="65" t="s">
        <v>271</v>
      </c>
      <c r="D234" s="61">
        <v>1000</v>
      </c>
      <c r="E234" s="50"/>
      <c r="F234" s="50">
        <v>1000</v>
      </c>
      <c r="G234" s="62"/>
      <c r="H234" s="61">
        <v>1000</v>
      </c>
      <c r="I234" s="50">
        <v>0</v>
      </c>
      <c r="J234" s="50">
        <v>1000</v>
      </c>
      <c r="K234" s="62">
        <v>0</v>
      </c>
      <c r="L234" s="61">
        <v>1000</v>
      </c>
      <c r="M234" s="50">
        <v>0</v>
      </c>
      <c r="N234" s="50">
        <v>1000</v>
      </c>
      <c r="O234" s="62">
        <v>0</v>
      </c>
      <c r="Q234" s="237"/>
      <c r="S234" s="150"/>
    </row>
    <row r="235" spans="1:19" s="34" customFormat="1" x14ac:dyDescent="0.3">
      <c r="A235" s="66"/>
      <c r="B235" s="67"/>
      <c r="C235" s="65" t="s">
        <v>272</v>
      </c>
      <c r="D235" s="61">
        <v>500</v>
      </c>
      <c r="E235" s="50"/>
      <c r="F235" s="50">
        <v>500</v>
      </c>
      <c r="G235" s="62"/>
      <c r="H235" s="61">
        <v>500</v>
      </c>
      <c r="I235" s="50">
        <v>0</v>
      </c>
      <c r="J235" s="50">
        <v>500</v>
      </c>
      <c r="K235" s="62">
        <v>0</v>
      </c>
      <c r="L235" s="61">
        <v>500</v>
      </c>
      <c r="M235" s="50">
        <v>0</v>
      </c>
      <c r="N235" s="50">
        <v>500</v>
      </c>
      <c r="O235" s="62">
        <v>0</v>
      </c>
      <c r="Q235" s="237"/>
      <c r="S235" s="75"/>
    </row>
    <row r="236" spans="1:19" s="34" customFormat="1" x14ac:dyDescent="0.3">
      <c r="A236" s="66"/>
      <c r="B236" s="67"/>
      <c r="C236" s="65" t="s">
        <v>273</v>
      </c>
      <c r="D236" s="61">
        <v>1200</v>
      </c>
      <c r="E236" s="50"/>
      <c r="F236" s="50">
        <v>1200</v>
      </c>
      <c r="G236" s="62"/>
      <c r="H236" s="61">
        <v>1200</v>
      </c>
      <c r="I236" s="50">
        <v>0</v>
      </c>
      <c r="J236" s="50">
        <v>1200</v>
      </c>
      <c r="K236" s="62">
        <v>0</v>
      </c>
      <c r="L236" s="61">
        <v>1200</v>
      </c>
      <c r="M236" s="50">
        <v>0</v>
      </c>
      <c r="N236" s="50">
        <v>1200</v>
      </c>
      <c r="O236" s="62">
        <v>0</v>
      </c>
      <c r="Q236" s="237"/>
      <c r="S236" s="75"/>
    </row>
    <row r="237" spans="1:19" s="56" customFormat="1" x14ac:dyDescent="0.3">
      <c r="A237" s="47"/>
      <c r="B237" s="64"/>
      <c r="C237" s="56" t="s">
        <v>274</v>
      </c>
      <c r="D237" s="57">
        <v>2000</v>
      </c>
      <c r="E237" s="36">
        <v>2000</v>
      </c>
      <c r="F237" s="36"/>
      <c r="G237" s="68"/>
      <c r="H237" s="57">
        <v>2000</v>
      </c>
      <c r="I237" s="36">
        <v>0</v>
      </c>
      <c r="J237" s="36">
        <v>2000</v>
      </c>
      <c r="K237" s="68">
        <v>0</v>
      </c>
      <c r="L237" s="57">
        <v>2000</v>
      </c>
      <c r="M237" s="36">
        <v>0</v>
      </c>
      <c r="N237" s="36">
        <v>2000</v>
      </c>
      <c r="O237" s="68">
        <v>0</v>
      </c>
      <c r="P237" s="48"/>
      <c r="Q237" s="237"/>
      <c r="R237" s="48"/>
      <c r="S237" s="64"/>
    </row>
    <row r="238" spans="1:19" s="34" customFormat="1" x14ac:dyDescent="0.3">
      <c r="A238" s="66"/>
      <c r="B238" s="67"/>
      <c r="C238" s="106" t="s">
        <v>275</v>
      </c>
      <c r="D238" s="61">
        <v>6025</v>
      </c>
      <c r="E238" s="50">
        <v>6025</v>
      </c>
      <c r="F238" s="50"/>
      <c r="G238" s="62"/>
      <c r="H238" s="61">
        <v>6025</v>
      </c>
      <c r="I238" s="50">
        <v>6025</v>
      </c>
      <c r="J238" s="50">
        <v>0</v>
      </c>
      <c r="K238" s="62">
        <v>0</v>
      </c>
      <c r="L238" s="61">
        <v>2495</v>
      </c>
      <c r="M238" s="50">
        <v>2495</v>
      </c>
      <c r="N238" s="50">
        <v>0</v>
      </c>
      <c r="O238" s="62">
        <v>0</v>
      </c>
      <c r="Q238" s="237"/>
      <c r="S238" s="75"/>
    </row>
    <row r="239" spans="1:19" s="34" customFormat="1" x14ac:dyDescent="0.3">
      <c r="A239" s="66"/>
      <c r="B239" s="67"/>
      <c r="C239" s="147" t="s">
        <v>373</v>
      </c>
      <c r="D239" s="61"/>
      <c r="E239" s="50"/>
      <c r="F239" s="50"/>
      <c r="G239" s="62"/>
      <c r="H239" s="61">
        <v>118</v>
      </c>
      <c r="I239" s="50">
        <v>118</v>
      </c>
      <c r="J239" s="50">
        <v>0</v>
      </c>
      <c r="K239" s="62">
        <v>0</v>
      </c>
      <c r="L239" s="61">
        <v>0</v>
      </c>
      <c r="M239" s="50">
        <v>0</v>
      </c>
      <c r="N239" s="50">
        <v>0</v>
      </c>
      <c r="O239" s="62">
        <v>0</v>
      </c>
      <c r="Q239" s="237"/>
      <c r="S239" s="75"/>
    </row>
    <row r="240" spans="1:19" s="34" customFormat="1" x14ac:dyDescent="0.3">
      <c r="A240" s="66"/>
      <c r="B240" s="67"/>
      <c r="C240" s="106" t="s">
        <v>451</v>
      </c>
      <c r="D240" s="61"/>
      <c r="E240" s="50"/>
      <c r="F240" s="50"/>
      <c r="G240" s="62"/>
      <c r="H240" s="61">
        <v>2260</v>
      </c>
      <c r="I240" s="50">
        <v>0</v>
      </c>
      <c r="J240" s="50">
        <v>2260</v>
      </c>
      <c r="K240" s="62">
        <v>0</v>
      </c>
      <c r="L240" s="61">
        <v>2260</v>
      </c>
      <c r="M240" s="50">
        <v>0</v>
      </c>
      <c r="N240" s="50">
        <v>2260</v>
      </c>
      <c r="O240" s="62">
        <v>0</v>
      </c>
      <c r="Q240" s="237"/>
      <c r="S240" s="75"/>
    </row>
    <row r="241" spans="1:19" s="34" customFormat="1" x14ac:dyDescent="0.3">
      <c r="A241" s="66"/>
      <c r="B241" s="67"/>
      <c r="C241" s="106"/>
      <c r="D241" s="61"/>
      <c r="E241" s="50"/>
      <c r="F241" s="50"/>
      <c r="G241" s="62"/>
      <c r="H241" s="61"/>
      <c r="I241" s="50"/>
      <c r="J241" s="50"/>
      <c r="K241" s="62"/>
      <c r="L241" s="61"/>
      <c r="M241" s="50"/>
      <c r="N241" s="50"/>
      <c r="O241" s="62"/>
      <c r="Q241" s="237"/>
      <c r="S241" s="75"/>
    </row>
    <row r="242" spans="1:19" s="34" customFormat="1" x14ac:dyDescent="0.3">
      <c r="A242" s="66"/>
      <c r="B242" s="67"/>
      <c r="C242" s="54" t="s">
        <v>24</v>
      </c>
      <c r="D242" s="51">
        <f t="shared" ref="D242:G242" si="38">SUM(D228:D241)</f>
        <v>68629</v>
      </c>
      <c r="E242" s="42">
        <f t="shared" si="38"/>
        <v>21929</v>
      </c>
      <c r="F242" s="42">
        <f t="shared" si="38"/>
        <v>46700</v>
      </c>
      <c r="G242" s="99">
        <f t="shared" si="38"/>
        <v>0</v>
      </c>
      <c r="H242" s="51">
        <v>72722</v>
      </c>
      <c r="I242" s="42">
        <v>21762</v>
      </c>
      <c r="J242" s="42">
        <v>50960</v>
      </c>
      <c r="K242" s="99">
        <v>0</v>
      </c>
      <c r="L242" s="51">
        <f t="shared" ref="L242:O242" si="39">SUM(L228:L241)</f>
        <v>63892</v>
      </c>
      <c r="M242" s="42">
        <f t="shared" si="39"/>
        <v>12928</v>
      </c>
      <c r="N242" s="42">
        <f t="shared" si="39"/>
        <v>50964</v>
      </c>
      <c r="O242" s="99">
        <f t="shared" si="39"/>
        <v>0</v>
      </c>
      <c r="Q242" s="237"/>
      <c r="S242" s="75"/>
    </row>
    <row r="243" spans="1:19" s="34" customFormat="1" x14ac:dyDescent="0.3">
      <c r="A243" s="66"/>
      <c r="B243" s="67"/>
      <c r="C243" s="98"/>
      <c r="D243" s="101"/>
      <c r="E243" s="102"/>
      <c r="F243" s="102"/>
      <c r="G243" s="103"/>
      <c r="H243" s="101"/>
      <c r="I243" s="102"/>
      <c r="J243" s="102"/>
      <c r="K243" s="103"/>
      <c r="L243" s="101"/>
      <c r="M243" s="102"/>
      <c r="N243" s="102"/>
      <c r="O243" s="103"/>
      <c r="Q243" s="237"/>
      <c r="S243" s="75"/>
    </row>
    <row r="244" spans="1:19" s="34" customFormat="1" x14ac:dyDescent="0.3">
      <c r="A244" s="47"/>
      <c r="B244" s="107"/>
      <c r="C244" s="56" t="s">
        <v>66</v>
      </c>
      <c r="D244" s="101"/>
      <c r="E244" s="102"/>
      <c r="F244" s="102"/>
      <c r="G244" s="103"/>
      <c r="H244" s="101"/>
      <c r="I244" s="102"/>
      <c r="J244" s="102"/>
      <c r="K244" s="103"/>
      <c r="L244" s="101"/>
      <c r="M244" s="102"/>
      <c r="N244" s="102"/>
      <c r="O244" s="103"/>
      <c r="Q244" s="237"/>
      <c r="S244" s="75"/>
    </row>
    <row r="245" spans="1:19" s="34" customFormat="1" ht="30.75" customHeight="1" x14ac:dyDescent="0.3">
      <c r="A245" s="47"/>
      <c r="B245" s="107"/>
      <c r="C245" s="65" t="s">
        <v>385</v>
      </c>
      <c r="D245" s="61">
        <v>635</v>
      </c>
      <c r="E245" s="50">
        <v>635</v>
      </c>
      <c r="F245" s="50"/>
      <c r="G245" s="62"/>
      <c r="H245" s="61">
        <v>635</v>
      </c>
      <c r="I245" s="50">
        <v>635</v>
      </c>
      <c r="J245" s="50">
        <v>0</v>
      </c>
      <c r="K245" s="62">
        <v>0</v>
      </c>
      <c r="L245" s="61"/>
      <c r="M245" s="50"/>
      <c r="N245" s="50"/>
      <c r="O245" s="62"/>
      <c r="Q245" s="237"/>
      <c r="S245" s="75"/>
    </row>
    <row r="246" spans="1:19" s="34" customFormat="1" ht="30" customHeight="1" x14ac:dyDescent="0.3">
      <c r="A246" s="47"/>
      <c r="B246" s="107"/>
      <c r="C246" s="65" t="s">
        <v>386</v>
      </c>
      <c r="D246" s="61">
        <v>1524</v>
      </c>
      <c r="E246" s="50">
        <v>1524</v>
      </c>
      <c r="F246" s="50"/>
      <c r="G246" s="62"/>
      <c r="H246" s="61">
        <v>1524</v>
      </c>
      <c r="I246" s="50">
        <v>1524</v>
      </c>
      <c r="J246" s="50">
        <v>0</v>
      </c>
      <c r="K246" s="62">
        <v>0</v>
      </c>
      <c r="L246" s="61"/>
      <c r="M246" s="50"/>
      <c r="N246" s="50"/>
      <c r="O246" s="62"/>
      <c r="Q246" s="237"/>
      <c r="S246" s="75"/>
    </row>
    <row r="247" spans="1:19" s="34" customFormat="1" ht="42" x14ac:dyDescent="0.3">
      <c r="A247" s="47"/>
      <c r="B247" s="107"/>
      <c r="C247" s="65" t="s">
        <v>387</v>
      </c>
      <c r="D247" s="61">
        <v>3810</v>
      </c>
      <c r="E247" s="50">
        <v>3810</v>
      </c>
      <c r="F247" s="50"/>
      <c r="G247" s="62"/>
      <c r="H247" s="61">
        <v>3810</v>
      </c>
      <c r="I247" s="50">
        <v>3810</v>
      </c>
      <c r="J247" s="50">
        <v>0</v>
      </c>
      <c r="K247" s="62">
        <v>0</v>
      </c>
      <c r="L247" s="61"/>
      <c r="M247" s="50"/>
      <c r="N247" s="50"/>
      <c r="O247" s="62"/>
      <c r="Q247" s="237"/>
      <c r="S247" s="75"/>
    </row>
    <row r="248" spans="1:19" s="34" customFormat="1" x14ac:dyDescent="0.3">
      <c r="A248" s="47"/>
      <c r="B248" s="107"/>
      <c r="C248" s="65" t="s">
        <v>276</v>
      </c>
      <c r="D248" s="61">
        <v>4365</v>
      </c>
      <c r="E248" s="50">
        <v>4365</v>
      </c>
      <c r="F248" s="50"/>
      <c r="G248" s="62"/>
      <c r="H248" s="61">
        <v>4365</v>
      </c>
      <c r="I248" s="50">
        <v>4365</v>
      </c>
      <c r="J248" s="50">
        <v>0</v>
      </c>
      <c r="K248" s="62">
        <v>0</v>
      </c>
      <c r="L248" s="61"/>
      <c r="M248" s="50"/>
      <c r="N248" s="50"/>
      <c r="O248" s="62"/>
      <c r="Q248" s="237"/>
      <c r="S248" s="75"/>
    </row>
    <row r="249" spans="1:19" s="34" customFormat="1" x14ac:dyDescent="0.3">
      <c r="A249" s="47"/>
      <c r="B249" s="107"/>
      <c r="C249" s="65"/>
      <c r="D249" s="61"/>
      <c r="E249" s="50"/>
      <c r="F249" s="50"/>
      <c r="G249" s="62"/>
      <c r="H249" s="61"/>
      <c r="I249" s="50"/>
      <c r="J249" s="50"/>
      <c r="K249" s="62"/>
      <c r="L249" s="61"/>
      <c r="M249" s="50"/>
      <c r="N249" s="50"/>
      <c r="O249" s="62"/>
      <c r="Q249" s="237"/>
      <c r="S249" s="75"/>
    </row>
    <row r="250" spans="1:19" s="34" customFormat="1" x14ac:dyDescent="0.3">
      <c r="A250" s="47"/>
      <c r="B250" s="67"/>
      <c r="C250" s="54" t="s">
        <v>24</v>
      </c>
      <c r="D250" s="51">
        <f t="shared" ref="D250:G250" si="40">SUM(D245:D249)</f>
        <v>10334</v>
      </c>
      <c r="E250" s="42">
        <f t="shared" si="40"/>
        <v>10334</v>
      </c>
      <c r="F250" s="42">
        <f t="shared" si="40"/>
        <v>0</v>
      </c>
      <c r="G250" s="99">
        <f t="shared" si="40"/>
        <v>0</v>
      </c>
      <c r="H250" s="51">
        <v>10334</v>
      </c>
      <c r="I250" s="42">
        <v>10334</v>
      </c>
      <c r="J250" s="42">
        <v>0</v>
      </c>
      <c r="K250" s="99">
        <v>0</v>
      </c>
      <c r="L250" s="51">
        <f t="shared" ref="L250:O250" si="41">SUM(L245:L249)</f>
        <v>0</v>
      </c>
      <c r="M250" s="42">
        <f t="shared" si="41"/>
        <v>0</v>
      </c>
      <c r="N250" s="42">
        <f t="shared" si="41"/>
        <v>0</v>
      </c>
      <c r="O250" s="99">
        <f t="shared" si="41"/>
        <v>0</v>
      </c>
      <c r="Q250" s="237"/>
      <c r="S250" s="75"/>
    </row>
    <row r="251" spans="1:19" s="34" customFormat="1" x14ac:dyDescent="0.3">
      <c r="A251" s="47"/>
      <c r="B251" s="67"/>
      <c r="C251" s="98"/>
      <c r="D251" s="101"/>
      <c r="E251" s="102"/>
      <c r="F251" s="102"/>
      <c r="G251" s="103"/>
      <c r="H251" s="101"/>
      <c r="I251" s="102"/>
      <c r="J251" s="102"/>
      <c r="K251" s="103"/>
      <c r="L251" s="101"/>
      <c r="M251" s="102"/>
      <c r="N251" s="102"/>
      <c r="O251" s="103"/>
      <c r="Q251" s="237"/>
      <c r="S251" s="75"/>
    </row>
    <row r="252" spans="1:19" s="34" customFormat="1" x14ac:dyDescent="0.3">
      <c r="A252" s="47"/>
      <c r="B252" s="107"/>
      <c r="C252" s="56" t="s">
        <v>58</v>
      </c>
      <c r="D252" s="57">
        <v>5000</v>
      </c>
      <c r="E252" s="36">
        <v>5000</v>
      </c>
      <c r="F252" s="36"/>
      <c r="G252" s="68"/>
      <c r="H252" s="57">
        <v>5000</v>
      </c>
      <c r="I252" s="36">
        <v>5000</v>
      </c>
      <c r="J252" s="36">
        <v>0</v>
      </c>
      <c r="K252" s="68">
        <v>0</v>
      </c>
      <c r="L252" s="57"/>
      <c r="M252" s="36"/>
      <c r="N252" s="36"/>
      <c r="O252" s="68"/>
      <c r="Q252" s="237"/>
      <c r="S252" s="75"/>
    </row>
    <row r="253" spans="1:19" s="34" customFormat="1" x14ac:dyDescent="0.3">
      <c r="A253" s="47"/>
      <c r="B253" s="107"/>
      <c r="C253" s="56"/>
      <c r="D253" s="57"/>
      <c r="E253" s="36"/>
      <c r="F253" s="36"/>
      <c r="G253" s="68"/>
      <c r="H253" s="57"/>
      <c r="I253" s="36"/>
      <c r="J253" s="36"/>
      <c r="K253" s="68"/>
      <c r="L253" s="57"/>
      <c r="M253" s="36"/>
      <c r="N253" s="36"/>
      <c r="O253" s="68"/>
      <c r="Q253" s="237"/>
      <c r="S253" s="75"/>
    </row>
    <row r="254" spans="1:19" s="34" customFormat="1" x14ac:dyDescent="0.3">
      <c r="A254" s="47"/>
      <c r="B254" s="67"/>
      <c r="C254" s="56" t="s">
        <v>182</v>
      </c>
      <c r="D254" s="57"/>
      <c r="E254" s="36"/>
      <c r="F254" s="36"/>
      <c r="G254" s="68"/>
      <c r="H254" s="57"/>
      <c r="I254" s="36"/>
      <c r="J254" s="36"/>
      <c r="K254" s="68"/>
      <c r="L254" s="57"/>
      <c r="M254" s="36"/>
      <c r="N254" s="36"/>
      <c r="O254" s="68"/>
      <c r="Q254" s="237"/>
      <c r="S254" s="75"/>
    </row>
    <row r="255" spans="1:19" s="34" customFormat="1" x14ac:dyDescent="0.3">
      <c r="A255" s="47"/>
      <c r="B255" s="67"/>
      <c r="C255" s="56" t="s">
        <v>419</v>
      </c>
      <c r="D255" s="57">
        <v>5463</v>
      </c>
      <c r="E255" s="36">
        <v>5463</v>
      </c>
      <c r="F255" s="36"/>
      <c r="G255" s="68"/>
      <c r="H255" s="57">
        <v>6140</v>
      </c>
      <c r="I255" s="36">
        <v>6140</v>
      </c>
      <c r="J255" s="36">
        <v>0</v>
      </c>
      <c r="K255" s="68">
        <v>0</v>
      </c>
      <c r="L255" s="57">
        <v>6140</v>
      </c>
      <c r="M255" s="36">
        <v>6140</v>
      </c>
      <c r="N255" s="36">
        <v>0</v>
      </c>
      <c r="O255" s="68">
        <v>0</v>
      </c>
      <c r="Q255" s="237"/>
      <c r="S255" s="75"/>
    </row>
    <row r="256" spans="1:19" s="34" customFormat="1" x14ac:dyDescent="0.3">
      <c r="A256" s="47"/>
      <c r="B256" s="67"/>
      <c r="C256" s="56"/>
      <c r="D256" s="57"/>
      <c r="E256" s="36"/>
      <c r="F256" s="36"/>
      <c r="G256" s="68"/>
      <c r="H256" s="57"/>
      <c r="I256" s="36"/>
      <c r="J256" s="36"/>
      <c r="K256" s="68"/>
      <c r="L256" s="57"/>
      <c r="M256" s="36"/>
      <c r="N256" s="36"/>
      <c r="O256" s="68"/>
      <c r="Q256" s="237"/>
      <c r="S256" s="75"/>
    </row>
    <row r="257" spans="1:19" s="34" customFormat="1" x14ac:dyDescent="0.3">
      <c r="A257" s="47"/>
      <c r="B257" s="67"/>
      <c r="C257" s="56" t="s">
        <v>205</v>
      </c>
      <c r="D257" s="57">
        <v>18837</v>
      </c>
      <c r="E257" s="36">
        <v>18837</v>
      </c>
      <c r="F257" s="36"/>
      <c r="G257" s="68"/>
      <c r="H257" s="57">
        <v>18837</v>
      </c>
      <c r="I257" s="36">
        <v>18837</v>
      </c>
      <c r="J257" s="36">
        <v>0</v>
      </c>
      <c r="K257" s="68">
        <v>0</v>
      </c>
      <c r="L257" s="57">
        <v>18837</v>
      </c>
      <c r="M257" s="36">
        <v>18837</v>
      </c>
      <c r="N257" s="36">
        <v>0</v>
      </c>
      <c r="O257" s="68">
        <v>0</v>
      </c>
      <c r="Q257" s="237"/>
      <c r="S257" s="75"/>
    </row>
    <row r="258" spans="1:19" s="34" customFormat="1" x14ac:dyDescent="0.3">
      <c r="A258" s="47"/>
      <c r="B258" s="67"/>
      <c r="C258" s="54"/>
      <c r="D258" s="46"/>
      <c r="E258" s="39"/>
      <c r="F258" s="39"/>
      <c r="G258" s="55"/>
      <c r="H258" s="46"/>
      <c r="I258" s="39"/>
      <c r="J258" s="39"/>
      <c r="K258" s="55"/>
      <c r="L258" s="46"/>
      <c r="M258" s="39"/>
      <c r="N258" s="39"/>
      <c r="O258" s="55"/>
      <c r="Q258" s="237"/>
      <c r="S258" s="75"/>
    </row>
    <row r="259" spans="1:19" s="34" customFormat="1" x14ac:dyDescent="0.3">
      <c r="A259" s="47"/>
      <c r="B259" s="67"/>
      <c r="C259" s="54"/>
      <c r="D259" s="51"/>
      <c r="E259" s="42"/>
      <c r="F259" s="42"/>
      <c r="G259" s="99"/>
      <c r="H259" s="51"/>
      <c r="I259" s="42"/>
      <c r="J259" s="42"/>
      <c r="K259" s="99"/>
      <c r="L259" s="51"/>
      <c r="M259" s="42"/>
      <c r="N259" s="42"/>
      <c r="O259" s="99"/>
      <c r="Q259" s="237"/>
      <c r="S259" s="75"/>
    </row>
    <row r="260" spans="1:19" s="34" customFormat="1" x14ac:dyDescent="0.3">
      <c r="A260" s="47"/>
      <c r="B260" s="67"/>
      <c r="C260" s="98" t="s">
        <v>57</v>
      </c>
      <c r="D260" s="51">
        <f t="shared" ref="D260:G260" si="42">D225+D242+D250+D252+D255+D257</f>
        <v>466471</v>
      </c>
      <c r="E260" s="42">
        <f t="shared" si="42"/>
        <v>311286</v>
      </c>
      <c r="F260" s="42">
        <f t="shared" si="42"/>
        <v>155185</v>
      </c>
      <c r="G260" s="99">
        <f t="shared" si="42"/>
        <v>0</v>
      </c>
      <c r="H260" s="51">
        <v>595057</v>
      </c>
      <c r="I260" s="42">
        <v>429212</v>
      </c>
      <c r="J260" s="42">
        <v>165845</v>
      </c>
      <c r="K260" s="99">
        <v>0</v>
      </c>
      <c r="L260" s="51">
        <f t="shared" ref="L260:O260" si="43">L225+L242+L250+L252+L255+L257</f>
        <v>570133</v>
      </c>
      <c r="M260" s="42">
        <f t="shared" si="43"/>
        <v>404914</v>
      </c>
      <c r="N260" s="42">
        <f t="shared" si="43"/>
        <v>165219</v>
      </c>
      <c r="O260" s="99">
        <f t="shared" si="43"/>
        <v>0</v>
      </c>
      <c r="Q260" s="237"/>
      <c r="S260" s="75"/>
    </row>
    <row r="261" spans="1:19" s="34" customFormat="1" x14ac:dyDescent="0.3">
      <c r="A261" s="66"/>
      <c r="B261" s="67"/>
      <c r="C261" s="98"/>
      <c r="D261" s="101"/>
      <c r="E261" s="102"/>
      <c r="F261" s="102"/>
      <c r="G261" s="103"/>
      <c r="H261" s="101"/>
      <c r="I261" s="102"/>
      <c r="J261" s="102"/>
      <c r="K261" s="103"/>
      <c r="L261" s="101"/>
      <c r="M261" s="102"/>
      <c r="N261" s="102"/>
      <c r="O261" s="103"/>
      <c r="Q261" s="237"/>
      <c r="S261" s="75"/>
    </row>
    <row r="262" spans="1:19" s="34" customFormat="1" x14ac:dyDescent="0.3">
      <c r="A262" s="66"/>
      <c r="B262" s="67" t="s">
        <v>19</v>
      </c>
      <c r="C262" s="56" t="s">
        <v>51</v>
      </c>
      <c r="D262" s="101"/>
      <c r="E262" s="102"/>
      <c r="F262" s="102"/>
      <c r="G262" s="103"/>
      <c r="H262" s="101"/>
      <c r="I262" s="102"/>
      <c r="J262" s="102"/>
      <c r="K262" s="103"/>
      <c r="L262" s="101"/>
      <c r="M262" s="102"/>
      <c r="N262" s="102"/>
      <c r="O262" s="103"/>
      <c r="Q262" s="237"/>
      <c r="S262" s="75"/>
    </row>
    <row r="263" spans="1:19" s="34" customFormat="1" x14ac:dyDescent="0.3">
      <c r="A263" s="66"/>
      <c r="B263" s="67"/>
      <c r="C263" s="106" t="s">
        <v>277</v>
      </c>
      <c r="D263" s="57">
        <v>10000</v>
      </c>
      <c r="E263" s="36">
        <v>10000</v>
      </c>
      <c r="F263" s="102"/>
      <c r="G263" s="103"/>
      <c r="H263" s="57">
        <v>10000</v>
      </c>
      <c r="I263" s="36">
        <v>10000</v>
      </c>
      <c r="J263" s="102">
        <v>0</v>
      </c>
      <c r="K263" s="103">
        <v>0</v>
      </c>
      <c r="L263" s="57">
        <v>0</v>
      </c>
      <c r="M263" s="36">
        <v>0</v>
      </c>
      <c r="N263" s="102">
        <v>0</v>
      </c>
      <c r="O263" s="103">
        <v>0</v>
      </c>
      <c r="Q263" s="237"/>
      <c r="S263" s="75"/>
    </row>
    <row r="264" spans="1:19" s="34" customFormat="1" x14ac:dyDescent="0.3">
      <c r="A264" s="66"/>
      <c r="B264" s="67"/>
      <c r="C264" s="56" t="s">
        <v>183</v>
      </c>
      <c r="D264" s="57">
        <v>7000</v>
      </c>
      <c r="E264" s="36">
        <v>7000</v>
      </c>
      <c r="F264" s="36"/>
      <c r="G264" s="68"/>
      <c r="H264" s="57">
        <v>18560</v>
      </c>
      <c r="I264" s="36">
        <v>18560</v>
      </c>
      <c r="J264" s="36">
        <v>0</v>
      </c>
      <c r="K264" s="68">
        <v>0</v>
      </c>
      <c r="L264" s="57">
        <v>17000</v>
      </c>
      <c r="M264" s="36">
        <v>17000</v>
      </c>
      <c r="N264" s="36">
        <v>0</v>
      </c>
      <c r="O264" s="68">
        <v>0</v>
      </c>
      <c r="Q264" s="237"/>
      <c r="S264" s="75"/>
    </row>
    <row r="265" spans="1:19" s="34" customFormat="1" x14ac:dyDescent="0.3">
      <c r="A265" s="66"/>
      <c r="B265" s="67"/>
      <c r="C265" s="65" t="s">
        <v>278</v>
      </c>
      <c r="D265" s="57">
        <v>3500</v>
      </c>
      <c r="E265" s="36">
        <v>3500</v>
      </c>
      <c r="F265" s="36"/>
      <c r="G265" s="68"/>
      <c r="H265" s="57">
        <v>6900</v>
      </c>
      <c r="I265" s="36">
        <v>6900</v>
      </c>
      <c r="J265" s="36">
        <v>0</v>
      </c>
      <c r="K265" s="68">
        <v>0</v>
      </c>
      <c r="L265" s="57">
        <v>5871</v>
      </c>
      <c r="M265" s="36">
        <v>5871</v>
      </c>
      <c r="N265" s="36">
        <v>0</v>
      </c>
      <c r="O265" s="68">
        <v>0</v>
      </c>
      <c r="Q265" s="237"/>
      <c r="S265" s="75"/>
    </row>
    <row r="266" spans="1:19" s="56" customFormat="1" x14ac:dyDescent="0.3">
      <c r="A266" s="47"/>
      <c r="B266" s="64"/>
      <c r="C266" s="56" t="s">
        <v>279</v>
      </c>
      <c r="D266" s="57">
        <v>3000</v>
      </c>
      <c r="E266" s="36">
        <v>3000</v>
      </c>
      <c r="F266" s="36"/>
      <c r="G266" s="68"/>
      <c r="H266" s="57">
        <v>3000</v>
      </c>
      <c r="I266" s="36">
        <v>3000</v>
      </c>
      <c r="J266" s="36">
        <v>0</v>
      </c>
      <c r="K266" s="68">
        <v>0</v>
      </c>
      <c r="L266" s="57">
        <v>2779</v>
      </c>
      <c r="M266" s="36">
        <v>2779</v>
      </c>
      <c r="N266" s="36">
        <v>0</v>
      </c>
      <c r="O266" s="68">
        <v>0</v>
      </c>
      <c r="P266" s="48"/>
      <c r="Q266" s="237"/>
      <c r="R266" s="48"/>
      <c r="S266" s="64"/>
    </row>
    <row r="267" spans="1:19" s="34" customFormat="1" x14ac:dyDescent="0.3">
      <c r="A267" s="66"/>
      <c r="B267" s="67"/>
      <c r="C267" s="65" t="s">
        <v>280</v>
      </c>
      <c r="D267" s="57">
        <v>8000</v>
      </c>
      <c r="E267" s="36">
        <v>8000</v>
      </c>
      <c r="F267" s="36"/>
      <c r="G267" s="68"/>
      <c r="H267" s="57">
        <v>10927</v>
      </c>
      <c r="I267" s="36">
        <v>0</v>
      </c>
      <c r="J267" s="36">
        <v>10927</v>
      </c>
      <c r="K267" s="68">
        <v>0</v>
      </c>
      <c r="L267" s="57">
        <v>10927</v>
      </c>
      <c r="M267" s="36">
        <v>0</v>
      </c>
      <c r="N267" s="36">
        <v>10927</v>
      </c>
      <c r="O267" s="68">
        <v>0</v>
      </c>
      <c r="Q267" s="237"/>
      <c r="S267" s="75"/>
    </row>
    <row r="268" spans="1:19" s="34" customFormat="1" x14ac:dyDescent="0.3">
      <c r="A268" s="66"/>
      <c r="B268" s="67"/>
      <c r="C268" s="65" t="s">
        <v>281</v>
      </c>
      <c r="D268" s="61">
        <v>500</v>
      </c>
      <c r="E268" s="50">
        <v>500</v>
      </c>
      <c r="F268" s="50"/>
      <c r="G268" s="62"/>
      <c r="H268" s="61">
        <v>500</v>
      </c>
      <c r="I268" s="50">
        <v>500</v>
      </c>
      <c r="J268" s="50">
        <v>0</v>
      </c>
      <c r="K268" s="62">
        <v>0</v>
      </c>
      <c r="L268" s="61">
        <v>0</v>
      </c>
      <c r="M268" s="50">
        <v>0</v>
      </c>
      <c r="N268" s="50">
        <v>0</v>
      </c>
      <c r="O268" s="62">
        <v>0</v>
      </c>
      <c r="Q268" s="237"/>
      <c r="S268" s="75"/>
    </row>
    <row r="269" spans="1:19" s="34" customFormat="1" x14ac:dyDescent="0.3">
      <c r="A269" s="66"/>
      <c r="B269" s="67"/>
      <c r="C269" s="65" t="s">
        <v>282</v>
      </c>
      <c r="D269" s="61">
        <v>85587</v>
      </c>
      <c r="E269" s="50">
        <v>85587</v>
      </c>
      <c r="F269" s="50"/>
      <c r="G269" s="62"/>
      <c r="H269" s="61">
        <v>85587</v>
      </c>
      <c r="I269" s="50">
        <v>85587</v>
      </c>
      <c r="J269" s="50">
        <v>0</v>
      </c>
      <c r="K269" s="62">
        <v>0</v>
      </c>
      <c r="L269" s="61">
        <v>1529</v>
      </c>
      <c r="M269" s="50">
        <v>1529</v>
      </c>
      <c r="N269" s="50">
        <v>0</v>
      </c>
      <c r="O269" s="62">
        <v>0</v>
      </c>
      <c r="Q269" s="237"/>
      <c r="S269" s="75"/>
    </row>
    <row r="270" spans="1:19" s="34" customFormat="1" ht="28.2" x14ac:dyDescent="0.3">
      <c r="A270" s="66"/>
      <c r="B270" s="67"/>
      <c r="C270" s="65" t="s">
        <v>283</v>
      </c>
      <c r="D270" s="61">
        <v>188936</v>
      </c>
      <c r="E270" s="50">
        <v>188936</v>
      </c>
      <c r="F270" s="50"/>
      <c r="G270" s="62"/>
      <c r="H270" s="61">
        <v>132076</v>
      </c>
      <c r="I270" s="50">
        <v>132076</v>
      </c>
      <c r="J270" s="50">
        <v>0</v>
      </c>
      <c r="K270" s="62">
        <v>0</v>
      </c>
      <c r="L270" s="61">
        <v>22815</v>
      </c>
      <c r="M270" s="50">
        <v>22815</v>
      </c>
      <c r="N270" s="50">
        <v>0</v>
      </c>
      <c r="O270" s="62">
        <v>0</v>
      </c>
      <c r="Q270" s="237"/>
      <c r="S270" s="75"/>
    </row>
    <row r="271" spans="1:19" s="34" customFormat="1" x14ac:dyDescent="0.3">
      <c r="A271" s="66"/>
      <c r="B271" s="67"/>
      <c r="C271" s="65" t="s">
        <v>284</v>
      </c>
      <c r="D271" s="61">
        <v>208093</v>
      </c>
      <c r="E271" s="50">
        <v>208093</v>
      </c>
      <c r="F271" s="50"/>
      <c r="G271" s="62"/>
      <c r="H271" s="61">
        <v>64880</v>
      </c>
      <c r="I271" s="50">
        <v>64880</v>
      </c>
      <c r="J271" s="50">
        <v>0</v>
      </c>
      <c r="K271" s="62">
        <v>0</v>
      </c>
      <c r="L271" s="61">
        <v>54710</v>
      </c>
      <c r="M271" s="50">
        <v>54710</v>
      </c>
      <c r="N271" s="50">
        <v>0</v>
      </c>
      <c r="O271" s="62">
        <v>0</v>
      </c>
      <c r="Q271" s="237"/>
      <c r="S271" s="75"/>
    </row>
    <row r="272" spans="1:19" s="34" customFormat="1" x14ac:dyDescent="0.3">
      <c r="A272" s="66"/>
      <c r="B272" s="67"/>
      <c r="C272" s="65" t="s">
        <v>285</v>
      </c>
      <c r="D272" s="61">
        <v>4010</v>
      </c>
      <c r="E272" s="50">
        <v>4010</v>
      </c>
      <c r="F272" s="50"/>
      <c r="G272" s="62"/>
      <c r="H272" s="61">
        <v>4010</v>
      </c>
      <c r="I272" s="50">
        <v>4010</v>
      </c>
      <c r="J272" s="50">
        <v>0</v>
      </c>
      <c r="K272" s="62">
        <v>0</v>
      </c>
      <c r="L272" s="61">
        <v>0</v>
      </c>
      <c r="M272" s="50">
        <v>0</v>
      </c>
      <c r="N272" s="50">
        <v>0</v>
      </c>
      <c r="O272" s="62">
        <v>0</v>
      </c>
      <c r="Q272" s="237"/>
      <c r="S272" s="75"/>
    </row>
    <row r="273" spans="1:19" s="34" customFormat="1" x14ac:dyDescent="0.3">
      <c r="A273" s="66"/>
      <c r="B273" s="67"/>
      <c r="C273" s="65" t="s">
        <v>286</v>
      </c>
      <c r="D273" s="61">
        <v>2000</v>
      </c>
      <c r="E273" s="50">
        <v>2000</v>
      </c>
      <c r="F273" s="50"/>
      <c r="G273" s="62"/>
      <c r="H273" s="61">
        <v>500</v>
      </c>
      <c r="I273" s="50">
        <v>500</v>
      </c>
      <c r="J273" s="50">
        <v>0</v>
      </c>
      <c r="K273" s="62">
        <v>0</v>
      </c>
      <c r="L273" s="61">
        <v>495</v>
      </c>
      <c r="M273" s="50">
        <v>495</v>
      </c>
      <c r="N273" s="50">
        <v>0</v>
      </c>
      <c r="O273" s="62">
        <v>0</v>
      </c>
      <c r="Q273" s="237"/>
      <c r="S273" s="75"/>
    </row>
    <row r="274" spans="1:19" s="56" customFormat="1" x14ac:dyDescent="0.3">
      <c r="A274" s="47"/>
      <c r="B274" s="64"/>
      <c r="C274" s="56" t="s">
        <v>352</v>
      </c>
      <c r="D274" s="57">
        <v>15000</v>
      </c>
      <c r="E274" s="36">
        <v>15000</v>
      </c>
      <c r="F274" s="36"/>
      <c r="G274" s="68"/>
      <c r="H274" s="57">
        <v>15000</v>
      </c>
      <c r="I274" s="36">
        <v>15000</v>
      </c>
      <c r="J274" s="36">
        <v>0</v>
      </c>
      <c r="K274" s="68">
        <v>0</v>
      </c>
      <c r="L274" s="57">
        <v>400</v>
      </c>
      <c r="M274" s="36">
        <v>400</v>
      </c>
      <c r="N274" s="36">
        <v>0</v>
      </c>
      <c r="O274" s="68">
        <v>0</v>
      </c>
      <c r="P274" s="48"/>
      <c r="Q274" s="237"/>
      <c r="R274" s="48"/>
      <c r="S274" s="64"/>
    </row>
    <row r="275" spans="1:19" s="56" customFormat="1" x14ac:dyDescent="0.3">
      <c r="A275" s="47"/>
      <c r="B275" s="64"/>
      <c r="C275" s="56" t="s">
        <v>287</v>
      </c>
      <c r="D275" s="57">
        <v>1000</v>
      </c>
      <c r="E275" s="36">
        <v>1000</v>
      </c>
      <c r="F275" s="36"/>
      <c r="G275" s="68"/>
      <c r="H275" s="57">
        <v>1000</v>
      </c>
      <c r="I275" s="36">
        <v>1000</v>
      </c>
      <c r="J275" s="36">
        <v>0</v>
      </c>
      <c r="K275" s="68">
        <v>0</v>
      </c>
      <c r="L275" s="57"/>
      <c r="M275" s="36"/>
      <c r="N275" s="36"/>
      <c r="O275" s="68"/>
      <c r="P275" s="48"/>
      <c r="Q275" s="237"/>
      <c r="R275" s="48"/>
      <c r="S275" s="64"/>
    </row>
    <row r="276" spans="1:19" s="56" customFormat="1" x14ac:dyDescent="0.3">
      <c r="A276" s="47"/>
      <c r="B276" s="64"/>
      <c r="C276" s="56" t="s">
        <v>288</v>
      </c>
      <c r="D276" s="57">
        <v>850</v>
      </c>
      <c r="E276" s="36">
        <v>850</v>
      </c>
      <c r="F276" s="36"/>
      <c r="G276" s="68"/>
      <c r="H276" s="57">
        <v>1094</v>
      </c>
      <c r="I276" s="36">
        <v>1094</v>
      </c>
      <c r="J276" s="36">
        <v>0</v>
      </c>
      <c r="K276" s="68">
        <v>0</v>
      </c>
      <c r="L276" s="57">
        <v>1094</v>
      </c>
      <c r="M276" s="36">
        <v>1094</v>
      </c>
      <c r="N276" s="36">
        <v>0</v>
      </c>
      <c r="O276" s="68">
        <v>0</v>
      </c>
      <c r="P276" s="48"/>
      <c r="Q276" s="237"/>
      <c r="R276" s="48"/>
      <c r="S276" s="64"/>
    </row>
    <row r="277" spans="1:19" s="56" customFormat="1" x14ac:dyDescent="0.3">
      <c r="A277" s="47"/>
      <c r="B277" s="64"/>
      <c r="C277" s="56" t="s">
        <v>289</v>
      </c>
      <c r="D277" s="57">
        <v>115363</v>
      </c>
      <c r="E277" s="36">
        <v>115363</v>
      </c>
      <c r="F277" s="36"/>
      <c r="G277" s="68"/>
      <c r="H277" s="57">
        <v>115363</v>
      </c>
      <c r="I277" s="36">
        <v>115363</v>
      </c>
      <c r="J277" s="36">
        <v>0</v>
      </c>
      <c r="K277" s="68">
        <v>0</v>
      </c>
      <c r="L277" s="57">
        <v>0</v>
      </c>
      <c r="M277" s="36">
        <v>0</v>
      </c>
      <c r="N277" s="36">
        <v>0</v>
      </c>
      <c r="O277" s="68">
        <v>0</v>
      </c>
      <c r="P277" s="48"/>
      <c r="Q277" s="237"/>
      <c r="R277" s="48"/>
      <c r="S277" s="64"/>
    </row>
    <row r="278" spans="1:19" s="64" customFormat="1" x14ac:dyDescent="0.3">
      <c r="A278" s="47"/>
      <c r="C278" s="178" t="s">
        <v>290</v>
      </c>
      <c r="D278" s="57">
        <v>860</v>
      </c>
      <c r="E278" s="36">
        <v>860</v>
      </c>
      <c r="F278" s="36"/>
      <c r="G278" s="68"/>
      <c r="H278" s="57">
        <v>860</v>
      </c>
      <c r="I278" s="36">
        <v>860</v>
      </c>
      <c r="J278" s="36">
        <v>0</v>
      </c>
      <c r="K278" s="68">
        <v>0</v>
      </c>
      <c r="L278" s="57">
        <v>835</v>
      </c>
      <c r="M278" s="36">
        <v>835</v>
      </c>
      <c r="N278" s="36">
        <v>0</v>
      </c>
      <c r="O278" s="68">
        <v>0</v>
      </c>
      <c r="P278" s="48"/>
      <c r="Q278" s="237"/>
      <c r="R278" s="48"/>
    </row>
    <row r="279" spans="1:19" s="64" customFormat="1" x14ac:dyDescent="0.3">
      <c r="A279" s="47"/>
      <c r="C279" s="65" t="s">
        <v>291</v>
      </c>
      <c r="D279" s="57">
        <v>220258</v>
      </c>
      <c r="E279" s="36">
        <v>220258</v>
      </c>
      <c r="F279" s="36"/>
      <c r="G279" s="68"/>
      <c r="H279" s="57">
        <v>220258</v>
      </c>
      <c r="I279" s="36">
        <v>220258</v>
      </c>
      <c r="J279" s="36">
        <v>0</v>
      </c>
      <c r="K279" s="68">
        <v>0</v>
      </c>
      <c r="L279" s="57">
        <v>8001</v>
      </c>
      <c r="M279" s="36">
        <v>8001</v>
      </c>
      <c r="N279" s="36">
        <v>0</v>
      </c>
      <c r="O279" s="68">
        <v>0</v>
      </c>
      <c r="P279" s="48"/>
      <c r="Q279" s="237"/>
      <c r="R279" s="48"/>
    </row>
    <row r="280" spans="1:19" s="64" customFormat="1" x14ac:dyDescent="0.3">
      <c r="A280" s="47"/>
      <c r="C280" s="65" t="s">
        <v>292</v>
      </c>
      <c r="D280" s="57">
        <v>5000</v>
      </c>
      <c r="E280" s="36">
        <v>5000</v>
      </c>
      <c r="F280" s="36"/>
      <c r="G280" s="68"/>
      <c r="H280" s="57">
        <v>6666</v>
      </c>
      <c r="I280" s="36">
        <v>6666</v>
      </c>
      <c r="J280" s="36">
        <v>0</v>
      </c>
      <c r="K280" s="68">
        <v>0</v>
      </c>
      <c r="L280" s="57">
        <v>6666</v>
      </c>
      <c r="M280" s="36">
        <v>6666</v>
      </c>
      <c r="N280" s="36">
        <v>0</v>
      </c>
      <c r="O280" s="68">
        <v>0</v>
      </c>
      <c r="P280" s="48"/>
      <c r="Q280" s="237"/>
      <c r="R280" s="48"/>
    </row>
    <row r="281" spans="1:19" s="64" customFormat="1" x14ac:dyDescent="0.3">
      <c r="A281" s="47"/>
      <c r="C281" s="65" t="s">
        <v>293</v>
      </c>
      <c r="D281" s="57">
        <v>5000</v>
      </c>
      <c r="E281" s="36">
        <v>5000</v>
      </c>
      <c r="F281" s="36"/>
      <c r="G281" s="68"/>
      <c r="H281" s="57">
        <v>700</v>
      </c>
      <c r="I281" s="36">
        <v>700</v>
      </c>
      <c r="J281" s="36">
        <v>0</v>
      </c>
      <c r="K281" s="68">
        <v>0</v>
      </c>
      <c r="L281" s="57">
        <v>176</v>
      </c>
      <c r="M281" s="36">
        <v>176</v>
      </c>
      <c r="N281" s="36">
        <v>0</v>
      </c>
      <c r="O281" s="68">
        <v>0</v>
      </c>
      <c r="P281" s="48"/>
      <c r="Q281" s="237"/>
      <c r="R281" s="48"/>
    </row>
    <row r="282" spans="1:19" s="64" customFormat="1" x14ac:dyDescent="0.3">
      <c r="A282" s="47"/>
      <c r="C282" s="65" t="s">
        <v>294</v>
      </c>
      <c r="D282" s="57">
        <v>6000</v>
      </c>
      <c r="E282" s="36">
        <v>6000</v>
      </c>
      <c r="F282" s="36"/>
      <c r="G282" s="68"/>
      <c r="H282" s="57">
        <v>13979</v>
      </c>
      <c r="I282" s="36">
        <v>13979</v>
      </c>
      <c r="J282" s="36">
        <v>0</v>
      </c>
      <c r="K282" s="68">
        <v>0</v>
      </c>
      <c r="L282" s="57">
        <v>13030</v>
      </c>
      <c r="M282" s="36">
        <v>13030</v>
      </c>
      <c r="N282" s="36">
        <v>0</v>
      </c>
      <c r="O282" s="68">
        <v>0</v>
      </c>
      <c r="P282" s="48"/>
      <c r="Q282" s="237"/>
      <c r="R282" s="48"/>
    </row>
    <row r="283" spans="1:19" s="64" customFormat="1" x14ac:dyDescent="0.3">
      <c r="A283" s="47"/>
      <c r="C283" s="65" t="s">
        <v>397</v>
      </c>
      <c r="D283" s="57">
        <v>5000</v>
      </c>
      <c r="E283" s="36">
        <v>5000</v>
      </c>
      <c r="F283" s="36"/>
      <c r="G283" s="68"/>
      <c r="H283" s="57">
        <v>5000</v>
      </c>
      <c r="I283" s="36">
        <v>5000</v>
      </c>
      <c r="J283" s="36">
        <v>0</v>
      </c>
      <c r="K283" s="68">
        <v>0</v>
      </c>
      <c r="L283" s="57">
        <v>200</v>
      </c>
      <c r="M283" s="36">
        <v>200</v>
      </c>
      <c r="N283" s="36">
        <v>0</v>
      </c>
      <c r="O283" s="68">
        <v>0</v>
      </c>
      <c r="P283" s="48"/>
      <c r="Q283" s="237"/>
      <c r="R283" s="48"/>
    </row>
    <row r="284" spans="1:19" s="64" customFormat="1" x14ac:dyDescent="0.3">
      <c r="A284" s="47"/>
      <c r="C284" s="65" t="s">
        <v>361</v>
      </c>
      <c r="D284" s="57"/>
      <c r="E284" s="36"/>
      <c r="F284" s="36"/>
      <c r="G284" s="68"/>
      <c r="H284" s="57">
        <v>3000</v>
      </c>
      <c r="I284" s="36">
        <v>3000</v>
      </c>
      <c r="J284" s="36">
        <v>0</v>
      </c>
      <c r="K284" s="68">
        <v>0</v>
      </c>
      <c r="L284" s="57">
        <v>3000</v>
      </c>
      <c r="M284" s="36">
        <v>3000</v>
      </c>
      <c r="N284" s="36">
        <v>0</v>
      </c>
      <c r="O284" s="68">
        <v>0</v>
      </c>
      <c r="P284" s="48"/>
      <c r="Q284" s="237"/>
      <c r="R284" s="48"/>
    </row>
    <row r="285" spans="1:19" s="64" customFormat="1" x14ac:dyDescent="0.3">
      <c r="A285" s="47"/>
      <c r="C285" s="65" t="s">
        <v>390</v>
      </c>
      <c r="D285" s="57"/>
      <c r="E285" s="36"/>
      <c r="F285" s="36"/>
      <c r="G285" s="68"/>
      <c r="H285" s="57">
        <v>9005</v>
      </c>
      <c r="I285" s="36">
        <v>9005</v>
      </c>
      <c r="J285" s="36">
        <v>0</v>
      </c>
      <c r="K285" s="68">
        <v>0</v>
      </c>
      <c r="L285" s="57">
        <v>9004</v>
      </c>
      <c r="M285" s="36">
        <v>9004</v>
      </c>
      <c r="N285" s="36">
        <v>0</v>
      </c>
      <c r="O285" s="68">
        <v>0</v>
      </c>
      <c r="P285" s="48"/>
      <c r="Q285" s="237"/>
      <c r="R285" s="48"/>
    </row>
    <row r="286" spans="1:19" s="64" customFormat="1" x14ac:dyDescent="0.3">
      <c r="A286" s="47"/>
      <c r="C286" s="65" t="s">
        <v>411</v>
      </c>
      <c r="D286" s="57"/>
      <c r="E286" s="36"/>
      <c r="F286" s="36"/>
      <c r="G286" s="68"/>
      <c r="H286" s="57">
        <v>26946</v>
      </c>
      <c r="I286" s="36">
        <v>26946</v>
      </c>
      <c r="J286" s="36">
        <v>0</v>
      </c>
      <c r="K286" s="68">
        <v>0</v>
      </c>
      <c r="L286" s="57">
        <v>403</v>
      </c>
      <c r="M286" s="36">
        <v>403</v>
      </c>
      <c r="N286" s="36">
        <v>0</v>
      </c>
      <c r="O286" s="68">
        <v>0</v>
      </c>
      <c r="P286" s="48"/>
      <c r="Q286" s="237"/>
      <c r="R286" s="48"/>
    </row>
    <row r="287" spans="1:19" s="64" customFormat="1" x14ac:dyDescent="0.3">
      <c r="A287" s="47"/>
      <c r="C287" s="65" t="s">
        <v>414</v>
      </c>
      <c r="D287" s="57"/>
      <c r="E287" s="36"/>
      <c r="F287" s="36"/>
      <c r="G287" s="68"/>
      <c r="H287" s="57">
        <v>687</v>
      </c>
      <c r="I287" s="36">
        <v>687</v>
      </c>
      <c r="J287" s="36">
        <v>0</v>
      </c>
      <c r="K287" s="68">
        <v>0</v>
      </c>
      <c r="L287" s="57">
        <v>687</v>
      </c>
      <c r="M287" s="36">
        <v>687</v>
      </c>
      <c r="N287" s="36">
        <v>0</v>
      </c>
      <c r="O287" s="68">
        <v>0</v>
      </c>
      <c r="P287" s="48"/>
      <c r="Q287" s="237"/>
      <c r="R287" s="48"/>
    </row>
    <row r="288" spans="1:19" s="64" customFormat="1" x14ac:dyDescent="0.3">
      <c r="A288" s="47"/>
      <c r="C288" s="65" t="s">
        <v>422</v>
      </c>
      <c r="D288" s="57"/>
      <c r="E288" s="36"/>
      <c r="F288" s="36"/>
      <c r="G288" s="68"/>
      <c r="H288" s="57">
        <v>2479</v>
      </c>
      <c r="I288" s="36">
        <v>2479</v>
      </c>
      <c r="J288" s="36">
        <v>0</v>
      </c>
      <c r="K288" s="68">
        <v>0</v>
      </c>
      <c r="L288" s="57">
        <v>2478</v>
      </c>
      <c r="M288" s="36">
        <v>2478</v>
      </c>
      <c r="N288" s="36">
        <v>0</v>
      </c>
      <c r="O288" s="68">
        <v>0</v>
      </c>
      <c r="P288" s="48"/>
      <c r="Q288" s="237"/>
      <c r="R288" s="48"/>
    </row>
    <row r="289" spans="1:19" s="64" customFormat="1" ht="28.2" x14ac:dyDescent="0.3">
      <c r="A289" s="47"/>
      <c r="C289" s="106" t="s">
        <v>440</v>
      </c>
      <c r="D289" s="57"/>
      <c r="E289" s="36"/>
      <c r="F289" s="36"/>
      <c r="G289" s="68"/>
      <c r="H289" s="57">
        <v>18221</v>
      </c>
      <c r="I289" s="36">
        <v>18221</v>
      </c>
      <c r="J289" s="36">
        <v>0</v>
      </c>
      <c r="K289" s="68">
        <v>0</v>
      </c>
      <c r="L289" s="57">
        <v>0</v>
      </c>
      <c r="M289" s="36">
        <v>0</v>
      </c>
      <c r="N289" s="36">
        <v>0</v>
      </c>
      <c r="O289" s="68">
        <v>0</v>
      </c>
      <c r="P289" s="48"/>
      <c r="Q289" s="237"/>
      <c r="R289" s="48"/>
    </row>
    <row r="290" spans="1:19" s="64" customFormat="1" ht="28.2" x14ac:dyDescent="0.3">
      <c r="A290" s="47"/>
      <c r="C290" s="106" t="s">
        <v>444</v>
      </c>
      <c r="D290" s="57"/>
      <c r="E290" s="36"/>
      <c r="F290" s="36"/>
      <c r="G290" s="68"/>
      <c r="H290" s="57">
        <v>3740</v>
      </c>
      <c r="I290" s="36">
        <v>3740</v>
      </c>
      <c r="J290" s="36">
        <v>0</v>
      </c>
      <c r="K290" s="68">
        <v>0</v>
      </c>
      <c r="L290" s="57">
        <v>3740</v>
      </c>
      <c r="M290" s="36">
        <v>3740</v>
      </c>
      <c r="N290" s="36">
        <v>0</v>
      </c>
      <c r="O290" s="68">
        <v>0</v>
      </c>
      <c r="P290" s="48"/>
      <c r="Q290" s="237"/>
      <c r="R290" s="48"/>
    </row>
    <row r="291" spans="1:19" s="64" customFormat="1" x14ac:dyDescent="0.3">
      <c r="A291" s="47"/>
      <c r="C291" s="106" t="s">
        <v>447</v>
      </c>
      <c r="D291" s="57"/>
      <c r="E291" s="36"/>
      <c r="F291" s="36"/>
      <c r="G291" s="68"/>
      <c r="H291" s="57">
        <v>1118</v>
      </c>
      <c r="I291" s="36">
        <v>1118</v>
      </c>
      <c r="J291" s="36">
        <v>0</v>
      </c>
      <c r="K291" s="68">
        <v>0</v>
      </c>
      <c r="L291" s="57">
        <v>1173</v>
      </c>
      <c r="M291" s="36">
        <v>1173</v>
      </c>
      <c r="N291" s="36">
        <v>0</v>
      </c>
      <c r="O291" s="68">
        <v>0</v>
      </c>
      <c r="P291" s="48"/>
      <c r="Q291" s="237"/>
      <c r="R291" s="48"/>
    </row>
    <row r="292" spans="1:19" s="64" customFormat="1" x14ac:dyDescent="0.3">
      <c r="A292" s="47"/>
      <c r="C292" s="106" t="s">
        <v>448</v>
      </c>
      <c r="D292" s="57"/>
      <c r="E292" s="36"/>
      <c r="F292" s="36"/>
      <c r="G292" s="68"/>
      <c r="H292" s="57">
        <v>2217</v>
      </c>
      <c r="I292" s="36">
        <v>2217</v>
      </c>
      <c r="J292" s="36">
        <v>0</v>
      </c>
      <c r="K292" s="68">
        <v>0</v>
      </c>
      <c r="L292" s="57">
        <v>2216</v>
      </c>
      <c r="M292" s="36">
        <v>2216</v>
      </c>
      <c r="N292" s="36">
        <v>0</v>
      </c>
      <c r="O292" s="68">
        <v>0</v>
      </c>
      <c r="P292" s="48"/>
      <c r="Q292" s="237"/>
      <c r="R292" s="48"/>
    </row>
    <row r="293" spans="1:19" s="64" customFormat="1" x14ac:dyDescent="0.3">
      <c r="A293" s="47"/>
      <c r="C293" s="106" t="s">
        <v>454</v>
      </c>
      <c r="D293" s="57"/>
      <c r="E293" s="36"/>
      <c r="F293" s="36"/>
      <c r="G293" s="68"/>
      <c r="H293" s="57">
        <v>3969</v>
      </c>
      <c r="I293" s="36">
        <v>3969</v>
      </c>
      <c r="J293" s="36">
        <v>0</v>
      </c>
      <c r="K293" s="68">
        <v>0</v>
      </c>
      <c r="L293" s="57">
        <v>3969</v>
      </c>
      <c r="M293" s="36">
        <v>3969</v>
      </c>
      <c r="N293" s="36">
        <v>0</v>
      </c>
      <c r="O293" s="68">
        <v>0</v>
      </c>
      <c r="P293" s="48"/>
      <c r="Q293" s="237"/>
      <c r="R293" s="48"/>
    </row>
    <row r="294" spans="1:19" s="64" customFormat="1" x14ac:dyDescent="0.3">
      <c r="A294" s="47"/>
      <c r="C294" s="106" t="s">
        <v>456</v>
      </c>
      <c r="D294" s="57"/>
      <c r="E294" s="36"/>
      <c r="F294" s="36"/>
      <c r="G294" s="68"/>
      <c r="H294" s="57">
        <v>5522</v>
      </c>
      <c r="I294" s="36">
        <v>5522</v>
      </c>
      <c r="J294" s="36">
        <v>0</v>
      </c>
      <c r="K294" s="68">
        <v>0</v>
      </c>
      <c r="L294" s="57">
        <v>5521</v>
      </c>
      <c r="M294" s="36">
        <v>5521</v>
      </c>
      <c r="N294" s="36">
        <v>0</v>
      </c>
      <c r="O294" s="68">
        <v>0</v>
      </c>
      <c r="P294" s="48"/>
      <c r="Q294" s="237"/>
      <c r="R294" s="48"/>
    </row>
    <row r="295" spans="1:19" s="34" customFormat="1" x14ac:dyDescent="0.3">
      <c r="A295" s="66"/>
      <c r="B295" s="67"/>
      <c r="C295" s="65"/>
      <c r="D295" s="61"/>
      <c r="E295" s="50"/>
      <c r="F295" s="50"/>
      <c r="G295" s="62"/>
      <c r="H295" s="61"/>
      <c r="I295" s="50"/>
      <c r="J295" s="50"/>
      <c r="K295" s="62"/>
      <c r="L295" s="61"/>
      <c r="M295" s="50"/>
      <c r="N295" s="50"/>
      <c r="O295" s="62"/>
      <c r="Q295" s="237"/>
      <c r="S295" s="75"/>
    </row>
    <row r="296" spans="1:19" s="34" customFormat="1" x14ac:dyDescent="0.3">
      <c r="A296" s="66"/>
      <c r="B296" s="67"/>
      <c r="C296" s="98" t="s">
        <v>38</v>
      </c>
      <c r="D296" s="51">
        <f t="shared" ref="D296:G296" si="44">SUM(D263:D295)</f>
        <v>894957</v>
      </c>
      <c r="E296" s="42">
        <f t="shared" si="44"/>
        <v>894957</v>
      </c>
      <c r="F296" s="42">
        <f t="shared" si="44"/>
        <v>0</v>
      </c>
      <c r="G296" s="99">
        <f t="shared" si="44"/>
        <v>0</v>
      </c>
      <c r="H296" s="51">
        <v>793764</v>
      </c>
      <c r="I296" s="42">
        <v>782837</v>
      </c>
      <c r="J296" s="42">
        <v>10927</v>
      </c>
      <c r="K296" s="99">
        <v>0</v>
      </c>
      <c r="L296" s="51">
        <f t="shared" ref="L296:O296" si="45">SUM(L263:L295)</f>
        <v>178719</v>
      </c>
      <c r="M296" s="42">
        <f t="shared" si="45"/>
        <v>167792</v>
      </c>
      <c r="N296" s="42">
        <f t="shared" si="45"/>
        <v>10927</v>
      </c>
      <c r="O296" s="99">
        <f t="shared" si="45"/>
        <v>0</v>
      </c>
      <c r="Q296" s="237"/>
      <c r="S296" s="75"/>
    </row>
    <row r="297" spans="1:19" s="34" customFormat="1" x14ac:dyDescent="0.3">
      <c r="A297" s="66"/>
      <c r="B297" s="67"/>
      <c r="C297" s="98"/>
      <c r="D297" s="101"/>
      <c r="E297" s="102"/>
      <c r="F297" s="102"/>
      <c r="G297" s="103"/>
      <c r="H297" s="101"/>
      <c r="I297" s="102"/>
      <c r="J297" s="102"/>
      <c r="K297" s="103"/>
      <c r="L297" s="101"/>
      <c r="M297" s="102"/>
      <c r="N297" s="102"/>
      <c r="O297" s="103"/>
      <c r="Q297" s="237"/>
      <c r="S297" s="75"/>
    </row>
    <row r="298" spans="1:19" s="34" customFormat="1" x14ac:dyDescent="0.3">
      <c r="A298" s="66"/>
      <c r="B298" s="67" t="s">
        <v>21</v>
      </c>
      <c r="C298" s="56" t="s">
        <v>20</v>
      </c>
      <c r="D298" s="101"/>
      <c r="E298" s="102"/>
      <c r="F298" s="102"/>
      <c r="G298" s="103"/>
      <c r="H298" s="101"/>
      <c r="I298" s="102"/>
      <c r="J298" s="102"/>
      <c r="K298" s="103"/>
      <c r="L298" s="101"/>
      <c r="M298" s="102"/>
      <c r="N298" s="102"/>
      <c r="O298" s="103"/>
      <c r="Q298" s="237"/>
      <c r="S298" s="75"/>
    </row>
    <row r="299" spans="1:19" s="56" customFormat="1" x14ac:dyDescent="0.3">
      <c r="A299" s="47"/>
      <c r="B299" s="64"/>
      <c r="C299" s="56" t="s">
        <v>295</v>
      </c>
      <c r="D299" s="57">
        <v>20000</v>
      </c>
      <c r="E299" s="36">
        <v>20000</v>
      </c>
      <c r="F299" s="36"/>
      <c r="G299" s="68"/>
      <c r="H299" s="57">
        <v>20000</v>
      </c>
      <c r="I299" s="36">
        <v>20000</v>
      </c>
      <c r="J299" s="36">
        <v>0</v>
      </c>
      <c r="K299" s="68">
        <v>0</v>
      </c>
      <c r="L299" s="57">
        <v>9888</v>
      </c>
      <c r="M299" s="36">
        <v>9888</v>
      </c>
      <c r="N299" s="36">
        <v>0</v>
      </c>
      <c r="O299" s="68">
        <v>0</v>
      </c>
      <c r="P299" s="48"/>
      <c r="Q299" s="237"/>
      <c r="R299" s="48"/>
      <c r="S299" s="64"/>
    </row>
    <row r="300" spans="1:19" s="56" customFormat="1" ht="28.2" x14ac:dyDescent="0.3">
      <c r="A300" s="47"/>
      <c r="B300" s="64"/>
      <c r="C300" s="65" t="s">
        <v>296</v>
      </c>
      <c r="D300" s="57">
        <v>4000</v>
      </c>
      <c r="E300" s="36">
        <v>4000</v>
      </c>
      <c r="F300" s="36"/>
      <c r="G300" s="68"/>
      <c r="H300" s="57">
        <v>0</v>
      </c>
      <c r="I300" s="36">
        <v>0</v>
      </c>
      <c r="J300" s="36">
        <v>0</v>
      </c>
      <c r="K300" s="68">
        <v>0</v>
      </c>
      <c r="L300" s="57">
        <v>0</v>
      </c>
      <c r="M300" s="36">
        <v>0</v>
      </c>
      <c r="N300" s="36">
        <v>0</v>
      </c>
      <c r="O300" s="68">
        <v>0</v>
      </c>
      <c r="P300" s="48"/>
      <c r="Q300" s="237"/>
      <c r="R300" s="48"/>
      <c r="S300" s="64"/>
    </row>
    <row r="301" spans="1:19" s="34" customFormat="1" ht="28.2" x14ac:dyDescent="0.3">
      <c r="A301" s="66"/>
      <c r="B301" s="67"/>
      <c r="C301" s="106" t="s">
        <v>297</v>
      </c>
      <c r="D301" s="57">
        <v>92867</v>
      </c>
      <c r="E301" s="36">
        <v>92867</v>
      </c>
      <c r="F301" s="36"/>
      <c r="G301" s="68"/>
      <c r="H301" s="57">
        <v>94836</v>
      </c>
      <c r="I301" s="36">
        <v>94836</v>
      </c>
      <c r="J301" s="36">
        <v>0</v>
      </c>
      <c r="K301" s="68">
        <v>0</v>
      </c>
      <c r="L301" s="57">
        <v>94835</v>
      </c>
      <c r="M301" s="36">
        <v>94835</v>
      </c>
      <c r="N301" s="36">
        <v>0</v>
      </c>
      <c r="O301" s="68">
        <v>0</v>
      </c>
      <c r="Q301" s="237"/>
      <c r="S301" s="75"/>
    </row>
    <row r="302" spans="1:19" s="34" customFormat="1" ht="28.2" x14ac:dyDescent="0.3">
      <c r="A302" s="66"/>
      <c r="B302" s="67"/>
      <c r="C302" s="106" t="s">
        <v>298</v>
      </c>
      <c r="D302" s="57">
        <v>190654</v>
      </c>
      <c r="E302" s="36">
        <v>190654</v>
      </c>
      <c r="F302" s="36"/>
      <c r="G302" s="68"/>
      <c r="H302" s="57">
        <v>317784</v>
      </c>
      <c r="I302" s="36">
        <v>317784</v>
      </c>
      <c r="J302" s="36">
        <v>0</v>
      </c>
      <c r="K302" s="68">
        <v>0</v>
      </c>
      <c r="L302" s="57">
        <v>84001</v>
      </c>
      <c r="M302" s="36">
        <v>84001</v>
      </c>
      <c r="N302" s="36">
        <v>0</v>
      </c>
      <c r="O302" s="68">
        <v>0</v>
      </c>
      <c r="Q302" s="237"/>
      <c r="S302" s="75"/>
    </row>
    <row r="303" spans="1:19" s="34" customFormat="1" x14ac:dyDescent="0.3">
      <c r="A303" s="66"/>
      <c r="B303" s="67"/>
      <c r="C303" s="106" t="s">
        <v>299</v>
      </c>
      <c r="D303" s="57">
        <v>92387</v>
      </c>
      <c r="E303" s="36">
        <v>92387</v>
      </c>
      <c r="F303" s="36"/>
      <c r="G303" s="68"/>
      <c r="H303" s="57">
        <v>92387</v>
      </c>
      <c r="I303" s="36">
        <v>92387</v>
      </c>
      <c r="J303" s="36">
        <v>0</v>
      </c>
      <c r="K303" s="68">
        <v>0</v>
      </c>
      <c r="L303" s="57">
        <v>67536</v>
      </c>
      <c r="M303" s="36">
        <v>67536</v>
      </c>
      <c r="N303" s="36">
        <v>0</v>
      </c>
      <c r="O303" s="68">
        <v>0</v>
      </c>
      <c r="Q303" s="237"/>
      <c r="S303" s="75"/>
    </row>
    <row r="304" spans="1:19" s="56" customFormat="1" x14ac:dyDescent="0.3">
      <c r="A304" s="47"/>
      <c r="B304" s="64"/>
      <c r="C304" s="56" t="s">
        <v>300</v>
      </c>
      <c r="D304" s="57">
        <v>6500</v>
      </c>
      <c r="E304" s="36">
        <v>6500</v>
      </c>
      <c r="F304" s="36"/>
      <c r="G304" s="68"/>
      <c r="H304" s="57">
        <v>6500</v>
      </c>
      <c r="I304" s="36">
        <v>6500</v>
      </c>
      <c r="J304" s="36">
        <v>0</v>
      </c>
      <c r="K304" s="68">
        <v>0</v>
      </c>
      <c r="L304" s="57">
        <v>0</v>
      </c>
      <c r="M304" s="36">
        <v>0</v>
      </c>
      <c r="N304" s="36">
        <v>0</v>
      </c>
      <c r="O304" s="68">
        <v>0</v>
      </c>
      <c r="P304" s="48"/>
      <c r="Q304" s="237"/>
      <c r="R304" s="48"/>
      <c r="S304" s="64"/>
    </row>
    <row r="305" spans="1:19" s="64" customFormat="1" x14ac:dyDescent="0.3">
      <c r="A305" s="47"/>
      <c r="C305" s="56" t="s">
        <v>301</v>
      </c>
      <c r="D305" s="57">
        <v>2274</v>
      </c>
      <c r="E305" s="36">
        <v>2274</v>
      </c>
      <c r="F305" s="36"/>
      <c r="G305" s="68"/>
      <c r="H305" s="57">
        <v>0</v>
      </c>
      <c r="I305" s="36">
        <v>0</v>
      </c>
      <c r="J305" s="36">
        <v>0</v>
      </c>
      <c r="K305" s="68">
        <v>0</v>
      </c>
      <c r="L305" s="57">
        <v>0</v>
      </c>
      <c r="M305" s="36">
        <v>0</v>
      </c>
      <c r="N305" s="36">
        <v>0</v>
      </c>
      <c r="O305" s="68">
        <v>0</v>
      </c>
      <c r="P305" s="48"/>
      <c r="Q305" s="237"/>
      <c r="R305" s="48"/>
    </row>
    <row r="306" spans="1:19" s="64" customFormat="1" x14ac:dyDescent="0.3">
      <c r="A306" s="47"/>
      <c r="C306" s="56" t="s">
        <v>302</v>
      </c>
      <c r="D306" s="57">
        <v>1800</v>
      </c>
      <c r="E306" s="36">
        <v>1800</v>
      </c>
      <c r="F306" s="36"/>
      <c r="G306" s="68"/>
      <c r="H306" s="57">
        <v>1800</v>
      </c>
      <c r="I306" s="36">
        <v>1800</v>
      </c>
      <c r="J306" s="36">
        <v>0</v>
      </c>
      <c r="K306" s="68">
        <v>0</v>
      </c>
      <c r="L306" s="57">
        <v>0</v>
      </c>
      <c r="M306" s="36">
        <v>0</v>
      </c>
      <c r="N306" s="36">
        <v>0</v>
      </c>
      <c r="O306" s="68">
        <v>0</v>
      </c>
      <c r="P306" s="48"/>
      <c r="Q306" s="237"/>
      <c r="R306" s="48"/>
    </row>
    <row r="307" spans="1:19" s="64" customFormat="1" ht="28.2" x14ac:dyDescent="0.3">
      <c r="A307" s="47"/>
      <c r="C307" s="65" t="s">
        <v>303</v>
      </c>
      <c r="D307" s="57">
        <v>5421</v>
      </c>
      <c r="E307" s="36">
        <v>5421</v>
      </c>
      <c r="F307" s="36"/>
      <c r="G307" s="68"/>
      <c r="H307" s="57">
        <v>5421</v>
      </c>
      <c r="I307" s="36">
        <v>5421</v>
      </c>
      <c r="J307" s="36">
        <v>0</v>
      </c>
      <c r="K307" s="68">
        <v>0</v>
      </c>
      <c r="L307" s="57">
        <v>5464</v>
      </c>
      <c r="M307" s="36">
        <v>5464</v>
      </c>
      <c r="N307" s="36">
        <v>0</v>
      </c>
      <c r="O307" s="68">
        <v>0</v>
      </c>
      <c r="P307" s="48"/>
      <c r="Q307" s="237"/>
      <c r="R307" s="48"/>
    </row>
    <row r="308" spans="1:19" s="64" customFormat="1" x14ac:dyDescent="0.3">
      <c r="A308" s="47"/>
      <c r="C308" s="65" t="s">
        <v>304</v>
      </c>
      <c r="D308" s="57">
        <v>17786</v>
      </c>
      <c r="E308" s="36">
        <v>17786</v>
      </c>
      <c r="F308" s="36"/>
      <c r="G308" s="68"/>
      <c r="H308" s="57">
        <v>17786</v>
      </c>
      <c r="I308" s="36">
        <v>17786</v>
      </c>
      <c r="J308" s="36">
        <v>0</v>
      </c>
      <c r="K308" s="68">
        <v>0</v>
      </c>
      <c r="L308" s="57">
        <v>17555</v>
      </c>
      <c r="M308" s="36">
        <v>17555</v>
      </c>
      <c r="N308" s="36">
        <v>0</v>
      </c>
      <c r="O308" s="68">
        <v>0</v>
      </c>
      <c r="P308" s="48"/>
      <c r="Q308" s="237"/>
      <c r="R308" s="48"/>
    </row>
    <row r="309" spans="1:19" s="64" customFormat="1" x14ac:dyDescent="0.3">
      <c r="A309" s="47"/>
      <c r="C309" s="65" t="s">
        <v>362</v>
      </c>
      <c r="D309" s="57"/>
      <c r="E309" s="36"/>
      <c r="F309" s="36"/>
      <c r="G309" s="68"/>
      <c r="H309" s="57">
        <v>12082</v>
      </c>
      <c r="I309" s="36">
        <v>12082</v>
      </c>
      <c r="J309" s="36">
        <v>0</v>
      </c>
      <c r="K309" s="68">
        <v>0</v>
      </c>
      <c r="L309" s="57">
        <v>6041</v>
      </c>
      <c r="M309" s="36">
        <v>6041</v>
      </c>
      <c r="N309" s="36">
        <v>0</v>
      </c>
      <c r="O309" s="68">
        <v>0</v>
      </c>
      <c r="P309" s="48"/>
      <c r="Q309" s="237"/>
      <c r="R309" s="48"/>
    </row>
    <row r="310" spans="1:19" s="64" customFormat="1" x14ac:dyDescent="0.3">
      <c r="A310" s="47"/>
      <c r="C310" s="65" t="s">
        <v>370</v>
      </c>
      <c r="D310" s="57"/>
      <c r="E310" s="36"/>
      <c r="F310" s="36"/>
      <c r="G310" s="68"/>
      <c r="H310" s="57">
        <v>26000</v>
      </c>
      <c r="I310" s="36">
        <v>26000</v>
      </c>
      <c r="J310" s="36">
        <v>0</v>
      </c>
      <c r="K310" s="68">
        <v>0</v>
      </c>
      <c r="L310" s="57">
        <v>4000</v>
      </c>
      <c r="M310" s="36">
        <v>4000</v>
      </c>
      <c r="N310" s="36">
        <v>0</v>
      </c>
      <c r="O310" s="68">
        <v>0</v>
      </c>
      <c r="P310" s="48"/>
      <c r="Q310" s="237"/>
      <c r="R310" s="48"/>
    </row>
    <row r="311" spans="1:19" s="64" customFormat="1" ht="28.2" x14ac:dyDescent="0.3">
      <c r="A311" s="47"/>
      <c r="C311" s="65" t="s">
        <v>377</v>
      </c>
      <c r="D311" s="57"/>
      <c r="E311" s="36"/>
      <c r="F311" s="36"/>
      <c r="G311" s="68"/>
      <c r="H311" s="57">
        <v>117793</v>
      </c>
      <c r="I311" s="36">
        <v>117793</v>
      </c>
      <c r="J311" s="36">
        <v>0</v>
      </c>
      <c r="K311" s="68">
        <v>0</v>
      </c>
      <c r="L311" s="57">
        <v>0</v>
      </c>
      <c r="M311" s="36">
        <v>0</v>
      </c>
      <c r="N311" s="36">
        <v>0</v>
      </c>
      <c r="O311" s="68">
        <v>0</v>
      </c>
      <c r="P311" s="48"/>
      <c r="Q311" s="237"/>
      <c r="R311" s="48"/>
    </row>
    <row r="312" spans="1:19" s="34" customFormat="1" x14ac:dyDescent="0.3">
      <c r="A312" s="66"/>
      <c r="B312" s="67"/>
      <c r="C312" s="106" t="s">
        <v>398</v>
      </c>
      <c r="D312" s="57"/>
      <c r="E312" s="36"/>
      <c r="F312" s="36"/>
      <c r="G312" s="68"/>
      <c r="H312" s="57">
        <v>2500</v>
      </c>
      <c r="I312" s="36">
        <v>2500</v>
      </c>
      <c r="J312" s="36">
        <v>0</v>
      </c>
      <c r="K312" s="68">
        <v>0</v>
      </c>
      <c r="L312" s="57">
        <v>0</v>
      </c>
      <c r="M312" s="36">
        <v>0</v>
      </c>
      <c r="N312" s="36">
        <v>0</v>
      </c>
      <c r="O312" s="68">
        <v>0</v>
      </c>
      <c r="Q312" s="237"/>
      <c r="S312" s="75"/>
    </row>
    <row r="313" spans="1:19" s="34" customFormat="1" x14ac:dyDescent="0.3">
      <c r="A313" s="66"/>
      <c r="B313" s="67"/>
      <c r="C313" s="106" t="s">
        <v>401</v>
      </c>
      <c r="D313" s="57"/>
      <c r="E313" s="36"/>
      <c r="F313" s="36"/>
      <c r="G313" s="68"/>
      <c r="H313" s="57">
        <v>73700</v>
      </c>
      <c r="I313" s="36">
        <v>73700</v>
      </c>
      <c r="J313" s="36">
        <v>0</v>
      </c>
      <c r="K313" s="68">
        <v>0</v>
      </c>
      <c r="L313" s="57">
        <v>18658</v>
      </c>
      <c r="M313" s="36">
        <v>18658</v>
      </c>
      <c r="N313" s="36">
        <v>0</v>
      </c>
      <c r="O313" s="68">
        <v>0</v>
      </c>
      <c r="Q313" s="237"/>
      <c r="S313" s="75"/>
    </row>
    <row r="314" spans="1:19" s="34" customFormat="1" x14ac:dyDescent="0.3">
      <c r="A314" s="66"/>
      <c r="B314" s="67"/>
      <c r="C314" s="106" t="s">
        <v>415</v>
      </c>
      <c r="D314" s="57"/>
      <c r="E314" s="36"/>
      <c r="F314" s="36"/>
      <c r="G314" s="68"/>
      <c r="H314" s="57">
        <v>0</v>
      </c>
      <c r="I314" s="36">
        <v>0</v>
      </c>
      <c r="J314" s="36">
        <v>0</v>
      </c>
      <c r="K314" s="68">
        <v>0</v>
      </c>
      <c r="L314" s="57">
        <v>0</v>
      </c>
      <c r="M314" s="36">
        <v>0</v>
      </c>
      <c r="N314" s="36">
        <v>0</v>
      </c>
      <c r="O314" s="68">
        <v>0</v>
      </c>
      <c r="Q314" s="237"/>
      <c r="S314" s="75"/>
    </row>
    <row r="315" spans="1:19" s="34" customFormat="1" x14ac:dyDescent="0.3">
      <c r="A315" s="66"/>
      <c r="B315" s="67"/>
      <c r="C315" s="106" t="s">
        <v>421</v>
      </c>
      <c r="D315" s="57"/>
      <c r="E315" s="36"/>
      <c r="F315" s="36"/>
      <c r="G315" s="68"/>
      <c r="H315" s="57">
        <v>1904</v>
      </c>
      <c r="I315" s="36">
        <v>1904</v>
      </c>
      <c r="J315" s="36">
        <v>0</v>
      </c>
      <c r="K315" s="68">
        <v>0</v>
      </c>
      <c r="L315" s="57">
        <v>1904</v>
      </c>
      <c r="M315" s="36">
        <v>1904</v>
      </c>
      <c r="N315" s="36">
        <v>0</v>
      </c>
      <c r="O315" s="68">
        <v>0</v>
      </c>
      <c r="Q315" s="237"/>
      <c r="S315" s="75"/>
    </row>
    <row r="316" spans="1:19" s="34" customFormat="1" x14ac:dyDescent="0.3">
      <c r="A316" s="66"/>
      <c r="B316" s="67"/>
      <c r="C316" s="106" t="s">
        <v>424</v>
      </c>
      <c r="D316" s="57"/>
      <c r="E316" s="36"/>
      <c r="F316" s="36"/>
      <c r="G316" s="68"/>
      <c r="H316" s="57">
        <v>3302</v>
      </c>
      <c r="I316" s="36">
        <v>3302</v>
      </c>
      <c r="J316" s="36">
        <v>0</v>
      </c>
      <c r="K316" s="68">
        <v>0</v>
      </c>
      <c r="L316" s="57">
        <v>1668</v>
      </c>
      <c r="M316" s="36">
        <v>1668</v>
      </c>
      <c r="N316" s="36">
        <v>0</v>
      </c>
      <c r="O316" s="68">
        <v>0</v>
      </c>
      <c r="Q316" s="237"/>
      <c r="S316" s="75"/>
    </row>
    <row r="317" spans="1:19" s="34" customFormat="1" ht="28.2" x14ac:dyDescent="0.3">
      <c r="A317" s="66"/>
      <c r="B317" s="67"/>
      <c r="C317" s="106" t="s">
        <v>425</v>
      </c>
      <c r="D317" s="57"/>
      <c r="E317" s="36"/>
      <c r="F317" s="36"/>
      <c r="G317" s="68"/>
      <c r="H317" s="57">
        <v>3302</v>
      </c>
      <c r="I317" s="36">
        <v>3302</v>
      </c>
      <c r="J317" s="36">
        <v>0</v>
      </c>
      <c r="K317" s="68">
        <v>0</v>
      </c>
      <c r="L317" s="57">
        <v>1668</v>
      </c>
      <c r="M317" s="36">
        <v>1668</v>
      </c>
      <c r="N317" s="36">
        <v>0</v>
      </c>
      <c r="O317" s="68">
        <v>0</v>
      </c>
      <c r="Q317" s="237"/>
      <c r="S317" s="75"/>
    </row>
    <row r="318" spans="1:19" s="34" customFormat="1" ht="28.2" x14ac:dyDescent="0.3">
      <c r="A318" s="66"/>
      <c r="B318" s="67"/>
      <c r="C318" s="106" t="s">
        <v>426</v>
      </c>
      <c r="D318" s="57"/>
      <c r="E318" s="36"/>
      <c r="F318" s="36"/>
      <c r="G318" s="68"/>
      <c r="H318" s="57">
        <v>3302</v>
      </c>
      <c r="I318" s="36">
        <v>3302</v>
      </c>
      <c r="J318" s="36">
        <v>0</v>
      </c>
      <c r="K318" s="68">
        <v>0</v>
      </c>
      <c r="L318" s="57">
        <v>1668</v>
      </c>
      <c r="M318" s="36">
        <v>1668</v>
      </c>
      <c r="N318" s="36">
        <v>0</v>
      </c>
      <c r="O318" s="68">
        <v>0</v>
      </c>
      <c r="Q318" s="237"/>
      <c r="S318" s="75"/>
    </row>
    <row r="319" spans="1:19" s="34" customFormat="1" x14ac:dyDescent="0.3">
      <c r="A319" s="66"/>
      <c r="B319" s="67"/>
      <c r="C319" s="106" t="s">
        <v>452</v>
      </c>
      <c r="D319" s="57"/>
      <c r="E319" s="36"/>
      <c r="F319" s="36"/>
      <c r="G319" s="68"/>
      <c r="H319" s="57">
        <v>143213</v>
      </c>
      <c r="I319" s="36">
        <v>143213</v>
      </c>
      <c r="J319" s="36">
        <v>0</v>
      </c>
      <c r="K319" s="68">
        <v>0</v>
      </c>
      <c r="L319" s="57">
        <v>0</v>
      </c>
      <c r="M319" s="36">
        <v>0</v>
      </c>
      <c r="N319" s="36">
        <v>0</v>
      </c>
      <c r="O319" s="68">
        <v>0</v>
      </c>
      <c r="Q319" s="237"/>
      <c r="S319" s="75"/>
    </row>
    <row r="320" spans="1:19" s="34" customFormat="1" x14ac:dyDescent="0.3">
      <c r="A320" s="66"/>
      <c r="B320" s="67"/>
      <c r="C320" s="65" t="s">
        <v>411</v>
      </c>
      <c r="D320" s="57"/>
      <c r="E320" s="36"/>
      <c r="F320" s="36"/>
      <c r="G320" s="68"/>
      <c r="H320" s="57">
        <v>82340</v>
      </c>
      <c r="I320" s="36">
        <v>82340</v>
      </c>
      <c r="J320" s="36">
        <v>0</v>
      </c>
      <c r="K320" s="68">
        <v>0</v>
      </c>
      <c r="L320" s="57">
        <v>0</v>
      </c>
      <c r="M320" s="36">
        <v>0</v>
      </c>
      <c r="N320" s="36">
        <v>0</v>
      </c>
      <c r="O320" s="68">
        <v>0</v>
      </c>
      <c r="Q320" s="237"/>
      <c r="S320" s="75"/>
    </row>
    <row r="321" spans="1:19" s="34" customFormat="1" ht="28.2" x14ac:dyDescent="0.3">
      <c r="A321" s="66"/>
      <c r="B321" s="67"/>
      <c r="C321" s="65" t="s">
        <v>457</v>
      </c>
      <c r="D321" s="57"/>
      <c r="E321" s="36"/>
      <c r="F321" s="36"/>
      <c r="G321" s="68"/>
      <c r="H321" s="57">
        <v>56860</v>
      </c>
      <c r="I321" s="36">
        <v>56860</v>
      </c>
      <c r="J321" s="36">
        <v>0</v>
      </c>
      <c r="K321" s="68">
        <v>0</v>
      </c>
      <c r="L321" s="57">
        <v>39748</v>
      </c>
      <c r="M321" s="36">
        <v>39748</v>
      </c>
      <c r="N321" s="36">
        <v>0</v>
      </c>
      <c r="O321" s="68">
        <v>0</v>
      </c>
      <c r="Q321" s="237"/>
      <c r="S321" s="75"/>
    </row>
    <row r="322" spans="1:19" s="34" customFormat="1" x14ac:dyDescent="0.3">
      <c r="A322" s="66"/>
      <c r="B322" s="67"/>
      <c r="C322" s="106"/>
      <c r="D322" s="57"/>
      <c r="E322" s="36"/>
      <c r="F322" s="36"/>
      <c r="G322" s="68"/>
      <c r="H322" s="57"/>
      <c r="I322" s="36"/>
      <c r="J322" s="36"/>
      <c r="K322" s="68"/>
      <c r="L322" s="57"/>
      <c r="M322" s="36"/>
      <c r="N322" s="36"/>
      <c r="O322" s="68"/>
      <c r="Q322" s="237"/>
      <c r="S322" s="75"/>
    </row>
    <row r="323" spans="1:19" s="34" customFormat="1" x14ac:dyDescent="0.3">
      <c r="A323" s="66"/>
      <c r="B323" s="67"/>
      <c r="C323" s="98" t="s">
        <v>39</v>
      </c>
      <c r="D323" s="51">
        <f t="shared" ref="D323:G323" si="46">SUM(D299:D312)</f>
        <v>433689</v>
      </c>
      <c r="E323" s="42">
        <f t="shared" si="46"/>
        <v>433689</v>
      </c>
      <c r="F323" s="42">
        <f t="shared" si="46"/>
        <v>0</v>
      </c>
      <c r="G323" s="99">
        <f t="shared" si="46"/>
        <v>0</v>
      </c>
      <c r="H323" s="51">
        <v>1082812</v>
      </c>
      <c r="I323" s="42">
        <v>1082812</v>
      </c>
      <c r="J323" s="42">
        <v>0</v>
      </c>
      <c r="K323" s="99">
        <v>0</v>
      </c>
      <c r="L323" s="51">
        <f>SUM(L299:L322)</f>
        <v>354634</v>
      </c>
      <c r="M323" s="42">
        <f t="shared" ref="M323:O323" si="47">SUM(M299:M322)</f>
        <v>354634</v>
      </c>
      <c r="N323" s="42">
        <f t="shared" si="47"/>
        <v>0</v>
      </c>
      <c r="O323" s="99">
        <f t="shared" si="47"/>
        <v>0</v>
      </c>
      <c r="Q323" s="237"/>
      <c r="S323" s="75"/>
    </row>
    <row r="324" spans="1:19" s="48" customFormat="1" x14ac:dyDescent="0.3">
      <c r="A324" s="66"/>
      <c r="B324" s="107"/>
      <c r="C324" s="98"/>
      <c r="D324" s="57"/>
      <c r="E324" s="36"/>
      <c r="F324" s="36"/>
      <c r="G324" s="68"/>
      <c r="H324" s="57"/>
      <c r="I324" s="36"/>
      <c r="J324" s="36"/>
      <c r="K324" s="68"/>
      <c r="L324" s="57"/>
      <c r="M324" s="36"/>
      <c r="N324" s="36"/>
      <c r="O324" s="68"/>
      <c r="Q324" s="237"/>
      <c r="S324" s="100"/>
    </row>
    <row r="325" spans="1:19" s="48" customFormat="1" x14ac:dyDescent="0.3">
      <c r="A325" s="66"/>
      <c r="B325" s="67" t="s">
        <v>29</v>
      </c>
      <c r="C325" s="56" t="s">
        <v>52</v>
      </c>
      <c r="D325" s="57"/>
      <c r="E325" s="36"/>
      <c r="F325" s="36"/>
      <c r="G325" s="68"/>
      <c r="H325" s="57"/>
      <c r="I325" s="36"/>
      <c r="J325" s="36"/>
      <c r="K325" s="68"/>
      <c r="L325" s="57"/>
      <c r="M325" s="36"/>
      <c r="N325" s="36"/>
      <c r="O325" s="68"/>
      <c r="Q325" s="237"/>
      <c r="S325" s="100"/>
    </row>
    <row r="326" spans="1:19" s="48" customFormat="1" x14ac:dyDescent="0.3">
      <c r="A326" s="66"/>
      <c r="B326" s="67"/>
      <c r="C326" s="56" t="s">
        <v>75</v>
      </c>
      <c r="D326" s="57"/>
      <c r="E326" s="36"/>
      <c r="F326" s="36"/>
      <c r="G326" s="68"/>
      <c r="H326" s="57"/>
      <c r="I326" s="36"/>
      <c r="J326" s="36"/>
      <c r="K326" s="68"/>
      <c r="L326" s="57"/>
      <c r="M326" s="36"/>
      <c r="N326" s="36"/>
      <c r="O326" s="68"/>
      <c r="Q326" s="237"/>
      <c r="S326" s="100"/>
    </row>
    <row r="327" spans="1:19" s="48" customFormat="1" ht="28.2" x14ac:dyDescent="0.3">
      <c r="A327" s="66"/>
      <c r="B327" s="67"/>
      <c r="C327" s="65" t="s">
        <v>363</v>
      </c>
      <c r="D327" s="57">
        <v>0</v>
      </c>
      <c r="E327" s="36">
        <v>0</v>
      </c>
      <c r="F327" s="36">
        <v>0</v>
      </c>
      <c r="G327" s="68">
        <v>0</v>
      </c>
      <c r="H327" s="57">
        <v>1700</v>
      </c>
      <c r="I327" s="36">
        <v>1700</v>
      </c>
      <c r="J327" s="36">
        <v>0</v>
      </c>
      <c r="K327" s="68">
        <v>0</v>
      </c>
      <c r="L327" s="57">
        <v>1700</v>
      </c>
      <c r="M327" s="36">
        <v>1700</v>
      </c>
      <c r="N327" s="36">
        <v>0</v>
      </c>
      <c r="O327" s="68">
        <v>0</v>
      </c>
      <c r="Q327" s="237"/>
      <c r="S327" s="100"/>
    </row>
    <row r="328" spans="1:19" s="48" customFormat="1" x14ac:dyDescent="0.3">
      <c r="A328" s="66"/>
      <c r="B328" s="67"/>
      <c r="C328" s="56"/>
      <c r="D328" s="57"/>
      <c r="E328" s="36"/>
      <c r="F328" s="36"/>
      <c r="G328" s="68"/>
      <c r="H328" s="57"/>
      <c r="I328" s="36"/>
      <c r="J328" s="36"/>
      <c r="K328" s="68"/>
      <c r="L328" s="57"/>
      <c r="M328" s="36"/>
      <c r="N328" s="36"/>
      <c r="O328" s="68"/>
      <c r="Q328" s="237"/>
      <c r="S328" s="100"/>
    </row>
    <row r="329" spans="1:19" s="34" customFormat="1" x14ac:dyDescent="0.3">
      <c r="A329" s="47"/>
      <c r="B329" s="67"/>
      <c r="C329" s="54" t="s">
        <v>24</v>
      </c>
      <c r="D329" s="51">
        <f t="shared" ref="D329:G329" si="48">SUM(D328)</f>
        <v>0</v>
      </c>
      <c r="E329" s="42">
        <f t="shared" si="48"/>
        <v>0</v>
      </c>
      <c r="F329" s="42">
        <f t="shared" si="48"/>
        <v>0</v>
      </c>
      <c r="G329" s="99">
        <f t="shared" si="48"/>
        <v>0</v>
      </c>
      <c r="H329" s="51">
        <v>1700</v>
      </c>
      <c r="I329" s="42">
        <v>1700</v>
      </c>
      <c r="J329" s="42">
        <v>0</v>
      </c>
      <c r="K329" s="99">
        <v>0</v>
      </c>
      <c r="L329" s="51">
        <f t="shared" ref="L329:O329" si="49">SUM(L327:L328)</f>
        <v>1700</v>
      </c>
      <c r="M329" s="42">
        <f t="shared" si="49"/>
        <v>1700</v>
      </c>
      <c r="N329" s="42">
        <f t="shared" si="49"/>
        <v>0</v>
      </c>
      <c r="O329" s="99">
        <f t="shared" si="49"/>
        <v>0</v>
      </c>
      <c r="Q329" s="237"/>
      <c r="S329" s="75"/>
    </row>
    <row r="330" spans="1:19" s="34" customFormat="1" x14ac:dyDescent="0.3">
      <c r="A330" s="47"/>
      <c r="B330" s="67"/>
      <c r="C330" s="54"/>
      <c r="D330" s="46"/>
      <c r="E330" s="39"/>
      <c r="F330" s="39"/>
      <c r="G330" s="55"/>
      <c r="H330" s="46"/>
      <c r="I330" s="39"/>
      <c r="J330" s="39"/>
      <c r="K330" s="55"/>
      <c r="L330" s="46"/>
      <c r="M330" s="39"/>
      <c r="N330" s="39"/>
      <c r="O330" s="55"/>
      <c r="Q330" s="237"/>
      <c r="S330" s="75"/>
    </row>
    <row r="331" spans="1:19" s="34" customFormat="1" x14ac:dyDescent="0.3">
      <c r="A331" s="108"/>
      <c r="B331" s="109"/>
      <c r="C331" s="56" t="s">
        <v>76</v>
      </c>
      <c r="D331" s="57"/>
      <c r="E331" s="36"/>
      <c r="F331" s="36"/>
      <c r="G331" s="68"/>
      <c r="H331" s="57"/>
      <c r="I331" s="36"/>
      <c r="J331" s="36"/>
      <c r="K331" s="68"/>
      <c r="L331" s="57"/>
      <c r="M331" s="36"/>
      <c r="N331" s="36"/>
      <c r="O331" s="68"/>
      <c r="Q331" s="237"/>
      <c r="S331" s="75"/>
    </row>
    <row r="332" spans="1:19" s="56" customFormat="1" x14ac:dyDescent="0.3">
      <c r="A332" s="47"/>
      <c r="B332" s="64"/>
      <c r="C332" s="56" t="s">
        <v>305</v>
      </c>
      <c r="D332" s="57">
        <v>2000</v>
      </c>
      <c r="E332" s="36">
        <v>2000</v>
      </c>
      <c r="F332" s="36"/>
      <c r="G332" s="68"/>
      <c r="H332" s="57">
        <v>2000</v>
      </c>
      <c r="I332" s="36">
        <v>0</v>
      </c>
      <c r="J332" s="36">
        <v>2000</v>
      </c>
      <c r="K332" s="68">
        <v>0</v>
      </c>
      <c r="L332" s="57">
        <v>500</v>
      </c>
      <c r="M332" s="36">
        <v>0</v>
      </c>
      <c r="N332" s="36">
        <v>500</v>
      </c>
      <c r="O332" s="68">
        <v>0</v>
      </c>
      <c r="P332" s="48"/>
      <c r="Q332" s="237"/>
      <c r="R332" s="48"/>
      <c r="S332" s="64"/>
    </row>
    <row r="333" spans="1:19" s="64" customFormat="1" ht="28.2" x14ac:dyDescent="0.3">
      <c r="A333" s="47"/>
      <c r="C333" s="65" t="s">
        <v>306</v>
      </c>
      <c r="D333" s="57">
        <v>10000</v>
      </c>
      <c r="E333" s="36">
        <v>10000</v>
      </c>
      <c r="F333" s="36"/>
      <c r="G333" s="68"/>
      <c r="H333" s="57">
        <v>4200</v>
      </c>
      <c r="I333" s="36">
        <v>4200</v>
      </c>
      <c r="J333" s="36">
        <v>0</v>
      </c>
      <c r="K333" s="68">
        <v>0</v>
      </c>
      <c r="L333" s="57">
        <v>4200</v>
      </c>
      <c r="M333" s="36">
        <v>4200</v>
      </c>
      <c r="N333" s="36">
        <v>0</v>
      </c>
      <c r="O333" s="68">
        <v>0</v>
      </c>
      <c r="P333" s="48"/>
      <c r="Q333" s="237"/>
      <c r="R333" s="48"/>
    </row>
    <row r="334" spans="1:19" s="64" customFormat="1" x14ac:dyDescent="0.3">
      <c r="A334" s="47"/>
      <c r="C334" s="56" t="s">
        <v>307</v>
      </c>
      <c r="D334" s="57">
        <v>15000</v>
      </c>
      <c r="E334" s="36">
        <v>15000</v>
      </c>
      <c r="F334" s="36"/>
      <c r="G334" s="68"/>
      <c r="H334" s="57">
        <v>15000</v>
      </c>
      <c r="I334" s="36">
        <v>15000</v>
      </c>
      <c r="J334" s="36">
        <v>0</v>
      </c>
      <c r="K334" s="68">
        <v>0</v>
      </c>
      <c r="L334" s="57">
        <v>14312</v>
      </c>
      <c r="M334" s="36">
        <v>14312</v>
      </c>
      <c r="N334" s="36">
        <v>0</v>
      </c>
      <c r="O334" s="68">
        <v>0</v>
      </c>
      <c r="P334" s="48"/>
      <c r="Q334" s="237"/>
      <c r="R334" s="48"/>
    </row>
    <row r="335" spans="1:19" s="64" customFormat="1" x14ac:dyDescent="0.3">
      <c r="A335" s="47"/>
      <c r="C335" s="56" t="s">
        <v>364</v>
      </c>
      <c r="D335" s="57"/>
      <c r="E335" s="36"/>
      <c r="F335" s="36"/>
      <c r="G335" s="68"/>
      <c r="H335" s="57">
        <v>3635</v>
      </c>
      <c r="I335" s="36">
        <v>3635</v>
      </c>
      <c r="J335" s="36">
        <v>0</v>
      </c>
      <c r="K335" s="68">
        <v>0</v>
      </c>
      <c r="L335" s="57">
        <v>3635</v>
      </c>
      <c r="M335" s="36">
        <v>3635</v>
      </c>
      <c r="N335" s="36">
        <v>0</v>
      </c>
      <c r="O335" s="68">
        <v>0</v>
      </c>
      <c r="P335" s="48"/>
      <c r="Q335" s="237"/>
      <c r="R335" s="48"/>
    </row>
    <row r="336" spans="1:19" s="34" customFormat="1" x14ac:dyDescent="0.3">
      <c r="A336" s="47"/>
      <c r="B336" s="109"/>
      <c r="C336" s="106"/>
      <c r="D336" s="57"/>
      <c r="E336" s="36"/>
      <c r="F336" s="36"/>
      <c r="G336" s="68"/>
      <c r="H336" s="57"/>
      <c r="I336" s="36"/>
      <c r="J336" s="36"/>
      <c r="K336" s="68"/>
      <c r="L336" s="57"/>
      <c r="M336" s="36"/>
      <c r="N336" s="36"/>
      <c r="O336" s="68"/>
      <c r="Q336" s="237"/>
      <c r="S336" s="75"/>
    </row>
    <row r="337" spans="1:19" s="34" customFormat="1" x14ac:dyDescent="0.3">
      <c r="A337" s="47"/>
      <c r="B337" s="109"/>
      <c r="C337" s="54" t="s">
        <v>24</v>
      </c>
      <c r="D337" s="51">
        <f t="shared" ref="D337:G337" si="50">SUM(D332:D336)</f>
        <v>27000</v>
      </c>
      <c r="E337" s="42">
        <f t="shared" si="50"/>
        <v>27000</v>
      </c>
      <c r="F337" s="42">
        <f t="shared" si="50"/>
        <v>0</v>
      </c>
      <c r="G337" s="99">
        <f t="shared" si="50"/>
        <v>0</v>
      </c>
      <c r="H337" s="51">
        <v>24835</v>
      </c>
      <c r="I337" s="42">
        <v>22835</v>
      </c>
      <c r="J337" s="42">
        <v>2000</v>
      </c>
      <c r="K337" s="99">
        <v>0</v>
      </c>
      <c r="L337" s="51">
        <f t="shared" ref="L337:O337" si="51">SUM(L332:L336)</f>
        <v>22647</v>
      </c>
      <c r="M337" s="42">
        <f t="shared" si="51"/>
        <v>22147</v>
      </c>
      <c r="N337" s="42">
        <f t="shared" si="51"/>
        <v>500</v>
      </c>
      <c r="O337" s="99">
        <f t="shared" si="51"/>
        <v>0</v>
      </c>
      <c r="Q337" s="237"/>
      <c r="S337" s="75"/>
    </row>
    <row r="338" spans="1:19" s="34" customFormat="1" x14ac:dyDescent="0.3">
      <c r="A338" s="47"/>
      <c r="B338" s="109"/>
      <c r="C338" s="54"/>
      <c r="D338" s="46"/>
      <c r="E338" s="39"/>
      <c r="F338" s="39"/>
      <c r="G338" s="55"/>
      <c r="H338" s="46"/>
      <c r="I338" s="39"/>
      <c r="J338" s="39"/>
      <c r="K338" s="55"/>
      <c r="L338" s="46"/>
      <c r="M338" s="39"/>
      <c r="N338" s="39"/>
      <c r="O338" s="55"/>
      <c r="Q338" s="237"/>
      <c r="S338" s="75"/>
    </row>
    <row r="339" spans="1:19" s="34" customFormat="1" x14ac:dyDescent="0.3">
      <c r="A339" s="47"/>
      <c r="B339" s="109"/>
      <c r="C339" s="56" t="s">
        <v>65</v>
      </c>
      <c r="D339" s="46"/>
      <c r="E339" s="39"/>
      <c r="F339" s="39"/>
      <c r="G339" s="55"/>
      <c r="H339" s="46"/>
      <c r="I339" s="39"/>
      <c r="J339" s="39"/>
      <c r="K339" s="55"/>
      <c r="L339" s="46"/>
      <c r="M339" s="39"/>
      <c r="N339" s="39"/>
      <c r="O339" s="55"/>
      <c r="Q339" s="237"/>
      <c r="S339" s="75"/>
    </row>
    <row r="340" spans="1:19" s="34" customFormat="1" x14ac:dyDescent="0.3">
      <c r="A340" s="47"/>
      <c r="B340" s="109"/>
      <c r="C340" s="106" t="s">
        <v>189</v>
      </c>
      <c r="D340" s="61">
        <v>1000</v>
      </c>
      <c r="E340" s="50">
        <v>1000</v>
      </c>
      <c r="F340" s="50"/>
      <c r="G340" s="62"/>
      <c r="H340" s="61">
        <v>1000</v>
      </c>
      <c r="I340" s="50">
        <v>1000</v>
      </c>
      <c r="J340" s="50">
        <v>0</v>
      </c>
      <c r="K340" s="62">
        <v>0</v>
      </c>
      <c r="L340" s="61">
        <v>0</v>
      </c>
      <c r="M340" s="50">
        <v>0</v>
      </c>
      <c r="N340" s="50">
        <v>0</v>
      </c>
      <c r="O340" s="62">
        <v>0</v>
      </c>
      <c r="Q340" s="237"/>
      <c r="S340" s="75"/>
    </row>
    <row r="341" spans="1:19" s="34" customFormat="1" ht="28.2" x14ac:dyDescent="0.3">
      <c r="A341" s="47"/>
      <c r="B341" s="109"/>
      <c r="C341" s="106" t="s">
        <v>190</v>
      </c>
      <c r="D341" s="61">
        <v>2000</v>
      </c>
      <c r="E341" s="50">
        <v>2000</v>
      </c>
      <c r="F341" s="50"/>
      <c r="G341" s="62"/>
      <c r="H341" s="61">
        <v>2000</v>
      </c>
      <c r="I341" s="50">
        <v>2000</v>
      </c>
      <c r="J341" s="50">
        <v>0</v>
      </c>
      <c r="K341" s="62">
        <v>0</v>
      </c>
      <c r="L341" s="61">
        <v>0</v>
      </c>
      <c r="M341" s="50">
        <v>0</v>
      </c>
      <c r="N341" s="50">
        <v>0</v>
      </c>
      <c r="O341" s="62">
        <v>0</v>
      </c>
      <c r="Q341" s="237"/>
      <c r="S341" s="75"/>
    </row>
    <row r="342" spans="1:19" s="34" customFormat="1" x14ac:dyDescent="0.3">
      <c r="A342" s="47"/>
      <c r="B342" s="109"/>
      <c r="C342" s="106" t="s">
        <v>191</v>
      </c>
      <c r="D342" s="61">
        <v>3000</v>
      </c>
      <c r="E342" s="50">
        <v>3000</v>
      </c>
      <c r="F342" s="50"/>
      <c r="G342" s="62"/>
      <c r="H342" s="61">
        <v>3000</v>
      </c>
      <c r="I342" s="50">
        <v>3000</v>
      </c>
      <c r="J342" s="50">
        <v>0</v>
      </c>
      <c r="K342" s="62">
        <v>0</v>
      </c>
      <c r="L342" s="61">
        <v>0</v>
      </c>
      <c r="M342" s="50">
        <v>0</v>
      </c>
      <c r="N342" s="50">
        <v>0</v>
      </c>
      <c r="O342" s="62">
        <v>0</v>
      </c>
      <c r="Q342" s="237"/>
      <c r="S342" s="75"/>
    </row>
    <row r="343" spans="1:19" s="56" customFormat="1" ht="28.2" x14ac:dyDescent="0.3">
      <c r="A343" s="47"/>
      <c r="B343" s="64"/>
      <c r="C343" s="65" t="s">
        <v>308</v>
      </c>
      <c r="D343" s="57">
        <v>5000</v>
      </c>
      <c r="E343" s="36">
        <v>5000</v>
      </c>
      <c r="F343" s="36"/>
      <c r="G343" s="68"/>
      <c r="H343" s="57">
        <v>5000</v>
      </c>
      <c r="I343" s="36">
        <v>5000</v>
      </c>
      <c r="J343" s="36">
        <v>0</v>
      </c>
      <c r="K343" s="68">
        <v>0</v>
      </c>
      <c r="L343" s="57">
        <v>0</v>
      </c>
      <c r="M343" s="36">
        <v>0</v>
      </c>
      <c r="N343" s="36">
        <v>0</v>
      </c>
      <c r="O343" s="68">
        <v>0</v>
      </c>
      <c r="P343" s="48"/>
      <c r="Q343" s="237"/>
      <c r="R343" s="48"/>
      <c r="S343" s="64"/>
    </row>
    <row r="344" spans="1:19" s="64" customFormat="1" ht="42" x14ac:dyDescent="0.3">
      <c r="A344" s="47"/>
      <c r="C344" s="65" t="s">
        <v>378</v>
      </c>
      <c r="D344" s="57">
        <v>279</v>
      </c>
      <c r="E344" s="36">
        <v>279</v>
      </c>
      <c r="F344" s="36"/>
      <c r="G344" s="68"/>
      <c r="H344" s="57">
        <v>279</v>
      </c>
      <c r="I344" s="36">
        <v>279</v>
      </c>
      <c r="J344" s="36">
        <v>0</v>
      </c>
      <c r="K344" s="68">
        <v>0</v>
      </c>
      <c r="L344" s="57">
        <v>0</v>
      </c>
      <c r="M344" s="36">
        <v>0</v>
      </c>
      <c r="N344" s="36">
        <v>0</v>
      </c>
      <c r="O344" s="68">
        <v>0</v>
      </c>
      <c r="P344" s="48"/>
      <c r="Q344" s="237"/>
      <c r="R344" s="48"/>
    </row>
    <row r="345" spans="1:19" s="64" customFormat="1" ht="28.2" x14ac:dyDescent="0.3">
      <c r="A345" s="47"/>
      <c r="C345" s="65" t="s">
        <v>309</v>
      </c>
      <c r="D345" s="57">
        <v>23217</v>
      </c>
      <c r="E345" s="36">
        <v>23217</v>
      </c>
      <c r="F345" s="36"/>
      <c r="G345" s="68"/>
      <c r="H345" s="57">
        <v>0</v>
      </c>
      <c r="I345" s="36">
        <v>0</v>
      </c>
      <c r="J345" s="36">
        <v>0</v>
      </c>
      <c r="K345" s="68">
        <v>0</v>
      </c>
      <c r="L345" s="57">
        <v>0</v>
      </c>
      <c r="M345" s="36">
        <v>0</v>
      </c>
      <c r="N345" s="36">
        <v>0</v>
      </c>
      <c r="O345" s="68">
        <v>0</v>
      </c>
      <c r="P345" s="48"/>
      <c r="Q345" s="237"/>
      <c r="R345" s="48"/>
    </row>
    <row r="346" spans="1:19" s="64" customFormat="1" ht="28.2" x14ac:dyDescent="0.3">
      <c r="A346" s="47"/>
      <c r="C346" s="60" t="s">
        <v>310</v>
      </c>
      <c r="D346" s="57">
        <v>222597</v>
      </c>
      <c r="E346" s="36">
        <v>222597</v>
      </c>
      <c r="F346" s="36"/>
      <c r="G346" s="68"/>
      <c r="H346" s="57">
        <v>222597</v>
      </c>
      <c r="I346" s="36">
        <v>222597</v>
      </c>
      <c r="J346" s="36">
        <v>0</v>
      </c>
      <c r="K346" s="68">
        <v>0</v>
      </c>
      <c r="L346" s="57">
        <v>0</v>
      </c>
      <c r="M346" s="36">
        <v>0</v>
      </c>
      <c r="N346" s="36">
        <v>0</v>
      </c>
      <c r="O346" s="68">
        <v>0</v>
      </c>
      <c r="P346" s="48"/>
      <c r="Q346" s="237"/>
      <c r="R346" s="48"/>
    </row>
    <row r="347" spans="1:19" s="64" customFormat="1" ht="28.2" x14ac:dyDescent="0.3">
      <c r="A347" s="47"/>
      <c r="C347" s="65" t="s">
        <v>365</v>
      </c>
      <c r="D347" s="57"/>
      <c r="E347" s="36"/>
      <c r="F347" s="36"/>
      <c r="G347" s="68"/>
      <c r="H347" s="57">
        <v>0</v>
      </c>
      <c r="I347" s="36">
        <v>0</v>
      </c>
      <c r="J347" s="36">
        <v>0</v>
      </c>
      <c r="K347" s="68">
        <v>0</v>
      </c>
      <c r="L347" s="57">
        <v>0</v>
      </c>
      <c r="M347" s="36">
        <v>0</v>
      </c>
      <c r="N347" s="36">
        <v>0</v>
      </c>
      <c r="O347" s="68">
        <v>0</v>
      </c>
      <c r="P347" s="48"/>
      <c r="Q347" s="237"/>
      <c r="R347" s="48"/>
    </row>
    <row r="348" spans="1:19" s="64" customFormat="1" x14ac:dyDescent="0.3">
      <c r="A348" s="47"/>
      <c r="C348" s="65" t="s">
        <v>366</v>
      </c>
      <c r="D348" s="57"/>
      <c r="E348" s="36"/>
      <c r="F348" s="36"/>
      <c r="G348" s="68"/>
      <c r="H348" s="57">
        <v>0</v>
      </c>
      <c r="I348" s="36">
        <v>0</v>
      </c>
      <c r="J348" s="36">
        <v>0</v>
      </c>
      <c r="K348" s="68">
        <v>0</v>
      </c>
      <c r="L348" s="57">
        <v>0</v>
      </c>
      <c r="M348" s="36">
        <v>0</v>
      </c>
      <c r="N348" s="36">
        <v>0</v>
      </c>
      <c r="O348" s="68">
        <v>0</v>
      </c>
      <c r="P348" s="48"/>
      <c r="Q348" s="237"/>
      <c r="R348" s="48"/>
    </row>
    <row r="349" spans="1:19" s="64" customFormat="1" ht="28.2" x14ac:dyDescent="0.3">
      <c r="A349" s="47"/>
      <c r="C349" s="65" t="s">
        <v>441</v>
      </c>
      <c r="D349" s="57"/>
      <c r="E349" s="36"/>
      <c r="F349" s="36"/>
      <c r="G349" s="68"/>
      <c r="H349" s="57">
        <v>365509</v>
      </c>
      <c r="I349" s="36">
        <v>365509</v>
      </c>
      <c r="J349" s="36">
        <v>0</v>
      </c>
      <c r="K349" s="68">
        <v>0</v>
      </c>
      <c r="L349" s="57">
        <v>0</v>
      </c>
      <c r="M349" s="36">
        <v>0</v>
      </c>
      <c r="N349" s="36">
        <v>0</v>
      </c>
      <c r="O349" s="68">
        <v>0</v>
      </c>
      <c r="P349" s="48"/>
      <c r="Q349" s="237"/>
      <c r="R349" s="48"/>
    </row>
    <row r="350" spans="1:19" s="64" customFormat="1" ht="28.2" x14ac:dyDescent="0.3">
      <c r="A350" s="47"/>
      <c r="C350" s="65" t="s">
        <v>442</v>
      </c>
      <c r="D350" s="57"/>
      <c r="E350" s="36"/>
      <c r="F350" s="36"/>
      <c r="G350" s="68"/>
      <c r="H350" s="57">
        <v>363701</v>
      </c>
      <c r="I350" s="36">
        <v>363701</v>
      </c>
      <c r="J350" s="36">
        <v>0</v>
      </c>
      <c r="K350" s="68">
        <v>0</v>
      </c>
      <c r="L350" s="57">
        <v>0</v>
      </c>
      <c r="M350" s="36">
        <v>0</v>
      </c>
      <c r="N350" s="36">
        <v>0</v>
      </c>
      <c r="O350" s="68">
        <v>0</v>
      </c>
      <c r="P350" s="48"/>
      <c r="Q350" s="237"/>
      <c r="R350" s="48"/>
    </row>
    <row r="351" spans="1:19" s="64" customFormat="1" ht="28.2" x14ac:dyDescent="0.3">
      <c r="A351" s="47"/>
      <c r="C351" s="65" t="s">
        <v>443</v>
      </c>
      <c r="D351" s="57"/>
      <c r="E351" s="36"/>
      <c r="F351" s="36"/>
      <c r="G351" s="68"/>
      <c r="H351" s="57">
        <v>376917</v>
      </c>
      <c r="I351" s="36">
        <v>376917</v>
      </c>
      <c r="J351" s="36">
        <v>0</v>
      </c>
      <c r="K351" s="68">
        <v>0</v>
      </c>
      <c r="L351" s="57">
        <v>0</v>
      </c>
      <c r="M351" s="36">
        <v>0</v>
      </c>
      <c r="N351" s="36">
        <v>0</v>
      </c>
      <c r="O351" s="68">
        <v>0</v>
      </c>
      <c r="P351" s="48"/>
      <c r="Q351" s="237"/>
      <c r="R351" s="48"/>
    </row>
    <row r="352" spans="1:19" s="34" customFormat="1" x14ac:dyDescent="0.3">
      <c r="A352" s="47"/>
      <c r="B352" s="109"/>
      <c r="C352" s="106"/>
      <c r="D352" s="61"/>
      <c r="E352" s="50"/>
      <c r="F352" s="50"/>
      <c r="G352" s="62"/>
      <c r="H352" s="61"/>
      <c r="I352" s="50"/>
      <c r="J352" s="50"/>
      <c r="K352" s="62"/>
      <c r="L352" s="61"/>
      <c r="M352" s="50"/>
      <c r="N352" s="50"/>
      <c r="O352" s="62"/>
      <c r="Q352" s="237"/>
      <c r="S352" s="75"/>
    </row>
    <row r="353" spans="1:19" s="34" customFormat="1" x14ac:dyDescent="0.3">
      <c r="A353" s="47"/>
      <c r="B353" s="109"/>
      <c r="C353" s="54" t="s">
        <v>24</v>
      </c>
      <c r="D353" s="51">
        <f t="shared" ref="D353:G353" si="52">SUM(D340:D352)</f>
        <v>257093</v>
      </c>
      <c r="E353" s="42">
        <f t="shared" si="52"/>
        <v>257093</v>
      </c>
      <c r="F353" s="42">
        <f t="shared" si="52"/>
        <v>0</v>
      </c>
      <c r="G353" s="99">
        <f t="shared" si="52"/>
        <v>0</v>
      </c>
      <c r="H353" s="51">
        <v>1340003</v>
      </c>
      <c r="I353" s="42">
        <v>1340003</v>
      </c>
      <c r="J353" s="42">
        <v>0</v>
      </c>
      <c r="K353" s="99">
        <v>0</v>
      </c>
      <c r="L353" s="51">
        <f t="shared" ref="L353:O353" si="53">SUM(L340:L352)</f>
        <v>0</v>
      </c>
      <c r="M353" s="42">
        <f t="shared" si="53"/>
        <v>0</v>
      </c>
      <c r="N353" s="42">
        <f t="shared" si="53"/>
        <v>0</v>
      </c>
      <c r="O353" s="99">
        <f t="shared" si="53"/>
        <v>0</v>
      </c>
      <c r="Q353" s="237"/>
      <c r="S353" s="75"/>
    </row>
    <row r="354" spans="1:19" s="34" customFormat="1" x14ac:dyDescent="0.3">
      <c r="A354" s="47"/>
      <c r="B354" s="109"/>
      <c r="C354" s="54"/>
      <c r="D354" s="46"/>
      <c r="E354" s="39"/>
      <c r="F354" s="39"/>
      <c r="G354" s="55"/>
      <c r="H354" s="46"/>
      <c r="I354" s="39"/>
      <c r="J354" s="39"/>
      <c r="K354" s="55"/>
      <c r="L354" s="46"/>
      <c r="M354" s="39"/>
      <c r="N354" s="39"/>
      <c r="O354" s="55"/>
      <c r="Q354" s="237"/>
      <c r="S354" s="75"/>
    </row>
    <row r="355" spans="1:19" s="34" customFormat="1" x14ac:dyDescent="0.3">
      <c r="A355" s="47"/>
      <c r="B355" s="109"/>
      <c r="C355" s="98" t="s">
        <v>40</v>
      </c>
      <c r="D355" s="51">
        <f t="shared" ref="D355:G355" si="54">D329+D337+D353</f>
        <v>284093</v>
      </c>
      <c r="E355" s="42">
        <f t="shared" si="54"/>
        <v>284093</v>
      </c>
      <c r="F355" s="42">
        <f t="shared" si="54"/>
        <v>0</v>
      </c>
      <c r="G355" s="99">
        <f t="shared" si="54"/>
        <v>0</v>
      </c>
      <c r="H355" s="51">
        <v>1366538</v>
      </c>
      <c r="I355" s="42">
        <v>1364538</v>
      </c>
      <c r="J355" s="42">
        <v>2000</v>
      </c>
      <c r="K355" s="99">
        <v>0</v>
      </c>
      <c r="L355" s="51">
        <f t="shared" ref="L355:O355" si="55">L329+L337+L353</f>
        <v>24347</v>
      </c>
      <c r="M355" s="42">
        <f t="shared" si="55"/>
        <v>23847</v>
      </c>
      <c r="N355" s="42">
        <f t="shared" si="55"/>
        <v>500</v>
      </c>
      <c r="O355" s="99">
        <f t="shared" si="55"/>
        <v>0</v>
      </c>
      <c r="Q355" s="237"/>
      <c r="S355" s="75"/>
    </row>
    <row r="356" spans="1:19" s="34" customFormat="1" x14ac:dyDescent="0.3">
      <c r="A356" s="47"/>
      <c r="B356" s="67"/>
      <c r="C356" s="98"/>
      <c r="D356" s="51"/>
      <c r="E356" s="42"/>
      <c r="F356" s="42"/>
      <c r="G356" s="99"/>
      <c r="H356" s="51"/>
      <c r="I356" s="42"/>
      <c r="J356" s="42"/>
      <c r="K356" s="99"/>
      <c r="L356" s="51"/>
      <c r="M356" s="42"/>
      <c r="N356" s="42"/>
      <c r="O356" s="99"/>
      <c r="Q356" s="237"/>
      <c r="S356" s="75"/>
    </row>
    <row r="357" spans="1:19" s="34" customFormat="1" x14ac:dyDescent="0.3">
      <c r="A357" s="47"/>
      <c r="B357" s="67"/>
      <c r="C357" s="89" t="s">
        <v>161</v>
      </c>
      <c r="D357" s="92">
        <f t="shared" ref="D357:G357" si="56">D95+D108+D189+D205+D260+D296+D323+D355</f>
        <v>3238160</v>
      </c>
      <c r="E357" s="38">
        <f t="shared" si="56"/>
        <v>2921891</v>
      </c>
      <c r="F357" s="38">
        <f t="shared" si="56"/>
        <v>298269</v>
      </c>
      <c r="G357" s="96">
        <f t="shared" si="56"/>
        <v>18000</v>
      </c>
      <c r="H357" s="92">
        <v>5043793</v>
      </c>
      <c r="I357" s="38">
        <v>4650881</v>
      </c>
      <c r="J357" s="38">
        <v>373649</v>
      </c>
      <c r="K357" s="96">
        <v>19263</v>
      </c>
      <c r="L357" s="92">
        <f t="shared" ref="L357:O357" si="57">L95+L108+L189+L205+L260+L296+L323+L355</f>
        <v>2262454</v>
      </c>
      <c r="M357" s="38">
        <f t="shared" si="57"/>
        <v>1890166</v>
      </c>
      <c r="N357" s="38">
        <f t="shared" si="57"/>
        <v>354081</v>
      </c>
      <c r="O357" s="96">
        <f t="shared" si="57"/>
        <v>18207</v>
      </c>
      <c r="Q357" s="237"/>
      <c r="S357" s="75"/>
    </row>
    <row r="358" spans="1:19" s="34" customFormat="1" x14ac:dyDescent="0.3">
      <c r="A358" s="47"/>
      <c r="B358" s="110"/>
      <c r="C358" s="111"/>
      <c r="D358" s="101"/>
      <c r="E358" s="102"/>
      <c r="F358" s="102"/>
      <c r="G358" s="103"/>
      <c r="H358" s="101"/>
      <c r="I358" s="102"/>
      <c r="J358" s="102"/>
      <c r="K358" s="103"/>
      <c r="L358" s="101"/>
      <c r="M358" s="102"/>
      <c r="N358" s="102"/>
      <c r="O358" s="103"/>
      <c r="Q358" s="237"/>
      <c r="S358" s="75"/>
    </row>
    <row r="359" spans="1:19" s="34" customFormat="1" x14ac:dyDescent="0.3">
      <c r="A359" s="47"/>
      <c r="B359" s="67" t="s">
        <v>64</v>
      </c>
      <c r="C359" s="56" t="s">
        <v>82</v>
      </c>
      <c r="D359" s="101"/>
      <c r="E359" s="102"/>
      <c r="F359" s="102"/>
      <c r="G359" s="103"/>
      <c r="H359" s="101"/>
      <c r="I359" s="102"/>
      <c r="J359" s="102"/>
      <c r="K359" s="103"/>
      <c r="L359" s="101"/>
      <c r="M359" s="102"/>
      <c r="N359" s="102"/>
      <c r="O359" s="103"/>
      <c r="Q359" s="237"/>
      <c r="S359" s="75"/>
    </row>
    <row r="360" spans="1:19" s="34" customFormat="1" x14ac:dyDescent="0.3">
      <c r="A360" s="47"/>
      <c r="B360" s="107"/>
      <c r="C360" s="56" t="s">
        <v>83</v>
      </c>
      <c r="D360" s="101"/>
      <c r="E360" s="102"/>
      <c r="F360" s="102"/>
      <c r="G360" s="103"/>
      <c r="H360" s="101"/>
      <c r="I360" s="102"/>
      <c r="J360" s="102"/>
      <c r="K360" s="103"/>
      <c r="L360" s="101"/>
      <c r="M360" s="102"/>
      <c r="N360" s="102"/>
      <c r="O360" s="103"/>
      <c r="Q360" s="237"/>
      <c r="S360" s="75"/>
    </row>
    <row r="361" spans="1:19" s="34" customFormat="1" x14ac:dyDescent="0.3">
      <c r="A361" s="47"/>
      <c r="B361" s="67"/>
      <c r="C361" s="112" t="s">
        <v>79</v>
      </c>
      <c r="D361" s="57"/>
      <c r="E361" s="36"/>
      <c r="F361" s="36"/>
      <c r="G361" s="68"/>
      <c r="H361" s="57">
        <v>0</v>
      </c>
      <c r="I361" s="36">
        <v>0</v>
      </c>
      <c r="J361" s="36">
        <v>0</v>
      </c>
      <c r="K361" s="68">
        <v>0</v>
      </c>
      <c r="L361" s="57"/>
      <c r="M361" s="36"/>
      <c r="N361" s="36"/>
      <c r="O361" s="68"/>
      <c r="Q361" s="237"/>
      <c r="S361" s="75"/>
    </row>
    <row r="362" spans="1:19" s="34" customFormat="1" x14ac:dyDescent="0.3">
      <c r="A362" s="47"/>
      <c r="B362" s="67"/>
      <c r="C362" s="112" t="s">
        <v>80</v>
      </c>
      <c r="D362" s="57">
        <v>44310</v>
      </c>
      <c r="E362" s="36">
        <v>44310</v>
      </c>
      <c r="F362" s="36"/>
      <c r="G362" s="68"/>
      <c r="H362" s="57">
        <v>44310</v>
      </c>
      <c r="I362" s="36">
        <v>44310</v>
      </c>
      <c r="J362" s="36">
        <v>0</v>
      </c>
      <c r="K362" s="68">
        <v>0</v>
      </c>
      <c r="L362" s="57">
        <v>44310</v>
      </c>
      <c r="M362" s="36">
        <v>44310</v>
      </c>
      <c r="N362" s="36">
        <v>0</v>
      </c>
      <c r="O362" s="68">
        <v>0</v>
      </c>
      <c r="Q362" s="237"/>
      <c r="S362" s="75"/>
    </row>
    <row r="363" spans="1:19" s="56" customFormat="1" x14ac:dyDescent="0.3">
      <c r="A363" s="47"/>
      <c r="B363" s="64"/>
      <c r="C363" s="56" t="s">
        <v>81</v>
      </c>
      <c r="D363" s="57">
        <v>0</v>
      </c>
      <c r="E363" s="36">
        <v>0</v>
      </c>
      <c r="F363" s="36"/>
      <c r="G363" s="68"/>
      <c r="H363" s="57">
        <v>0</v>
      </c>
      <c r="I363" s="36">
        <v>0</v>
      </c>
      <c r="J363" s="36">
        <v>0</v>
      </c>
      <c r="K363" s="68">
        <v>0</v>
      </c>
      <c r="L363" s="57"/>
      <c r="M363" s="36"/>
      <c r="N363" s="36"/>
      <c r="O363" s="68"/>
      <c r="P363" s="48"/>
      <c r="Q363" s="237"/>
      <c r="R363" s="48"/>
      <c r="S363" s="64"/>
    </row>
    <row r="364" spans="1:19" s="34" customFormat="1" x14ac:dyDescent="0.3">
      <c r="A364" s="47"/>
      <c r="B364" s="67"/>
      <c r="C364" s="98" t="s">
        <v>24</v>
      </c>
      <c r="D364" s="181">
        <f t="shared" ref="D364:G364" si="58">SUM(D361:D363)</f>
        <v>44310</v>
      </c>
      <c r="E364" s="187">
        <f t="shared" si="58"/>
        <v>44310</v>
      </c>
      <c r="F364" s="187">
        <f t="shared" si="58"/>
        <v>0</v>
      </c>
      <c r="G364" s="184">
        <f t="shared" si="58"/>
        <v>0</v>
      </c>
      <c r="H364" s="181">
        <v>44310</v>
      </c>
      <c r="I364" s="187">
        <v>44310</v>
      </c>
      <c r="J364" s="187">
        <v>0</v>
      </c>
      <c r="K364" s="184">
        <v>0</v>
      </c>
      <c r="L364" s="181">
        <f t="shared" ref="L364:O364" si="59">SUM(L361:L363)</f>
        <v>44310</v>
      </c>
      <c r="M364" s="187">
        <f t="shared" si="59"/>
        <v>44310</v>
      </c>
      <c r="N364" s="187">
        <f t="shared" si="59"/>
        <v>0</v>
      </c>
      <c r="O364" s="184">
        <f t="shared" si="59"/>
        <v>0</v>
      </c>
      <c r="Q364" s="237"/>
      <c r="S364" s="75"/>
    </row>
    <row r="365" spans="1:19" s="34" customFormat="1" x14ac:dyDescent="0.3">
      <c r="A365" s="47"/>
      <c r="B365" s="67"/>
      <c r="C365" s="98"/>
      <c r="D365" s="181"/>
      <c r="E365" s="187"/>
      <c r="F365" s="187"/>
      <c r="G365" s="184"/>
      <c r="H365" s="181"/>
      <c r="I365" s="187"/>
      <c r="J365" s="187"/>
      <c r="K365" s="184"/>
      <c r="L365" s="181"/>
      <c r="M365" s="187"/>
      <c r="N365" s="187"/>
      <c r="O365" s="184"/>
      <c r="Q365" s="237"/>
      <c r="S365" s="75"/>
    </row>
    <row r="366" spans="1:19" s="34" customFormat="1" x14ac:dyDescent="0.3">
      <c r="A366" s="47"/>
      <c r="B366" s="67"/>
      <c r="C366" s="112" t="s">
        <v>84</v>
      </c>
      <c r="D366" s="57">
        <v>56411</v>
      </c>
      <c r="E366" s="36">
        <v>56411</v>
      </c>
      <c r="F366" s="36"/>
      <c r="G366" s="68"/>
      <c r="H366" s="57">
        <v>61489</v>
      </c>
      <c r="I366" s="36">
        <v>61489</v>
      </c>
      <c r="J366" s="36">
        <v>0</v>
      </c>
      <c r="K366" s="68">
        <v>0</v>
      </c>
      <c r="L366" s="57">
        <v>61489</v>
      </c>
      <c r="M366" s="36">
        <v>61489</v>
      </c>
      <c r="N366" s="36">
        <v>0</v>
      </c>
      <c r="O366" s="68">
        <v>0</v>
      </c>
      <c r="Q366" s="237"/>
      <c r="S366" s="75"/>
    </row>
    <row r="367" spans="1:19" s="34" customFormat="1" x14ac:dyDescent="0.3">
      <c r="A367" s="47"/>
      <c r="B367" s="113"/>
      <c r="C367" s="56"/>
      <c r="D367" s="57"/>
      <c r="E367" s="36"/>
      <c r="F367" s="36"/>
      <c r="G367" s="68"/>
      <c r="H367" s="57"/>
      <c r="I367" s="36"/>
      <c r="J367" s="36"/>
      <c r="K367" s="68"/>
      <c r="L367" s="57"/>
      <c r="M367" s="36"/>
      <c r="N367" s="36"/>
      <c r="O367" s="68"/>
      <c r="Q367" s="237"/>
      <c r="S367" s="75"/>
    </row>
    <row r="368" spans="1:19" s="34" customFormat="1" ht="17.399999999999999" thickBot="1" x14ac:dyDescent="0.35">
      <c r="A368" s="114"/>
      <c r="B368" s="115"/>
      <c r="C368" s="116" t="s">
        <v>17</v>
      </c>
      <c r="D368" s="117">
        <f t="shared" ref="D368:G368" si="60">SUM(D64,D81,D364,D357)+D366</f>
        <v>4773207</v>
      </c>
      <c r="E368" s="44">
        <f t="shared" si="60"/>
        <v>4456938</v>
      </c>
      <c r="F368" s="44">
        <f t="shared" si="60"/>
        <v>298269</v>
      </c>
      <c r="G368" s="185">
        <f t="shared" si="60"/>
        <v>18000</v>
      </c>
      <c r="H368" s="117">
        <v>6531912</v>
      </c>
      <c r="I368" s="44">
        <v>6139000</v>
      </c>
      <c r="J368" s="44">
        <v>373649</v>
      </c>
      <c r="K368" s="185">
        <v>19263</v>
      </c>
      <c r="L368" s="117">
        <f t="shared" ref="L368:O368" si="61">SUM(L64,L81,L364,L357)+L366</f>
        <v>3709572</v>
      </c>
      <c r="M368" s="44">
        <f t="shared" si="61"/>
        <v>3337284</v>
      </c>
      <c r="N368" s="44">
        <f t="shared" si="61"/>
        <v>354081</v>
      </c>
      <c r="O368" s="185">
        <f t="shared" si="61"/>
        <v>18207</v>
      </c>
      <c r="Q368" s="237"/>
      <c r="S368" s="75"/>
    </row>
    <row r="369" spans="1:27" x14ac:dyDescent="0.3">
      <c r="A369" s="226"/>
      <c r="B369" s="172"/>
      <c r="D369" s="72"/>
      <c r="E369" s="72"/>
      <c r="F369" s="72"/>
      <c r="G369" s="72"/>
      <c r="H369" s="72"/>
      <c r="I369" s="72"/>
      <c r="J369" s="72"/>
      <c r="K369" s="72"/>
      <c r="Q369" s="237"/>
    </row>
    <row r="370" spans="1:27" x14ac:dyDescent="0.3">
      <c r="C370" s="36"/>
      <c r="F370" s="102"/>
      <c r="H370" s="102"/>
      <c r="I370" s="102"/>
      <c r="J370" s="102"/>
      <c r="Q370" s="237"/>
    </row>
    <row r="371" spans="1:27" x14ac:dyDescent="0.3">
      <c r="D371" s="102"/>
      <c r="H371" s="102"/>
      <c r="Q371" s="237"/>
    </row>
    <row r="372" spans="1:27" x14ac:dyDescent="0.3">
      <c r="Q372" s="237"/>
    </row>
    <row r="373" spans="1:27" x14ac:dyDescent="0.3">
      <c r="Q373" s="237"/>
    </row>
    <row r="374" spans="1:27" x14ac:dyDescent="0.3">
      <c r="Q374" s="237"/>
    </row>
    <row r="375" spans="1:27" s="34" customFormat="1" x14ac:dyDescent="0.3">
      <c r="M375" s="228"/>
      <c r="P375" s="5"/>
      <c r="Q375" s="237"/>
      <c r="R375" s="5"/>
      <c r="S375" s="177"/>
      <c r="T375" s="5"/>
      <c r="U375" s="5"/>
      <c r="V375" s="5"/>
      <c r="W375" s="5"/>
      <c r="X375" s="5"/>
      <c r="Y375" s="5"/>
      <c r="Z375" s="5"/>
      <c r="AA375" s="5"/>
    </row>
    <row r="376" spans="1:27" s="34" customFormat="1" x14ac:dyDescent="0.3">
      <c r="M376" s="228"/>
      <c r="P376" s="5"/>
      <c r="Q376" s="237"/>
      <c r="R376" s="5"/>
      <c r="S376" s="177"/>
      <c r="T376" s="5"/>
      <c r="U376" s="5"/>
      <c r="V376" s="5"/>
      <c r="W376" s="5"/>
      <c r="X376" s="5"/>
      <c r="Y376" s="5"/>
      <c r="Z376" s="5"/>
      <c r="AA376" s="5"/>
    </row>
    <row r="377" spans="1:27" s="34" customFormat="1" x14ac:dyDescent="0.3">
      <c r="M377" s="228"/>
      <c r="P377" s="5"/>
      <c r="Q377" s="237"/>
      <c r="R377" s="5"/>
      <c r="S377" s="177"/>
      <c r="T377" s="5"/>
      <c r="U377" s="5"/>
      <c r="V377" s="5"/>
      <c r="W377" s="5"/>
      <c r="X377" s="5"/>
      <c r="Y377" s="5"/>
      <c r="Z377" s="5"/>
      <c r="AA377" s="5"/>
    </row>
    <row r="378" spans="1:27" s="34" customFormat="1" x14ac:dyDescent="0.3">
      <c r="M378" s="228"/>
      <c r="P378" s="5"/>
      <c r="Q378" s="237"/>
      <c r="R378" s="5"/>
      <c r="S378" s="177"/>
      <c r="T378" s="5"/>
      <c r="U378" s="5"/>
      <c r="V378" s="5"/>
      <c r="W378" s="5"/>
      <c r="X378" s="5"/>
      <c r="Y378" s="5"/>
      <c r="Z378" s="5"/>
      <c r="AA378" s="5"/>
    </row>
    <row r="379" spans="1:27" s="34" customFormat="1" x14ac:dyDescent="0.3">
      <c r="M379" s="228"/>
      <c r="P379" s="5"/>
      <c r="Q379" s="237"/>
      <c r="R379" s="5"/>
      <c r="S379" s="177"/>
      <c r="T379" s="5"/>
      <c r="U379" s="5"/>
      <c r="V379" s="5"/>
      <c r="W379" s="5"/>
      <c r="X379" s="5"/>
      <c r="Y379" s="5"/>
      <c r="Z379" s="5"/>
      <c r="AA379" s="5"/>
    </row>
    <row r="380" spans="1:27" s="34" customFormat="1" x14ac:dyDescent="0.3">
      <c r="M380" s="228"/>
      <c r="P380" s="5"/>
      <c r="Q380" s="237"/>
      <c r="R380" s="5"/>
      <c r="S380" s="177"/>
      <c r="T380" s="5"/>
      <c r="U380" s="5"/>
      <c r="V380" s="5"/>
      <c r="W380" s="5"/>
      <c r="X380" s="5"/>
      <c r="Y380" s="5"/>
      <c r="Z380" s="5"/>
      <c r="AA380" s="5"/>
    </row>
    <row r="381" spans="1:27" s="34" customFormat="1" x14ac:dyDescent="0.3">
      <c r="M381" s="228"/>
      <c r="P381" s="5"/>
      <c r="Q381" s="237"/>
      <c r="R381" s="5"/>
      <c r="S381" s="177"/>
      <c r="T381" s="5"/>
      <c r="U381" s="5"/>
      <c r="V381" s="5"/>
      <c r="W381" s="5"/>
      <c r="X381" s="5"/>
      <c r="Y381" s="5"/>
      <c r="Z381" s="5"/>
      <c r="AA381" s="5"/>
    </row>
    <row r="382" spans="1:27" s="34" customFormat="1" x14ac:dyDescent="0.3">
      <c r="M382" s="228"/>
      <c r="P382" s="5"/>
      <c r="Q382" s="237"/>
      <c r="R382" s="5"/>
      <c r="S382" s="177"/>
      <c r="T382" s="5"/>
      <c r="U382" s="5"/>
      <c r="V382" s="5"/>
      <c r="W382" s="5"/>
      <c r="X382" s="5"/>
      <c r="Y382" s="5"/>
      <c r="Z382" s="5"/>
      <c r="AA382" s="5"/>
    </row>
    <row r="383" spans="1:27" s="34" customFormat="1" x14ac:dyDescent="0.3">
      <c r="M383" s="228"/>
      <c r="P383" s="5"/>
      <c r="Q383" s="237"/>
      <c r="R383" s="5"/>
      <c r="S383" s="177"/>
      <c r="T383" s="5"/>
      <c r="U383" s="5"/>
      <c r="V383" s="5"/>
      <c r="W383" s="5"/>
      <c r="X383" s="5"/>
      <c r="Y383" s="5"/>
      <c r="Z383" s="5"/>
      <c r="AA383" s="5"/>
    </row>
    <row r="384" spans="1:27" s="34" customFormat="1" x14ac:dyDescent="0.3">
      <c r="M384" s="228"/>
      <c r="P384" s="5"/>
      <c r="Q384" s="237"/>
      <c r="R384" s="5"/>
      <c r="S384" s="177"/>
      <c r="T384" s="5"/>
      <c r="U384" s="5"/>
      <c r="V384" s="5"/>
      <c r="W384" s="5"/>
      <c r="X384" s="5"/>
      <c r="Y384" s="5"/>
      <c r="Z384" s="5"/>
      <c r="AA384" s="5"/>
    </row>
    <row r="385" spans="13:27" s="34" customFormat="1" x14ac:dyDescent="0.3">
      <c r="M385" s="228"/>
      <c r="P385" s="5"/>
      <c r="Q385" s="237"/>
      <c r="R385" s="5"/>
      <c r="S385" s="177"/>
      <c r="T385" s="5"/>
      <c r="U385" s="5"/>
      <c r="V385" s="5"/>
      <c r="W385" s="5"/>
      <c r="X385" s="5"/>
      <c r="Y385" s="5"/>
      <c r="Z385" s="5"/>
      <c r="AA385" s="5"/>
    </row>
    <row r="386" spans="13:27" s="34" customFormat="1" x14ac:dyDescent="0.3">
      <c r="M386" s="228"/>
      <c r="P386" s="5"/>
      <c r="Q386" s="237"/>
      <c r="R386" s="5"/>
      <c r="S386" s="177"/>
      <c r="T386" s="5"/>
      <c r="U386" s="5"/>
      <c r="V386" s="5"/>
      <c r="W386" s="5"/>
      <c r="X386" s="5"/>
      <c r="Y386" s="5"/>
      <c r="Z386" s="5"/>
      <c r="AA386" s="5"/>
    </row>
    <row r="387" spans="13:27" s="34" customFormat="1" x14ac:dyDescent="0.3">
      <c r="M387" s="228"/>
      <c r="P387" s="5"/>
      <c r="Q387" s="237"/>
      <c r="R387" s="5"/>
      <c r="S387" s="177"/>
      <c r="T387" s="5"/>
      <c r="U387" s="5"/>
      <c r="V387" s="5"/>
      <c r="W387" s="5"/>
      <c r="X387" s="5"/>
      <c r="Y387" s="5"/>
      <c r="Z387" s="5"/>
      <c r="AA387" s="5"/>
    </row>
    <row r="388" spans="13:27" s="34" customFormat="1" x14ac:dyDescent="0.3">
      <c r="M388" s="228"/>
      <c r="P388" s="5"/>
      <c r="Q388" s="237"/>
      <c r="R388" s="5"/>
      <c r="S388" s="177"/>
      <c r="T388" s="5"/>
      <c r="U388" s="5"/>
      <c r="V388" s="5"/>
      <c r="W388" s="5"/>
      <c r="X388" s="5"/>
      <c r="Y388" s="5"/>
      <c r="Z388" s="5"/>
      <c r="AA388" s="5"/>
    </row>
    <row r="389" spans="13:27" s="34" customFormat="1" x14ac:dyDescent="0.3">
      <c r="M389" s="228"/>
      <c r="P389" s="5"/>
      <c r="Q389" s="237"/>
      <c r="R389" s="5"/>
      <c r="S389" s="177"/>
      <c r="T389" s="5"/>
      <c r="U389" s="5"/>
      <c r="V389" s="5"/>
      <c r="W389" s="5"/>
      <c r="X389" s="5"/>
      <c r="Y389" s="5"/>
      <c r="Z389" s="5"/>
      <c r="AA389" s="5"/>
    </row>
    <row r="390" spans="13:27" s="34" customFormat="1" x14ac:dyDescent="0.3">
      <c r="M390" s="228"/>
      <c r="P390" s="5"/>
      <c r="Q390" s="237"/>
      <c r="R390" s="5"/>
      <c r="S390" s="177"/>
      <c r="T390" s="5"/>
      <c r="U390" s="5"/>
      <c r="V390" s="5"/>
      <c r="W390" s="5"/>
      <c r="X390" s="5"/>
      <c r="Y390" s="5"/>
      <c r="Z390" s="5"/>
      <c r="AA390" s="5"/>
    </row>
    <row r="391" spans="13:27" s="34" customFormat="1" x14ac:dyDescent="0.3">
      <c r="M391" s="228"/>
      <c r="P391" s="5"/>
      <c r="Q391" s="237"/>
      <c r="R391" s="5"/>
      <c r="S391" s="177"/>
      <c r="T391" s="5"/>
      <c r="U391" s="5"/>
      <c r="V391" s="5"/>
      <c r="W391" s="5"/>
      <c r="X391" s="5"/>
      <c r="Y391" s="5"/>
      <c r="Z391" s="5"/>
      <c r="AA391" s="5"/>
    </row>
    <row r="392" spans="13:27" s="34" customFormat="1" x14ac:dyDescent="0.3">
      <c r="M392" s="228"/>
      <c r="P392" s="5"/>
      <c r="Q392" s="237"/>
      <c r="R392" s="5"/>
      <c r="S392" s="177"/>
      <c r="T392" s="5"/>
      <c r="U392" s="5"/>
      <c r="V392" s="5"/>
      <c r="W392" s="5"/>
      <c r="X392" s="5"/>
      <c r="Y392" s="5"/>
      <c r="Z392" s="5"/>
      <c r="AA392" s="5"/>
    </row>
    <row r="393" spans="13:27" s="34" customFormat="1" x14ac:dyDescent="0.3">
      <c r="M393" s="228"/>
      <c r="P393" s="5"/>
      <c r="Q393" s="237"/>
      <c r="R393" s="5"/>
      <c r="S393" s="177"/>
      <c r="T393" s="5"/>
      <c r="U393" s="5"/>
      <c r="V393" s="5"/>
      <c r="W393" s="5"/>
      <c r="X393" s="5"/>
      <c r="Y393" s="5"/>
      <c r="Z393" s="5"/>
      <c r="AA393" s="5"/>
    </row>
    <row r="394" spans="13:27" s="34" customFormat="1" x14ac:dyDescent="0.3">
      <c r="M394" s="228"/>
      <c r="P394" s="5"/>
      <c r="Q394" s="237"/>
      <c r="R394" s="5"/>
      <c r="S394" s="177"/>
      <c r="T394" s="5"/>
      <c r="U394" s="5"/>
      <c r="V394" s="5"/>
      <c r="W394" s="5"/>
      <c r="X394" s="5"/>
      <c r="Y394" s="5"/>
      <c r="Z394" s="5"/>
      <c r="AA394" s="5"/>
    </row>
    <row r="395" spans="13:27" s="34" customFormat="1" x14ac:dyDescent="0.3">
      <c r="M395" s="228"/>
      <c r="P395" s="5"/>
      <c r="Q395" s="237"/>
      <c r="R395" s="5"/>
      <c r="S395" s="177"/>
      <c r="T395" s="5"/>
      <c r="U395" s="5"/>
      <c r="V395" s="5"/>
      <c r="W395" s="5"/>
      <c r="X395" s="5"/>
      <c r="Y395" s="5"/>
      <c r="Z395" s="5"/>
      <c r="AA395" s="5"/>
    </row>
    <row r="396" spans="13:27" s="34" customFormat="1" x14ac:dyDescent="0.3">
      <c r="M396" s="228"/>
      <c r="P396" s="5"/>
      <c r="Q396" s="237"/>
      <c r="R396" s="5"/>
      <c r="S396" s="177"/>
      <c r="T396" s="5"/>
      <c r="U396" s="5"/>
      <c r="V396" s="5"/>
      <c r="W396" s="5"/>
      <c r="X396" s="5"/>
      <c r="Y396" s="5"/>
      <c r="Z396" s="5"/>
      <c r="AA396" s="5"/>
    </row>
    <row r="397" spans="13:27" s="34" customFormat="1" x14ac:dyDescent="0.3">
      <c r="M397" s="228"/>
      <c r="P397" s="5"/>
      <c r="Q397" s="5"/>
      <c r="R397" s="5"/>
      <c r="S397" s="177"/>
      <c r="T397" s="5"/>
      <c r="U397" s="5"/>
      <c r="V397" s="5"/>
      <c r="W397" s="5"/>
      <c r="X397" s="5"/>
      <c r="Y397" s="5"/>
      <c r="Z397" s="5"/>
      <c r="AA397" s="5"/>
    </row>
    <row r="398" spans="13:27" s="34" customFormat="1" x14ac:dyDescent="0.3">
      <c r="M398" s="228"/>
      <c r="P398" s="5"/>
      <c r="Q398" s="5"/>
      <c r="R398" s="5"/>
      <c r="S398" s="177"/>
      <c r="T398" s="5"/>
      <c r="U398" s="5"/>
      <c r="V398" s="5"/>
      <c r="W398" s="5"/>
      <c r="X398" s="5"/>
      <c r="Y398" s="5"/>
      <c r="Z398" s="5"/>
      <c r="AA398" s="5"/>
    </row>
    <row r="399" spans="13:27" s="34" customFormat="1" x14ac:dyDescent="0.3">
      <c r="M399" s="228"/>
      <c r="P399" s="5"/>
      <c r="Q399" s="5"/>
      <c r="R399" s="5"/>
      <c r="S399" s="177"/>
      <c r="T399" s="5"/>
      <c r="U399" s="5"/>
      <c r="V399" s="5"/>
      <c r="W399" s="5"/>
      <c r="X399" s="5"/>
      <c r="Y399" s="5"/>
      <c r="Z399" s="5"/>
      <c r="AA399" s="5"/>
    </row>
    <row r="400" spans="13:27" s="34" customFormat="1" x14ac:dyDescent="0.3">
      <c r="M400" s="228"/>
      <c r="P400" s="5"/>
      <c r="Q400" s="5"/>
      <c r="R400" s="5"/>
      <c r="S400" s="177"/>
      <c r="T400" s="5"/>
      <c r="U400" s="5"/>
      <c r="V400" s="5"/>
      <c r="W400" s="5"/>
      <c r="X400" s="5"/>
      <c r="Y400" s="5"/>
      <c r="Z400" s="5"/>
      <c r="AA400" s="5"/>
    </row>
    <row r="401" spans="13:27" s="34" customFormat="1" x14ac:dyDescent="0.3">
      <c r="M401" s="228"/>
      <c r="P401" s="5"/>
      <c r="Q401" s="5"/>
      <c r="R401" s="5"/>
      <c r="S401" s="177"/>
      <c r="T401" s="5"/>
      <c r="U401" s="5"/>
      <c r="V401" s="5"/>
      <c r="W401" s="5"/>
      <c r="X401" s="5"/>
      <c r="Y401" s="5"/>
      <c r="Z401" s="5"/>
      <c r="AA401" s="5"/>
    </row>
    <row r="402" spans="13:27" s="34" customFormat="1" x14ac:dyDescent="0.3">
      <c r="M402" s="228"/>
      <c r="P402" s="5"/>
      <c r="Q402" s="5"/>
      <c r="R402" s="5"/>
      <c r="S402" s="177"/>
      <c r="T402" s="5"/>
      <c r="U402" s="5"/>
      <c r="V402" s="5"/>
      <c r="W402" s="5"/>
      <c r="X402" s="5"/>
      <c r="Y402" s="5"/>
      <c r="Z402" s="5"/>
      <c r="AA402" s="5"/>
    </row>
    <row r="403" spans="13:27" s="34" customFormat="1" x14ac:dyDescent="0.3">
      <c r="M403" s="228"/>
      <c r="P403" s="5"/>
      <c r="Q403" s="5"/>
      <c r="R403" s="5"/>
      <c r="S403" s="177"/>
      <c r="T403" s="5"/>
      <c r="U403" s="5"/>
      <c r="V403" s="5"/>
      <c r="W403" s="5"/>
      <c r="X403" s="5"/>
      <c r="Y403" s="5"/>
      <c r="Z403" s="5"/>
      <c r="AA403" s="5"/>
    </row>
    <row r="404" spans="13:27" s="34" customFormat="1" x14ac:dyDescent="0.3">
      <c r="M404" s="228"/>
      <c r="P404" s="5"/>
      <c r="Q404" s="5"/>
      <c r="R404" s="5"/>
      <c r="S404" s="177"/>
      <c r="T404" s="5"/>
      <c r="U404" s="5"/>
      <c r="V404" s="5"/>
      <c r="W404" s="5"/>
      <c r="X404" s="5"/>
      <c r="Y404" s="5"/>
      <c r="Z404" s="5"/>
      <c r="AA404" s="5"/>
    </row>
    <row r="405" spans="13:27" s="34" customFormat="1" x14ac:dyDescent="0.3">
      <c r="M405" s="228"/>
      <c r="P405" s="5"/>
      <c r="Q405" s="5"/>
      <c r="R405" s="5"/>
      <c r="S405" s="177"/>
      <c r="T405" s="5"/>
      <c r="U405" s="5"/>
      <c r="V405" s="5"/>
      <c r="W405" s="5"/>
      <c r="X405" s="5"/>
      <c r="Y405" s="5"/>
      <c r="Z405" s="5"/>
      <c r="AA405" s="5"/>
    </row>
    <row r="406" spans="13:27" s="34" customFormat="1" x14ac:dyDescent="0.3">
      <c r="M406" s="228"/>
      <c r="P406" s="5"/>
      <c r="Q406" s="5"/>
      <c r="R406" s="5"/>
      <c r="S406" s="177"/>
      <c r="T406" s="5"/>
      <c r="U406" s="5"/>
      <c r="V406" s="5"/>
      <c r="W406" s="5"/>
      <c r="X406" s="5"/>
      <c r="Y406" s="5"/>
      <c r="Z406" s="5"/>
      <c r="AA406" s="5"/>
    </row>
    <row r="407" spans="13:27" s="34" customFormat="1" x14ac:dyDescent="0.3">
      <c r="M407" s="228"/>
      <c r="P407" s="5"/>
      <c r="Q407" s="5"/>
      <c r="R407" s="5"/>
      <c r="S407" s="177"/>
      <c r="T407" s="5"/>
      <c r="U407" s="5"/>
      <c r="V407" s="5"/>
      <c r="W407" s="5"/>
      <c r="X407" s="5"/>
      <c r="Y407" s="5"/>
      <c r="Z407" s="5"/>
      <c r="AA407" s="5"/>
    </row>
    <row r="408" spans="13:27" s="34" customFormat="1" x14ac:dyDescent="0.3">
      <c r="M408" s="228"/>
      <c r="P408" s="5"/>
      <c r="Q408" s="5"/>
      <c r="R408" s="5"/>
      <c r="S408" s="177"/>
      <c r="T408" s="5"/>
      <c r="U408" s="5"/>
      <c r="V408" s="5"/>
      <c r="W408" s="5"/>
      <c r="X408" s="5"/>
      <c r="Y408" s="5"/>
      <c r="Z408" s="5"/>
      <c r="AA408" s="5"/>
    </row>
    <row r="409" spans="13:27" s="34" customFormat="1" x14ac:dyDescent="0.3">
      <c r="M409" s="228"/>
      <c r="P409" s="5"/>
      <c r="Q409" s="5"/>
      <c r="R409" s="5"/>
      <c r="S409" s="177"/>
      <c r="T409" s="5"/>
      <c r="U409" s="5"/>
      <c r="V409" s="5"/>
      <c r="W409" s="5"/>
      <c r="X409" s="5"/>
      <c r="Y409" s="5"/>
      <c r="Z409" s="5"/>
      <c r="AA409" s="5"/>
    </row>
  </sheetData>
  <mergeCells count="3">
    <mergeCell ref="D6:G6"/>
    <mergeCell ref="H6:K6"/>
    <mergeCell ref="L6:O6"/>
  </mergeCells>
  <printOptions horizontalCentered="1"/>
  <pageMargins left="0.19685039370078741" right="0.19685039370078741" top="0.70866141732283472" bottom="0.51181102362204722" header="0.51181102362204722" footer="0.51181102362204722"/>
  <pageSetup paperSize="9" scale="48" fitToHeight="0" orientation="portrait" r:id="rId1"/>
  <headerFooter alignWithMargins="0">
    <oddHeader>&amp;P. oldal</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3136C-BF7D-4FA0-BC1A-58766176A0F3}">
  <sheetPr>
    <tabColor rgb="FF92D050"/>
    <pageSetUpPr fitToPage="1"/>
  </sheetPr>
  <dimension ref="A1:E49"/>
  <sheetViews>
    <sheetView zoomScaleNormal="100" workbookViewId="0">
      <selection activeCell="E1" sqref="E1"/>
    </sheetView>
  </sheetViews>
  <sheetFormatPr defaultRowHeight="13.2" x14ac:dyDescent="0.25"/>
  <cols>
    <col min="1" max="1" width="8.109375" style="250" customWidth="1"/>
    <col min="2" max="2" width="41" style="250" customWidth="1"/>
    <col min="3" max="3" width="28.6640625" style="250" bestFit="1" customWidth="1"/>
    <col min="4" max="4" width="15.33203125" style="250" bestFit="1" customWidth="1"/>
    <col min="5" max="5" width="22.33203125" style="250" customWidth="1"/>
    <col min="6" max="256" width="9.109375" style="250"/>
    <col min="257" max="257" width="8.109375" style="250" customWidth="1"/>
    <col min="258" max="258" width="41" style="250" customWidth="1"/>
    <col min="259" max="261" width="32.88671875" style="250" customWidth="1"/>
    <col min="262" max="512" width="9.109375" style="250"/>
    <col min="513" max="513" width="8.109375" style="250" customWidth="1"/>
    <col min="514" max="514" width="41" style="250" customWidth="1"/>
    <col min="515" max="517" width="32.88671875" style="250" customWidth="1"/>
    <col min="518" max="768" width="9.109375" style="250"/>
    <col min="769" max="769" width="8.109375" style="250" customWidth="1"/>
    <col min="770" max="770" width="41" style="250" customWidth="1"/>
    <col min="771" max="773" width="32.88671875" style="250" customWidth="1"/>
    <col min="774" max="1024" width="9.109375" style="250"/>
    <col min="1025" max="1025" width="8.109375" style="250" customWidth="1"/>
    <col min="1026" max="1026" width="41" style="250" customWidth="1"/>
    <col min="1027" max="1029" width="32.88671875" style="250" customWidth="1"/>
    <col min="1030" max="1280" width="9.109375" style="250"/>
    <col min="1281" max="1281" width="8.109375" style="250" customWidth="1"/>
    <col min="1282" max="1282" width="41" style="250" customWidth="1"/>
    <col min="1283" max="1285" width="32.88671875" style="250" customWidth="1"/>
    <col min="1286" max="1536" width="9.109375" style="250"/>
    <col min="1537" max="1537" width="8.109375" style="250" customWidth="1"/>
    <col min="1538" max="1538" width="41" style="250" customWidth="1"/>
    <col min="1539" max="1541" width="32.88671875" style="250" customWidth="1"/>
    <col min="1542" max="1792" width="9.109375" style="250"/>
    <col min="1793" max="1793" width="8.109375" style="250" customWidth="1"/>
    <col min="1794" max="1794" width="41" style="250" customWidth="1"/>
    <col min="1795" max="1797" width="32.88671875" style="250" customWidth="1"/>
    <col min="1798" max="2048" width="9.109375" style="250"/>
    <col min="2049" max="2049" width="8.109375" style="250" customWidth="1"/>
    <col min="2050" max="2050" width="41" style="250" customWidth="1"/>
    <col min="2051" max="2053" width="32.88671875" style="250" customWidth="1"/>
    <col min="2054" max="2304" width="9.109375" style="250"/>
    <col min="2305" max="2305" width="8.109375" style="250" customWidth="1"/>
    <col min="2306" max="2306" width="41" style="250" customWidth="1"/>
    <col min="2307" max="2309" width="32.88671875" style="250" customWidth="1"/>
    <col min="2310" max="2560" width="9.109375" style="250"/>
    <col min="2561" max="2561" width="8.109375" style="250" customWidth="1"/>
    <col min="2562" max="2562" width="41" style="250" customWidth="1"/>
    <col min="2563" max="2565" width="32.88671875" style="250" customWidth="1"/>
    <col min="2566" max="2816" width="9.109375" style="250"/>
    <col min="2817" max="2817" width="8.109375" style="250" customWidth="1"/>
    <col min="2818" max="2818" width="41" style="250" customWidth="1"/>
    <col min="2819" max="2821" width="32.88671875" style="250" customWidth="1"/>
    <col min="2822" max="3072" width="9.109375" style="250"/>
    <col min="3073" max="3073" width="8.109375" style="250" customWidth="1"/>
    <col min="3074" max="3074" width="41" style="250" customWidth="1"/>
    <col min="3075" max="3077" width="32.88671875" style="250" customWidth="1"/>
    <col min="3078" max="3328" width="9.109375" style="250"/>
    <col min="3329" max="3329" width="8.109375" style="250" customWidth="1"/>
    <col min="3330" max="3330" width="41" style="250" customWidth="1"/>
    <col min="3331" max="3333" width="32.88671875" style="250" customWidth="1"/>
    <col min="3334" max="3584" width="9.109375" style="250"/>
    <col min="3585" max="3585" width="8.109375" style="250" customWidth="1"/>
    <col min="3586" max="3586" width="41" style="250" customWidth="1"/>
    <col min="3587" max="3589" width="32.88671875" style="250" customWidth="1"/>
    <col min="3590" max="3840" width="9.109375" style="250"/>
    <col min="3841" max="3841" width="8.109375" style="250" customWidth="1"/>
    <col min="3842" max="3842" width="41" style="250" customWidth="1"/>
    <col min="3843" max="3845" width="32.88671875" style="250" customWidth="1"/>
    <col min="3846" max="4096" width="9.109375" style="250"/>
    <col min="4097" max="4097" width="8.109375" style="250" customWidth="1"/>
    <col min="4098" max="4098" width="41" style="250" customWidth="1"/>
    <col min="4099" max="4101" width="32.88671875" style="250" customWidth="1"/>
    <col min="4102" max="4352" width="9.109375" style="250"/>
    <col min="4353" max="4353" width="8.109375" style="250" customWidth="1"/>
    <col min="4354" max="4354" width="41" style="250" customWidth="1"/>
    <col min="4355" max="4357" width="32.88671875" style="250" customWidth="1"/>
    <col min="4358" max="4608" width="9.109375" style="250"/>
    <col min="4609" max="4609" width="8.109375" style="250" customWidth="1"/>
    <col min="4610" max="4610" width="41" style="250" customWidth="1"/>
    <col min="4611" max="4613" width="32.88671875" style="250" customWidth="1"/>
    <col min="4614" max="4864" width="9.109375" style="250"/>
    <col min="4865" max="4865" width="8.109375" style="250" customWidth="1"/>
    <col min="4866" max="4866" width="41" style="250" customWidth="1"/>
    <col min="4867" max="4869" width="32.88671875" style="250" customWidth="1"/>
    <col min="4870" max="5120" width="9.109375" style="250"/>
    <col min="5121" max="5121" width="8.109375" style="250" customWidth="1"/>
    <col min="5122" max="5122" width="41" style="250" customWidth="1"/>
    <col min="5123" max="5125" width="32.88671875" style="250" customWidth="1"/>
    <col min="5126" max="5376" width="9.109375" style="250"/>
    <col min="5377" max="5377" width="8.109375" style="250" customWidth="1"/>
    <col min="5378" max="5378" width="41" style="250" customWidth="1"/>
    <col min="5379" max="5381" width="32.88671875" style="250" customWidth="1"/>
    <col min="5382" max="5632" width="9.109375" style="250"/>
    <col min="5633" max="5633" width="8.109375" style="250" customWidth="1"/>
    <col min="5634" max="5634" width="41" style="250" customWidth="1"/>
    <col min="5635" max="5637" width="32.88671875" style="250" customWidth="1"/>
    <col min="5638" max="5888" width="9.109375" style="250"/>
    <col min="5889" max="5889" width="8.109375" style="250" customWidth="1"/>
    <col min="5890" max="5890" width="41" style="250" customWidth="1"/>
    <col min="5891" max="5893" width="32.88671875" style="250" customWidth="1"/>
    <col min="5894" max="6144" width="9.109375" style="250"/>
    <col min="6145" max="6145" width="8.109375" style="250" customWidth="1"/>
    <col min="6146" max="6146" width="41" style="250" customWidth="1"/>
    <col min="6147" max="6149" width="32.88671875" style="250" customWidth="1"/>
    <col min="6150" max="6400" width="9.109375" style="250"/>
    <col min="6401" max="6401" width="8.109375" style="250" customWidth="1"/>
    <col min="6402" max="6402" width="41" style="250" customWidth="1"/>
    <col min="6403" max="6405" width="32.88671875" style="250" customWidth="1"/>
    <col min="6406" max="6656" width="9.109375" style="250"/>
    <col min="6657" max="6657" width="8.109375" style="250" customWidth="1"/>
    <col min="6658" max="6658" width="41" style="250" customWidth="1"/>
    <col min="6659" max="6661" width="32.88671875" style="250" customWidth="1"/>
    <col min="6662" max="6912" width="9.109375" style="250"/>
    <col min="6913" max="6913" width="8.109375" style="250" customWidth="1"/>
    <col min="6914" max="6914" width="41" style="250" customWidth="1"/>
    <col min="6915" max="6917" width="32.88671875" style="250" customWidth="1"/>
    <col min="6918" max="7168" width="9.109375" style="250"/>
    <col min="7169" max="7169" width="8.109375" style="250" customWidth="1"/>
    <col min="7170" max="7170" width="41" style="250" customWidth="1"/>
    <col min="7171" max="7173" width="32.88671875" style="250" customWidth="1"/>
    <col min="7174" max="7424" width="9.109375" style="250"/>
    <col min="7425" max="7425" width="8.109375" style="250" customWidth="1"/>
    <col min="7426" max="7426" width="41" style="250" customWidth="1"/>
    <col min="7427" max="7429" width="32.88671875" style="250" customWidth="1"/>
    <col min="7430" max="7680" width="9.109375" style="250"/>
    <col min="7681" max="7681" width="8.109375" style="250" customWidth="1"/>
    <col min="7682" max="7682" width="41" style="250" customWidth="1"/>
    <col min="7683" max="7685" width="32.88671875" style="250" customWidth="1"/>
    <col min="7686" max="7936" width="9.109375" style="250"/>
    <col min="7937" max="7937" width="8.109375" style="250" customWidth="1"/>
    <col min="7938" max="7938" width="41" style="250" customWidth="1"/>
    <col min="7939" max="7941" width="32.88671875" style="250" customWidth="1"/>
    <col min="7942" max="8192" width="9.109375" style="250"/>
    <col min="8193" max="8193" width="8.109375" style="250" customWidth="1"/>
    <col min="8194" max="8194" width="41" style="250" customWidth="1"/>
    <col min="8195" max="8197" width="32.88671875" style="250" customWidth="1"/>
    <col min="8198" max="8448" width="9.109375" style="250"/>
    <col min="8449" max="8449" width="8.109375" style="250" customWidth="1"/>
    <col min="8450" max="8450" width="41" style="250" customWidth="1"/>
    <col min="8451" max="8453" width="32.88671875" style="250" customWidth="1"/>
    <col min="8454" max="8704" width="9.109375" style="250"/>
    <col min="8705" max="8705" width="8.109375" style="250" customWidth="1"/>
    <col min="8706" max="8706" width="41" style="250" customWidth="1"/>
    <col min="8707" max="8709" width="32.88671875" style="250" customWidth="1"/>
    <col min="8710" max="8960" width="9.109375" style="250"/>
    <col min="8961" max="8961" width="8.109375" style="250" customWidth="1"/>
    <col min="8962" max="8962" width="41" style="250" customWidth="1"/>
    <col min="8963" max="8965" width="32.88671875" style="250" customWidth="1"/>
    <col min="8966" max="9216" width="9.109375" style="250"/>
    <col min="9217" max="9217" width="8.109375" style="250" customWidth="1"/>
    <col min="9218" max="9218" width="41" style="250" customWidth="1"/>
    <col min="9219" max="9221" width="32.88671875" style="250" customWidth="1"/>
    <col min="9222" max="9472" width="9.109375" style="250"/>
    <col min="9473" max="9473" width="8.109375" style="250" customWidth="1"/>
    <col min="9474" max="9474" width="41" style="250" customWidth="1"/>
    <col min="9475" max="9477" width="32.88671875" style="250" customWidth="1"/>
    <col min="9478" max="9728" width="9.109375" style="250"/>
    <col min="9729" max="9729" width="8.109375" style="250" customWidth="1"/>
    <col min="9730" max="9730" width="41" style="250" customWidth="1"/>
    <col min="9731" max="9733" width="32.88671875" style="250" customWidth="1"/>
    <col min="9734" max="9984" width="9.109375" style="250"/>
    <col min="9985" max="9985" width="8.109375" style="250" customWidth="1"/>
    <col min="9986" max="9986" width="41" style="250" customWidth="1"/>
    <col min="9987" max="9989" width="32.88671875" style="250" customWidth="1"/>
    <col min="9990" max="10240" width="9.109375" style="250"/>
    <col min="10241" max="10241" width="8.109375" style="250" customWidth="1"/>
    <col min="10242" max="10242" width="41" style="250" customWidth="1"/>
    <col min="10243" max="10245" width="32.88671875" style="250" customWidth="1"/>
    <col min="10246" max="10496" width="9.109375" style="250"/>
    <col min="10497" max="10497" width="8.109375" style="250" customWidth="1"/>
    <col min="10498" max="10498" width="41" style="250" customWidth="1"/>
    <col min="10499" max="10501" width="32.88671875" style="250" customWidth="1"/>
    <col min="10502" max="10752" width="9.109375" style="250"/>
    <col min="10753" max="10753" width="8.109375" style="250" customWidth="1"/>
    <col min="10754" max="10754" width="41" style="250" customWidth="1"/>
    <col min="10755" max="10757" width="32.88671875" style="250" customWidth="1"/>
    <col min="10758" max="11008" width="9.109375" style="250"/>
    <col min="11009" max="11009" width="8.109375" style="250" customWidth="1"/>
    <col min="11010" max="11010" width="41" style="250" customWidth="1"/>
    <col min="11011" max="11013" width="32.88671875" style="250" customWidth="1"/>
    <col min="11014" max="11264" width="9.109375" style="250"/>
    <col min="11265" max="11265" width="8.109375" style="250" customWidth="1"/>
    <col min="11266" max="11266" width="41" style="250" customWidth="1"/>
    <col min="11267" max="11269" width="32.88671875" style="250" customWidth="1"/>
    <col min="11270" max="11520" width="9.109375" style="250"/>
    <col min="11521" max="11521" width="8.109375" style="250" customWidth="1"/>
    <col min="11522" max="11522" width="41" style="250" customWidth="1"/>
    <col min="11523" max="11525" width="32.88671875" style="250" customWidth="1"/>
    <col min="11526" max="11776" width="9.109375" style="250"/>
    <col min="11777" max="11777" width="8.109375" style="250" customWidth="1"/>
    <col min="11778" max="11778" width="41" style="250" customWidth="1"/>
    <col min="11779" max="11781" width="32.88671875" style="250" customWidth="1"/>
    <col min="11782" max="12032" width="9.109375" style="250"/>
    <col min="12033" max="12033" width="8.109375" style="250" customWidth="1"/>
    <col min="12034" max="12034" width="41" style="250" customWidth="1"/>
    <col min="12035" max="12037" width="32.88671875" style="250" customWidth="1"/>
    <col min="12038" max="12288" width="9.109375" style="250"/>
    <col min="12289" max="12289" width="8.109375" style="250" customWidth="1"/>
    <col min="12290" max="12290" width="41" style="250" customWidth="1"/>
    <col min="12291" max="12293" width="32.88671875" style="250" customWidth="1"/>
    <col min="12294" max="12544" width="9.109375" style="250"/>
    <col min="12545" max="12545" width="8.109375" style="250" customWidth="1"/>
    <col min="12546" max="12546" width="41" style="250" customWidth="1"/>
    <col min="12547" max="12549" width="32.88671875" style="250" customWidth="1"/>
    <col min="12550" max="12800" width="9.109375" style="250"/>
    <col min="12801" max="12801" width="8.109375" style="250" customWidth="1"/>
    <col min="12802" max="12802" width="41" style="250" customWidth="1"/>
    <col min="12803" max="12805" width="32.88671875" style="250" customWidth="1"/>
    <col min="12806" max="13056" width="9.109375" style="250"/>
    <col min="13057" max="13057" width="8.109375" style="250" customWidth="1"/>
    <col min="13058" max="13058" width="41" style="250" customWidth="1"/>
    <col min="13059" max="13061" width="32.88671875" style="250" customWidth="1"/>
    <col min="13062" max="13312" width="9.109375" style="250"/>
    <col min="13313" max="13313" width="8.109375" style="250" customWidth="1"/>
    <col min="13314" max="13314" width="41" style="250" customWidth="1"/>
    <col min="13315" max="13317" width="32.88671875" style="250" customWidth="1"/>
    <col min="13318" max="13568" width="9.109375" style="250"/>
    <col min="13569" max="13569" width="8.109375" style="250" customWidth="1"/>
    <col min="13570" max="13570" width="41" style="250" customWidth="1"/>
    <col min="13571" max="13573" width="32.88671875" style="250" customWidth="1"/>
    <col min="13574" max="13824" width="9.109375" style="250"/>
    <col min="13825" max="13825" width="8.109375" style="250" customWidth="1"/>
    <col min="13826" max="13826" width="41" style="250" customWidth="1"/>
    <col min="13827" max="13829" width="32.88671875" style="250" customWidth="1"/>
    <col min="13830" max="14080" width="9.109375" style="250"/>
    <col min="14081" max="14081" width="8.109375" style="250" customWidth="1"/>
    <col min="14082" max="14082" width="41" style="250" customWidth="1"/>
    <col min="14083" max="14085" width="32.88671875" style="250" customWidth="1"/>
    <col min="14086" max="14336" width="9.109375" style="250"/>
    <col min="14337" max="14337" width="8.109375" style="250" customWidth="1"/>
    <col min="14338" max="14338" width="41" style="250" customWidth="1"/>
    <col min="14339" max="14341" width="32.88671875" style="250" customWidth="1"/>
    <col min="14342" max="14592" width="9.109375" style="250"/>
    <col min="14593" max="14593" width="8.109375" style="250" customWidth="1"/>
    <col min="14594" max="14594" width="41" style="250" customWidth="1"/>
    <col min="14595" max="14597" width="32.88671875" style="250" customWidth="1"/>
    <col min="14598" max="14848" width="9.109375" style="250"/>
    <col min="14849" max="14849" width="8.109375" style="250" customWidth="1"/>
    <col min="14850" max="14850" width="41" style="250" customWidth="1"/>
    <col min="14851" max="14853" width="32.88671875" style="250" customWidth="1"/>
    <col min="14854" max="15104" width="9.109375" style="250"/>
    <col min="15105" max="15105" width="8.109375" style="250" customWidth="1"/>
    <col min="15106" max="15106" width="41" style="250" customWidth="1"/>
    <col min="15107" max="15109" width="32.88671875" style="250" customWidth="1"/>
    <col min="15110" max="15360" width="9.109375" style="250"/>
    <col min="15361" max="15361" width="8.109375" style="250" customWidth="1"/>
    <col min="15362" max="15362" width="41" style="250" customWidth="1"/>
    <col min="15363" max="15365" width="32.88671875" style="250" customWidth="1"/>
    <col min="15366" max="15616" width="9.109375" style="250"/>
    <col min="15617" max="15617" width="8.109375" style="250" customWidth="1"/>
    <col min="15618" max="15618" width="41" style="250" customWidth="1"/>
    <col min="15619" max="15621" width="32.88671875" style="250" customWidth="1"/>
    <col min="15622" max="15872" width="9.109375" style="250"/>
    <col min="15873" max="15873" width="8.109375" style="250" customWidth="1"/>
    <col min="15874" max="15874" width="41" style="250" customWidth="1"/>
    <col min="15875" max="15877" width="32.88671875" style="250" customWidth="1"/>
    <col min="15878" max="16128" width="9.109375" style="250"/>
    <col min="16129" max="16129" width="8.109375" style="250" customWidth="1"/>
    <col min="16130" max="16130" width="41" style="250" customWidth="1"/>
    <col min="16131" max="16133" width="32.88671875" style="250" customWidth="1"/>
    <col min="16134" max="16384" width="9.109375" style="250"/>
  </cols>
  <sheetData>
    <row r="1" spans="1:5" ht="13.8" x14ac:dyDescent="0.25">
      <c r="E1" s="251" t="s">
        <v>2009</v>
      </c>
    </row>
    <row r="3" spans="1:5" ht="15" x14ac:dyDescent="0.25">
      <c r="A3" s="609" t="s">
        <v>1421</v>
      </c>
      <c r="B3" s="610"/>
      <c r="C3" s="610"/>
      <c r="D3" s="610"/>
      <c r="E3" s="610"/>
    </row>
    <row r="4" spans="1:5" ht="15" x14ac:dyDescent="0.25">
      <c r="A4" s="264" t="s">
        <v>475</v>
      </c>
      <c r="B4" s="264" t="s">
        <v>476</v>
      </c>
      <c r="C4" s="264" t="s">
        <v>477</v>
      </c>
      <c r="D4" s="264" t="s">
        <v>478</v>
      </c>
      <c r="E4" s="264" t="s">
        <v>479</v>
      </c>
    </row>
    <row r="5" spans="1:5" ht="15" x14ac:dyDescent="0.25">
      <c r="A5" s="264">
        <v>1</v>
      </c>
      <c r="B5" s="264">
        <v>2</v>
      </c>
      <c r="C5" s="264">
        <v>3</v>
      </c>
      <c r="D5" s="264">
        <v>4</v>
      </c>
      <c r="E5" s="264">
        <v>5</v>
      </c>
    </row>
    <row r="6" spans="1:5" x14ac:dyDescent="0.25">
      <c r="A6" s="253" t="s">
        <v>480</v>
      </c>
      <c r="B6" s="254" t="s">
        <v>1422</v>
      </c>
      <c r="C6" s="255">
        <v>1010260245</v>
      </c>
      <c r="D6" s="255">
        <v>0</v>
      </c>
      <c r="E6" s="255">
        <v>1010260245</v>
      </c>
    </row>
    <row r="7" spans="1:5" ht="26.4" x14ac:dyDescent="0.25">
      <c r="A7" s="253" t="s">
        <v>482</v>
      </c>
      <c r="B7" s="254" t="s">
        <v>1423</v>
      </c>
      <c r="C7" s="255">
        <v>365952313</v>
      </c>
      <c r="D7" s="255">
        <v>0</v>
      </c>
      <c r="E7" s="255">
        <v>365952313</v>
      </c>
    </row>
    <row r="8" spans="1:5" ht="26.4" x14ac:dyDescent="0.25">
      <c r="A8" s="253" t="s">
        <v>484</v>
      </c>
      <c r="B8" s="254" t="s">
        <v>1424</v>
      </c>
      <c r="C8" s="255">
        <v>109677511</v>
      </c>
      <c r="D8" s="255">
        <v>0</v>
      </c>
      <c r="E8" s="255">
        <v>109677511</v>
      </c>
    </row>
    <row r="9" spans="1:5" ht="26.4" x14ac:dyDescent="0.25">
      <c r="A9" s="256" t="s">
        <v>486</v>
      </c>
      <c r="B9" s="257" t="s">
        <v>1425</v>
      </c>
      <c r="C9" s="258">
        <v>1485890069</v>
      </c>
      <c r="D9" s="258">
        <v>0</v>
      </c>
      <c r="E9" s="258">
        <v>1485890069</v>
      </c>
    </row>
    <row r="10" spans="1:5" x14ac:dyDescent="0.25">
      <c r="A10" s="253" t="s">
        <v>488</v>
      </c>
      <c r="B10" s="254" t="s">
        <v>1426</v>
      </c>
      <c r="C10" s="255">
        <v>0</v>
      </c>
      <c r="D10" s="255">
        <v>0</v>
      </c>
      <c r="E10" s="255">
        <v>0</v>
      </c>
    </row>
    <row r="11" spans="1:5" x14ac:dyDescent="0.25">
      <c r="A11" s="253" t="s">
        <v>490</v>
      </c>
      <c r="B11" s="254" t="s">
        <v>1427</v>
      </c>
      <c r="C11" s="255">
        <v>0</v>
      </c>
      <c r="D11" s="255">
        <v>0</v>
      </c>
      <c r="E11" s="255">
        <v>0</v>
      </c>
    </row>
    <row r="12" spans="1:5" ht="26.4" x14ac:dyDescent="0.25">
      <c r="A12" s="256" t="s">
        <v>492</v>
      </c>
      <c r="B12" s="257" t="s">
        <v>1428</v>
      </c>
      <c r="C12" s="258">
        <v>0</v>
      </c>
      <c r="D12" s="258">
        <v>0</v>
      </c>
      <c r="E12" s="258">
        <v>0</v>
      </c>
    </row>
    <row r="13" spans="1:5" ht="26.4" x14ac:dyDescent="0.25">
      <c r="A13" s="253" t="s">
        <v>494</v>
      </c>
      <c r="B13" s="254" t="s">
        <v>1429</v>
      </c>
      <c r="C13" s="255">
        <v>2883914652</v>
      </c>
      <c r="D13" s="255">
        <v>-1254812172</v>
      </c>
      <c r="E13" s="255">
        <v>1629102480</v>
      </c>
    </row>
    <row r="14" spans="1:5" ht="26.4" x14ac:dyDescent="0.25">
      <c r="A14" s="253" t="s">
        <v>496</v>
      </c>
      <c r="B14" s="254" t="s">
        <v>1430</v>
      </c>
      <c r="C14" s="255">
        <v>183789593</v>
      </c>
      <c r="D14" s="255">
        <v>0</v>
      </c>
      <c r="E14" s="255">
        <v>183789593</v>
      </c>
    </row>
    <row r="15" spans="1:5" ht="26.4" x14ac:dyDescent="0.25">
      <c r="A15" s="253" t="s">
        <v>498</v>
      </c>
      <c r="B15" s="254" t="s">
        <v>1431</v>
      </c>
      <c r="C15" s="255">
        <v>45365581</v>
      </c>
      <c r="D15" s="255">
        <v>0</v>
      </c>
      <c r="E15" s="255">
        <v>45365581</v>
      </c>
    </row>
    <row r="16" spans="1:5" ht="26.4" x14ac:dyDescent="0.25">
      <c r="A16" s="253" t="s">
        <v>500</v>
      </c>
      <c r="B16" s="254" t="s">
        <v>1432</v>
      </c>
      <c r="C16" s="255">
        <v>304373533</v>
      </c>
      <c r="D16" s="255">
        <v>0</v>
      </c>
      <c r="E16" s="255">
        <v>304373533</v>
      </c>
    </row>
    <row r="17" spans="1:5" ht="26.4" x14ac:dyDescent="0.25">
      <c r="A17" s="256" t="s">
        <v>502</v>
      </c>
      <c r="B17" s="257" t="s">
        <v>1433</v>
      </c>
      <c r="C17" s="258">
        <v>3417443359</v>
      </c>
      <c r="D17" s="258">
        <v>-1254812172</v>
      </c>
      <c r="E17" s="258">
        <v>2162631187</v>
      </c>
    </row>
    <row r="18" spans="1:5" x14ac:dyDescent="0.25">
      <c r="A18" s="253" t="s">
        <v>504</v>
      </c>
      <c r="B18" s="254" t="s">
        <v>1434</v>
      </c>
      <c r="C18" s="255">
        <v>53787032</v>
      </c>
      <c r="D18" s="255">
        <v>0</v>
      </c>
      <c r="E18" s="255">
        <v>53787032</v>
      </c>
    </row>
    <row r="19" spans="1:5" x14ac:dyDescent="0.25">
      <c r="A19" s="253" t="s">
        <v>505</v>
      </c>
      <c r="B19" s="254" t="s">
        <v>1435</v>
      </c>
      <c r="C19" s="255">
        <v>841042409</v>
      </c>
      <c r="D19" s="255">
        <v>0</v>
      </c>
      <c r="E19" s="255">
        <v>841042409</v>
      </c>
    </row>
    <row r="20" spans="1:5" x14ac:dyDescent="0.25">
      <c r="A20" s="253" t="s">
        <v>507</v>
      </c>
      <c r="B20" s="254" t="s">
        <v>1436</v>
      </c>
      <c r="C20" s="255">
        <v>72949</v>
      </c>
      <c r="D20" s="255">
        <v>0</v>
      </c>
      <c r="E20" s="255">
        <v>72949</v>
      </c>
    </row>
    <row r="21" spans="1:5" x14ac:dyDescent="0.25">
      <c r="A21" s="253" t="s">
        <v>509</v>
      </c>
      <c r="B21" s="254" t="s">
        <v>1437</v>
      </c>
      <c r="C21" s="255">
        <v>253919396</v>
      </c>
      <c r="D21" s="255">
        <v>0</v>
      </c>
      <c r="E21" s="255">
        <v>253919396</v>
      </c>
    </row>
    <row r="22" spans="1:5" x14ac:dyDescent="0.25">
      <c r="A22" s="256" t="s">
        <v>511</v>
      </c>
      <c r="B22" s="257" t="s">
        <v>1438</v>
      </c>
      <c r="C22" s="258">
        <v>1148821786</v>
      </c>
      <c r="D22" s="258">
        <v>0</v>
      </c>
      <c r="E22" s="258">
        <v>1148821786</v>
      </c>
    </row>
    <row r="23" spans="1:5" x14ac:dyDescent="0.25">
      <c r="A23" s="253" t="s">
        <v>513</v>
      </c>
      <c r="B23" s="254" t="s">
        <v>1439</v>
      </c>
      <c r="C23" s="255">
        <v>742724917</v>
      </c>
      <c r="D23" s="255">
        <v>0</v>
      </c>
      <c r="E23" s="255">
        <v>742724917</v>
      </c>
    </row>
    <row r="24" spans="1:5" x14ac:dyDescent="0.25">
      <c r="A24" s="253" t="s">
        <v>515</v>
      </c>
      <c r="B24" s="254" t="s">
        <v>1440</v>
      </c>
      <c r="C24" s="255">
        <v>120299940</v>
      </c>
      <c r="D24" s="255">
        <v>0</v>
      </c>
      <c r="E24" s="255">
        <v>120299940</v>
      </c>
    </row>
    <row r="25" spans="1:5" x14ac:dyDescent="0.25">
      <c r="A25" s="253" t="s">
        <v>517</v>
      </c>
      <c r="B25" s="254" t="s">
        <v>1441</v>
      </c>
      <c r="C25" s="255">
        <v>131524060</v>
      </c>
      <c r="D25" s="255">
        <v>0</v>
      </c>
      <c r="E25" s="255">
        <v>131524060</v>
      </c>
    </row>
    <row r="26" spans="1:5" x14ac:dyDescent="0.25">
      <c r="A26" s="256" t="s">
        <v>519</v>
      </c>
      <c r="B26" s="257" t="s">
        <v>1442</v>
      </c>
      <c r="C26" s="258">
        <v>994548917</v>
      </c>
      <c r="D26" s="258">
        <v>0</v>
      </c>
      <c r="E26" s="258">
        <v>994548917</v>
      </c>
    </row>
    <row r="27" spans="1:5" x14ac:dyDescent="0.25">
      <c r="A27" s="256" t="s">
        <v>521</v>
      </c>
      <c r="B27" s="257" t="s">
        <v>1443</v>
      </c>
      <c r="C27" s="258">
        <v>381694641</v>
      </c>
      <c r="D27" s="258">
        <v>0</v>
      </c>
      <c r="E27" s="258">
        <v>381694641</v>
      </c>
    </row>
    <row r="28" spans="1:5" x14ac:dyDescent="0.25">
      <c r="A28" s="256" t="s">
        <v>523</v>
      </c>
      <c r="B28" s="257" t="s">
        <v>1444</v>
      </c>
      <c r="C28" s="258">
        <v>2221161364</v>
      </c>
      <c r="D28" s="258">
        <v>-1254812172</v>
      </c>
      <c r="E28" s="258">
        <v>966349192</v>
      </c>
    </row>
    <row r="29" spans="1:5" ht="26.4" x14ac:dyDescent="0.25">
      <c r="A29" s="256" t="s">
        <v>525</v>
      </c>
      <c r="B29" s="257" t="s">
        <v>1445</v>
      </c>
      <c r="C29" s="258">
        <v>157106720</v>
      </c>
      <c r="D29" s="258">
        <v>0</v>
      </c>
      <c r="E29" s="258">
        <v>157106720</v>
      </c>
    </row>
    <row r="30" spans="1:5" x14ac:dyDescent="0.25">
      <c r="A30" s="253" t="s">
        <v>527</v>
      </c>
      <c r="B30" s="254" t="s">
        <v>1446</v>
      </c>
      <c r="C30" s="255">
        <v>0</v>
      </c>
      <c r="D30" s="255">
        <v>0</v>
      </c>
      <c r="E30" s="255">
        <v>0</v>
      </c>
    </row>
    <row r="31" spans="1:5" ht="39.6" x14ac:dyDescent="0.25">
      <c r="A31" s="253" t="s">
        <v>529</v>
      </c>
      <c r="B31" s="254" t="s">
        <v>1447</v>
      </c>
      <c r="C31" s="255">
        <v>883500</v>
      </c>
      <c r="D31" s="255">
        <v>0</v>
      </c>
      <c r="E31" s="255">
        <v>883500</v>
      </c>
    </row>
    <row r="32" spans="1:5" ht="39.6" x14ac:dyDescent="0.25">
      <c r="A32" s="253" t="s">
        <v>531</v>
      </c>
      <c r="B32" s="254" t="s">
        <v>1448</v>
      </c>
      <c r="C32" s="255">
        <v>0</v>
      </c>
      <c r="D32" s="255">
        <v>0</v>
      </c>
      <c r="E32" s="255">
        <v>0</v>
      </c>
    </row>
    <row r="33" spans="1:5" ht="26.4" x14ac:dyDescent="0.25">
      <c r="A33" s="253" t="s">
        <v>533</v>
      </c>
      <c r="B33" s="254" t="s">
        <v>1449</v>
      </c>
      <c r="C33" s="255">
        <v>309050</v>
      </c>
      <c r="D33" s="255">
        <v>0</v>
      </c>
      <c r="E33" s="255">
        <v>309050</v>
      </c>
    </row>
    <row r="34" spans="1:5" ht="26.4" x14ac:dyDescent="0.25">
      <c r="A34" s="253" t="s">
        <v>535</v>
      </c>
      <c r="B34" s="254" t="s">
        <v>1450</v>
      </c>
      <c r="C34" s="255">
        <v>0</v>
      </c>
      <c r="D34" s="255">
        <v>0</v>
      </c>
      <c r="E34" s="255">
        <v>0</v>
      </c>
    </row>
    <row r="35" spans="1:5" ht="39.6" x14ac:dyDescent="0.25">
      <c r="A35" s="253" t="s">
        <v>537</v>
      </c>
      <c r="B35" s="254" t="s">
        <v>1451</v>
      </c>
      <c r="C35" s="255">
        <v>0</v>
      </c>
      <c r="D35" s="255">
        <v>0</v>
      </c>
      <c r="E35" s="255">
        <v>0</v>
      </c>
    </row>
    <row r="36" spans="1:5" ht="52.8" x14ac:dyDescent="0.25">
      <c r="A36" s="253" t="s">
        <v>539</v>
      </c>
      <c r="B36" s="254" t="s">
        <v>1452</v>
      </c>
      <c r="C36" s="255">
        <v>0</v>
      </c>
      <c r="D36" s="255">
        <v>0</v>
      </c>
      <c r="E36" s="255">
        <v>0</v>
      </c>
    </row>
    <row r="37" spans="1:5" ht="26.4" x14ac:dyDescent="0.25">
      <c r="A37" s="256" t="s">
        <v>541</v>
      </c>
      <c r="B37" s="257" t="s">
        <v>1453</v>
      </c>
      <c r="C37" s="258">
        <v>1192550</v>
      </c>
      <c r="D37" s="258">
        <v>0</v>
      </c>
      <c r="E37" s="258">
        <v>1192550</v>
      </c>
    </row>
    <row r="38" spans="1:5" ht="26.4" x14ac:dyDescent="0.25">
      <c r="A38" s="253" t="s">
        <v>543</v>
      </c>
      <c r="B38" s="254" t="s">
        <v>1454</v>
      </c>
      <c r="C38" s="255">
        <v>0</v>
      </c>
      <c r="D38" s="255">
        <v>0</v>
      </c>
      <c r="E38" s="255">
        <v>0</v>
      </c>
    </row>
    <row r="39" spans="1:5" ht="39.6" x14ac:dyDescent="0.25">
      <c r="A39" s="253" t="s">
        <v>545</v>
      </c>
      <c r="B39" s="254" t="s">
        <v>1455</v>
      </c>
      <c r="C39" s="255">
        <v>0</v>
      </c>
      <c r="D39" s="255">
        <v>0</v>
      </c>
      <c r="E39" s="255">
        <v>0</v>
      </c>
    </row>
    <row r="40" spans="1:5" ht="26.4" x14ac:dyDescent="0.25">
      <c r="A40" s="253" t="s">
        <v>547</v>
      </c>
      <c r="B40" s="254" t="s">
        <v>1456</v>
      </c>
      <c r="C40" s="255">
        <v>9886878</v>
      </c>
      <c r="D40" s="255">
        <v>0</v>
      </c>
      <c r="E40" s="255">
        <v>9886878</v>
      </c>
    </row>
    <row r="41" spans="1:5" ht="26.4" x14ac:dyDescent="0.25">
      <c r="A41" s="253" t="s">
        <v>549</v>
      </c>
      <c r="B41" s="254" t="s">
        <v>1457</v>
      </c>
      <c r="C41" s="255">
        <v>0</v>
      </c>
      <c r="D41" s="255">
        <v>0</v>
      </c>
      <c r="E41" s="255">
        <v>0</v>
      </c>
    </row>
    <row r="42" spans="1:5" x14ac:dyDescent="0.25">
      <c r="A42" s="253" t="s">
        <v>551</v>
      </c>
      <c r="B42" s="254" t="s">
        <v>1458</v>
      </c>
      <c r="C42" s="255">
        <v>0</v>
      </c>
      <c r="D42" s="255">
        <v>0</v>
      </c>
      <c r="E42" s="255">
        <v>0</v>
      </c>
    </row>
    <row r="43" spans="1:5" ht="26.4" x14ac:dyDescent="0.25">
      <c r="A43" s="253" t="s">
        <v>552</v>
      </c>
      <c r="B43" s="254" t="s">
        <v>1459</v>
      </c>
      <c r="C43" s="255">
        <v>0</v>
      </c>
      <c r="D43" s="255">
        <v>0</v>
      </c>
      <c r="E43" s="255">
        <v>0</v>
      </c>
    </row>
    <row r="44" spans="1:5" ht="26.4" x14ac:dyDescent="0.25">
      <c r="A44" s="253" t="s">
        <v>554</v>
      </c>
      <c r="B44" s="254" t="s">
        <v>1460</v>
      </c>
      <c r="C44" s="255">
        <v>0</v>
      </c>
      <c r="D44" s="255">
        <v>0</v>
      </c>
      <c r="E44" s="255">
        <v>0</v>
      </c>
    </row>
    <row r="45" spans="1:5" ht="39.6" x14ac:dyDescent="0.25">
      <c r="A45" s="253" t="s">
        <v>556</v>
      </c>
      <c r="B45" s="254" t="s">
        <v>1461</v>
      </c>
      <c r="C45" s="255">
        <v>0</v>
      </c>
      <c r="D45" s="255">
        <v>0</v>
      </c>
      <c r="E45" s="255">
        <v>0</v>
      </c>
    </row>
    <row r="46" spans="1:5" ht="52.8" x14ac:dyDescent="0.25">
      <c r="A46" s="253" t="s">
        <v>557</v>
      </c>
      <c r="B46" s="254" t="s">
        <v>1462</v>
      </c>
      <c r="C46" s="255">
        <v>0</v>
      </c>
      <c r="D46" s="255">
        <v>0</v>
      </c>
      <c r="E46" s="255">
        <v>0</v>
      </c>
    </row>
    <row r="47" spans="1:5" ht="26.4" x14ac:dyDescent="0.25">
      <c r="A47" s="256" t="s">
        <v>559</v>
      </c>
      <c r="B47" s="257" t="s">
        <v>1463</v>
      </c>
      <c r="C47" s="258">
        <v>9886878</v>
      </c>
      <c r="D47" s="258">
        <v>0</v>
      </c>
      <c r="E47" s="258">
        <v>9886878</v>
      </c>
    </row>
    <row r="48" spans="1:5" ht="26.4" x14ac:dyDescent="0.25">
      <c r="A48" s="256" t="s">
        <v>560</v>
      </c>
      <c r="B48" s="257" t="s">
        <v>1464</v>
      </c>
      <c r="C48" s="258">
        <v>-8694328</v>
      </c>
      <c r="D48" s="258">
        <v>0</v>
      </c>
      <c r="E48" s="258">
        <v>-8694328</v>
      </c>
    </row>
    <row r="49" spans="1:5" x14ac:dyDescent="0.25">
      <c r="A49" s="256" t="s">
        <v>562</v>
      </c>
      <c r="B49" s="257" t="s">
        <v>1465</v>
      </c>
      <c r="C49" s="258">
        <v>148412392</v>
      </c>
      <c r="D49" s="258">
        <v>0</v>
      </c>
      <c r="E49" s="258">
        <v>148412392</v>
      </c>
    </row>
  </sheetData>
  <mergeCells count="1">
    <mergeCell ref="A3:E3"/>
  </mergeCells>
  <pageMargins left="0.75" right="0.75" top="1" bottom="1" header="0.5" footer="0.5"/>
  <pageSetup paperSize="9" scale="76" fitToHeight="0" orientation="portrait"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M32"/>
  <sheetViews>
    <sheetView view="pageBreakPreview" zoomScale="110" zoomScaleNormal="100" zoomScaleSheetLayoutView="110" workbookViewId="0">
      <selection activeCell="M1" sqref="M1"/>
    </sheetView>
  </sheetViews>
  <sheetFormatPr defaultRowHeight="13.2" x14ac:dyDescent="0.25"/>
  <cols>
    <col min="1" max="1" width="40" style="10" customWidth="1"/>
    <col min="2" max="2" width="10.44140625" style="10" customWidth="1"/>
    <col min="3" max="6" width="10.44140625" style="9" customWidth="1"/>
    <col min="7" max="7" width="4.6640625" style="9" customWidth="1"/>
    <col min="8" max="8" width="32.44140625" style="9" customWidth="1"/>
    <col min="9" max="9" width="10.44140625" style="9" customWidth="1"/>
    <col min="10" max="10" width="10.6640625" style="9" bestFit="1" customWidth="1"/>
    <col min="11" max="11" width="9.88671875" style="9" customWidth="1"/>
    <col min="12" max="12" width="10.6640625" style="9" bestFit="1" customWidth="1"/>
    <col min="13" max="13" width="11.33203125" style="9" customWidth="1"/>
    <col min="14" max="244" width="9.109375" style="10"/>
    <col min="245" max="245" width="40" style="10" customWidth="1"/>
    <col min="246" max="246" width="12" style="10" customWidth="1"/>
    <col min="247" max="249" width="10.44140625" style="10" customWidth="1"/>
    <col min="250" max="250" width="11" style="10" customWidth="1"/>
    <col min="251" max="251" width="4.6640625" style="10" customWidth="1"/>
    <col min="252" max="252" width="32.44140625" style="10" customWidth="1"/>
    <col min="253" max="253" width="12" style="10" customWidth="1"/>
    <col min="254" max="256" width="13.5546875" style="10" customWidth="1"/>
    <col min="257" max="257" width="11" style="10" customWidth="1"/>
    <col min="258" max="500" width="9.109375" style="10"/>
    <col min="501" max="501" width="40" style="10" customWidth="1"/>
    <col min="502" max="502" width="12" style="10" customWidth="1"/>
    <col min="503" max="505" width="10.44140625" style="10" customWidth="1"/>
    <col min="506" max="506" width="11" style="10" customWidth="1"/>
    <col min="507" max="507" width="4.6640625" style="10" customWidth="1"/>
    <col min="508" max="508" width="32.44140625" style="10" customWidth="1"/>
    <col min="509" max="509" width="12" style="10" customWidth="1"/>
    <col min="510" max="512" width="13.5546875" style="10" customWidth="1"/>
    <col min="513" max="513" width="11" style="10" customWidth="1"/>
    <col min="514" max="756" width="9.109375" style="10"/>
    <col min="757" max="757" width="40" style="10" customWidth="1"/>
    <col min="758" max="758" width="12" style="10" customWidth="1"/>
    <col min="759" max="761" width="10.44140625" style="10" customWidth="1"/>
    <col min="762" max="762" width="11" style="10" customWidth="1"/>
    <col min="763" max="763" width="4.6640625" style="10" customWidth="1"/>
    <col min="764" max="764" width="32.44140625" style="10" customWidth="1"/>
    <col min="765" max="765" width="12" style="10" customWidth="1"/>
    <col min="766" max="768" width="13.5546875" style="10" customWidth="1"/>
    <col min="769" max="769" width="11" style="10" customWidth="1"/>
    <col min="770" max="1012" width="9.109375" style="10"/>
    <col min="1013" max="1013" width="40" style="10" customWidth="1"/>
    <col min="1014" max="1014" width="12" style="10" customWidth="1"/>
    <col min="1015" max="1017" width="10.44140625" style="10" customWidth="1"/>
    <col min="1018" max="1018" width="11" style="10" customWidth="1"/>
    <col min="1019" max="1019" width="4.6640625" style="10" customWidth="1"/>
    <col min="1020" max="1020" width="32.44140625" style="10" customWidth="1"/>
    <col min="1021" max="1021" width="12" style="10" customWidth="1"/>
    <col min="1022" max="1024" width="13.5546875" style="10" customWidth="1"/>
    <col min="1025" max="1025" width="11" style="10" customWidth="1"/>
    <col min="1026" max="1268" width="9.109375" style="10"/>
    <col min="1269" max="1269" width="40" style="10" customWidth="1"/>
    <col min="1270" max="1270" width="12" style="10" customWidth="1"/>
    <col min="1271" max="1273" width="10.44140625" style="10" customWidth="1"/>
    <col min="1274" max="1274" width="11" style="10" customWidth="1"/>
    <col min="1275" max="1275" width="4.6640625" style="10" customWidth="1"/>
    <col min="1276" max="1276" width="32.44140625" style="10" customWidth="1"/>
    <col min="1277" max="1277" width="12" style="10" customWidth="1"/>
    <col min="1278" max="1280" width="13.5546875" style="10" customWidth="1"/>
    <col min="1281" max="1281" width="11" style="10" customWidth="1"/>
    <col min="1282" max="1524" width="9.109375" style="10"/>
    <col min="1525" max="1525" width="40" style="10" customWidth="1"/>
    <col min="1526" max="1526" width="12" style="10" customWidth="1"/>
    <col min="1527" max="1529" width="10.44140625" style="10" customWidth="1"/>
    <col min="1530" max="1530" width="11" style="10" customWidth="1"/>
    <col min="1531" max="1531" width="4.6640625" style="10" customWidth="1"/>
    <col min="1532" max="1532" width="32.44140625" style="10" customWidth="1"/>
    <col min="1533" max="1533" width="12" style="10" customWidth="1"/>
    <col min="1534" max="1536" width="13.5546875" style="10" customWidth="1"/>
    <col min="1537" max="1537" width="11" style="10" customWidth="1"/>
    <col min="1538" max="1780" width="9.109375" style="10"/>
    <col min="1781" max="1781" width="40" style="10" customWidth="1"/>
    <col min="1782" max="1782" width="12" style="10" customWidth="1"/>
    <col min="1783" max="1785" width="10.44140625" style="10" customWidth="1"/>
    <col min="1786" max="1786" width="11" style="10" customWidth="1"/>
    <col min="1787" max="1787" width="4.6640625" style="10" customWidth="1"/>
    <col min="1788" max="1788" width="32.44140625" style="10" customWidth="1"/>
    <col min="1789" max="1789" width="12" style="10" customWidth="1"/>
    <col min="1790" max="1792" width="13.5546875" style="10" customWidth="1"/>
    <col min="1793" max="1793" width="11" style="10" customWidth="1"/>
    <col min="1794" max="2036" width="9.109375" style="10"/>
    <col min="2037" max="2037" width="40" style="10" customWidth="1"/>
    <col min="2038" max="2038" width="12" style="10" customWidth="1"/>
    <col min="2039" max="2041" width="10.44140625" style="10" customWidth="1"/>
    <col min="2042" max="2042" width="11" style="10" customWidth="1"/>
    <col min="2043" max="2043" width="4.6640625" style="10" customWidth="1"/>
    <col min="2044" max="2044" width="32.44140625" style="10" customWidth="1"/>
    <col min="2045" max="2045" width="12" style="10" customWidth="1"/>
    <col min="2046" max="2048" width="13.5546875" style="10" customWidth="1"/>
    <col min="2049" max="2049" width="11" style="10" customWidth="1"/>
    <col min="2050" max="2292" width="9.109375" style="10"/>
    <col min="2293" max="2293" width="40" style="10" customWidth="1"/>
    <col min="2294" max="2294" width="12" style="10" customWidth="1"/>
    <col min="2295" max="2297" width="10.44140625" style="10" customWidth="1"/>
    <col min="2298" max="2298" width="11" style="10" customWidth="1"/>
    <col min="2299" max="2299" width="4.6640625" style="10" customWidth="1"/>
    <col min="2300" max="2300" width="32.44140625" style="10" customWidth="1"/>
    <col min="2301" max="2301" width="12" style="10" customWidth="1"/>
    <col min="2302" max="2304" width="13.5546875" style="10" customWidth="1"/>
    <col min="2305" max="2305" width="11" style="10" customWidth="1"/>
    <col min="2306" max="2548" width="9.109375" style="10"/>
    <col min="2549" max="2549" width="40" style="10" customWidth="1"/>
    <col min="2550" max="2550" width="12" style="10" customWidth="1"/>
    <col min="2551" max="2553" width="10.44140625" style="10" customWidth="1"/>
    <col min="2554" max="2554" width="11" style="10" customWidth="1"/>
    <col min="2555" max="2555" width="4.6640625" style="10" customWidth="1"/>
    <col min="2556" max="2556" width="32.44140625" style="10" customWidth="1"/>
    <col min="2557" max="2557" width="12" style="10" customWidth="1"/>
    <col min="2558" max="2560" width="13.5546875" style="10" customWidth="1"/>
    <col min="2561" max="2561" width="11" style="10" customWidth="1"/>
    <col min="2562" max="2804" width="9.109375" style="10"/>
    <col min="2805" max="2805" width="40" style="10" customWidth="1"/>
    <col min="2806" max="2806" width="12" style="10" customWidth="1"/>
    <col min="2807" max="2809" width="10.44140625" style="10" customWidth="1"/>
    <col min="2810" max="2810" width="11" style="10" customWidth="1"/>
    <col min="2811" max="2811" width="4.6640625" style="10" customWidth="1"/>
    <col min="2812" max="2812" width="32.44140625" style="10" customWidth="1"/>
    <col min="2813" max="2813" width="12" style="10" customWidth="1"/>
    <col min="2814" max="2816" width="13.5546875" style="10" customWidth="1"/>
    <col min="2817" max="2817" width="11" style="10" customWidth="1"/>
    <col min="2818" max="3060" width="9.109375" style="10"/>
    <col min="3061" max="3061" width="40" style="10" customWidth="1"/>
    <col min="3062" max="3062" width="12" style="10" customWidth="1"/>
    <col min="3063" max="3065" width="10.44140625" style="10" customWidth="1"/>
    <col min="3066" max="3066" width="11" style="10" customWidth="1"/>
    <col min="3067" max="3067" width="4.6640625" style="10" customWidth="1"/>
    <col min="3068" max="3068" width="32.44140625" style="10" customWidth="1"/>
    <col min="3069" max="3069" width="12" style="10" customWidth="1"/>
    <col min="3070" max="3072" width="13.5546875" style="10" customWidth="1"/>
    <col min="3073" max="3073" width="11" style="10" customWidth="1"/>
    <col min="3074" max="3316" width="9.109375" style="10"/>
    <col min="3317" max="3317" width="40" style="10" customWidth="1"/>
    <col min="3318" max="3318" width="12" style="10" customWidth="1"/>
    <col min="3319" max="3321" width="10.44140625" style="10" customWidth="1"/>
    <col min="3322" max="3322" width="11" style="10" customWidth="1"/>
    <col min="3323" max="3323" width="4.6640625" style="10" customWidth="1"/>
    <col min="3324" max="3324" width="32.44140625" style="10" customWidth="1"/>
    <col min="3325" max="3325" width="12" style="10" customWidth="1"/>
    <col min="3326" max="3328" width="13.5546875" style="10" customWidth="1"/>
    <col min="3329" max="3329" width="11" style="10" customWidth="1"/>
    <col min="3330" max="3572" width="9.109375" style="10"/>
    <col min="3573" max="3573" width="40" style="10" customWidth="1"/>
    <col min="3574" max="3574" width="12" style="10" customWidth="1"/>
    <col min="3575" max="3577" width="10.44140625" style="10" customWidth="1"/>
    <col min="3578" max="3578" width="11" style="10" customWidth="1"/>
    <col min="3579" max="3579" width="4.6640625" style="10" customWidth="1"/>
    <col min="3580" max="3580" width="32.44140625" style="10" customWidth="1"/>
    <col min="3581" max="3581" width="12" style="10" customWidth="1"/>
    <col min="3582" max="3584" width="13.5546875" style="10" customWidth="1"/>
    <col min="3585" max="3585" width="11" style="10" customWidth="1"/>
    <col min="3586" max="3828" width="9.109375" style="10"/>
    <col min="3829" max="3829" width="40" style="10" customWidth="1"/>
    <col min="3830" max="3830" width="12" style="10" customWidth="1"/>
    <col min="3831" max="3833" width="10.44140625" style="10" customWidth="1"/>
    <col min="3834" max="3834" width="11" style="10" customWidth="1"/>
    <col min="3835" max="3835" width="4.6640625" style="10" customWidth="1"/>
    <col min="3836" max="3836" width="32.44140625" style="10" customWidth="1"/>
    <col min="3837" max="3837" width="12" style="10" customWidth="1"/>
    <col min="3838" max="3840" width="13.5546875" style="10" customWidth="1"/>
    <col min="3841" max="3841" width="11" style="10" customWidth="1"/>
    <col min="3842" max="4084" width="9.109375" style="10"/>
    <col min="4085" max="4085" width="40" style="10" customWidth="1"/>
    <col min="4086" max="4086" width="12" style="10" customWidth="1"/>
    <col min="4087" max="4089" width="10.44140625" style="10" customWidth="1"/>
    <col min="4090" max="4090" width="11" style="10" customWidth="1"/>
    <col min="4091" max="4091" width="4.6640625" style="10" customWidth="1"/>
    <col min="4092" max="4092" width="32.44140625" style="10" customWidth="1"/>
    <col min="4093" max="4093" width="12" style="10" customWidth="1"/>
    <col min="4094" max="4096" width="13.5546875" style="10" customWidth="1"/>
    <col min="4097" max="4097" width="11" style="10" customWidth="1"/>
    <col min="4098" max="4340" width="9.109375" style="10"/>
    <col min="4341" max="4341" width="40" style="10" customWidth="1"/>
    <col min="4342" max="4342" width="12" style="10" customWidth="1"/>
    <col min="4343" max="4345" width="10.44140625" style="10" customWidth="1"/>
    <col min="4346" max="4346" width="11" style="10" customWidth="1"/>
    <col min="4347" max="4347" width="4.6640625" style="10" customWidth="1"/>
    <col min="4348" max="4348" width="32.44140625" style="10" customWidth="1"/>
    <col min="4349" max="4349" width="12" style="10" customWidth="1"/>
    <col min="4350" max="4352" width="13.5546875" style="10" customWidth="1"/>
    <col min="4353" max="4353" width="11" style="10" customWidth="1"/>
    <col min="4354" max="4596" width="9.109375" style="10"/>
    <col min="4597" max="4597" width="40" style="10" customWidth="1"/>
    <col min="4598" max="4598" width="12" style="10" customWidth="1"/>
    <col min="4599" max="4601" width="10.44140625" style="10" customWidth="1"/>
    <col min="4602" max="4602" width="11" style="10" customWidth="1"/>
    <col min="4603" max="4603" width="4.6640625" style="10" customWidth="1"/>
    <col min="4604" max="4604" width="32.44140625" style="10" customWidth="1"/>
    <col min="4605" max="4605" width="12" style="10" customWidth="1"/>
    <col min="4606" max="4608" width="13.5546875" style="10" customWidth="1"/>
    <col min="4609" max="4609" width="11" style="10" customWidth="1"/>
    <col min="4610" max="4852" width="9.109375" style="10"/>
    <col min="4853" max="4853" width="40" style="10" customWidth="1"/>
    <col min="4854" max="4854" width="12" style="10" customWidth="1"/>
    <col min="4855" max="4857" width="10.44140625" style="10" customWidth="1"/>
    <col min="4858" max="4858" width="11" style="10" customWidth="1"/>
    <col min="4859" max="4859" width="4.6640625" style="10" customWidth="1"/>
    <col min="4860" max="4860" width="32.44140625" style="10" customWidth="1"/>
    <col min="4861" max="4861" width="12" style="10" customWidth="1"/>
    <col min="4862" max="4864" width="13.5546875" style="10" customWidth="1"/>
    <col min="4865" max="4865" width="11" style="10" customWidth="1"/>
    <col min="4866" max="5108" width="9.109375" style="10"/>
    <col min="5109" max="5109" width="40" style="10" customWidth="1"/>
    <col min="5110" max="5110" width="12" style="10" customWidth="1"/>
    <col min="5111" max="5113" width="10.44140625" style="10" customWidth="1"/>
    <col min="5114" max="5114" width="11" style="10" customWidth="1"/>
    <col min="5115" max="5115" width="4.6640625" style="10" customWidth="1"/>
    <col min="5116" max="5116" width="32.44140625" style="10" customWidth="1"/>
    <col min="5117" max="5117" width="12" style="10" customWidth="1"/>
    <col min="5118" max="5120" width="13.5546875" style="10" customWidth="1"/>
    <col min="5121" max="5121" width="11" style="10" customWidth="1"/>
    <col min="5122" max="5364" width="9.109375" style="10"/>
    <col min="5365" max="5365" width="40" style="10" customWidth="1"/>
    <col min="5366" max="5366" width="12" style="10" customWidth="1"/>
    <col min="5367" max="5369" width="10.44140625" style="10" customWidth="1"/>
    <col min="5370" max="5370" width="11" style="10" customWidth="1"/>
    <col min="5371" max="5371" width="4.6640625" style="10" customWidth="1"/>
    <col min="5372" max="5372" width="32.44140625" style="10" customWidth="1"/>
    <col min="5373" max="5373" width="12" style="10" customWidth="1"/>
    <col min="5374" max="5376" width="13.5546875" style="10" customWidth="1"/>
    <col min="5377" max="5377" width="11" style="10" customWidth="1"/>
    <col min="5378" max="5620" width="9.109375" style="10"/>
    <col min="5621" max="5621" width="40" style="10" customWidth="1"/>
    <col min="5622" max="5622" width="12" style="10" customWidth="1"/>
    <col min="5623" max="5625" width="10.44140625" style="10" customWidth="1"/>
    <col min="5626" max="5626" width="11" style="10" customWidth="1"/>
    <col min="5627" max="5627" width="4.6640625" style="10" customWidth="1"/>
    <col min="5628" max="5628" width="32.44140625" style="10" customWidth="1"/>
    <col min="5629" max="5629" width="12" style="10" customWidth="1"/>
    <col min="5630" max="5632" width="13.5546875" style="10" customWidth="1"/>
    <col min="5633" max="5633" width="11" style="10" customWidth="1"/>
    <col min="5634" max="5876" width="9.109375" style="10"/>
    <col min="5877" max="5877" width="40" style="10" customWidth="1"/>
    <col min="5878" max="5878" width="12" style="10" customWidth="1"/>
    <col min="5879" max="5881" width="10.44140625" style="10" customWidth="1"/>
    <col min="5882" max="5882" width="11" style="10" customWidth="1"/>
    <col min="5883" max="5883" width="4.6640625" style="10" customWidth="1"/>
    <col min="5884" max="5884" width="32.44140625" style="10" customWidth="1"/>
    <col min="5885" max="5885" width="12" style="10" customWidth="1"/>
    <col min="5886" max="5888" width="13.5546875" style="10" customWidth="1"/>
    <col min="5889" max="5889" width="11" style="10" customWidth="1"/>
    <col min="5890" max="6132" width="9.109375" style="10"/>
    <col min="6133" max="6133" width="40" style="10" customWidth="1"/>
    <col min="6134" max="6134" width="12" style="10" customWidth="1"/>
    <col min="6135" max="6137" width="10.44140625" style="10" customWidth="1"/>
    <col min="6138" max="6138" width="11" style="10" customWidth="1"/>
    <col min="6139" max="6139" width="4.6640625" style="10" customWidth="1"/>
    <col min="6140" max="6140" width="32.44140625" style="10" customWidth="1"/>
    <col min="6141" max="6141" width="12" style="10" customWidth="1"/>
    <col min="6142" max="6144" width="13.5546875" style="10" customWidth="1"/>
    <col min="6145" max="6145" width="11" style="10" customWidth="1"/>
    <col min="6146" max="6388" width="9.109375" style="10"/>
    <col min="6389" max="6389" width="40" style="10" customWidth="1"/>
    <col min="6390" max="6390" width="12" style="10" customWidth="1"/>
    <col min="6391" max="6393" width="10.44140625" style="10" customWidth="1"/>
    <col min="6394" max="6394" width="11" style="10" customWidth="1"/>
    <col min="6395" max="6395" width="4.6640625" style="10" customWidth="1"/>
    <col min="6396" max="6396" width="32.44140625" style="10" customWidth="1"/>
    <col min="6397" max="6397" width="12" style="10" customWidth="1"/>
    <col min="6398" max="6400" width="13.5546875" style="10" customWidth="1"/>
    <col min="6401" max="6401" width="11" style="10" customWidth="1"/>
    <col min="6402" max="6644" width="9.109375" style="10"/>
    <col min="6645" max="6645" width="40" style="10" customWidth="1"/>
    <col min="6646" max="6646" width="12" style="10" customWidth="1"/>
    <col min="6647" max="6649" width="10.44140625" style="10" customWidth="1"/>
    <col min="6650" max="6650" width="11" style="10" customWidth="1"/>
    <col min="6651" max="6651" width="4.6640625" style="10" customWidth="1"/>
    <col min="6652" max="6652" width="32.44140625" style="10" customWidth="1"/>
    <col min="6653" max="6653" width="12" style="10" customWidth="1"/>
    <col min="6654" max="6656" width="13.5546875" style="10" customWidth="1"/>
    <col min="6657" max="6657" width="11" style="10" customWidth="1"/>
    <col min="6658" max="6900" width="9.109375" style="10"/>
    <col min="6901" max="6901" width="40" style="10" customWidth="1"/>
    <col min="6902" max="6902" width="12" style="10" customWidth="1"/>
    <col min="6903" max="6905" width="10.44140625" style="10" customWidth="1"/>
    <col min="6906" max="6906" width="11" style="10" customWidth="1"/>
    <col min="6907" max="6907" width="4.6640625" style="10" customWidth="1"/>
    <col min="6908" max="6908" width="32.44140625" style="10" customWidth="1"/>
    <col min="6909" max="6909" width="12" style="10" customWidth="1"/>
    <col min="6910" max="6912" width="13.5546875" style="10" customWidth="1"/>
    <col min="6913" max="6913" width="11" style="10" customWidth="1"/>
    <col min="6914" max="7156" width="9.109375" style="10"/>
    <col min="7157" max="7157" width="40" style="10" customWidth="1"/>
    <col min="7158" max="7158" width="12" style="10" customWidth="1"/>
    <col min="7159" max="7161" width="10.44140625" style="10" customWidth="1"/>
    <col min="7162" max="7162" width="11" style="10" customWidth="1"/>
    <col min="7163" max="7163" width="4.6640625" style="10" customWidth="1"/>
    <col min="7164" max="7164" width="32.44140625" style="10" customWidth="1"/>
    <col min="7165" max="7165" width="12" style="10" customWidth="1"/>
    <col min="7166" max="7168" width="13.5546875" style="10" customWidth="1"/>
    <col min="7169" max="7169" width="11" style="10" customWidth="1"/>
    <col min="7170" max="7412" width="9.109375" style="10"/>
    <col min="7413" max="7413" width="40" style="10" customWidth="1"/>
    <col min="7414" max="7414" width="12" style="10" customWidth="1"/>
    <col min="7415" max="7417" width="10.44140625" style="10" customWidth="1"/>
    <col min="7418" max="7418" width="11" style="10" customWidth="1"/>
    <col min="7419" max="7419" width="4.6640625" style="10" customWidth="1"/>
    <col min="7420" max="7420" width="32.44140625" style="10" customWidth="1"/>
    <col min="7421" max="7421" width="12" style="10" customWidth="1"/>
    <col min="7422" max="7424" width="13.5546875" style="10" customWidth="1"/>
    <col min="7425" max="7425" width="11" style="10" customWidth="1"/>
    <col min="7426" max="7668" width="9.109375" style="10"/>
    <col min="7669" max="7669" width="40" style="10" customWidth="1"/>
    <col min="7670" max="7670" width="12" style="10" customWidth="1"/>
    <col min="7671" max="7673" width="10.44140625" style="10" customWidth="1"/>
    <col min="7674" max="7674" width="11" style="10" customWidth="1"/>
    <col min="7675" max="7675" width="4.6640625" style="10" customWidth="1"/>
    <col min="7676" max="7676" width="32.44140625" style="10" customWidth="1"/>
    <col min="7677" max="7677" width="12" style="10" customWidth="1"/>
    <col min="7678" max="7680" width="13.5546875" style="10" customWidth="1"/>
    <col min="7681" max="7681" width="11" style="10" customWidth="1"/>
    <col min="7682" max="7924" width="9.109375" style="10"/>
    <col min="7925" max="7925" width="40" style="10" customWidth="1"/>
    <col min="7926" max="7926" width="12" style="10" customWidth="1"/>
    <col min="7927" max="7929" width="10.44140625" style="10" customWidth="1"/>
    <col min="7930" max="7930" width="11" style="10" customWidth="1"/>
    <col min="7931" max="7931" width="4.6640625" style="10" customWidth="1"/>
    <col min="7932" max="7932" width="32.44140625" style="10" customWidth="1"/>
    <col min="7933" max="7933" width="12" style="10" customWidth="1"/>
    <col min="7934" max="7936" width="13.5546875" style="10" customWidth="1"/>
    <col min="7937" max="7937" width="11" style="10" customWidth="1"/>
    <col min="7938" max="8180" width="9.109375" style="10"/>
    <col min="8181" max="8181" width="40" style="10" customWidth="1"/>
    <col min="8182" max="8182" width="12" style="10" customWidth="1"/>
    <col min="8183" max="8185" width="10.44140625" style="10" customWidth="1"/>
    <col min="8186" max="8186" width="11" style="10" customWidth="1"/>
    <col min="8187" max="8187" width="4.6640625" style="10" customWidth="1"/>
    <col min="8188" max="8188" width="32.44140625" style="10" customWidth="1"/>
    <col min="8189" max="8189" width="12" style="10" customWidth="1"/>
    <col min="8190" max="8192" width="13.5546875" style="10" customWidth="1"/>
    <col min="8193" max="8193" width="11" style="10" customWidth="1"/>
    <col min="8194" max="8436" width="9.109375" style="10"/>
    <col min="8437" max="8437" width="40" style="10" customWidth="1"/>
    <col min="8438" max="8438" width="12" style="10" customWidth="1"/>
    <col min="8439" max="8441" width="10.44140625" style="10" customWidth="1"/>
    <col min="8442" max="8442" width="11" style="10" customWidth="1"/>
    <col min="8443" max="8443" width="4.6640625" style="10" customWidth="1"/>
    <col min="8444" max="8444" width="32.44140625" style="10" customWidth="1"/>
    <col min="8445" max="8445" width="12" style="10" customWidth="1"/>
    <col min="8446" max="8448" width="13.5546875" style="10" customWidth="1"/>
    <col min="8449" max="8449" width="11" style="10" customWidth="1"/>
    <col min="8450" max="8692" width="9.109375" style="10"/>
    <col min="8693" max="8693" width="40" style="10" customWidth="1"/>
    <col min="8694" max="8694" width="12" style="10" customWidth="1"/>
    <col min="8695" max="8697" width="10.44140625" style="10" customWidth="1"/>
    <col min="8698" max="8698" width="11" style="10" customWidth="1"/>
    <col min="8699" max="8699" width="4.6640625" style="10" customWidth="1"/>
    <col min="8700" max="8700" width="32.44140625" style="10" customWidth="1"/>
    <col min="8701" max="8701" width="12" style="10" customWidth="1"/>
    <col min="8702" max="8704" width="13.5546875" style="10" customWidth="1"/>
    <col min="8705" max="8705" width="11" style="10" customWidth="1"/>
    <col min="8706" max="8948" width="9.109375" style="10"/>
    <col min="8949" max="8949" width="40" style="10" customWidth="1"/>
    <col min="8950" max="8950" width="12" style="10" customWidth="1"/>
    <col min="8951" max="8953" width="10.44140625" style="10" customWidth="1"/>
    <col min="8954" max="8954" width="11" style="10" customWidth="1"/>
    <col min="8955" max="8955" width="4.6640625" style="10" customWidth="1"/>
    <col min="8956" max="8956" width="32.44140625" style="10" customWidth="1"/>
    <col min="8957" max="8957" width="12" style="10" customWidth="1"/>
    <col min="8958" max="8960" width="13.5546875" style="10" customWidth="1"/>
    <col min="8961" max="8961" width="11" style="10" customWidth="1"/>
    <col min="8962" max="9204" width="9.109375" style="10"/>
    <col min="9205" max="9205" width="40" style="10" customWidth="1"/>
    <col min="9206" max="9206" width="12" style="10" customWidth="1"/>
    <col min="9207" max="9209" width="10.44140625" style="10" customWidth="1"/>
    <col min="9210" max="9210" width="11" style="10" customWidth="1"/>
    <col min="9211" max="9211" width="4.6640625" style="10" customWidth="1"/>
    <col min="9212" max="9212" width="32.44140625" style="10" customWidth="1"/>
    <col min="9213" max="9213" width="12" style="10" customWidth="1"/>
    <col min="9214" max="9216" width="13.5546875" style="10" customWidth="1"/>
    <col min="9217" max="9217" width="11" style="10" customWidth="1"/>
    <col min="9218" max="9460" width="9.109375" style="10"/>
    <col min="9461" max="9461" width="40" style="10" customWidth="1"/>
    <col min="9462" max="9462" width="12" style="10" customWidth="1"/>
    <col min="9463" max="9465" width="10.44140625" style="10" customWidth="1"/>
    <col min="9466" max="9466" width="11" style="10" customWidth="1"/>
    <col min="9467" max="9467" width="4.6640625" style="10" customWidth="1"/>
    <col min="9468" max="9468" width="32.44140625" style="10" customWidth="1"/>
    <col min="9469" max="9469" width="12" style="10" customWidth="1"/>
    <col min="9470" max="9472" width="13.5546875" style="10" customWidth="1"/>
    <col min="9473" max="9473" width="11" style="10" customWidth="1"/>
    <col min="9474" max="9716" width="9.109375" style="10"/>
    <col min="9717" max="9717" width="40" style="10" customWidth="1"/>
    <col min="9718" max="9718" width="12" style="10" customWidth="1"/>
    <col min="9719" max="9721" width="10.44140625" style="10" customWidth="1"/>
    <col min="9722" max="9722" width="11" style="10" customWidth="1"/>
    <col min="9723" max="9723" width="4.6640625" style="10" customWidth="1"/>
    <col min="9724" max="9724" width="32.44140625" style="10" customWidth="1"/>
    <col min="9725" max="9725" width="12" style="10" customWidth="1"/>
    <col min="9726" max="9728" width="13.5546875" style="10" customWidth="1"/>
    <col min="9729" max="9729" width="11" style="10" customWidth="1"/>
    <col min="9730" max="9972" width="9.109375" style="10"/>
    <col min="9973" max="9973" width="40" style="10" customWidth="1"/>
    <col min="9974" max="9974" width="12" style="10" customWidth="1"/>
    <col min="9975" max="9977" width="10.44140625" style="10" customWidth="1"/>
    <col min="9978" max="9978" width="11" style="10" customWidth="1"/>
    <col min="9979" max="9979" width="4.6640625" style="10" customWidth="1"/>
    <col min="9980" max="9980" width="32.44140625" style="10" customWidth="1"/>
    <col min="9981" max="9981" width="12" style="10" customWidth="1"/>
    <col min="9982" max="9984" width="13.5546875" style="10" customWidth="1"/>
    <col min="9985" max="9985" width="11" style="10" customWidth="1"/>
    <col min="9986" max="10228" width="9.109375" style="10"/>
    <col min="10229" max="10229" width="40" style="10" customWidth="1"/>
    <col min="10230" max="10230" width="12" style="10" customWidth="1"/>
    <col min="10231" max="10233" width="10.44140625" style="10" customWidth="1"/>
    <col min="10234" max="10234" width="11" style="10" customWidth="1"/>
    <col min="10235" max="10235" width="4.6640625" style="10" customWidth="1"/>
    <col min="10236" max="10236" width="32.44140625" style="10" customWidth="1"/>
    <col min="10237" max="10237" width="12" style="10" customWidth="1"/>
    <col min="10238" max="10240" width="13.5546875" style="10" customWidth="1"/>
    <col min="10241" max="10241" width="11" style="10" customWidth="1"/>
    <col min="10242" max="10484" width="9.109375" style="10"/>
    <col min="10485" max="10485" width="40" style="10" customWidth="1"/>
    <col min="10486" max="10486" width="12" style="10" customWidth="1"/>
    <col min="10487" max="10489" width="10.44140625" style="10" customWidth="1"/>
    <col min="10490" max="10490" width="11" style="10" customWidth="1"/>
    <col min="10491" max="10491" width="4.6640625" style="10" customWidth="1"/>
    <col min="10492" max="10492" width="32.44140625" style="10" customWidth="1"/>
    <col min="10493" max="10493" width="12" style="10" customWidth="1"/>
    <col min="10494" max="10496" width="13.5546875" style="10" customWidth="1"/>
    <col min="10497" max="10497" width="11" style="10" customWidth="1"/>
    <col min="10498" max="10740" width="9.109375" style="10"/>
    <col min="10741" max="10741" width="40" style="10" customWidth="1"/>
    <col min="10742" max="10742" width="12" style="10" customWidth="1"/>
    <col min="10743" max="10745" width="10.44140625" style="10" customWidth="1"/>
    <col min="10746" max="10746" width="11" style="10" customWidth="1"/>
    <col min="10747" max="10747" width="4.6640625" style="10" customWidth="1"/>
    <col min="10748" max="10748" width="32.44140625" style="10" customWidth="1"/>
    <col min="10749" max="10749" width="12" style="10" customWidth="1"/>
    <col min="10750" max="10752" width="13.5546875" style="10" customWidth="1"/>
    <col min="10753" max="10753" width="11" style="10" customWidth="1"/>
    <col min="10754" max="10996" width="9.109375" style="10"/>
    <col min="10997" max="10997" width="40" style="10" customWidth="1"/>
    <col min="10998" max="10998" width="12" style="10" customWidth="1"/>
    <col min="10999" max="11001" width="10.44140625" style="10" customWidth="1"/>
    <col min="11002" max="11002" width="11" style="10" customWidth="1"/>
    <col min="11003" max="11003" width="4.6640625" style="10" customWidth="1"/>
    <col min="11004" max="11004" width="32.44140625" style="10" customWidth="1"/>
    <col min="11005" max="11005" width="12" style="10" customWidth="1"/>
    <col min="11006" max="11008" width="13.5546875" style="10" customWidth="1"/>
    <col min="11009" max="11009" width="11" style="10" customWidth="1"/>
    <col min="11010" max="11252" width="9.109375" style="10"/>
    <col min="11253" max="11253" width="40" style="10" customWidth="1"/>
    <col min="11254" max="11254" width="12" style="10" customWidth="1"/>
    <col min="11255" max="11257" width="10.44140625" style="10" customWidth="1"/>
    <col min="11258" max="11258" width="11" style="10" customWidth="1"/>
    <col min="11259" max="11259" width="4.6640625" style="10" customWidth="1"/>
    <col min="11260" max="11260" width="32.44140625" style="10" customWidth="1"/>
    <col min="11261" max="11261" width="12" style="10" customWidth="1"/>
    <col min="11262" max="11264" width="13.5546875" style="10" customWidth="1"/>
    <col min="11265" max="11265" width="11" style="10" customWidth="1"/>
    <col min="11266" max="11508" width="9.109375" style="10"/>
    <col min="11509" max="11509" width="40" style="10" customWidth="1"/>
    <col min="11510" max="11510" width="12" style="10" customWidth="1"/>
    <col min="11511" max="11513" width="10.44140625" style="10" customWidth="1"/>
    <col min="11514" max="11514" width="11" style="10" customWidth="1"/>
    <col min="11515" max="11515" width="4.6640625" style="10" customWidth="1"/>
    <col min="11516" max="11516" width="32.44140625" style="10" customWidth="1"/>
    <col min="11517" max="11517" width="12" style="10" customWidth="1"/>
    <col min="11518" max="11520" width="13.5546875" style="10" customWidth="1"/>
    <col min="11521" max="11521" width="11" style="10" customWidth="1"/>
    <col min="11522" max="11764" width="9.109375" style="10"/>
    <col min="11765" max="11765" width="40" style="10" customWidth="1"/>
    <col min="11766" max="11766" width="12" style="10" customWidth="1"/>
    <col min="11767" max="11769" width="10.44140625" style="10" customWidth="1"/>
    <col min="11770" max="11770" width="11" style="10" customWidth="1"/>
    <col min="11771" max="11771" width="4.6640625" style="10" customWidth="1"/>
    <col min="11772" max="11772" width="32.44140625" style="10" customWidth="1"/>
    <col min="11773" max="11773" width="12" style="10" customWidth="1"/>
    <col min="11774" max="11776" width="13.5546875" style="10" customWidth="1"/>
    <col min="11777" max="11777" width="11" style="10" customWidth="1"/>
    <col min="11778" max="12020" width="9.109375" style="10"/>
    <col min="12021" max="12021" width="40" style="10" customWidth="1"/>
    <col min="12022" max="12022" width="12" style="10" customWidth="1"/>
    <col min="12023" max="12025" width="10.44140625" style="10" customWidth="1"/>
    <col min="12026" max="12026" width="11" style="10" customWidth="1"/>
    <col min="12027" max="12027" width="4.6640625" style="10" customWidth="1"/>
    <col min="12028" max="12028" width="32.44140625" style="10" customWidth="1"/>
    <col min="12029" max="12029" width="12" style="10" customWidth="1"/>
    <col min="12030" max="12032" width="13.5546875" style="10" customWidth="1"/>
    <col min="12033" max="12033" width="11" style="10" customWidth="1"/>
    <col min="12034" max="12276" width="9.109375" style="10"/>
    <col min="12277" max="12277" width="40" style="10" customWidth="1"/>
    <col min="12278" max="12278" width="12" style="10" customWidth="1"/>
    <col min="12279" max="12281" width="10.44140625" style="10" customWidth="1"/>
    <col min="12282" max="12282" width="11" style="10" customWidth="1"/>
    <col min="12283" max="12283" width="4.6640625" style="10" customWidth="1"/>
    <col min="12284" max="12284" width="32.44140625" style="10" customWidth="1"/>
    <col min="12285" max="12285" width="12" style="10" customWidth="1"/>
    <col min="12286" max="12288" width="13.5546875" style="10" customWidth="1"/>
    <col min="12289" max="12289" width="11" style="10" customWidth="1"/>
    <col min="12290" max="12532" width="9.109375" style="10"/>
    <col min="12533" max="12533" width="40" style="10" customWidth="1"/>
    <col min="12534" max="12534" width="12" style="10" customWidth="1"/>
    <col min="12535" max="12537" width="10.44140625" style="10" customWidth="1"/>
    <col min="12538" max="12538" width="11" style="10" customWidth="1"/>
    <col min="12539" max="12539" width="4.6640625" style="10" customWidth="1"/>
    <col min="12540" max="12540" width="32.44140625" style="10" customWidth="1"/>
    <col min="12541" max="12541" width="12" style="10" customWidth="1"/>
    <col min="12542" max="12544" width="13.5546875" style="10" customWidth="1"/>
    <col min="12545" max="12545" width="11" style="10" customWidth="1"/>
    <col min="12546" max="12788" width="9.109375" style="10"/>
    <col min="12789" max="12789" width="40" style="10" customWidth="1"/>
    <col min="12790" max="12790" width="12" style="10" customWidth="1"/>
    <col min="12791" max="12793" width="10.44140625" style="10" customWidth="1"/>
    <col min="12794" max="12794" width="11" style="10" customWidth="1"/>
    <col min="12795" max="12795" width="4.6640625" style="10" customWidth="1"/>
    <col min="12796" max="12796" width="32.44140625" style="10" customWidth="1"/>
    <col min="12797" max="12797" width="12" style="10" customWidth="1"/>
    <col min="12798" max="12800" width="13.5546875" style="10" customWidth="1"/>
    <col min="12801" max="12801" width="11" style="10" customWidth="1"/>
    <col min="12802" max="13044" width="9.109375" style="10"/>
    <col min="13045" max="13045" width="40" style="10" customWidth="1"/>
    <col min="13046" max="13046" width="12" style="10" customWidth="1"/>
    <col min="13047" max="13049" width="10.44140625" style="10" customWidth="1"/>
    <col min="13050" max="13050" width="11" style="10" customWidth="1"/>
    <col min="13051" max="13051" width="4.6640625" style="10" customWidth="1"/>
    <col min="13052" max="13052" width="32.44140625" style="10" customWidth="1"/>
    <col min="13053" max="13053" width="12" style="10" customWidth="1"/>
    <col min="13054" max="13056" width="13.5546875" style="10" customWidth="1"/>
    <col min="13057" max="13057" width="11" style="10" customWidth="1"/>
    <col min="13058" max="13300" width="9.109375" style="10"/>
    <col min="13301" max="13301" width="40" style="10" customWidth="1"/>
    <col min="13302" max="13302" width="12" style="10" customWidth="1"/>
    <col min="13303" max="13305" width="10.44140625" style="10" customWidth="1"/>
    <col min="13306" max="13306" width="11" style="10" customWidth="1"/>
    <col min="13307" max="13307" width="4.6640625" style="10" customWidth="1"/>
    <col min="13308" max="13308" width="32.44140625" style="10" customWidth="1"/>
    <col min="13309" max="13309" width="12" style="10" customWidth="1"/>
    <col min="13310" max="13312" width="13.5546875" style="10" customWidth="1"/>
    <col min="13313" max="13313" width="11" style="10" customWidth="1"/>
    <col min="13314" max="13556" width="9.109375" style="10"/>
    <col min="13557" max="13557" width="40" style="10" customWidth="1"/>
    <col min="13558" max="13558" width="12" style="10" customWidth="1"/>
    <col min="13559" max="13561" width="10.44140625" style="10" customWidth="1"/>
    <col min="13562" max="13562" width="11" style="10" customWidth="1"/>
    <col min="13563" max="13563" width="4.6640625" style="10" customWidth="1"/>
    <col min="13564" max="13564" width="32.44140625" style="10" customWidth="1"/>
    <col min="13565" max="13565" width="12" style="10" customWidth="1"/>
    <col min="13566" max="13568" width="13.5546875" style="10" customWidth="1"/>
    <col min="13569" max="13569" width="11" style="10" customWidth="1"/>
    <col min="13570" max="13812" width="9.109375" style="10"/>
    <col min="13813" max="13813" width="40" style="10" customWidth="1"/>
    <col min="13814" max="13814" width="12" style="10" customWidth="1"/>
    <col min="13815" max="13817" width="10.44140625" style="10" customWidth="1"/>
    <col min="13818" max="13818" width="11" style="10" customWidth="1"/>
    <col min="13819" max="13819" width="4.6640625" style="10" customWidth="1"/>
    <col min="13820" max="13820" width="32.44140625" style="10" customWidth="1"/>
    <col min="13821" max="13821" width="12" style="10" customWidth="1"/>
    <col min="13822" max="13824" width="13.5546875" style="10" customWidth="1"/>
    <col min="13825" max="13825" width="11" style="10" customWidth="1"/>
    <col min="13826" max="14068" width="9.109375" style="10"/>
    <col min="14069" max="14069" width="40" style="10" customWidth="1"/>
    <col min="14070" max="14070" width="12" style="10" customWidth="1"/>
    <col min="14071" max="14073" width="10.44140625" style="10" customWidth="1"/>
    <col min="14074" max="14074" width="11" style="10" customWidth="1"/>
    <col min="14075" max="14075" width="4.6640625" style="10" customWidth="1"/>
    <col min="14076" max="14076" width="32.44140625" style="10" customWidth="1"/>
    <col min="14077" max="14077" width="12" style="10" customWidth="1"/>
    <col min="14078" max="14080" width="13.5546875" style="10" customWidth="1"/>
    <col min="14081" max="14081" width="11" style="10" customWidth="1"/>
    <col min="14082" max="14324" width="9.109375" style="10"/>
    <col min="14325" max="14325" width="40" style="10" customWidth="1"/>
    <col min="14326" max="14326" width="12" style="10" customWidth="1"/>
    <col min="14327" max="14329" width="10.44140625" style="10" customWidth="1"/>
    <col min="14330" max="14330" width="11" style="10" customWidth="1"/>
    <col min="14331" max="14331" width="4.6640625" style="10" customWidth="1"/>
    <col min="14332" max="14332" width="32.44140625" style="10" customWidth="1"/>
    <col min="14333" max="14333" width="12" style="10" customWidth="1"/>
    <col min="14334" max="14336" width="13.5546875" style="10" customWidth="1"/>
    <col min="14337" max="14337" width="11" style="10" customWidth="1"/>
    <col min="14338" max="14580" width="9.109375" style="10"/>
    <col min="14581" max="14581" width="40" style="10" customWidth="1"/>
    <col min="14582" max="14582" width="12" style="10" customWidth="1"/>
    <col min="14583" max="14585" width="10.44140625" style="10" customWidth="1"/>
    <col min="14586" max="14586" width="11" style="10" customWidth="1"/>
    <col min="14587" max="14587" width="4.6640625" style="10" customWidth="1"/>
    <col min="14588" max="14588" width="32.44140625" style="10" customWidth="1"/>
    <col min="14589" max="14589" width="12" style="10" customWidth="1"/>
    <col min="14590" max="14592" width="13.5546875" style="10" customWidth="1"/>
    <col min="14593" max="14593" width="11" style="10" customWidth="1"/>
    <col min="14594" max="14836" width="9.109375" style="10"/>
    <col min="14837" max="14837" width="40" style="10" customWidth="1"/>
    <col min="14838" max="14838" width="12" style="10" customWidth="1"/>
    <col min="14839" max="14841" width="10.44140625" style="10" customWidth="1"/>
    <col min="14842" max="14842" width="11" style="10" customWidth="1"/>
    <col min="14843" max="14843" width="4.6640625" style="10" customWidth="1"/>
    <col min="14844" max="14844" width="32.44140625" style="10" customWidth="1"/>
    <col min="14845" max="14845" width="12" style="10" customWidth="1"/>
    <col min="14846" max="14848" width="13.5546875" style="10" customWidth="1"/>
    <col min="14849" max="14849" width="11" style="10" customWidth="1"/>
    <col min="14850" max="15092" width="9.109375" style="10"/>
    <col min="15093" max="15093" width="40" style="10" customWidth="1"/>
    <col min="15094" max="15094" width="12" style="10" customWidth="1"/>
    <col min="15095" max="15097" width="10.44140625" style="10" customWidth="1"/>
    <col min="15098" max="15098" width="11" style="10" customWidth="1"/>
    <col min="15099" max="15099" width="4.6640625" style="10" customWidth="1"/>
    <col min="15100" max="15100" width="32.44140625" style="10" customWidth="1"/>
    <col min="15101" max="15101" width="12" style="10" customWidth="1"/>
    <col min="15102" max="15104" width="13.5546875" style="10" customWidth="1"/>
    <col min="15105" max="15105" width="11" style="10" customWidth="1"/>
    <col min="15106" max="15348" width="9.109375" style="10"/>
    <col min="15349" max="15349" width="40" style="10" customWidth="1"/>
    <col min="15350" max="15350" width="12" style="10" customWidth="1"/>
    <col min="15351" max="15353" width="10.44140625" style="10" customWidth="1"/>
    <col min="15354" max="15354" width="11" style="10" customWidth="1"/>
    <col min="15355" max="15355" width="4.6640625" style="10" customWidth="1"/>
    <col min="15356" max="15356" width="32.44140625" style="10" customWidth="1"/>
    <col min="15357" max="15357" width="12" style="10" customWidth="1"/>
    <col min="15358" max="15360" width="13.5546875" style="10" customWidth="1"/>
    <col min="15361" max="15361" width="11" style="10" customWidth="1"/>
    <col min="15362" max="15604" width="9.109375" style="10"/>
    <col min="15605" max="15605" width="40" style="10" customWidth="1"/>
    <col min="15606" max="15606" width="12" style="10" customWidth="1"/>
    <col min="15607" max="15609" width="10.44140625" style="10" customWidth="1"/>
    <col min="15610" max="15610" width="11" style="10" customWidth="1"/>
    <col min="15611" max="15611" width="4.6640625" style="10" customWidth="1"/>
    <col min="15612" max="15612" width="32.44140625" style="10" customWidth="1"/>
    <col min="15613" max="15613" width="12" style="10" customWidth="1"/>
    <col min="15614" max="15616" width="13.5546875" style="10" customWidth="1"/>
    <col min="15617" max="15617" width="11" style="10" customWidth="1"/>
    <col min="15618" max="15860" width="9.109375" style="10"/>
    <col min="15861" max="15861" width="40" style="10" customWidth="1"/>
    <col min="15862" max="15862" width="12" style="10" customWidth="1"/>
    <col min="15863" max="15865" width="10.44140625" style="10" customWidth="1"/>
    <col min="15866" max="15866" width="11" style="10" customWidth="1"/>
    <col min="15867" max="15867" width="4.6640625" style="10" customWidth="1"/>
    <col min="15868" max="15868" width="32.44140625" style="10" customWidth="1"/>
    <col min="15869" max="15869" width="12" style="10" customWidth="1"/>
    <col min="15870" max="15872" width="13.5546875" style="10" customWidth="1"/>
    <col min="15873" max="15873" width="11" style="10" customWidth="1"/>
    <col min="15874" max="16116" width="9.109375" style="10"/>
    <col min="16117" max="16117" width="40" style="10" customWidth="1"/>
    <col min="16118" max="16118" width="12" style="10" customWidth="1"/>
    <col min="16119" max="16121" width="10.44140625" style="10" customWidth="1"/>
    <col min="16122" max="16122" width="11" style="10" customWidth="1"/>
    <col min="16123" max="16123" width="4.6640625" style="10" customWidth="1"/>
    <col min="16124" max="16124" width="32.44140625" style="10" customWidth="1"/>
    <col min="16125" max="16125" width="12" style="10" customWidth="1"/>
    <col min="16126" max="16128" width="13.5546875" style="10" customWidth="1"/>
    <col min="16129" max="16129" width="11" style="10" customWidth="1"/>
    <col min="16130" max="16384" width="9.109375" style="10"/>
  </cols>
  <sheetData>
    <row r="1" spans="1:13" ht="13.8" x14ac:dyDescent="0.25">
      <c r="M1" s="509" t="s">
        <v>2010</v>
      </c>
    </row>
    <row r="2" spans="1:13" ht="15.6" customHeight="1" x14ac:dyDescent="0.25">
      <c r="A2" s="8"/>
      <c r="B2" s="8"/>
      <c r="C2" s="230"/>
      <c r="D2" s="230"/>
      <c r="E2" s="230"/>
      <c r="F2" s="230"/>
      <c r="G2" s="230"/>
      <c r="H2" s="230"/>
      <c r="I2" s="230"/>
      <c r="J2" s="230"/>
      <c r="M2" s="11"/>
    </row>
    <row r="3" spans="1:13" ht="12.75" customHeight="1" x14ac:dyDescent="0.25">
      <c r="A3" s="611" t="s">
        <v>1973</v>
      </c>
      <c r="B3" s="611"/>
      <c r="C3" s="611"/>
      <c r="D3" s="611"/>
      <c r="E3" s="611"/>
      <c r="F3" s="611"/>
      <c r="G3" s="611"/>
      <c r="H3" s="611"/>
      <c r="I3" s="611"/>
      <c r="J3" s="611"/>
      <c r="K3" s="611"/>
      <c r="L3" s="611"/>
      <c r="M3" s="611"/>
    </row>
    <row r="4" spans="1:13" x14ac:dyDescent="0.25">
      <c r="A4" s="612" t="s">
        <v>340</v>
      </c>
      <c r="B4" s="612"/>
      <c r="C4" s="612"/>
      <c r="D4" s="612"/>
      <c r="E4" s="612"/>
      <c r="F4" s="612"/>
      <c r="G4" s="612"/>
      <c r="H4" s="612"/>
      <c r="I4" s="612"/>
      <c r="J4" s="612"/>
      <c r="K4" s="612"/>
      <c r="L4" s="612"/>
      <c r="M4" s="612"/>
    </row>
    <row r="5" spans="1:13" x14ac:dyDescent="0.25">
      <c r="A5" s="20"/>
      <c r="B5" s="21"/>
      <c r="C5" s="231"/>
      <c r="D5" s="231"/>
      <c r="E5" s="231"/>
      <c r="F5" s="231"/>
      <c r="G5" s="231"/>
      <c r="H5" s="510"/>
      <c r="I5" s="511"/>
    </row>
    <row r="6" spans="1:13" x14ac:dyDescent="0.25">
      <c r="A6" s="25" t="s">
        <v>103</v>
      </c>
      <c r="B6" s="29"/>
      <c r="C6" s="232"/>
      <c r="D6" s="232"/>
      <c r="E6" s="232"/>
      <c r="F6" s="232"/>
      <c r="G6" s="512"/>
      <c r="H6" s="210" t="s">
        <v>104</v>
      </c>
      <c r="I6" s="211"/>
      <c r="J6" s="12"/>
      <c r="K6" s="12"/>
      <c r="L6" s="12"/>
      <c r="M6" s="12"/>
    </row>
    <row r="7" spans="1:13" x14ac:dyDescent="0.25">
      <c r="A7" s="28"/>
      <c r="B7" s="203" t="s">
        <v>312</v>
      </c>
      <c r="C7" s="203" t="s">
        <v>473</v>
      </c>
      <c r="D7" s="203" t="s">
        <v>311</v>
      </c>
      <c r="E7" s="203" t="s">
        <v>471</v>
      </c>
      <c r="F7" s="203" t="s">
        <v>472</v>
      </c>
      <c r="G7" s="513"/>
      <c r="H7" s="212"/>
      <c r="I7" s="203" t="s">
        <v>312</v>
      </c>
      <c r="J7" s="203" t="s">
        <v>473</v>
      </c>
      <c r="K7" s="203" t="s">
        <v>311</v>
      </c>
      <c r="L7" s="203" t="s">
        <v>471</v>
      </c>
      <c r="M7" s="203" t="s">
        <v>472</v>
      </c>
    </row>
    <row r="8" spans="1:13" x14ac:dyDescent="0.25">
      <c r="A8" s="25"/>
      <c r="B8" s="204" t="s">
        <v>25</v>
      </c>
      <c r="C8" s="204" t="s">
        <v>25</v>
      </c>
      <c r="D8" s="204" t="s">
        <v>25</v>
      </c>
      <c r="E8" s="204" t="s">
        <v>25</v>
      </c>
      <c r="F8" s="204" t="s">
        <v>25</v>
      </c>
      <c r="G8" s="514"/>
      <c r="H8" s="213"/>
      <c r="I8" s="204" t="s">
        <v>25</v>
      </c>
      <c r="J8" s="204" t="s">
        <v>25</v>
      </c>
      <c r="K8" s="204" t="s">
        <v>25</v>
      </c>
      <c r="L8" s="204" t="s">
        <v>25</v>
      </c>
      <c r="M8" s="204" t="s">
        <v>25</v>
      </c>
    </row>
    <row r="9" spans="1:13" x14ac:dyDescent="0.25">
      <c r="A9" s="26" t="s">
        <v>105</v>
      </c>
      <c r="B9" s="205">
        <v>324173</v>
      </c>
      <c r="C9" s="205">
        <v>224725</v>
      </c>
      <c r="D9" s="205">
        <v>586145</v>
      </c>
      <c r="E9" s="205">
        <f>'1. m. bevételek (z)'!H11+'1. m. bevételek (z)'!H17+'1. m. bevételek (z)'!H23+'1. m. bevételek (z)'!H31+'1. m. bevételek (z)'!H43+'1. m. bevételek (z)'!H64</f>
        <v>521714</v>
      </c>
      <c r="F9" s="205">
        <f>'1. m. bevételek (z)'!L11+'1. m. bevételek (z)'!L17+'1. m. bevételek (z)'!L23+'1. m. bevételek (z)'!L31+'1. m. bevételek (z)'!L43+'1. m. bevételek (z)'!L64</f>
        <v>503128</v>
      </c>
      <c r="G9" s="205"/>
      <c r="H9" s="214" t="s">
        <v>22</v>
      </c>
      <c r="I9" s="207">
        <v>819325</v>
      </c>
      <c r="J9" s="207">
        <v>811334</v>
      </c>
      <c r="K9" s="207">
        <v>867773</v>
      </c>
      <c r="L9" s="207">
        <f>'2. m. kiadások (z)'!H11+'2. m. kiadások (z)'!H26+'2. m. kiadások (z)'!H42+'2. m. kiadások (z)'!H51+'2. m. kiadások (z)'!H67+'2. m. kiadások (z)'!H95</f>
        <v>873759</v>
      </c>
      <c r="M9" s="207">
        <f>'2. m. kiadások (z)'!L11+'2. m. kiadások (z)'!L26+'2. m. kiadások (z)'!L42+'2. m. kiadások (z)'!L51+'2. m. kiadások (z)'!L67+'2. m. kiadások (z)'!L95</f>
        <v>845024</v>
      </c>
    </row>
    <row r="10" spans="1:13" x14ac:dyDescent="0.25">
      <c r="A10" s="26" t="s">
        <v>60</v>
      </c>
      <c r="B10" s="205">
        <v>831562</v>
      </c>
      <c r="C10" s="205">
        <v>798856</v>
      </c>
      <c r="D10" s="205">
        <v>513500</v>
      </c>
      <c r="E10" s="205">
        <f>'1. m. bevételek (z)'!H79</f>
        <v>766622</v>
      </c>
      <c r="F10" s="205">
        <f>'1. m. bevételek (z)'!L79</f>
        <v>749267</v>
      </c>
      <c r="G10" s="205"/>
      <c r="H10" s="214" t="s">
        <v>106</v>
      </c>
      <c r="I10" s="207">
        <v>155203</v>
      </c>
      <c r="J10" s="207">
        <v>141743</v>
      </c>
      <c r="K10" s="207">
        <v>136287</v>
      </c>
      <c r="L10" s="207">
        <f>'2. m. kiadások (z)'!H12+'2. m. kiadások (z)'!H27+'2. m. kiadások (z)'!H43+'2. m. kiadások (z)'!H52+'2. m. kiadások (z)'!H68+'2. m. kiadások (z)'!H108</f>
        <v>138471</v>
      </c>
      <c r="M10" s="207">
        <f>'2. m. kiadások (z)'!L12+'2. m. kiadások (z)'!L27+'2. m. kiadások (z)'!L43+'2. m. kiadások (z)'!L52+'2. m. kiadások (z)'!L68+'2. m. kiadások (z)'!L108</f>
        <v>129866</v>
      </c>
    </row>
    <row r="11" spans="1:13" x14ac:dyDescent="0.25">
      <c r="A11" s="26" t="s">
        <v>107</v>
      </c>
      <c r="B11" s="205">
        <v>1377859</v>
      </c>
      <c r="C11" s="205">
        <v>1390285</v>
      </c>
      <c r="D11" s="205">
        <v>1705138</v>
      </c>
      <c r="E11" s="205">
        <f>'1. m. bevételek (z)'!H112-'1. m. bevételek (z)'!H105</f>
        <v>1629102</v>
      </c>
      <c r="F11" s="205">
        <f>'1. m. bevételek (z)'!L112-'1. m. bevételek (z)'!L105</f>
        <v>1629102</v>
      </c>
      <c r="G11" s="205"/>
      <c r="H11" s="214" t="s">
        <v>27</v>
      </c>
      <c r="I11" s="207">
        <v>1021714</v>
      </c>
      <c r="J11" s="207">
        <v>832235</v>
      </c>
      <c r="K11" s="207">
        <v>1526696</v>
      </c>
      <c r="L11" s="207">
        <f>'2. m. kiadások (z)'!H13+'2. m. kiadások (z)'!H28+'2. m. kiadások (z)'!H44+'2. m. kiadások (z)'!H53+'2. m. kiadások (z)'!H69+'2. m. kiadások (z)'!H189</f>
        <v>1493800</v>
      </c>
      <c r="M11" s="207">
        <f>'2. m. kiadások (z)'!L13+'2. m. kiadások (z)'!L28+'2. m. kiadások (z)'!L44+'2. m. kiadások (z)'!L53+'2. m. kiadások (z)'!L69+'2. m. kiadások (z)'!L189</f>
        <v>1425347</v>
      </c>
    </row>
    <row r="12" spans="1:13" ht="24" x14ac:dyDescent="0.25">
      <c r="A12" s="26" t="s">
        <v>184</v>
      </c>
      <c r="B12" s="205">
        <v>286581</v>
      </c>
      <c r="C12" s="205">
        <v>148798</v>
      </c>
      <c r="D12" s="205">
        <v>113742</v>
      </c>
      <c r="E12" s="205">
        <f>'1. m. bevételek (z)'!H155+'1. m. bevételek (z)'!H13+'1. m. bevételek (z)'!H19+'1. m. bevételek (z)'!H33+'1. m. bevételek (z)'!H34+'1. m. bevételek (z)'!H49</f>
        <v>178701</v>
      </c>
      <c r="F12" s="205">
        <f>'1. m. bevételek (z)'!L155+'1. m. bevételek (z)'!L13+'1. m. bevételek (z)'!L19+'1. m. bevételek (z)'!L33+'1. m. bevételek (z)'!L34+'1. m. bevételek (z)'!L49</f>
        <v>182623</v>
      </c>
      <c r="G12" s="205"/>
      <c r="H12" s="215" t="s">
        <v>144</v>
      </c>
      <c r="I12" s="207">
        <v>719626</v>
      </c>
      <c r="J12" s="207">
        <v>670320</v>
      </c>
      <c r="K12" s="207">
        <v>451137</v>
      </c>
      <c r="L12" s="207">
        <f>'2. m. kiadások (z)'!H225+'2. m. kiadások (z)'!H242+'2. m. kiadások (z)'!H255+'2. m. kiadások (z)'!H257</f>
        <v>579723</v>
      </c>
      <c r="M12" s="207">
        <f>'2. m. kiadások (z)'!L225+'2. m. kiadások (z)'!L242+'2. m. kiadások (z)'!L255+'2. m. kiadások (z)'!L257</f>
        <v>570133</v>
      </c>
    </row>
    <row r="13" spans="1:13" ht="24" x14ac:dyDescent="0.25">
      <c r="A13" s="26" t="s">
        <v>465</v>
      </c>
      <c r="B13" s="205">
        <v>240</v>
      </c>
      <c r="C13" s="205">
        <v>10900</v>
      </c>
      <c r="D13" s="205">
        <v>0</v>
      </c>
      <c r="E13" s="205">
        <f>'1. m. bevételek (z)'!H179</f>
        <v>3118</v>
      </c>
      <c r="F13" s="205">
        <f>'1. m. bevételek (z)'!L179</f>
        <v>3000</v>
      </c>
      <c r="G13" s="205"/>
      <c r="H13" s="214" t="s">
        <v>49</v>
      </c>
      <c r="I13" s="207">
        <v>34406</v>
      </c>
      <c r="J13" s="207">
        <v>23276</v>
      </c>
      <c r="K13" s="207">
        <v>18000</v>
      </c>
      <c r="L13" s="207">
        <f>'2. m. kiadások (z)'!H205</f>
        <v>19263</v>
      </c>
      <c r="M13" s="207">
        <f>'2. m. kiadások (z)'!L205</f>
        <v>18207</v>
      </c>
    </row>
    <row r="14" spans="1:13" x14ac:dyDescent="0.25">
      <c r="A14" s="26" t="s">
        <v>108</v>
      </c>
      <c r="B14" s="205">
        <v>0</v>
      </c>
      <c r="C14" s="205">
        <v>5916</v>
      </c>
      <c r="D14" s="205">
        <v>21331</v>
      </c>
      <c r="E14" s="205">
        <f>'1. m. bevételek (z)'!H199</f>
        <v>28596</v>
      </c>
      <c r="F14" s="205">
        <f>'1. m. bevételek (z)'!L199</f>
        <v>14596</v>
      </c>
      <c r="G14" s="205"/>
      <c r="H14" s="214" t="s">
        <v>109</v>
      </c>
      <c r="I14" s="207">
        <v>1089641</v>
      </c>
      <c r="J14" s="207">
        <v>776620</v>
      </c>
      <c r="K14" s="207">
        <v>0</v>
      </c>
      <c r="L14" s="207">
        <v>0</v>
      </c>
      <c r="M14" s="207">
        <v>0</v>
      </c>
    </row>
    <row r="15" spans="1:13" x14ac:dyDescent="0.25">
      <c r="A15" s="26" t="s">
        <v>110</v>
      </c>
      <c r="B15" s="205">
        <v>258901</v>
      </c>
      <c r="C15" s="205">
        <v>93814</v>
      </c>
      <c r="D15" s="205">
        <v>150898</v>
      </c>
      <c r="E15" s="205">
        <f>'1. m. bevételek (z)'!H218</f>
        <v>176798</v>
      </c>
      <c r="F15" s="205">
        <f>'1. m. bevételek (z)'!L218</f>
        <v>176796</v>
      </c>
      <c r="G15" s="205"/>
      <c r="H15" s="214" t="s">
        <v>112</v>
      </c>
      <c r="I15" s="207">
        <v>12406</v>
      </c>
      <c r="J15" s="207">
        <v>0</v>
      </c>
      <c r="K15" s="207">
        <v>0</v>
      </c>
      <c r="L15" s="207">
        <v>0</v>
      </c>
      <c r="M15" s="207">
        <v>0</v>
      </c>
    </row>
    <row r="16" spans="1:13" x14ac:dyDescent="0.25">
      <c r="A16" s="26" t="s">
        <v>111</v>
      </c>
      <c r="B16" s="205">
        <v>1089641</v>
      </c>
      <c r="C16" s="205">
        <v>776620</v>
      </c>
      <c r="D16" s="205">
        <v>0</v>
      </c>
      <c r="E16" s="205">
        <v>0</v>
      </c>
      <c r="F16" s="205">
        <v>0</v>
      </c>
      <c r="G16" s="205"/>
      <c r="H16" s="214" t="s">
        <v>114</v>
      </c>
      <c r="I16" s="207">
        <v>0</v>
      </c>
      <c r="J16" s="207">
        <v>0</v>
      </c>
      <c r="K16" s="207">
        <v>15334</v>
      </c>
      <c r="L16" s="207">
        <f>'2. m. kiadások (z)'!H250+'2. m. kiadások (z)'!H252</f>
        <v>15334</v>
      </c>
      <c r="M16" s="207">
        <f>'2. m. kiadások (z)'!L250+'2. m. kiadások (z)'!L252</f>
        <v>0</v>
      </c>
    </row>
    <row r="17" spans="1:13" ht="24" x14ac:dyDescent="0.25">
      <c r="A17" s="26" t="s">
        <v>113</v>
      </c>
      <c r="B17" s="205">
        <v>47034</v>
      </c>
      <c r="C17" s="205">
        <v>59337</v>
      </c>
      <c r="D17" s="205">
        <v>0</v>
      </c>
      <c r="E17" s="205">
        <f>'1. m. bevételek (z)'!H235</f>
        <v>60520</v>
      </c>
      <c r="F17" s="205">
        <f>'1. m. bevételek (z)'!L235</f>
        <v>60520</v>
      </c>
      <c r="G17" s="205"/>
      <c r="H17" s="216" t="s">
        <v>127</v>
      </c>
      <c r="I17" s="207">
        <v>46527</v>
      </c>
      <c r="J17" s="207">
        <v>44631</v>
      </c>
      <c r="K17" s="207">
        <v>56411</v>
      </c>
      <c r="L17" s="207">
        <f>'2. m. kiadások (z)'!H366</f>
        <v>61489</v>
      </c>
      <c r="M17" s="207">
        <f>'2. m. kiadások (z)'!L366</f>
        <v>61489</v>
      </c>
    </row>
    <row r="18" spans="1:13" x14ac:dyDescent="0.25">
      <c r="A18" s="27"/>
      <c r="B18" s="205"/>
      <c r="C18" s="205"/>
      <c r="D18" s="205"/>
      <c r="E18" s="205"/>
      <c r="F18" s="205"/>
      <c r="G18" s="205"/>
      <c r="H18" s="12"/>
      <c r="I18" s="12"/>
      <c r="J18" s="207"/>
      <c r="K18" s="207"/>
      <c r="L18" s="207"/>
      <c r="M18" s="207"/>
    </row>
    <row r="19" spans="1:13" x14ac:dyDescent="0.25">
      <c r="A19" s="25" t="s">
        <v>115</v>
      </c>
      <c r="B19" s="206">
        <v>4215991</v>
      </c>
      <c r="C19" s="206">
        <f>SUM(C9:C17)</f>
        <v>3509251</v>
      </c>
      <c r="D19" s="206">
        <v>3090754</v>
      </c>
      <c r="E19" s="206">
        <f>SUM(E9:E17)</f>
        <v>3365171</v>
      </c>
      <c r="F19" s="206">
        <f>SUM(F9:F17)</f>
        <v>3319032</v>
      </c>
      <c r="G19" s="515"/>
      <c r="H19" s="210" t="s">
        <v>116</v>
      </c>
      <c r="I19" s="217">
        <v>3898848</v>
      </c>
      <c r="J19" s="217">
        <f>SUM(J9:J17)</f>
        <v>3300159</v>
      </c>
      <c r="K19" s="217">
        <v>3071638</v>
      </c>
      <c r="L19" s="217">
        <f>SUM(L9:L17)</f>
        <v>3181839</v>
      </c>
      <c r="M19" s="217">
        <f>SUM(M9:M17)</f>
        <v>3050066</v>
      </c>
    </row>
    <row r="20" spans="1:13" x14ac:dyDescent="0.25">
      <c r="A20" s="27"/>
      <c r="B20" s="206"/>
      <c r="C20" s="206"/>
      <c r="D20" s="206"/>
      <c r="E20" s="206"/>
      <c r="F20" s="206"/>
      <c r="G20" s="206"/>
      <c r="H20" s="214"/>
      <c r="I20" s="207"/>
      <c r="J20" s="207"/>
      <c r="K20" s="207"/>
      <c r="L20" s="207"/>
      <c r="M20" s="207"/>
    </row>
    <row r="21" spans="1:13" x14ac:dyDescent="0.25">
      <c r="A21" s="26" t="s">
        <v>67</v>
      </c>
      <c r="B21" s="207">
        <v>193440</v>
      </c>
      <c r="C21" s="207">
        <v>268971</v>
      </c>
      <c r="D21" s="207">
        <v>291069</v>
      </c>
      <c r="E21" s="207">
        <f>'1. m. bevételek (z)'!H123+'1. m. bevételek (z)'!H25+'1. m. bevételek (z)'!H46</f>
        <v>348578</v>
      </c>
      <c r="F21" s="207">
        <f>'1. m. bevételek (z)'!L123+'1. m. bevételek (z)'!L25+'1. m. bevételek (z)'!L46</f>
        <v>229477</v>
      </c>
      <c r="G21" s="211"/>
      <c r="H21" s="214" t="s">
        <v>51</v>
      </c>
      <c r="I21" s="207">
        <v>236410</v>
      </c>
      <c r="J21" s="207">
        <v>102965</v>
      </c>
      <c r="K21" s="207">
        <v>913662</v>
      </c>
      <c r="L21" s="207">
        <f>'2. m. kiadások (z)'!H18+'2. m. kiadások (z)'!H33+'2. m. kiadások (z)'!H47+'2. m. kiadások (z)'!H58+'2. m. kiadások (z)'!H76+'2. m. kiadások (z)'!H296</f>
        <v>832151</v>
      </c>
      <c r="M21" s="207">
        <f>'2. m. kiadások (z)'!L18+'2. m. kiadások (z)'!L33+'2. m. kiadások (z)'!L47+'2. m. kiadások (z)'!L58+'2. m. kiadások (z)'!L76+'2. m. kiadások (z)'!L296</f>
        <v>212890</v>
      </c>
    </row>
    <row r="22" spans="1:13" x14ac:dyDescent="0.25">
      <c r="A22" s="26" t="s">
        <v>147</v>
      </c>
      <c r="B22" s="205">
        <v>2139</v>
      </c>
      <c r="C22" s="205">
        <v>43631</v>
      </c>
      <c r="D22" s="205">
        <v>10898</v>
      </c>
      <c r="E22" s="205">
        <f>'1. m. bevételek (z)'!H105</f>
        <v>146898</v>
      </c>
      <c r="F22" s="205">
        <f>'1. m. bevételek (z)'!L105</f>
        <v>146898</v>
      </c>
      <c r="G22" s="205"/>
      <c r="H22" s="214" t="s">
        <v>20</v>
      </c>
      <c r="I22" s="207">
        <v>417093</v>
      </c>
      <c r="J22" s="207">
        <v>188183</v>
      </c>
      <c r="K22" s="207">
        <v>459504</v>
      </c>
      <c r="L22" s="207">
        <f>'2. m. kiadások (z)'!H22+'2. m. kiadások (z)'!H37+'2. m. kiadások (z)'!H61+'2. m. kiadások (z)'!H79+'2. m. kiadások (z)'!H323</f>
        <v>1107074</v>
      </c>
      <c r="M22" s="207">
        <f>'2. m. kiadások (z)'!L22+'2. m. kiadások (z)'!L37+'2. m. kiadások (z)'!L61+'2. m. kiadások (z)'!L79+'2. m. kiadások (z)'!L323</f>
        <v>377959</v>
      </c>
    </row>
    <row r="23" spans="1:13" ht="24" x14ac:dyDescent="0.25">
      <c r="A23" s="26" t="s">
        <v>117</v>
      </c>
      <c r="B23" s="205">
        <v>611</v>
      </c>
      <c r="C23" s="205">
        <v>6500</v>
      </c>
      <c r="D23" s="205">
        <v>0</v>
      </c>
      <c r="E23" s="205">
        <f>'1. m. bevételek (z)'!H184</f>
        <v>398</v>
      </c>
      <c r="F23" s="205">
        <f>'1. m. bevételek (z)'!L184</f>
        <v>397</v>
      </c>
      <c r="G23" s="205"/>
      <c r="H23" s="215" t="s">
        <v>143</v>
      </c>
      <c r="I23" s="207">
        <v>15619</v>
      </c>
      <c r="J23" s="207">
        <v>22992</v>
      </c>
      <c r="K23" s="207">
        <v>27000</v>
      </c>
      <c r="L23" s="207">
        <f>'2. m. kiadások (z)'!H329+'2. m. kiadások (z)'!H337</f>
        <v>26535</v>
      </c>
      <c r="M23" s="207">
        <f>'2. m. kiadások (z)'!L329+'2. m. kiadások (z)'!L337</f>
        <v>24347</v>
      </c>
    </row>
    <row r="24" spans="1:13" x14ac:dyDescent="0.25">
      <c r="A24" s="26" t="s">
        <v>118</v>
      </c>
      <c r="B24" s="208">
        <v>324776</v>
      </c>
      <c r="C24" s="208">
        <v>335326</v>
      </c>
      <c r="D24" s="208">
        <v>568003</v>
      </c>
      <c r="E24" s="208">
        <f>'1. m. bevételek (z)'!H170</f>
        <v>1858384</v>
      </c>
      <c r="F24" s="208">
        <f>'1. m. bevételek (z)'!L170</f>
        <v>1707980</v>
      </c>
      <c r="G24" s="208"/>
      <c r="H24" s="214" t="s">
        <v>129</v>
      </c>
      <c r="I24" s="207">
        <v>20668</v>
      </c>
      <c r="J24" s="207">
        <v>47057</v>
      </c>
      <c r="K24" s="207">
        <v>44310</v>
      </c>
      <c r="L24" s="207">
        <f>'2. m. kiadások (z)'!H362</f>
        <v>44310</v>
      </c>
      <c r="M24" s="207">
        <f>'2. m. kiadások (z)'!L362</f>
        <v>44310</v>
      </c>
    </row>
    <row r="25" spans="1:13" x14ac:dyDescent="0.25">
      <c r="A25" s="26" t="s">
        <v>119</v>
      </c>
      <c r="B25" s="205">
        <v>621</v>
      </c>
      <c r="C25" s="205">
        <v>792</v>
      </c>
      <c r="D25" s="205">
        <v>700</v>
      </c>
      <c r="E25" s="205">
        <f>'1. m. bevételek (z)'!H192</f>
        <v>700</v>
      </c>
      <c r="F25" s="205">
        <f>'1. m. bevételek (z)'!L192</f>
        <v>226</v>
      </c>
      <c r="G25" s="205"/>
      <c r="H25" s="214" t="s">
        <v>142</v>
      </c>
      <c r="I25" s="207">
        <v>0</v>
      </c>
      <c r="J25" s="207">
        <v>0</v>
      </c>
      <c r="K25" s="207">
        <v>257093</v>
      </c>
      <c r="L25" s="207">
        <f>'2. m. kiadások (z)'!H353</f>
        <v>1340003</v>
      </c>
      <c r="M25" s="207">
        <f>'2. m. kiadások (z)'!L353</f>
        <v>0</v>
      </c>
    </row>
    <row r="26" spans="1:13" x14ac:dyDescent="0.25">
      <c r="A26" s="26" t="s">
        <v>120</v>
      </c>
      <c r="B26" s="205">
        <v>323000</v>
      </c>
      <c r="C26" s="205">
        <v>462110</v>
      </c>
      <c r="D26" s="205">
        <v>811783</v>
      </c>
      <c r="E26" s="205">
        <f>'1. m. bevételek (z)'!H227</f>
        <v>811783</v>
      </c>
      <c r="F26" s="205">
        <f>'1. m. bevételek (z)'!L227</f>
        <v>811783</v>
      </c>
      <c r="G26" s="205"/>
      <c r="H26" s="214" t="s">
        <v>122</v>
      </c>
      <c r="I26" s="207">
        <v>0</v>
      </c>
      <c r="J26" s="207">
        <v>4906</v>
      </c>
      <c r="K26" s="207">
        <v>0</v>
      </c>
      <c r="L26" s="207">
        <v>0</v>
      </c>
      <c r="M26" s="207">
        <v>0</v>
      </c>
    </row>
    <row r="27" spans="1:13" x14ac:dyDescent="0.25">
      <c r="A27" s="26" t="s">
        <v>121</v>
      </c>
      <c r="B27" s="205">
        <v>209241</v>
      </c>
      <c r="C27" s="205">
        <v>28259</v>
      </c>
      <c r="D27" s="205">
        <v>0</v>
      </c>
      <c r="E27" s="205">
        <v>0</v>
      </c>
      <c r="F27" s="205">
        <v>0</v>
      </c>
      <c r="G27" s="205"/>
      <c r="H27" s="12"/>
      <c r="I27" s="12"/>
      <c r="J27" s="207"/>
      <c r="K27" s="207"/>
      <c r="L27" s="207"/>
      <c r="M27" s="207"/>
    </row>
    <row r="28" spans="1:13" x14ac:dyDescent="0.25">
      <c r="A28" s="26"/>
      <c r="B28" s="205"/>
      <c r="C28" s="205"/>
      <c r="D28" s="205"/>
      <c r="E28" s="205"/>
      <c r="F28" s="205"/>
      <c r="G28" s="205"/>
      <c r="H28" s="216"/>
      <c r="I28" s="207"/>
      <c r="J28" s="207"/>
      <c r="K28" s="207"/>
      <c r="L28" s="207"/>
      <c r="M28" s="207"/>
    </row>
    <row r="29" spans="1:13" x14ac:dyDescent="0.25">
      <c r="A29" s="25" t="s">
        <v>123</v>
      </c>
      <c r="B29" s="206">
        <v>1053828</v>
      </c>
      <c r="C29" s="206">
        <f>SUM(C21:C27)</f>
        <v>1145589</v>
      </c>
      <c r="D29" s="206">
        <v>1682453</v>
      </c>
      <c r="E29" s="206">
        <f>SUM(E21:E27)</f>
        <v>3166741</v>
      </c>
      <c r="F29" s="206">
        <f>SUM(F21:F27)</f>
        <v>2896761</v>
      </c>
      <c r="G29" s="206"/>
      <c r="H29" s="210" t="s">
        <v>124</v>
      </c>
      <c r="I29" s="217">
        <v>689790</v>
      </c>
      <c r="J29" s="217">
        <f>SUM(J21:J27)</f>
        <v>366103</v>
      </c>
      <c r="K29" s="217">
        <v>1701569</v>
      </c>
      <c r="L29" s="217">
        <f>SUM(L21:L28)</f>
        <v>3350073</v>
      </c>
      <c r="M29" s="217">
        <f>SUM(M21:M28)</f>
        <v>659506</v>
      </c>
    </row>
    <row r="30" spans="1:13" x14ac:dyDescent="0.25">
      <c r="A30" s="25"/>
      <c r="B30" s="206"/>
      <c r="C30" s="206"/>
      <c r="D30" s="206"/>
      <c r="E30" s="206"/>
      <c r="F30" s="206"/>
      <c r="G30" s="206"/>
      <c r="H30" s="210"/>
      <c r="I30" s="217"/>
      <c r="J30" s="217"/>
      <c r="K30" s="207"/>
      <c r="L30" s="207"/>
      <c r="M30" s="207"/>
    </row>
    <row r="31" spans="1:13" x14ac:dyDescent="0.25">
      <c r="A31" s="25"/>
      <c r="B31" s="206"/>
      <c r="C31" s="206"/>
      <c r="D31" s="206"/>
      <c r="E31" s="206"/>
      <c r="F31" s="206"/>
      <c r="G31" s="206"/>
      <c r="H31" s="210"/>
      <c r="I31" s="207"/>
      <c r="J31" s="207"/>
      <c r="K31" s="207"/>
      <c r="L31" s="207"/>
      <c r="M31" s="207"/>
    </row>
    <row r="32" spans="1:13" x14ac:dyDescent="0.25">
      <c r="A32" s="24" t="s">
        <v>125</v>
      </c>
      <c r="B32" s="209">
        <v>5269819</v>
      </c>
      <c r="C32" s="209">
        <f>C19+C29</f>
        <v>4654840</v>
      </c>
      <c r="D32" s="209">
        <v>4773207</v>
      </c>
      <c r="E32" s="209">
        <f>E19+E29</f>
        <v>6531912</v>
      </c>
      <c r="F32" s="209">
        <f>F19+F29</f>
        <v>6215793</v>
      </c>
      <c r="G32" s="209"/>
      <c r="H32" s="218" t="s">
        <v>126</v>
      </c>
      <c r="I32" s="209">
        <v>4588638</v>
      </c>
      <c r="J32" s="209">
        <f>J19+J29</f>
        <v>3666262</v>
      </c>
      <c r="K32" s="209">
        <v>4773207</v>
      </c>
      <c r="L32" s="209">
        <f>L19+L29</f>
        <v>6531912</v>
      </c>
      <c r="M32" s="209">
        <f>M19+M29</f>
        <v>3709572</v>
      </c>
    </row>
  </sheetData>
  <mergeCells count="2">
    <mergeCell ref="A3:M3"/>
    <mergeCell ref="A4:M4"/>
  </mergeCells>
  <pageMargins left="0.7" right="0.7" top="0.75" bottom="0.75" header="0.3" footer="0.3"/>
  <pageSetup paperSize="9" scale="73" fitToHeight="0" orientation="landscape"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3BC9D-D742-4037-89D9-895DBBAB4EB0}">
  <sheetPr>
    <tabColor rgb="FF92D050"/>
    <pageSetUpPr fitToPage="1"/>
  </sheetPr>
  <dimension ref="A1:K238"/>
  <sheetViews>
    <sheetView view="pageBreakPreview" zoomScaleNormal="100" zoomScaleSheetLayoutView="100" workbookViewId="0">
      <selection activeCell="G1" sqref="G1"/>
    </sheetView>
  </sheetViews>
  <sheetFormatPr defaultColWidth="9.109375" defaultRowHeight="13.2" x14ac:dyDescent="0.25"/>
  <cols>
    <col min="1" max="1" width="6.6640625" style="9" customWidth="1"/>
    <col min="2" max="2" width="33.6640625" style="9" customWidth="1"/>
    <col min="3" max="3" width="45.6640625" style="9" customWidth="1"/>
    <col min="4" max="4" width="14.88671875" style="9" customWidth="1"/>
    <col min="5" max="6" width="14.5546875" style="9" customWidth="1"/>
    <col min="7" max="7" width="16.109375" style="9" customWidth="1"/>
    <col min="8" max="11" width="9.109375" style="9"/>
    <col min="12" max="16384" width="9.109375" style="10"/>
  </cols>
  <sheetData>
    <row r="1" spans="1:7" ht="13.8" x14ac:dyDescent="0.25">
      <c r="B1" s="73"/>
      <c r="C1" s="73"/>
      <c r="D1" s="73"/>
      <c r="E1" s="73"/>
      <c r="F1" s="73"/>
      <c r="G1" s="509" t="s">
        <v>2011</v>
      </c>
    </row>
    <row r="2" spans="1:7" ht="13.8" x14ac:dyDescent="0.25">
      <c r="A2" s="516"/>
      <c r="B2" s="517"/>
      <c r="C2" s="517"/>
      <c r="D2" s="517"/>
      <c r="E2" s="517"/>
      <c r="F2" s="517"/>
      <c r="G2" s="11"/>
    </row>
    <row r="3" spans="1:7" ht="13.8" x14ac:dyDescent="0.3">
      <c r="A3" s="614" t="s">
        <v>1622</v>
      </c>
      <c r="B3" s="614"/>
      <c r="C3" s="614"/>
      <c r="D3" s="614"/>
      <c r="E3" s="614"/>
      <c r="F3" s="614"/>
      <c r="G3" s="614"/>
    </row>
    <row r="4" spans="1:7" ht="13.8" x14ac:dyDescent="0.3">
      <c r="A4" s="516"/>
      <c r="B4" s="518"/>
      <c r="C4" s="516"/>
      <c r="D4" s="519"/>
      <c r="E4" s="519"/>
      <c r="F4" s="519"/>
      <c r="G4" s="519"/>
    </row>
    <row r="5" spans="1:7" ht="15.6" x14ac:dyDescent="0.3">
      <c r="A5" s="615" t="s">
        <v>1623</v>
      </c>
      <c r="B5" s="615"/>
      <c r="C5" s="615"/>
      <c r="D5" s="615"/>
      <c r="E5" s="615"/>
      <c r="F5" s="615"/>
      <c r="G5" s="615"/>
    </row>
    <row r="6" spans="1:7" ht="13.8" x14ac:dyDescent="0.25">
      <c r="A6" s="516"/>
      <c r="B6" s="520"/>
      <c r="C6" s="521"/>
      <c r="D6" s="520"/>
      <c r="E6" s="520"/>
      <c r="F6" s="520"/>
      <c r="G6" s="522" t="s">
        <v>1624</v>
      </c>
    </row>
    <row r="7" spans="1:7" ht="13.8" x14ac:dyDescent="0.25">
      <c r="A7" s="523" t="s">
        <v>1625</v>
      </c>
      <c r="B7" s="524" t="s">
        <v>1626</v>
      </c>
      <c r="C7" s="524" t="s">
        <v>1627</v>
      </c>
      <c r="D7" s="524" t="s">
        <v>1628</v>
      </c>
      <c r="E7" s="524" t="s">
        <v>1629</v>
      </c>
      <c r="F7" s="524" t="s">
        <v>1677</v>
      </c>
      <c r="G7" s="525" t="s">
        <v>1503</v>
      </c>
    </row>
    <row r="8" spans="1:7" ht="13.8" x14ac:dyDescent="0.25">
      <c r="A8" s="523"/>
      <c r="B8" s="524"/>
      <c r="C8" s="524"/>
      <c r="D8" s="524"/>
      <c r="E8" s="524"/>
      <c r="F8" s="524"/>
      <c r="G8" s="525"/>
    </row>
    <row r="9" spans="1:7" ht="26.4" x14ac:dyDescent="0.25">
      <c r="A9" s="526">
        <v>1</v>
      </c>
      <c r="B9" s="527" t="s">
        <v>1631</v>
      </c>
      <c r="C9" s="528" t="s">
        <v>1632</v>
      </c>
      <c r="D9" s="524"/>
      <c r="E9" s="524"/>
      <c r="F9" s="524"/>
      <c r="G9" s="525"/>
    </row>
    <row r="10" spans="1:7" ht="13.8" x14ac:dyDescent="0.25">
      <c r="A10" s="523"/>
      <c r="B10" s="529" t="s">
        <v>31</v>
      </c>
      <c r="C10" s="524"/>
      <c r="D10" s="524"/>
      <c r="E10" s="524"/>
      <c r="F10" s="524"/>
      <c r="G10" s="525"/>
    </row>
    <row r="11" spans="1:7" ht="13.8" x14ac:dyDescent="0.25">
      <c r="A11" s="523"/>
      <c r="B11" s="530" t="s">
        <v>1633</v>
      </c>
      <c r="C11" s="531"/>
      <c r="D11" s="519">
        <v>0</v>
      </c>
      <c r="E11" s="519">
        <v>250201818</v>
      </c>
      <c r="F11" s="519">
        <v>26368430</v>
      </c>
      <c r="G11" s="519">
        <f>SUM(D11:F11)</f>
        <v>276570248</v>
      </c>
    </row>
    <row r="12" spans="1:7" ht="13.8" x14ac:dyDescent="0.25">
      <c r="A12" s="523"/>
      <c r="B12" s="530" t="s">
        <v>1649</v>
      </c>
      <c r="C12" s="531"/>
      <c r="D12" s="519"/>
      <c r="E12" s="519"/>
      <c r="F12" s="519">
        <v>60168664</v>
      </c>
      <c r="G12" s="519">
        <f>SUM(D12:F12)</f>
        <v>60168664</v>
      </c>
    </row>
    <row r="13" spans="1:7" ht="13.8" x14ac:dyDescent="0.3">
      <c r="A13" s="532"/>
      <c r="B13" s="533" t="s">
        <v>26</v>
      </c>
      <c r="C13" s="534"/>
      <c r="D13" s="535">
        <f>SUM(D11:D12)</f>
        <v>0</v>
      </c>
      <c r="E13" s="535">
        <f t="shared" ref="E13:G13" si="0">SUM(E11:E12)</f>
        <v>250201818</v>
      </c>
      <c r="F13" s="535">
        <f t="shared" si="0"/>
        <v>86537094</v>
      </c>
      <c r="G13" s="535">
        <f t="shared" si="0"/>
        <v>336738912</v>
      </c>
    </row>
    <row r="14" spans="1:7" ht="13.8" x14ac:dyDescent="0.25">
      <c r="A14" s="523"/>
      <c r="B14" s="524"/>
      <c r="C14" s="524"/>
      <c r="D14" s="524"/>
      <c r="E14" s="524"/>
      <c r="F14" s="524"/>
      <c r="G14" s="525"/>
    </row>
    <row r="15" spans="1:7" ht="39.6" x14ac:dyDescent="0.25">
      <c r="A15" s="526">
        <v>2</v>
      </c>
      <c r="B15" s="527" t="s">
        <v>1634</v>
      </c>
      <c r="C15" s="528" t="s">
        <v>1635</v>
      </c>
      <c r="D15" s="524"/>
      <c r="E15" s="524"/>
      <c r="F15" s="524"/>
      <c r="G15" s="525"/>
    </row>
    <row r="16" spans="1:7" ht="13.8" x14ac:dyDescent="0.25">
      <c r="A16" s="523"/>
      <c r="B16" s="529" t="s">
        <v>31</v>
      </c>
      <c r="C16" s="524"/>
      <c r="D16" s="524"/>
      <c r="E16" s="524"/>
      <c r="F16" s="524"/>
      <c r="G16" s="525"/>
    </row>
    <row r="17" spans="1:7" ht="13.8" x14ac:dyDescent="0.25">
      <c r="A17" s="523"/>
      <c r="B17" s="530" t="s">
        <v>1633</v>
      </c>
      <c r="C17" s="531"/>
      <c r="D17" s="519">
        <v>12208872</v>
      </c>
      <c r="E17" s="519">
        <v>0</v>
      </c>
      <c r="F17" s="519">
        <v>0</v>
      </c>
      <c r="G17" s="519">
        <f>SUM(D17:F17)</f>
        <v>12208872</v>
      </c>
    </row>
    <row r="18" spans="1:7" ht="13.8" x14ac:dyDescent="0.3">
      <c r="A18" s="536"/>
      <c r="B18" s="537" t="s">
        <v>26</v>
      </c>
      <c r="C18" s="538"/>
      <c r="D18" s="539">
        <f>SUM(D17:D17)</f>
        <v>12208872</v>
      </c>
      <c r="E18" s="539">
        <f>SUM(E17:E17)</f>
        <v>0</v>
      </c>
      <c r="F18" s="539">
        <f>SUM(F17:F17)</f>
        <v>0</v>
      </c>
      <c r="G18" s="539">
        <f>SUM(G17:G17)</f>
        <v>12208872</v>
      </c>
    </row>
    <row r="19" spans="1:7" ht="13.8" x14ac:dyDescent="0.3">
      <c r="A19" s="516"/>
      <c r="B19" s="540"/>
      <c r="C19" s="524"/>
      <c r="D19" s="541"/>
      <c r="E19" s="541"/>
      <c r="F19" s="541"/>
      <c r="G19" s="541"/>
    </row>
    <row r="20" spans="1:7" ht="39.6" x14ac:dyDescent="0.25">
      <c r="A20" s="526">
        <v>3</v>
      </c>
      <c r="B20" s="527" t="s">
        <v>1636</v>
      </c>
      <c r="C20" s="528" t="s">
        <v>1637</v>
      </c>
      <c r="D20" s="524"/>
      <c r="E20" s="524"/>
      <c r="F20" s="524"/>
      <c r="G20" s="525"/>
    </row>
    <row r="21" spans="1:7" ht="13.8" x14ac:dyDescent="0.25">
      <c r="A21" s="523"/>
      <c r="B21" s="529" t="s">
        <v>31</v>
      </c>
      <c r="C21" s="524"/>
      <c r="D21" s="524"/>
      <c r="E21" s="524"/>
      <c r="F21" s="524"/>
      <c r="G21" s="525"/>
    </row>
    <row r="22" spans="1:7" ht="13.8" x14ac:dyDescent="0.25">
      <c r="A22" s="523"/>
      <c r="B22" s="530" t="s">
        <v>1633</v>
      </c>
      <c r="C22" s="531"/>
      <c r="D22" s="519">
        <v>9743650</v>
      </c>
      <c r="E22" s="519">
        <v>1071600</v>
      </c>
      <c r="F22" s="519">
        <v>452400</v>
      </c>
      <c r="G22" s="519">
        <f>SUM(D22:F22)</f>
        <v>11267650</v>
      </c>
    </row>
    <row r="23" spans="1:7" ht="13.8" x14ac:dyDescent="0.25">
      <c r="A23" s="523"/>
      <c r="B23" s="530" t="s">
        <v>1649</v>
      </c>
      <c r="C23" s="531"/>
      <c r="D23" s="519">
        <v>0</v>
      </c>
      <c r="E23" s="519">
        <v>0</v>
      </c>
      <c r="F23" s="519">
        <v>414097</v>
      </c>
      <c r="G23" s="519">
        <f>SUM(D23:F23)</f>
        <v>414097</v>
      </c>
    </row>
    <row r="24" spans="1:7" ht="13.8" x14ac:dyDescent="0.3">
      <c r="A24" s="536"/>
      <c r="B24" s="537" t="s">
        <v>26</v>
      </c>
      <c r="C24" s="538"/>
      <c r="D24" s="539">
        <f>SUM(D22:D23)</f>
        <v>9743650</v>
      </c>
      <c r="E24" s="539">
        <f t="shared" ref="E24:G24" si="1">SUM(E22:E23)</f>
        <v>1071600</v>
      </c>
      <c r="F24" s="539">
        <f t="shared" si="1"/>
        <v>866497</v>
      </c>
      <c r="G24" s="539">
        <f t="shared" si="1"/>
        <v>11681747</v>
      </c>
    </row>
    <row r="25" spans="1:7" ht="13.8" x14ac:dyDescent="0.3">
      <c r="A25" s="516"/>
      <c r="B25" s="540"/>
      <c r="C25" s="524"/>
      <c r="D25" s="541"/>
      <c r="E25" s="541"/>
      <c r="F25" s="541"/>
      <c r="G25" s="541"/>
    </row>
    <row r="26" spans="1:7" ht="39.6" x14ac:dyDescent="0.25">
      <c r="A26" s="526">
        <v>4</v>
      </c>
      <c r="B26" s="527" t="s">
        <v>1638</v>
      </c>
      <c r="C26" s="528" t="s">
        <v>1639</v>
      </c>
      <c r="D26" s="524"/>
      <c r="E26" s="524"/>
      <c r="F26" s="524"/>
      <c r="G26" s="525"/>
    </row>
    <row r="27" spans="1:7" ht="13.8" x14ac:dyDescent="0.25">
      <c r="A27" s="523"/>
      <c r="B27" s="529" t="s">
        <v>31</v>
      </c>
      <c r="C27" s="524"/>
      <c r="D27" s="524"/>
      <c r="E27" s="524"/>
      <c r="F27" s="524"/>
      <c r="G27" s="525"/>
    </row>
    <row r="28" spans="1:7" ht="13.8" x14ac:dyDescent="0.25">
      <c r="A28" s="523"/>
      <c r="B28" s="530" t="s">
        <v>1633</v>
      </c>
      <c r="C28" s="531"/>
      <c r="D28" s="519">
        <v>21236614</v>
      </c>
      <c r="E28" s="519">
        <v>0</v>
      </c>
      <c r="F28" s="519">
        <v>2291619</v>
      </c>
      <c r="G28" s="519">
        <f>SUM(D28:F28)</f>
        <v>23528233</v>
      </c>
    </row>
    <row r="29" spans="1:7" ht="13.8" x14ac:dyDescent="0.25">
      <c r="A29" s="523"/>
      <c r="B29" s="530" t="s">
        <v>1649</v>
      </c>
      <c r="C29" s="531"/>
      <c r="D29" s="519">
        <v>0</v>
      </c>
      <c r="E29" s="519">
        <v>0</v>
      </c>
      <c r="F29" s="519">
        <v>253157</v>
      </c>
      <c r="G29" s="519">
        <f>SUM(D29:F29)</f>
        <v>253157</v>
      </c>
    </row>
    <row r="30" spans="1:7" ht="13.8" x14ac:dyDescent="0.3">
      <c r="A30" s="536"/>
      <c r="B30" s="537" t="s">
        <v>26</v>
      </c>
      <c r="C30" s="538"/>
      <c r="D30" s="539">
        <f>SUM(D28:D29)</f>
        <v>21236614</v>
      </c>
      <c r="E30" s="539">
        <f t="shared" ref="E30:G30" si="2">SUM(E28:E29)</f>
        <v>0</v>
      </c>
      <c r="F30" s="539">
        <f t="shared" si="2"/>
        <v>2544776</v>
      </c>
      <c r="G30" s="539">
        <f t="shared" si="2"/>
        <v>23781390</v>
      </c>
    </row>
    <row r="31" spans="1:7" ht="13.8" x14ac:dyDescent="0.25">
      <c r="A31" s="523"/>
      <c r="B31" s="524"/>
      <c r="C31" s="524"/>
      <c r="D31" s="524"/>
      <c r="E31" s="524"/>
      <c r="F31" s="524"/>
      <c r="G31" s="525"/>
    </row>
    <row r="32" spans="1:7" ht="26.4" x14ac:dyDescent="0.25">
      <c r="A32" s="526">
        <v>5</v>
      </c>
      <c r="B32" s="527" t="s">
        <v>1640</v>
      </c>
      <c r="C32" s="528" t="s">
        <v>1641</v>
      </c>
      <c r="D32" s="524"/>
      <c r="E32" s="524"/>
      <c r="F32" s="524"/>
      <c r="G32" s="525"/>
    </row>
    <row r="33" spans="1:7" ht="13.8" x14ac:dyDescent="0.25">
      <c r="A33" s="523"/>
      <c r="B33" s="529" t="s">
        <v>31</v>
      </c>
      <c r="C33" s="524"/>
      <c r="D33" s="524"/>
      <c r="E33" s="524"/>
      <c r="F33" s="524"/>
      <c r="G33" s="525"/>
    </row>
    <row r="34" spans="1:7" ht="13.8" x14ac:dyDescent="0.25">
      <c r="A34" s="523"/>
      <c r="B34" s="530" t="s">
        <v>1633</v>
      </c>
      <c r="C34" s="531"/>
      <c r="D34" s="519">
        <v>0</v>
      </c>
      <c r="E34" s="519">
        <v>222596761</v>
      </c>
      <c r="F34" s="519">
        <v>30341547</v>
      </c>
      <c r="G34" s="519">
        <f>SUM(D34:F34)</f>
        <v>252938308</v>
      </c>
    </row>
    <row r="35" spans="1:7" ht="13.8" x14ac:dyDescent="0.3">
      <c r="A35" s="536"/>
      <c r="B35" s="537" t="s">
        <v>26</v>
      </c>
      <c r="C35" s="538"/>
      <c r="D35" s="539">
        <f>SUM(D34:D34)</f>
        <v>0</v>
      </c>
      <c r="E35" s="539">
        <f>SUM(E34:E34)</f>
        <v>222596761</v>
      </c>
      <c r="F35" s="539">
        <f>SUM(F34:F34)</f>
        <v>30341547</v>
      </c>
      <c r="G35" s="539">
        <f>SUM(G34:G34)</f>
        <v>252938308</v>
      </c>
    </row>
    <row r="36" spans="1:7" ht="13.8" x14ac:dyDescent="0.3">
      <c r="A36" s="516"/>
      <c r="B36" s="540"/>
      <c r="C36" s="524"/>
      <c r="D36" s="541"/>
      <c r="E36" s="541"/>
      <c r="F36" s="541"/>
      <c r="G36" s="541"/>
    </row>
    <row r="37" spans="1:7" ht="13.8" x14ac:dyDescent="0.25">
      <c r="A37" s="526">
        <v>6</v>
      </c>
      <c r="B37" s="527" t="s">
        <v>1642</v>
      </c>
      <c r="C37" s="528" t="s">
        <v>1643</v>
      </c>
      <c r="D37" s="524"/>
      <c r="E37" s="524"/>
      <c r="F37" s="524"/>
      <c r="G37" s="525"/>
    </row>
    <row r="38" spans="1:7" ht="13.8" x14ac:dyDescent="0.25">
      <c r="A38" s="523"/>
      <c r="B38" s="529" t="s">
        <v>31</v>
      </c>
      <c r="C38" s="524"/>
      <c r="D38" s="524"/>
      <c r="E38" s="524"/>
      <c r="F38" s="524"/>
      <c r="G38" s="525"/>
    </row>
    <row r="39" spans="1:7" ht="13.8" x14ac:dyDescent="0.25">
      <c r="A39" s="523"/>
      <c r="B39" s="530" t="s">
        <v>1633</v>
      </c>
      <c r="C39" s="531"/>
      <c r="D39" s="519">
        <v>160082568</v>
      </c>
      <c r="E39" s="519">
        <v>906399</v>
      </c>
      <c r="F39" s="519">
        <v>0</v>
      </c>
      <c r="G39" s="519">
        <f>SUM(D39:F39)</f>
        <v>160988967</v>
      </c>
    </row>
    <row r="40" spans="1:7" ht="13.8" x14ac:dyDescent="0.25">
      <c r="A40" s="523"/>
      <c r="B40" s="530" t="s">
        <v>1649</v>
      </c>
      <c r="C40" s="531"/>
      <c r="D40" s="519">
        <v>0</v>
      </c>
      <c r="E40" s="519">
        <v>0</v>
      </c>
      <c r="F40" s="519">
        <v>110490</v>
      </c>
      <c r="G40" s="519">
        <f>SUM(D40:F40)</f>
        <v>110490</v>
      </c>
    </row>
    <row r="41" spans="1:7" ht="13.8" x14ac:dyDescent="0.3">
      <c r="A41" s="536"/>
      <c r="B41" s="537" t="s">
        <v>26</v>
      </c>
      <c r="C41" s="538"/>
      <c r="D41" s="539">
        <f>SUM(D39:D40)</f>
        <v>160082568</v>
      </c>
      <c r="E41" s="539">
        <f t="shared" ref="E41:G41" si="3">SUM(E39:E40)</f>
        <v>906399</v>
      </c>
      <c r="F41" s="539">
        <f t="shared" si="3"/>
        <v>110490</v>
      </c>
      <c r="G41" s="539">
        <f t="shared" si="3"/>
        <v>161099457</v>
      </c>
    </row>
    <row r="42" spans="1:7" ht="13.8" x14ac:dyDescent="0.3">
      <c r="A42" s="516"/>
      <c r="B42" s="540"/>
      <c r="C42" s="524"/>
      <c r="D42" s="541"/>
      <c r="E42" s="541"/>
      <c r="F42" s="541"/>
      <c r="G42" s="541"/>
    </row>
    <row r="43" spans="1:7" ht="26.4" x14ac:dyDescent="0.25">
      <c r="A43" s="526">
        <v>7</v>
      </c>
      <c r="B43" s="527" t="s">
        <v>1644</v>
      </c>
      <c r="C43" s="528" t="s">
        <v>1645</v>
      </c>
      <c r="D43" s="524"/>
      <c r="E43" s="524"/>
      <c r="F43" s="524"/>
      <c r="G43" s="525"/>
    </row>
    <row r="44" spans="1:7" ht="13.8" x14ac:dyDescent="0.25">
      <c r="A44" s="523"/>
      <c r="B44" s="529" t="s">
        <v>31</v>
      </c>
      <c r="C44" s="524"/>
      <c r="D44" s="524"/>
      <c r="E44" s="524"/>
      <c r="F44" s="524"/>
      <c r="G44" s="525"/>
    </row>
    <row r="45" spans="1:7" ht="13.8" x14ac:dyDescent="0.25">
      <c r="A45" s="523"/>
      <c r="B45" s="530" t="s">
        <v>1633</v>
      </c>
      <c r="C45" s="531"/>
      <c r="D45" s="519">
        <v>130923815</v>
      </c>
      <c r="E45" s="519">
        <v>4637285</v>
      </c>
      <c r="F45" s="519">
        <v>0</v>
      </c>
      <c r="G45" s="519">
        <f>SUM(D45:F45)</f>
        <v>135561100</v>
      </c>
    </row>
    <row r="46" spans="1:7" ht="13.8" x14ac:dyDescent="0.3">
      <c r="A46" s="536"/>
      <c r="B46" s="537" t="s">
        <v>26</v>
      </c>
      <c r="C46" s="538"/>
      <c r="D46" s="539">
        <f>SUM(D45:D45)</f>
        <v>130923815</v>
      </c>
      <c r="E46" s="539">
        <f>SUM(E45:E45)</f>
        <v>4637285</v>
      </c>
      <c r="F46" s="539">
        <f>SUM(F45:F45)</f>
        <v>0</v>
      </c>
      <c r="G46" s="539">
        <f>SUM(G45:G45)</f>
        <v>135561100</v>
      </c>
    </row>
    <row r="47" spans="1:7" ht="13.8" x14ac:dyDescent="0.3">
      <c r="A47" s="516"/>
      <c r="B47" s="540"/>
      <c r="C47" s="524"/>
      <c r="D47" s="541"/>
      <c r="E47" s="541"/>
      <c r="F47" s="541"/>
      <c r="G47" s="541"/>
    </row>
    <row r="48" spans="1:7" x14ac:dyDescent="0.25">
      <c r="A48" s="526">
        <v>8</v>
      </c>
      <c r="B48" s="527" t="s">
        <v>1646</v>
      </c>
      <c r="C48" s="542" t="s">
        <v>1647</v>
      </c>
    </row>
    <row r="49" spans="1:7" ht="13.8" x14ac:dyDescent="0.3">
      <c r="A49" s="516"/>
      <c r="B49" s="540"/>
      <c r="C49" s="524"/>
    </row>
    <row r="50" spans="1:7" ht="13.8" x14ac:dyDescent="0.3">
      <c r="A50" s="516"/>
      <c r="B50" s="529" t="s">
        <v>31</v>
      </c>
      <c r="C50" s="524"/>
      <c r="D50" s="541"/>
      <c r="E50" s="541"/>
      <c r="F50" s="541"/>
      <c r="G50" s="541"/>
    </row>
    <row r="51" spans="1:7" ht="13.8" x14ac:dyDescent="0.25">
      <c r="A51" s="516"/>
      <c r="B51" s="543" t="s">
        <v>1648</v>
      </c>
      <c r="C51" s="524"/>
      <c r="D51" s="519">
        <v>86366819</v>
      </c>
      <c r="E51" s="519">
        <v>0</v>
      </c>
      <c r="F51" s="519">
        <v>48079506</v>
      </c>
      <c r="G51" s="519">
        <f>SUM(D51:F51)</f>
        <v>134446325</v>
      </c>
    </row>
    <row r="52" spans="1:7" ht="13.8" x14ac:dyDescent="0.25">
      <c r="A52" s="516"/>
      <c r="B52" s="530" t="s">
        <v>1649</v>
      </c>
      <c r="C52" s="524"/>
      <c r="D52" s="519">
        <v>12513035</v>
      </c>
      <c r="E52" s="519">
        <v>0</v>
      </c>
      <c r="F52" s="519">
        <v>2841240</v>
      </c>
      <c r="G52" s="519">
        <f>SUM(D52:F52)</f>
        <v>15354275</v>
      </c>
    </row>
    <row r="53" spans="1:7" ht="13.8" x14ac:dyDescent="0.3">
      <c r="A53" s="544"/>
      <c r="B53" s="545" t="s">
        <v>26</v>
      </c>
      <c r="C53" s="538"/>
      <c r="D53" s="539">
        <f>SUM(D51:D52)</f>
        <v>98879854</v>
      </c>
      <c r="E53" s="539">
        <f t="shared" ref="E53:G53" si="4">SUM(E51:E52)</f>
        <v>0</v>
      </c>
      <c r="F53" s="539">
        <f t="shared" si="4"/>
        <v>50920746</v>
      </c>
      <c r="G53" s="539">
        <f t="shared" si="4"/>
        <v>149800600</v>
      </c>
    </row>
    <row r="54" spans="1:7" ht="13.8" x14ac:dyDescent="0.3">
      <c r="B54" s="546"/>
      <c r="C54" s="524"/>
      <c r="D54" s="541"/>
      <c r="E54" s="541"/>
      <c r="F54" s="541"/>
      <c r="G54" s="541"/>
    </row>
    <row r="55" spans="1:7" ht="26.4" x14ac:dyDescent="0.25">
      <c r="A55" s="526">
        <v>9</v>
      </c>
      <c r="B55" s="527" t="s">
        <v>1650</v>
      </c>
      <c r="C55" s="528" t="s">
        <v>1651</v>
      </c>
      <c r="D55" s="524"/>
      <c r="E55" s="524"/>
      <c r="F55" s="524"/>
      <c r="G55" s="525"/>
    </row>
    <row r="56" spans="1:7" ht="13.8" x14ac:dyDescent="0.25">
      <c r="A56" s="523"/>
      <c r="B56" s="529" t="s">
        <v>31</v>
      </c>
      <c r="C56" s="524"/>
      <c r="D56" s="524"/>
      <c r="E56" s="524"/>
      <c r="F56" s="524"/>
      <c r="G56" s="525"/>
    </row>
    <row r="57" spans="1:7" ht="13.8" x14ac:dyDescent="0.25">
      <c r="A57" s="523"/>
      <c r="B57" s="530" t="s">
        <v>1633</v>
      </c>
      <c r="C57" s="531"/>
      <c r="D57" s="519">
        <v>182311166</v>
      </c>
      <c r="E57" s="519">
        <v>0</v>
      </c>
      <c r="F57" s="519">
        <v>4813379</v>
      </c>
      <c r="G57" s="519">
        <f>SUM(D57:F57)</f>
        <v>187124545</v>
      </c>
    </row>
    <row r="58" spans="1:7" ht="13.8" x14ac:dyDescent="0.25">
      <c r="A58" s="523"/>
      <c r="B58" s="530" t="s">
        <v>1649</v>
      </c>
      <c r="C58" s="531"/>
      <c r="D58" s="519">
        <v>5237866</v>
      </c>
      <c r="E58" s="519">
        <v>0</v>
      </c>
      <c r="F58" s="519">
        <v>1716183</v>
      </c>
      <c r="G58" s="519">
        <f>SUM(D58:F58)</f>
        <v>6954049</v>
      </c>
    </row>
    <row r="59" spans="1:7" ht="13.8" x14ac:dyDescent="0.25">
      <c r="A59" s="523"/>
      <c r="B59" s="530" t="s">
        <v>1680</v>
      </c>
      <c r="C59" s="531"/>
      <c r="D59" s="519">
        <v>0</v>
      </c>
      <c r="E59" s="519">
        <v>0</v>
      </c>
      <c r="F59" s="519">
        <v>300503721</v>
      </c>
      <c r="G59" s="519">
        <f>SUM(D59:F59)</f>
        <v>300503721</v>
      </c>
    </row>
    <row r="60" spans="1:7" ht="13.8" x14ac:dyDescent="0.3">
      <c r="A60" s="536"/>
      <c r="B60" s="537" t="s">
        <v>26</v>
      </c>
      <c r="C60" s="538"/>
      <c r="D60" s="539">
        <f>SUM(D57:D59)</f>
        <v>187549032</v>
      </c>
      <c r="E60" s="539">
        <f t="shared" ref="E60:G60" si="5">SUM(E57:E59)</f>
        <v>0</v>
      </c>
      <c r="F60" s="539">
        <f t="shared" si="5"/>
        <v>307033283</v>
      </c>
      <c r="G60" s="539">
        <f t="shared" si="5"/>
        <v>494582315</v>
      </c>
    </row>
    <row r="61" spans="1:7" ht="13.8" x14ac:dyDescent="0.3">
      <c r="B61" s="546"/>
      <c r="C61" s="524"/>
      <c r="D61" s="541"/>
      <c r="E61" s="541"/>
      <c r="F61" s="541"/>
      <c r="G61" s="541"/>
    </row>
    <row r="62" spans="1:7" ht="39.6" x14ac:dyDescent="0.25">
      <c r="A62" s="526">
        <v>10</v>
      </c>
      <c r="B62" s="547" t="s">
        <v>1652</v>
      </c>
      <c r="C62" s="528" t="s">
        <v>1653</v>
      </c>
      <c r="E62" s="524"/>
      <c r="F62" s="524"/>
      <c r="G62" s="525"/>
    </row>
    <row r="63" spans="1:7" ht="13.8" x14ac:dyDescent="0.25">
      <c r="A63" s="548"/>
      <c r="B63" s="549"/>
      <c r="C63" s="528"/>
      <c r="E63" s="524"/>
      <c r="F63" s="524"/>
      <c r="G63" s="525"/>
    </row>
    <row r="64" spans="1:7" ht="13.8" x14ac:dyDescent="0.25">
      <c r="A64" s="548"/>
      <c r="B64" s="550" t="s">
        <v>31</v>
      </c>
      <c r="C64" s="528"/>
      <c r="E64" s="524"/>
      <c r="F64" s="524"/>
      <c r="G64" s="525"/>
    </row>
    <row r="65" spans="1:7" ht="13.8" x14ac:dyDescent="0.25">
      <c r="B65" s="551" t="s">
        <v>1648</v>
      </c>
      <c r="C65" s="524"/>
      <c r="D65" s="552">
        <v>227367360</v>
      </c>
      <c r="E65" s="553">
        <v>0</v>
      </c>
      <c r="F65" s="553">
        <v>57212817</v>
      </c>
      <c r="G65" s="519">
        <f>SUM(D65:F65)</f>
        <v>284580177</v>
      </c>
    </row>
    <row r="66" spans="1:7" ht="13.8" x14ac:dyDescent="0.25">
      <c r="B66" s="530" t="s">
        <v>1649</v>
      </c>
      <c r="C66" s="524"/>
      <c r="D66" s="552">
        <v>0</v>
      </c>
      <c r="E66" s="552">
        <v>0</v>
      </c>
      <c r="F66" s="552">
        <v>6642376</v>
      </c>
      <c r="G66" s="519">
        <f>SUM(D66:F66)</f>
        <v>6642376</v>
      </c>
    </row>
    <row r="67" spans="1:7" ht="13.8" x14ac:dyDescent="0.3">
      <c r="A67" s="544"/>
      <c r="B67" s="545" t="s">
        <v>26</v>
      </c>
      <c r="C67" s="538"/>
      <c r="D67" s="554">
        <f>SUM(D65:D66)</f>
        <v>227367360</v>
      </c>
      <c r="E67" s="554">
        <f t="shared" ref="E67:G67" si="6">SUM(E65:E66)</f>
        <v>0</v>
      </c>
      <c r="F67" s="554">
        <f t="shared" si="6"/>
        <v>63855193</v>
      </c>
      <c r="G67" s="554">
        <f t="shared" si="6"/>
        <v>291222553</v>
      </c>
    </row>
    <row r="68" spans="1:7" ht="13.8" x14ac:dyDescent="0.3">
      <c r="B68" s="546"/>
      <c r="C68" s="524"/>
      <c r="D68" s="555"/>
      <c r="E68" s="555"/>
      <c r="F68" s="555"/>
      <c r="G68" s="555"/>
    </row>
    <row r="69" spans="1:7" ht="26.4" x14ac:dyDescent="0.25">
      <c r="A69" s="526">
        <v>11</v>
      </c>
      <c r="B69" s="527" t="s">
        <v>1654</v>
      </c>
      <c r="C69" s="528" t="s">
        <v>1655</v>
      </c>
      <c r="D69" s="524"/>
      <c r="E69" s="524"/>
      <c r="F69" s="524"/>
      <c r="G69" s="525"/>
    </row>
    <row r="70" spans="1:7" ht="13.8" x14ac:dyDescent="0.25">
      <c r="A70" s="523"/>
      <c r="B70" s="529" t="s">
        <v>31</v>
      </c>
      <c r="C70" s="524"/>
      <c r="D70" s="524"/>
      <c r="E70" s="524"/>
      <c r="F70" s="524"/>
      <c r="G70" s="525"/>
    </row>
    <row r="71" spans="1:7" ht="13.8" x14ac:dyDescent="0.25">
      <c r="A71" s="523"/>
      <c r="B71" s="530" t="s">
        <v>1633</v>
      </c>
      <c r="C71" s="531"/>
      <c r="D71" s="519">
        <v>93582060</v>
      </c>
      <c r="E71" s="519">
        <v>337166</v>
      </c>
      <c r="F71" s="519">
        <v>0</v>
      </c>
      <c r="G71" s="519">
        <f>SUM(D71:F71)</f>
        <v>93919226</v>
      </c>
    </row>
    <row r="72" spans="1:7" ht="13.8" x14ac:dyDescent="0.25">
      <c r="A72" s="523"/>
      <c r="B72" s="530" t="s">
        <v>1649</v>
      </c>
      <c r="C72" s="531"/>
      <c r="D72" s="519">
        <v>0</v>
      </c>
      <c r="E72" s="519">
        <v>24540776</v>
      </c>
      <c r="F72" s="519">
        <v>0</v>
      </c>
      <c r="G72" s="519">
        <f>SUM(D72:F72)</f>
        <v>24540776</v>
      </c>
    </row>
    <row r="73" spans="1:7" ht="13.8" x14ac:dyDescent="0.3">
      <c r="A73" s="536"/>
      <c r="B73" s="537" t="s">
        <v>26</v>
      </c>
      <c r="C73" s="538"/>
      <c r="D73" s="539">
        <f>SUM(D71:D72)</f>
        <v>93582060</v>
      </c>
      <c r="E73" s="539">
        <f t="shared" ref="E73:G73" si="7">SUM(E71:E72)</f>
        <v>24877942</v>
      </c>
      <c r="F73" s="539">
        <f t="shared" si="7"/>
        <v>0</v>
      </c>
      <c r="G73" s="539">
        <f t="shared" si="7"/>
        <v>118460002</v>
      </c>
    </row>
    <row r="74" spans="1:7" ht="13.8" x14ac:dyDescent="0.3">
      <c r="B74" s="546"/>
      <c r="C74" s="524"/>
      <c r="D74" s="555"/>
      <c r="E74" s="555"/>
      <c r="F74" s="555"/>
      <c r="G74" s="555"/>
    </row>
    <row r="75" spans="1:7" ht="13.8" x14ac:dyDescent="0.25">
      <c r="A75" s="526">
        <v>12</v>
      </c>
      <c r="B75" s="527" t="s">
        <v>1656</v>
      </c>
      <c r="C75" s="528" t="s">
        <v>1657</v>
      </c>
      <c r="D75" s="524"/>
      <c r="E75" s="524"/>
      <c r="F75" s="524"/>
      <c r="G75" s="525"/>
    </row>
    <row r="76" spans="1:7" ht="13.8" x14ac:dyDescent="0.25">
      <c r="A76" s="523"/>
      <c r="B76" s="529" t="s">
        <v>31</v>
      </c>
      <c r="C76" s="524"/>
      <c r="D76" s="524"/>
      <c r="E76" s="524"/>
      <c r="F76" s="524"/>
      <c r="G76" s="525"/>
    </row>
    <row r="77" spans="1:7" ht="13.8" x14ac:dyDescent="0.25">
      <c r="A77" s="523"/>
      <c r="B77" s="530" t="s">
        <v>1633</v>
      </c>
      <c r="C77" s="531"/>
      <c r="D77" s="519">
        <v>0</v>
      </c>
      <c r="E77" s="519">
        <v>135999981</v>
      </c>
      <c r="F77" s="519">
        <v>0</v>
      </c>
      <c r="G77" s="519">
        <f>SUM(D77:F77)</f>
        <v>135999981</v>
      </c>
    </row>
    <row r="78" spans="1:7" ht="13.8" x14ac:dyDescent="0.25">
      <c r="A78" s="523"/>
      <c r="B78" s="530" t="s">
        <v>1649</v>
      </c>
      <c r="C78" s="531"/>
      <c r="D78" s="519">
        <v>1076498</v>
      </c>
      <c r="E78" s="519">
        <v>0</v>
      </c>
      <c r="F78" s="519">
        <v>0</v>
      </c>
      <c r="G78" s="519">
        <f>SUM(D78:F78)</f>
        <v>1076498</v>
      </c>
    </row>
    <row r="79" spans="1:7" ht="13.8" x14ac:dyDescent="0.3">
      <c r="A79" s="536"/>
      <c r="B79" s="537" t="s">
        <v>26</v>
      </c>
      <c r="C79" s="538"/>
      <c r="D79" s="539">
        <f>SUM(D77:D78)</f>
        <v>1076498</v>
      </c>
      <c r="E79" s="539">
        <f t="shared" ref="E79:G79" si="8">SUM(E77:E78)</f>
        <v>135999981</v>
      </c>
      <c r="F79" s="539">
        <f t="shared" si="8"/>
        <v>0</v>
      </c>
      <c r="G79" s="539">
        <f t="shared" si="8"/>
        <v>137076479</v>
      </c>
    </row>
    <row r="80" spans="1:7" ht="13.8" x14ac:dyDescent="0.3">
      <c r="A80" s="516"/>
      <c r="B80" s="540"/>
      <c r="C80" s="524"/>
      <c r="D80" s="541"/>
      <c r="E80" s="541"/>
      <c r="F80" s="541"/>
      <c r="G80" s="541"/>
    </row>
    <row r="81" spans="1:7" ht="52.8" x14ac:dyDescent="0.25">
      <c r="A81" s="526">
        <v>13</v>
      </c>
      <c r="B81" s="527" t="s">
        <v>1658</v>
      </c>
      <c r="C81" s="528" t="s">
        <v>1659</v>
      </c>
      <c r="D81" s="524"/>
      <c r="E81" s="524"/>
      <c r="F81" s="524"/>
      <c r="G81" s="525"/>
    </row>
    <row r="82" spans="1:7" ht="13.8" x14ac:dyDescent="0.25">
      <c r="A82" s="523"/>
      <c r="B82" s="529" t="s">
        <v>31</v>
      </c>
      <c r="C82" s="524"/>
      <c r="D82" s="524"/>
      <c r="E82" s="524"/>
      <c r="F82" s="524"/>
      <c r="G82" s="525"/>
    </row>
    <row r="83" spans="1:7" ht="13.8" x14ac:dyDescent="0.25">
      <c r="A83" s="523"/>
      <c r="B83" s="530" t="s">
        <v>1633</v>
      </c>
      <c r="C83" s="531"/>
      <c r="D83" s="519">
        <v>4848860</v>
      </c>
      <c r="E83" s="519">
        <v>0</v>
      </c>
      <c r="F83" s="519">
        <v>0</v>
      </c>
      <c r="G83" s="519">
        <f>SUM(D83:F83)</f>
        <v>4848860</v>
      </c>
    </row>
    <row r="84" spans="1:7" ht="13.8" x14ac:dyDescent="0.3">
      <c r="A84" s="536"/>
      <c r="B84" s="537" t="s">
        <v>26</v>
      </c>
      <c r="C84" s="538"/>
      <c r="D84" s="539">
        <f>SUM(D83:D83)</f>
        <v>4848860</v>
      </c>
      <c r="E84" s="539">
        <f>SUM(E83:E83)</f>
        <v>0</v>
      </c>
      <c r="F84" s="539">
        <f>SUM(F83:F83)</f>
        <v>0</v>
      </c>
      <c r="G84" s="539">
        <f>SUM(G83:G83)</f>
        <v>4848860</v>
      </c>
    </row>
    <row r="85" spans="1:7" ht="13.8" x14ac:dyDescent="0.3">
      <c r="A85" s="516"/>
      <c r="B85" s="540"/>
      <c r="C85" s="524"/>
      <c r="D85" s="541"/>
      <c r="E85" s="541"/>
      <c r="F85" s="541"/>
      <c r="G85" s="541"/>
    </row>
    <row r="86" spans="1:7" s="9" customFormat="1" ht="26.4" x14ac:dyDescent="0.25">
      <c r="A86" s="526">
        <v>14</v>
      </c>
      <c r="B86" s="527" t="s">
        <v>1660</v>
      </c>
      <c r="C86" s="528" t="s">
        <v>1661</v>
      </c>
      <c r="D86" s="524"/>
      <c r="E86" s="524"/>
      <c r="F86" s="524"/>
      <c r="G86" s="525"/>
    </row>
    <row r="87" spans="1:7" s="9" customFormat="1" ht="13.8" x14ac:dyDescent="0.25">
      <c r="A87" s="523"/>
      <c r="B87" s="529" t="s">
        <v>31</v>
      </c>
      <c r="C87" s="524"/>
      <c r="D87" s="524"/>
      <c r="E87" s="524"/>
      <c r="F87" s="524"/>
      <c r="G87" s="525"/>
    </row>
    <row r="88" spans="1:7" s="9" customFormat="1" ht="13.8" x14ac:dyDescent="0.25">
      <c r="A88" s="523"/>
      <c r="B88" s="530" t="s">
        <v>1633</v>
      </c>
      <c r="C88" s="531"/>
      <c r="D88" s="519">
        <v>0</v>
      </c>
      <c r="E88" s="519">
        <v>118454688</v>
      </c>
      <c r="F88" s="519">
        <v>0</v>
      </c>
      <c r="G88" s="519">
        <f>SUM(D88:F88)</f>
        <v>118454688</v>
      </c>
    </row>
    <row r="89" spans="1:7" s="9" customFormat="1" ht="13.8" x14ac:dyDescent="0.3">
      <c r="A89" s="532"/>
      <c r="B89" s="533" t="s">
        <v>26</v>
      </c>
      <c r="C89" s="534"/>
      <c r="D89" s="535">
        <f>SUM(D88:D88)</f>
        <v>0</v>
      </c>
      <c r="E89" s="535">
        <f>SUM(E88:E88)</f>
        <v>118454688</v>
      </c>
      <c r="F89" s="535">
        <f>SUM(F88:F88)</f>
        <v>0</v>
      </c>
      <c r="G89" s="535">
        <f>SUM(G88:G88)</f>
        <v>118454688</v>
      </c>
    </row>
    <row r="90" spans="1:7" ht="13.8" x14ac:dyDescent="0.3">
      <c r="A90" s="516"/>
      <c r="B90" s="540"/>
      <c r="C90" s="524"/>
      <c r="D90" s="541"/>
      <c r="E90" s="541"/>
      <c r="F90" s="541"/>
      <c r="G90" s="541"/>
    </row>
    <row r="91" spans="1:7" ht="26.4" x14ac:dyDescent="0.25">
      <c r="A91" s="526">
        <v>15</v>
      </c>
      <c r="B91" s="527" t="s">
        <v>1684</v>
      </c>
      <c r="C91" s="528" t="s">
        <v>1681</v>
      </c>
      <c r="D91" s="524"/>
      <c r="E91" s="524"/>
      <c r="F91" s="524"/>
      <c r="G91" s="524"/>
    </row>
    <row r="92" spans="1:7" ht="13.8" x14ac:dyDescent="0.25">
      <c r="A92" s="523"/>
      <c r="B92" s="529" t="s">
        <v>31</v>
      </c>
      <c r="C92" s="524"/>
      <c r="D92" s="524"/>
      <c r="E92" s="524"/>
      <c r="F92" s="524"/>
      <c r="G92" s="524"/>
    </row>
    <row r="93" spans="1:7" ht="13.8" x14ac:dyDescent="0.25">
      <c r="A93" s="523"/>
      <c r="B93" s="530" t="s">
        <v>1633</v>
      </c>
      <c r="C93" s="531"/>
      <c r="D93" s="519">
        <v>0</v>
      </c>
      <c r="E93" s="519">
        <v>378567754</v>
      </c>
      <c r="F93" s="519">
        <v>0</v>
      </c>
      <c r="G93" s="519">
        <f>SUM(D93:F93)</f>
        <v>378567754</v>
      </c>
    </row>
    <row r="94" spans="1:7" ht="13.8" x14ac:dyDescent="0.3">
      <c r="A94" s="532"/>
      <c r="B94" s="533" t="s">
        <v>26</v>
      </c>
      <c r="C94" s="534"/>
      <c r="D94" s="535">
        <f>SUM(D93:D93)</f>
        <v>0</v>
      </c>
      <c r="E94" s="535">
        <f>SUM(E93:E93)</f>
        <v>378567754</v>
      </c>
      <c r="F94" s="535">
        <f>SUM(F93:F93)</f>
        <v>0</v>
      </c>
      <c r="G94" s="535">
        <f>SUM(G93:G93)</f>
        <v>378567754</v>
      </c>
    </row>
    <row r="95" spans="1:7" ht="13.8" x14ac:dyDescent="0.3">
      <c r="A95" s="516"/>
      <c r="B95" s="540"/>
      <c r="C95" s="524"/>
      <c r="D95" s="541"/>
      <c r="E95" s="541"/>
      <c r="F95" s="541"/>
      <c r="G95" s="541"/>
    </row>
    <row r="96" spans="1:7" ht="26.4" x14ac:dyDescent="0.25">
      <c r="A96" s="526">
        <v>16</v>
      </c>
      <c r="B96" s="527" t="s">
        <v>1685</v>
      </c>
      <c r="C96" s="528" t="s">
        <v>1682</v>
      </c>
      <c r="D96" s="524"/>
      <c r="E96" s="524"/>
      <c r="F96" s="524"/>
      <c r="G96" s="524"/>
    </row>
    <row r="97" spans="1:7" ht="13.8" x14ac:dyDescent="0.25">
      <c r="A97" s="523"/>
      <c r="B97" s="529" t="s">
        <v>31</v>
      </c>
      <c r="C97" s="524"/>
      <c r="D97" s="524"/>
      <c r="E97" s="524"/>
      <c r="F97" s="524"/>
      <c r="G97" s="524"/>
    </row>
    <row r="98" spans="1:7" ht="13.8" x14ac:dyDescent="0.25">
      <c r="A98" s="523"/>
      <c r="B98" s="530" t="s">
        <v>1633</v>
      </c>
      <c r="C98" s="531"/>
      <c r="D98" s="519">
        <v>0</v>
      </c>
      <c r="E98" s="519">
        <v>367160008</v>
      </c>
      <c r="F98" s="519">
        <v>0</v>
      </c>
      <c r="G98" s="519">
        <f>SUM(D98:F98)</f>
        <v>367160008</v>
      </c>
    </row>
    <row r="99" spans="1:7" ht="13.8" x14ac:dyDescent="0.3">
      <c r="A99" s="532"/>
      <c r="B99" s="533" t="s">
        <v>26</v>
      </c>
      <c r="C99" s="534"/>
      <c r="D99" s="535">
        <f>SUM(D98:D98)</f>
        <v>0</v>
      </c>
      <c r="E99" s="535">
        <f>SUM(E98:E98)</f>
        <v>367160008</v>
      </c>
      <c r="F99" s="535">
        <f>SUM(F98:F98)</f>
        <v>0</v>
      </c>
      <c r="G99" s="535">
        <f>SUM(G98:G98)</f>
        <v>367160008</v>
      </c>
    </row>
    <row r="100" spans="1:7" ht="13.8" x14ac:dyDescent="0.3">
      <c r="A100" s="516"/>
      <c r="B100" s="540"/>
      <c r="C100" s="524"/>
      <c r="D100" s="541"/>
      <c r="E100" s="541"/>
      <c r="F100" s="541"/>
      <c r="G100" s="541"/>
    </row>
    <row r="101" spans="1:7" ht="26.4" x14ac:dyDescent="0.25">
      <c r="A101" s="526">
        <v>17</v>
      </c>
      <c r="B101" s="527" t="s">
        <v>1686</v>
      </c>
      <c r="C101" s="528" t="s">
        <v>1683</v>
      </c>
      <c r="D101" s="524"/>
      <c r="E101" s="524"/>
      <c r="F101" s="524"/>
      <c r="G101" s="524"/>
    </row>
    <row r="102" spans="1:7" ht="13.8" x14ac:dyDescent="0.25">
      <c r="A102" s="523"/>
      <c r="B102" s="529" t="s">
        <v>31</v>
      </c>
      <c r="C102" s="524"/>
      <c r="D102" s="524"/>
      <c r="E102" s="524"/>
      <c r="F102" s="524"/>
      <c r="G102" s="524"/>
    </row>
    <row r="103" spans="1:7" ht="13.8" x14ac:dyDescent="0.25">
      <c r="A103" s="523"/>
      <c r="B103" s="530" t="s">
        <v>1633</v>
      </c>
      <c r="C103" s="531"/>
      <c r="D103" s="519">
        <v>0</v>
      </c>
      <c r="E103" s="519">
        <v>365351631</v>
      </c>
      <c r="F103" s="519">
        <v>0</v>
      </c>
      <c r="G103" s="519">
        <f>SUM(D103:F103)</f>
        <v>365351631</v>
      </c>
    </row>
    <row r="104" spans="1:7" ht="13.8" x14ac:dyDescent="0.3">
      <c r="A104" s="532"/>
      <c r="B104" s="533" t="s">
        <v>26</v>
      </c>
      <c r="C104" s="534"/>
      <c r="D104" s="535">
        <f>SUM(D103:D103)</f>
        <v>0</v>
      </c>
      <c r="E104" s="535">
        <f>SUM(E103:E103)</f>
        <v>365351631</v>
      </c>
      <c r="F104" s="535">
        <f>SUM(F103:F103)</f>
        <v>0</v>
      </c>
      <c r="G104" s="535">
        <f>SUM(G103:G103)</f>
        <v>365351631</v>
      </c>
    </row>
    <row r="105" spans="1:7" ht="13.8" x14ac:dyDescent="0.3">
      <c r="A105" s="516"/>
      <c r="B105" s="540"/>
      <c r="C105" s="524"/>
      <c r="D105" s="541"/>
      <c r="E105" s="541"/>
      <c r="F105" s="541"/>
      <c r="G105" s="541"/>
    </row>
    <row r="106" spans="1:7" ht="15.6" x14ac:dyDescent="0.3">
      <c r="A106" s="556"/>
      <c r="B106" s="613" t="s">
        <v>1662</v>
      </c>
      <c r="C106" s="613"/>
      <c r="D106" s="557">
        <f>D13+D18+D24+D30+D35+D41+D46+D53+D60+D67+D73+D79+D84+D89+D94+D99+D104</f>
        <v>947499183</v>
      </c>
      <c r="E106" s="557">
        <f>E13+E18+E24+E30+E35+E41+E46+E53+E60+E67+E73+E79+E84+E89+E94+E99+E104</f>
        <v>1869825867</v>
      </c>
      <c r="F106" s="557">
        <f>F13+F18+F24+F30+F35+F41+F46+F53+F60+F67+F73+F79+F84+F89+F94+F99+F104</f>
        <v>542209626</v>
      </c>
      <c r="G106" s="557">
        <f>G13+G18+G24+G30+G35+G41+G46+G53+G60+G67+G73+G79+G84+G89+G94+G99+G104</f>
        <v>3359534676</v>
      </c>
    </row>
    <row r="107" spans="1:7" x14ac:dyDescent="0.25">
      <c r="A107" s="516"/>
      <c r="B107" s="558"/>
      <c r="C107" s="516"/>
      <c r="D107" s="559"/>
      <c r="E107" s="559"/>
      <c r="F107" s="559"/>
      <c r="G107" s="519"/>
    </row>
    <row r="108" spans="1:7" ht="15.6" x14ac:dyDescent="0.3">
      <c r="A108" s="615" t="s">
        <v>1663</v>
      </c>
      <c r="B108" s="615"/>
      <c r="C108" s="615"/>
      <c r="D108" s="615"/>
      <c r="E108" s="615"/>
      <c r="F108" s="615"/>
      <c r="G108" s="615"/>
    </row>
    <row r="109" spans="1:7" ht="13.8" x14ac:dyDescent="0.3">
      <c r="A109" s="616" t="s">
        <v>1624</v>
      </c>
      <c r="B109" s="616"/>
      <c r="C109" s="616"/>
      <c r="D109" s="616"/>
      <c r="E109" s="616"/>
      <c r="F109" s="616"/>
      <c r="G109" s="616"/>
    </row>
    <row r="110" spans="1:7" ht="13.8" x14ac:dyDescent="0.3">
      <c r="A110" s="523" t="s">
        <v>1625</v>
      </c>
      <c r="B110" s="560" t="s">
        <v>1626</v>
      </c>
      <c r="C110" s="524" t="s">
        <v>1627</v>
      </c>
      <c r="D110" s="524" t="s">
        <v>1628</v>
      </c>
      <c r="E110" s="524" t="s">
        <v>1629</v>
      </c>
      <c r="F110" s="524" t="s">
        <v>1630</v>
      </c>
      <c r="G110" s="525" t="s">
        <v>1503</v>
      </c>
    </row>
    <row r="111" spans="1:7" x14ac:dyDescent="0.25">
      <c r="A111" s="516"/>
      <c r="B111" s="561"/>
      <c r="C111" s="516"/>
      <c r="D111" s="562"/>
      <c r="E111" s="562"/>
      <c r="F111" s="562"/>
      <c r="G111" s="519"/>
    </row>
    <row r="112" spans="1:7" ht="26.4" x14ac:dyDescent="0.3">
      <c r="A112" s="526">
        <v>1</v>
      </c>
      <c r="B112" s="527" t="s">
        <v>1631</v>
      </c>
      <c r="C112" s="528" t="s">
        <v>1632</v>
      </c>
      <c r="D112" s="541"/>
      <c r="E112" s="541"/>
      <c r="F112" s="541"/>
      <c r="G112" s="559"/>
    </row>
    <row r="113" spans="1:11" x14ac:dyDescent="0.25">
      <c r="A113" s="516"/>
      <c r="B113" s="529" t="s">
        <v>31</v>
      </c>
      <c r="C113" s="516"/>
      <c r="D113" s="519"/>
      <c r="E113" s="519"/>
      <c r="F113" s="519"/>
      <c r="G113" s="519"/>
    </row>
    <row r="114" spans="1:11" x14ac:dyDescent="0.25">
      <c r="A114" s="516"/>
      <c r="B114" s="530" t="s">
        <v>1664</v>
      </c>
      <c r="C114" s="531" t="s">
        <v>1665</v>
      </c>
      <c r="D114" s="519">
        <v>0</v>
      </c>
      <c r="E114" s="519">
        <v>84001144</v>
      </c>
      <c r="F114" s="519">
        <v>252003433</v>
      </c>
      <c r="G114" s="519">
        <f>SUM(D114:F114)</f>
        <v>336004577</v>
      </c>
    </row>
    <row r="115" spans="1:11" x14ac:dyDescent="0.25">
      <c r="A115" s="516"/>
      <c r="B115" s="530"/>
      <c r="C115" s="531" t="s">
        <v>1666</v>
      </c>
      <c r="D115" s="519">
        <v>0</v>
      </c>
      <c r="E115" s="519">
        <v>0</v>
      </c>
      <c r="F115" s="519">
        <v>734335</v>
      </c>
      <c r="G115" s="519">
        <f>SUM(D115:F115)</f>
        <v>734335</v>
      </c>
    </row>
    <row r="116" spans="1:11" ht="13.8" x14ac:dyDescent="0.3">
      <c r="A116" s="532"/>
      <c r="B116" s="533" t="s">
        <v>26</v>
      </c>
      <c r="C116" s="534"/>
      <c r="D116" s="535">
        <f>SUM(D114:D115)</f>
        <v>0</v>
      </c>
      <c r="E116" s="535">
        <f>SUM(E114:E115)</f>
        <v>84001144</v>
      </c>
      <c r="F116" s="535">
        <f>SUM(F114:F115)</f>
        <v>252737768</v>
      </c>
      <c r="G116" s="535">
        <f>SUM(G114:G115)</f>
        <v>336738912</v>
      </c>
    </row>
    <row r="117" spans="1:11" ht="13.8" x14ac:dyDescent="0.3">
      <c r="A117" s="516"/>
      <c r="B117" s="540"/>
      <c r="C117" s="524"/>
      <c r="D117" s="541"/>
      <c r="E117" s="541"/>
      <c r="F117" s="541"/>
      <c r="G117" s="541"/>
    </row>
    <row r="118" spans="1:11" ht="39.6" x14ac:dyDescent="0.3">
      <c r="A118" s="526">
        <v>2</v>
      </c>
      <c r="B118" s="527" t="s">
        <v>1634</v>
      </c>
      <c r="C118" s="528" t="s">
        <v>1635</v>
      </c>
      <c r="D118" s="541"/>
      <c r="E118" s="541"/>
      <c r="F118" s="541"/>
      <c r="G118" s="559"/>
    </row>
    <row r="119" spans="1:11" x14ac:dyDescent="0.25">
      <c r="A119" s="516"/>
      <c r="B119" s="529" t="s">
        <v>31</v>
      </c>
      <c r="C119" s="516"/>
      <c r="D119" s="519"/>
      <c r="E119" s="519"/>
      <c r="F119" s="519"/>
      <c r="G119" s="519"/>
    </row>
    <row r="120" spans="1:11" x14ac:dyDescent="0.25">
      <c r="A120" s="516"/>
      <c r="B120" s="530" t="s">
        <v>1664</v>
      </c>
      <c r="C120" s="531" t="s">
        <v>1667</v>
      </c>
      <c r="D120" s="519">
        <v>5781406</v>
      </c>
      <c r="E120" s="519">
        <v>120000</v>
      </c>
      <c r="F120" s="519">
        <v>0</v>
      </c>
      <c r="G120" s="519">
        <f t="shared" ref="G120:G124" si="9">SUM(D120:F120)</f>
        <v>5901406</v>
      </c>
    </row>
    <row r="121" spans="1:11" x14ac:dyDescent="0.25">
      <c r="A121" s="516"/>
      <c r="B121" s="530"/>
      <c r="C121" s="531" t="s">
        <v>1668</v>
      </c>
      <c r="D121" s="519">
        <v>1013292</v>
      </c>
      <c r="E121" s="519">
        <v>78946</v>
      </c>
      <c r="F121" s="519">
        <v>0</v>
      </c>
      <c r="G121" s="519">
        <f t="shared" si="9"/>
        <v>1092238</v>
      </c>
    </row>
    <row r="122" spans="1:11" x14ac:dyDescent="0.25">
      <c r="A122" s="516"/>
      <c r="B122" s="530"/>
      <c r="C122" s="531" t="s">
        <v>1666</v>
      </c>
      <c r="D122" s="519">
        <v>2829122</v>
      </c>
      <c r="E122" s="519">
        <v>690000</v>
      </c>
      <c r="F122" s="519">
        <v>823000</v>
      </c>
      <c r="G122" s="519">
        <f t="shared" si="9"/>
        <v>4342122</v>
      </c>
    </row>
    <row r="123" spans="1:11" x14ac:dyDescent="0.25">
      <c r="A123" s="516"/>
      <c r="B123" s="530"/>
      <c r="C123" s="531" t="s">
        <v>1669</v>
      </c>
      <c r="D123" s="519">
        <v>14580</v>
      </c>
      <c r="E123" s="519">
        <v>0</v>
      </c>
      <c r="F123" s="519">
        <v>0</v>
      </c>
      <c r="G123" s="519">
        <f t="shared" si="9"/>
        <v>14580</v>
      </c>
    </row>
    <row r="124" spans="1:11" x14ac:dyDescent="0.25">
      <c r="A124" s="516"/>
      <c r="C124" s="531" t="s">
        <v>1671</v>
      </c>
      <c r="D124" s="519">
        <v>0</v>
      </c>
      <c r="E124" s="519">
        <v>0</v>
      </c>
      <c r="F124" s="519">
        <v>858526</v>
      </c>
      <c r="G124" s="519">
        <f t="shared" si="9"/>
        <v>858526</v>
      </c>
    </row>
    <row r="125" spans="1:11" s="272" customFormat="1" ht="13.8" x14ac:dyDescent="0.3">
      <c r="A125" s="538"/>
      <c r="B125" s="537" t="s">
        <v>26</v>
      </c>
      <c r="C125" s="563"/>
      <c r="D125" s="539">
        <f>SUM(D120:D124)</f>
        <v>9638400</v>
      </c>
      <c r="E125" s="539">
        <f>SUM(E120:E124)</f>
        <v>888946</v>
      </c>
      <c r="F125" s="539">
        <f>SUM(F120:F124)</f>
        <v>1681526</v>
      </c>
      <c r="G125" s="539">
        <f>SUM(G120:G124)</f>
        <v>12208872</v>
      </c>
      <c r="H125" s="506"/>
      <c r="I125" s="506"/>
      <c r="J125" s="506"/>
      <c r="K125" s="506"/>
    </row>
    <row r="126" spans="1:11" s="272" customFormat="1" ht="13.8" x14ac:dyDescent="0.3">
      <c r="A126" s="524"/>
      <c r="B126" s="540"/>
      <c r="C126" s="564"/>
      <c r="D126" s="541"/>
      <c r="E126" s="541"/>
      <c r="F126" s="541"/>
      <c r="G126" s="541"/>
      <c r="H126" s="506"/>
      <c r="I126" s="506"/>
      <c r="J126" s="506"/>
      <c r="K126" s="506"/>
    </row>
    <row r="127" spans="1:11" ht="39.6" x14ac:dyDescent="0.3">
      <c r="A127" s="526">
        <v>3</v>
      </c>
      <c r="B127" s="527" t="s">
        <v>1636</v>
      </c>
      <c r="C127" s="528" t="s">
        <v>1637</v>
      </c>
      <c r="D127" s="541"/>
      <c r="E127" s="541"/>
      <c r="F127" s="541"/>
      <c r="G127" s="559"/>
    </row>
    <row r="128" spans="1:11" x14ac:dyDescent="0.25">
      <c r="A128" s="516"/>
      <c r="B128" s="529" t="s">
        <v>31</v>
      </c>
      <c r="C128" s="516"/>
      <c r="D128" s="519"/>
      <c r="E128" s="519"/>
      <c r="F128" s="519"/>
      <c r="G128" s="519"/>
    </row>
    <row r="129" spans="1:11" x14ac:dyDescent="0.25">
      <c r="A129" s="516"/>
      <c r="B129" s="530" t="s">
        <v>1664</v>
      </c>
      <c r="C129" s="531" t="s">
        <v>1667</v>
      </c>
      <c r="D129" s="519">
        <v>6268710</v>
      </c>
      <c r="E129" s="519">
        <v>180000</v>
      </c>
      <c r="F129" s="519">
        <v>0</v>
      </c>
      <c r="G129" s="519">
        <f>SUM(D129:F129)</f>
        <v>6448710</v>
      </c>
    </row>
    <row r="130" spans="1:11" x14ac:dyDescent="0.25">
      <c r="A130" s="516"/>
      <c r="B130" s="530"/>
      <c r="C130" s="531" t="s">
        <v>1668</v>
      </c>
      <c r="D130" s="519">
        <v>1112715</v>
      </c>
      <c r="E130" s="519">
        <v>67846</v>
      </c>
      <c r="F130" s="519">
        <v>0</v>
      </c>
      <c r="G130" s="519">
        <f>SUM(D130:F130)</f>
        <v>1180561</v>
      </c>
    </row>
    <row r="131" spans="1:11" x14ac:dyDescent="0.25">
      <c r="A131" s="516"/>
      <c r="B131" s="530"/>
      <c r="C131" s="531" t="s">
        <v>1666</v>
      </c>
      <c r="D131" s="519">
        <v>658546</v>
      </c>
      <c r="E131" s="519">
        <v>929400</v>
      </c>
      <c r="F131" s="519">
        <v>2422650</v>
      </c>
      <c r="G131" s="519">
        <f>SUM(D131:F131)</f>
        <v>4010596</v>
      </c>
    </row>
    <row r="132" spans="1:11" x14ac:dyDescent="0.25">
      <c r="A132" s="516"/>
      <c r="B132" s="530"/>
      <c r="C132" s="531" t="s">
        <v>1669</v>
      </c>
      <c r="D132" s="519">
        <v>41880</v>
      </c>
      <c r="E132" s="519">
        <v>0</v>
      </c>
      <c r="F132" s="519">
        <v>0</v>
      </c>
      <c r="G132" s="519">
        <f>SUM(D132:F132)</f>
        <v>41880</v>
      </c>
    </row>
    <row r="133" spans="1:11" ht="13.8" x14ac:dyDescent="0.3">
      <c r="A133" s="536"/>
      <c r="B133" s="537" t="s">
        <v>26</v>
      </c>
      <c r="C133" s="538"/>
      <c r="D133" s="539">
        <f>SUM(D129:D132)</f>
        <v>8081851</v>
      </c>
      <c r="E133" s="539">
        <f>SUM(E129:E132)</f>
        <v>1177246</v>
      </c>
      <c r="F133" s="539">
        <f>SUM(F129:F132)</f>
        <v>2422650</v>
      </c>
      <c r="G133" s="539">
        <f>SUM(G129:G132)</f>
        <v>11681747</v>
      </c>
    </row>
    <row r="134" spans="1:11" s="272" customFormat="1" ht="13.8" x14ac:dyDescent="0.3">
      <c r="A134" s="524"/>
      <c r="B134" s="540"/>
      <c r="C134" s="564"/>
      <c r="D134" s="541"/>
      <c r="E134" s="541"/>
      <c r="F134" s="541"/>
      <c r="G134" s="541"/>
      <c r="H134" s="506"/>
      <c r="I134" s="506"/>
      <c r="J134" s="506"/>
      <c r="K134" s="506"/>
    </row>
    <row r="135" spans="1:11" ht="39.6" x14ac:dyDescent="0.3">
      <c r="A135" s="526">
        <v>4</v>
      </c>
      <c r="B135" s="527" t="s">
        <v>1638</v>
      </c>
      <c r="C135" s="528" t="s">
        <v>1639</v>
      </c>
      <c r="D135" s="541"/>
      <c r="E135" s="541"/>
      <c r="F135" s="541"/>
      <c r="G135" s="559"/>
    </row>
    <row r="136" spans="1:11" x14ac:dyDescent="0.25">
      <c r="A136" s="516"/>
      <c r="B136" s="529" t="s">
        <v>31</v>
      </c>
      <c r="C136" s="516"/>
      <c r="D136" s="519"/>
      <c r="E136" s="519"/>
      <c r="F136" s="519"/>
      <c r="G136" s="519"/>
    </row>
    <row r="137" spans="1:11" x14ac:dyDescent="0.25">
      <c r="A137" s="516"/>
      <c r="B137" s="530" t="s">
        <v>1664</v>
      </c>
      <c r="C137" s="531" t="s">
        <v>1667</v>
      </c>
      <c r="D137" s="519">
        <v>10836404</v>
      </c>
      <c r="E137" s="519">
        <v>592500</v>
      </c>
      <c r="F137" s="519">
        <v>0</v>
      </c>
      <c r="G137" s="519">
        <f>SUM(D137:F137)</f>
        <v>11428904</v>
      </c>
    </row>
    <row r="138" spans="1:11" x14ac:dyDescent="0.25">
      <c r="A138" s="516"/>
      <c r="B138" s="530"/>
      <c r="C138" s="531" t="s">
        <v>1668</v>
      </c>
      <c r="D138" s="519">
        <v>1982105</v>
      </c>
      <c r="E138" s="519">
        <v>92136</v>
      </c>
      <c r="F138" s="519">
        <v>0</v>
      </c>
      <c r="G138" s="519">
        <f>SUM(D138:F138)</f>
        <v>2074241</v>
      </c>
    </row>
    <row r="139" spans="1:11" x14ac:dyDescent="0.25">
      <c r="A139" s="516"/>
      <c r="B139" s="530"/>
      <c r="C139" s="531" t="s">
        <v>1666</v>
      </c>
      <c r="D139" s="519">
        <v>5141260</v>
      </c>
      <c r="E139" s="519">
        <v>1464600</v>
      </c>
      <c r="F139" s="519">
        <v>3348600</v>
      </c>
      <c r="G139" s="519">
        <f>SUM(D139:F139)</f>
        <v>9954460</v>
      </c>
    </row>
    <row r="140" spans="1:11" x14ac:dyDescent="0.25">
      <c r="A140" s="516"/>
      <c r="B140" s="530"/>
      <c r="C140" s="531" t="s">
        <v>1669</v>
      </c>
      <c r="D140" s="519">
        <v>0</v>
      </c>
      <c r="E140" s="519">
        <v>323785</v>
      </c>
      <c r="F140" s="519">
        <v>0</v>
      </c>
      <c r="G140" s="519">
        <f>SUM(D140:F140)</f>
        <v>323785</v>
      </c>
    </row>
    <row r="141" spans="1:11" ht="13.8" x14ac:dyDescent="0.3">
      <c r="A141" s="536"/>
      <c r="B141" s="537" t="s">
        <v>26</v>
      </c>
      <c r="C141" s="538"/>
      <c r="D141" s="539">
        <f>SUM(D137:D140)</f>
        <v>17959769</v>
      </c>
      <c r="E141" s="539">
        <f>SUM(E137:E140)</f>
        <v>2473021</v>
      </c>
      <c r="F141" s="539">
        <f>SUM(F137:F140)</f>
        <v>3348600</v>
      </c>
      <c r="G141" s="539">
        <f>SUM(G137:G140)</f>
        <v>23781390</v>
      </c>
    </row>
    <row r="142" spans="1:11" ht="13.8" x14ac:dyDescent="0.3">
      <c r="A142" s="516"/>
      <c r="B142" s="540"/>
      <c r="C142" s="524"/>
      <c r="D142" s="541"/>
      <c r="E142" s="541"/>
      <c r="F142" s="541"/>
      <c r="G142" s="541"/>
    </row>
    <row r="143" spans="1:11" s="326" customFormat="1" ht="26.4" x14ac:dyDescent="0.3">
      <c r="A143" s="526">
        <v>5</v>
      </c>
      <c r="B143" s="527" t="s">
        <v>1640</v>
      </c>
      <c r="C143" s="528" t="s">
        <v>1641</v>
      </c>
      <c r="D143" s="541"/>
      <c r="E143" s="541"/>
      <c r="F143" s="541"/>
      <c r="G143" s="559"/>
      <c r="H143" s="565"/>
      <c r="I143" s="565"/>
      <c r="J143" s="565"/>
      <c r="K143" s="565"/>
    </row>
    <row r="144" spans="1:11" s="326" customFormat="1" x14ac:dyDescent="0.25">
      <c r="A144" s="516"/>
      <c r="B144" s="529" t="s">
        <v>31</v>
      </c>
      <c r="C144" s="516"/>
      <c r="D144" s="519"/>
      <c r="E144" s="519"/>
      <c r="F144" s="519"/>
      <c r="G144" s="519"/>
      <c r="H144" s="565"/>
      <c r="I144" s="565"/>
      <c r="J144" s="565"/>
      <c r="K144" s="565"/>
    </row>
    <row r="145" spans="1:11" s="326" customFormat="1" ht="26.4" x14ac:dyDescent="0.25">
      <c r="A145" s="516"/>
      <c r="B145" s="530" t="s">
        <v>1664</v>
      </c>
      <c r="C145" s="566" t="s">
        <v>1674</v>
      </c>
      <c r="D145" s="519">
        <v>0</v>
      </c>
      <c r="E145" s="519">
        <v>0</v>
      </c>
      <c r="F145" s="519">
        <v>238735365</v>
      </c>
      <c r="G145" s="519">
        <f>SUM(D145:F145)</f>
        <v>238735365</v>
      </c>
      <c r="H145" s="565"/>
      <c r="I145" s="565"/>
      <c r="J145" s="565"/>
      <c r="K145" s="565"/>
    </row>
    <row r="146" spans="1:11" s="326" customFormat="1" x14ac:dyDescent="0.25">
      <c r="A146" s="516"/>
      <c r="B146" s="530"/>
      <c r="C146" s="531" t="s">
        <v>1666</v>
      </c>
      <c r="D146" s="519">
        <v>490000</v>
      </c>
      <c r="E146" s="519">
        <v>0</v>
      </c>
      <c r="F146" s="519">
        <v>3844837</v>
      </c>
      <c r="G146" s="519">
        <f t="shared" ref="G146:G147" si="10">SUM(D146:F146)</f>
        <v>4334837</v>
      </c>
      <c r="H146" s="565"/>
      <c r="I146" s="565"/>
      <c r="J146" s="565"/>
      <c r="K146" s="565"/>
    </row>
    <row r="147" spans="1:11" s="326" customFormat="1" x14ac:dyDescent="0.25">
      <c r="A147" s="516"/>
      <c r="B147" s="530"/>
      <c r="C147" s="531" t="s">
        <v>1670</v>
      </c>
      <c r="D147" s="519">
        <v>0</v>
      </c>
      <c r="E147" s="519">
        <v>0</v>
      </c>
      <c r="F147" s="519">
        <v>9868106</v>
      </c>
      <c r="G147" s="519">
        <f t="shared" si="10"/>
        <v>9868106</v>
      </c>
      <c r="H147" s="565"/>
      <c r="I147" s="565"/>
      <c r="J147" s="565"/>
      <c r="K147" s="565"/>
    </row>
    <row r="148" spans="1:11" s="326" customFormat="1" ht="13.8" x14ac:dyDescent="0.3">
      <c r="A148" s="532"/>
      <c r="B148" s="533" t="s">
        <v>26</v>
      </c>
      <c r="C148" s="534"/>
      <c r="D148" s="535">
        <f>SUM(D145:D147)</f>
        <v>490000</v>
      </c>
      <c r="E148" s="535">
        <f t="shared" ref="E148:G148" si="11">SUM(E145:E147)</f>
        <v>0</v>
      </c>
      <c r="F148" s="535">
        <f t="shared" si="11"/>
        <v>252448308</v>
      </c>
      <c r="G148" s="535">
        <f t="shared" si="11"/>
        <v>252938308</v>
      </c>
      <c r="H148" s="565"/>
      <c r="I148" s="565"/>
      <c r="J148" s="565"/>
      <c r="K148" s="565"/>
    </row>
    <row r="149" spans="1:11" ht="13.8" x14ac:dyDescent="0.3">
      <c r="A149" s="516"/>
      <c r="B149" s="540"/>
      <c r="C149" s="524"/>
      <c r="D149" s="541"/>
      <c r="E149" s="541"/>
      <c r="F149" s="541"/>
      <c r="G149" s="541"/>
    </row>
    <row r="150" spans="1:11" ht="13.8" x14ac:dyDescent="0.3">
      <c r="A150" s="526">
        <v>6</v>
      </c>
      <c r="B150" s="527" t="s">
        <v>1642</v>
      </c>
      <c r="C150" s="528" t="s">
        <v>1643</v>
      </c>
      <c r="D150" s="541"/>
      <c r="E150" s="541"/>
      <c r="F150" s="541"/>
      <c r="G150" s="559"/>
    </row>
    <row r="151" spans="1:11" x14ac:dyDescent="0.25">
      <c r="A151" s="516"/>
      <c r="B151" s="529" t="s">
        <v>31</v>
      </c>
      <c r="C151" s="516"/>
      <c r="D151" s="519"/>
      <c r="E151" s="519"/>
      <c r="F151" s="519"/>
      <c r="G151" s="519"/>
    </row>
    <row r="152" spans="1:11" x14ac:dyDescent="0.25">
      <c r="A152" s="516"/>
      <c r="B152" s="530" t="s">
        <v>1664</v>
      </c>
      <c r="C152" s="531" t="s">
        <v>1667</v>
      </c>
      <c r="D152" s="519">
        <v>32660675</v>
      </c>
      <c r="E152" s="519">
        <v>0</v>
      </c>
      <c r="F152" s="519">
        <v>0</v>
      </c>
      <c r="G152" s="519">
        <f>SUM(D152:F152)</f>
        <v>32660675</v>
      </c>
    </row>
    <row r="153" spans="1:11" x14ac:dyDescent="0.25">
      <c r="A153" s="516"/>
      <c r="B153" s="530"/>
      <c r="C153" s="531" t="s">
        <v>1668</v>
      </c>
      <c r="D153" s="519">
        <v>6226066</v>
      </c>
      <c r="E153" s="519">
        <v>0</v>
      </c>
      <c r="F153" s="519">
        <v>0</v>
      </c>
      <c r="G153" s="519">
        <f>SUM(D153:F153)</f>
        <v>6226066</v>
      </c>
    </row>
    <row r="154" spans="1:11" x14ac:dyDescent="0.25">
      <c r="A154" s="516"/>
      <c r="B154" s="530"/>
      <c r="C154" s="531" t="s">
        <v>1666</v>
      </c>
      <c r="D154" s="519">
        <v>115220812</v>
      </c>
      <c r="E154" s="519">
        <v>0</v>
      </c>
      <c r="F154" s="519">
        <v>0</v>
      </c>
      <c r="G154" s="519">
        <f>SUM(D154:F154)</f>
        <v>115220812</v>
      </c>
    </row>
    <row r="155" spans="1:11" x14ac:dyDescent="0.25">
      <c r="A155" s="516"/>
      <c r="B155" s="530"/>
      <c r="C155" s="531" t="s">
        <v>1669</v>
      </c>
      <c r="D155" s="519">
        <v>5959320</v>
      </c>
      <c r="E155" s="519">
        <v>0</v>
      </c>
      <c r="F155" s="519">
        <v>0</v>
      </c>
      <c r="G155" s="519">
        <f>SUM(D155:F155)</f>
        <v>5959320</v>
      </c>
    </row>
    <row r="156" spans="1:11" x14ac:dyDescent="0.25">
      <c r="A156" s="516"/>
      <c r="B156" s="530"/>
      <c r="C156" s="531" t="s">
        <v>1678</v>
      </c>
      <c r="D156" s="519">
        <v>0</v>
      </c>
      <c r="E156" s="519">
        <v>1032584</v>
      </c>
      <c r="F156" s="519">
        <v>0</v>
      </c>
      <c r="G156" s="519">
        <f>SUM(D156:F156)</f>
        <v>1032584</v>
      </c>
    </row>
    <row r="157" spans="1:11" s="272" customFormat="1" ht="13.8" x14ac:dyDescent="0.3">
      <c r="A157" s="538"/>
      <c r="B157" s="537" t="s">
        <v>26</v>
      </c>
      <c r="C157" s="563"/>
      <c r="D157" s="539">
        <f>SUM(D152:D156)</f>
        <v>160066873</v>
      </c>
      <c r="E157" s="539">
        <f>SUM(E152:E156)</f>
        <v>1032584</v>
      </c>
      <c r="F157" s="539">
        <f>SUM(F152:F156)</f>
        <v>0</v>
      </c>
      <c r="G157" s="539">
        <f>SUM(G152:G156)</f>
        <v>161099457</v>
      </c>
      <c r="H157" s="506"/>
      <c r="I157" s="506"/>
      <c r="J157" s="506"/>
      <c r="K157" s="506"/>
    </row>
    <row r="158" spans="1:11" ht="13.8" x14ac:dyDescent="0.3">
      <c r="A158" s="516"/>
      <c r="B158" s="540"/>
      <c r="C158" s="524"/>
      <c r="D158" s="541"/>
      <c r="E158" s="541"/>
      <c r="F158" s="541"/>
      <c r="G158" s="541"/>
    </row>
    <row r="159" spans="1:11" ht="26.4" x14ac:dyDescent="0.3">
      <c r="A159" s="526">
        <v>7</v>
      </c>
      <c r="B159" s="527" t="s">
        <v>1644</v>
      </c>
      <c r="C159" s="528" t="s">
        <v>1645</v>
      </c>
      <c r="D159" s="541"/>
      <c r="E159" s="541"/>
      <c r="F159" s="541"/>
      <c r="G159" s="559"/>
    </row>
    <row r="160" spans="1:11" x14ac:dyDescent="0.25">
      <c r="A160" s="516"/>
      <c r="B160" s="529" t="s">
        <v>31</v>
      </c>
      <c r="C160" s="516"/>
      <c r="D160" s="519"/>
      <c r="E160" s="519"/>
      <c r="F160" s="519"/>
      <c r="G160" s="519"/>
    </row>
    <row r="161" spans="1:11" x14ac:dyDescent="0.25">
      <c r="A161" s="516"/>
      <c r="B161" s="530" t="s">
        <v>1664</v>
      </c>
      <c r="C161" s="531" t="s">
        <v>1667</v>
      </c>
      <c r="D161" s="519">
        <v>18091207</v>
      </c>
      <c r="E161" s="519">
        <v>0</v>
      </c>
      <c r="F161" s="519">
        <v>0</v>
      </c>
      <c r="G161" s="519">
        <f>SUM(D161:F161)</f>
        <v>18091207</v>
      </c>
    </row>
    <row r="162" spans="1:11" x14ac:dyDescent="0.25">
      <c r="A162" s="516"/>
      <c r="B162" s="530"/>
      <c r="C162" s="531" t="s">
        <v>1668</v>
      </c>
      <c r="D162" s="519">
        <v>3342439</v>
      </c>
      <c r="E162" s="519">
        <v>0</v>
      </c>
      <c r="F162" s="519">
        <v>0</v>
      </c>
      <c r="G162" s="519">
        <f>SUM(D162:F162)</f>
        <v>3342439</v>
      </c>
    </row>
    <row r="163" spans="1:11" x14ac:dyDescent="0.25">
      <c r="A163" s="516"/>
      <c r="B163" s="530"/>
      <c r="C163" s="531" t="s">
        <v>1666</v>
      </c>
      <c r="D163" s="519">
        <v>19666417</v>
      </c>
      <c r="E163" s="519">
        <v>0</v>
      </c>
      <c r="F163" s="519">
        <v>0</v>
      </c>
      <c r="G163" s="519">
        <f>SUM(D163:F163)</f>
        <v>19666417</v>
      </c>
    </row>
    <row r="164" spans="1:11" x14ac:dyDescent="0.25">
      <c r="A164" s="516"/>
      <c r="B164" s="530"/>
      <c r="C164" s="531" t="s">
        <v>1672</v>
      </c>
      <c r="D164" s="519">
        <v>18319738</v>
      </c>
      <c r="E164" s="519">
        <v>0</v>
      </c>
      <c r="F164" s="519">
        <v>0</v>
      </c>
      <c r="G164" s="519">
        <f>SUM(D164:F164)</f>
        <v>18319738</v>
      </c>
    </row>
    <row r="165" spans="1:11" x14ac:dyDescent="0.25">
      <c r="A165" s="516"/>
      <c r="B165" s="530"/>
      <c r="C165" s="531" t="s">
        <v>1669</v>
      </c>
      <c r="D165" s="519">
        <v>76141299</v>
      </c>
      <c r="E165" s="519">
        <v>0</v>
      </c>
      <c r="F165" s="519">
        <v>0</v>
      </c>
      <c r="G165" s="519">
        <f>SUM(D165:F165)</f>
        <v>76141299</v>
      </c>
    </row>
    <row r="166" spans="1:11" s="272" customFormat="1" ht="13.8" x14ac:dyDescent="0.3">
      <c r="A166" s="538"/>
      <c r="B166" s="537" t="s">
        <v>26</v>
      </c>
      <c r="C166" s="563"/>
      <c r="D166" s="539">
        <f>SUM(D161:D165)</f>
        <v>135561100</v>
      </c>
      <c r="E166" s="539">
        <f>SUM(E161:E165)</f>
        <v>0</v>
      </c>
      <c r="F166" s="539">
        <f>SUM(F161:F165)</f>
        <v>0</v>
      </c>
      <c r="G166" s="539">
        <f>SUM(G161:G165)</f>
        <v>135561100</v>
      </c>
      <c r="H166" s="506"/>
      <c r="I166" s="506"/>
      <c r="J166" s="506"/>
      <c r="K166" s="506"/>
    </row>
    <row r="167" spans="1:11" ht="13.8" x14ac:dyDescent="0.3">
      <c r="A167" s="516"/>
      <c r="B167" s="540"/>
      <c r="C167" s="524"/>
      <c r="D167" s="541"/>
      <c r="E167" s="541"/>
      <c r="F167" s="541"/>
      <c r="G167" s="541"/>
    </row>
    <row r="168" spans="1:11" ht="13.8" x14ac:dyDescent="0.25">
      <c r="A168" s="526">
        <v>8</v>
      </c>
      <c r="B168" s="527" t="s">
        <v>1646</v>
      </c>
      <c r="C168" s="528" t="s">
        <v>1647</v>
      </c>
      <c r="D168" s="524"/>
      <c r="E168" s="524"/>
      <c r="F168" s="524"/>
      <c r="G168" s="525"/>
    </row>
    <row r="169" spans="1:11" ht="13.8" x14ac:dyDescent="0.25">
      <c r="A169" s="523"/>
      <c r="B169" s="529" t="s">
        <v>31</v>
      </c>
      <c r="C169" s="524"/>
      <c r="D169" s="524"/>
      <c r="E169" s="524"/>
      <c r="F169" s="524"/>
      <c r="G169" s="525"/>
    </row>
    <row r="170" spans="1:11" x14ac:dyDescent="0.25">
      <c r="A170" s="516"/>
      <c r="B170" s="530" t="s">
        <v>1673</v>
      </c>
      <c r="C170" s="531" t="s">
        <v>1666</v>
      </c>
      <c r="D170" s="519">
        <v>796750</v>
      </c>
      <c r="E170" s="519">
        <v>0</v>
      </c>
      <c r="F170" s="519">
        <v>2242150</v>
      </c>
      <c r="G170" s="519">
        <f>SUM(D170:F170)</f>
        <v>3038900</v>
      </c>
    </row>
    <row r="171" spans="1:11" ht="26.4" x14ac:dyDescent="0.25">
      <c r="A171" s="526"/>
      <c r="B171" s="527"/>
      <c r="C171" s="566" t="s">
        <v>1674</v>
      </c>
      <c r="D171" s="519">
        <v>36613844</v>
      </c>
      <c r="E171" s="519">
        <v>1529080</v>
      </c>
      <c r="F171" s="519">
        <v>103386966</v>
      </c>
      <c r="G171" s="519">
        <f>SUM(D171:F171)</f>
        <v>141529890</v>
      </c>
    </row>
    <row r="172" spans="1:11" x14ac:dyDescent="0.25">
      <c r="A172" s="516"/>
      <c r="B172" s="551"/>
      <c r="C172" s="531" t="s">
        <v>1679</v>
      </c>
      <c r="D172" s="519">
        <v>0</v>
      </c>
      <c r="E172" s="519">
        <v>5231810</v>
      </c>
      <c r="F172" s="519">
        <v>0</v>
      </c>
      <c r="G172" s="519">
        <f>SUM(D172:F172)</f>
        <v>5231810</v>
      </c>
    </row>
    <row r="173" spans="1:11" ht="13.8" x14ac:dyDescent="0.3">
      <c r="A173" s="544"/>
      <c r="B173" s="545" t="s">
        <v>26</v>
      </c>
      <c r="C173" s="563"/>
      <c r="D173" s="539">
        <f>SUM(D170:D172)</f>
        <v>37410594</v>
      </c>
      <c r="E173" s="539">
        <f>SUM(E170:E172)</f>
        <v>6760890</v>
      </c>
      <c r="F173" s="539">
        <f>SUM(F170:F172)</f>
        <v>105629116</v>
      </c>
      <c r="G173" s="539">
        <f>SUM(G170:G172)</f>
        <v>149800600</v>
      </c>
    </row>
    <row r="174" spans="1:11" ht="13.8" x14ac:dyDescent="0.3">
      <c r="B174" s="546"/>
      <c r="C174" s="564"/>
      <c r="D174" s="541"/>
      <c r="E174" s="541"/>
      <c r="F174" s="541"/>
      <c r="G174" s="541"/>
    </row>
    <row r="175" spans="1:11" ht="26.4" x14ac:dyDescent="0.3">
      <c r="A175" s="526">
        <v>9</v>
      </c>
      <c r="B175" s="527" t="s">
        <v>1650</v>
      </c>
      <c r="C175" s="528" t="s">
        <v>1651</v>
      </c>
      <c r="D175" s="541"/>
      <c r="E175" s="541"/>
      <c r="F175" s="541"/>
      <c r="G175" s="559"/>
    </row>
    <row r="176" spans="1:11" x14ac:dyDescent="0.25">
      <c r="A176" s="516"/>
      <c r="B176" s="529" t="s">
        <v>31</v>
      </c>
      <c r="C176" s="516"/>
      <c r="D176" s="519"/>
      <c r="E176" s="519"/>
      <c r="F176" s="519"/>
      <c r="G176" s="519"/>
    </row>
    <row r="177" spans="1:11" x14ac:dyDescent="0.25">
      <c r="A177" s="516"/>
      <c r="B177" s="530" t="s">
        <v>1664</v>
      </c>
      <c r="C177" s="531" t="s">
        <v>1666</v>
      </c>
      <c r="D177" s="519">
        <v>254840</v>
      </c>
      <c r="E177" s="519">
        <v>1045820</v>
      </c>
      <c r="F177" s="519">
        <v>3047780</v>
      </c>
      <c r="G177" s="519">
        <f>SUM(D177:F177)</f>
        <v>4348440</v>
      </c>
    </row>
    <row r="178" spans="1:11" ht="26.4" x14ac:dyDescent="0.25">
      <c r="A178" s="516"/>
      <c r="B178" s="530"/>
      <c r="C178" s="566" t="s">
        <v>1674</v>
      </c>
      <c r="D178" s="519">
        <v>25127723</v>
      </c>
      <c r="E178" s="519">
        <v>62562350</v>
      </c>
      <c r="F178" s="519">
        <v>401581668</v>
      </c>
      <c r="G178" s="519">
        <f>SUM(D178:F178)</f>
        <v>489271741</v>
      </c>
    </row>
    <row r="179" spans="1:11" x14ac:dyDescent="0.25">
      <c r="A179" s="516"/>
      <c r="C179" s="531" t="s">
        <v>1679</v>
      </c>
      <c r="D179" s="519">
        <v>0</v>
      </c>
      <c r="E179" s="519">
        <v>962134</v>
      </c>
      <c r="F179" s="519">
        <v>0</v>
      </c>
      <c r="G179" s="519">
        <f>SUM(D179:F179)</f>
        <v>962134</v>
      </c>
    </row>
    <row r="180" spans="1:11" s="272" customFormat="1" ht="13.8" x14ac:dyDescent="0.3">
      <c r="A180" s="538"/>
      <c r="B180" s="537" t="s">
        <v>26</v>
      </c>
      <c r="C180" s="563"/>
      <c r="D180" s="539">
        <f>SUM(D177:D179)</f>
        <v>25382563</v>
      </c>
      <c r="E180" s="539">
        <f>SUM(E177:E179)</f>
        <v>64570304</v>
      </c>
      <c r="F180" s="539">
        <f>SUM(F177:F179)</f>
        <v>404629448</v>
      </c>
      <c r="G180" s="539">
        <f>SUM(G177:G179)</f>
        <v>494582315</v>
      </c>
      <c r="H180" s="506"/>
      <c r="I180" s="506"/>
      <c r="J180" s="506"/>
      <c r="K180" s="506"/>
    </row>
    <row r="181" spans="1:11" ht="13.8" x14ac:dyDescent="0.3">
      <c r="B181" s="546"/>
      <c r="C181" s="524"/>
      <c r="D181" s="524"/>
      <c r="E181" s="524"/>
      <c r="F181" s="524"/>
      <c r="G181" s="525"/>
    </row>
    <row r="182" spans="1:11" ht="39.6" x14ac:dyDescent="0.25">
      <c r="A182" s="526">
        <v>10</v>
      </c>
      <c r="B182" s="547" t="s">
        <v>1652</v>
      </c>
      <c r="C182" s="528" t="s">
        <v>1653</v>
      </c>
      <c r="E182" s="524"/>
      <c r="F182" s="524"/>
      <c r="G182" s="525"/>
    </row>
    <row r="183" spans="1:11" ht="13.8" x14ac:dyDescent="0.25">
      <c r="A183" s="548"/>
      <c r="B183" s="550" t="s">
        <v>31</v>
      </c>
      <c r="C183" s="528"/>
      <c r="E183" s="524"/>
      <c r="F183" s="524"/>
      <c r="G183" s="525"/>
    </row>
    <row r="184" spans="1:11" x14ac:dyDescent="0.25">
      <c r="B184" s="530" t="s">
        <v>1673</v>
      </c>
      <c r="C184" s="531" t="s">
        <v>1666</v>
      </c>
      <c r="D184" s="519">
        <v>1127046</v>
      </c>
      <c r="E184" s="519">
        <v>887350</v>
      </c>
      <c r="F184" s="519">
        <v>4377120</v>
      </c>
      <c r="G184" s="519">
        <f>SUM(D184:F184)</f>
        <v>6391516</v>
      </c>
    </row>
    <row r="185" spans="1:11" ht="26.4" x14ac:dyDescent="0.25">
      <c r="B185" s="527"/>
      <c r="C185" s="566" t="s">
        <v>1674</v>
      </c>
      <c r="D185" s="519">
        <v>17487024</v>
      </c>
      <c r="E185" s="519">
        <v>54710452</v>
      </c>
      <c r="F185" s="519">
        <v>196896201</v>
      </c>
      <c r="G185" s="519">
        <f>SUM(D185:F185)</f>
        <v>269093677</v>
      </c>
    </row>
    <row r="186" spans="1:11" x14ac:dyDescent="0.25">
      <c r="B186" s="551"/>
      <c r="C186" s="531" t="s">
        <v>1679</v>
      </c>
      <c r="D186" s="519">
        <v>0</v>
      </c>
      <c r="E186" s="519">
        <v>15737360</v>
      </c>
      <c r="F186" s="519">
        <v>0</v>
      </c>
      <c r="G186" s="519">
        <f>SUM(D186:F186)</f>
        <v>15737360</v>
      </c>
    </row>
    <row r="187" spans="1:11" ht="13.8" x14ac:dyDescent="0.3">
      <c r="B187" s="545" t="s">
        <v>26</v>
      </c>
      <c r="C187" s="563"/>
      <c r="D187" s="539">
        <f>SUM(D184:D186)</f>
        <v>18614070</v>
      </c>
      <c r="E187" s="539">
        <f>SUM(E184:E186)</f>
        <v>71335162</v>
      </c>
      <c r="F187" s="539">
        <f>SUM(F184:F186)</f>
        <v>201273321</v>
      </c>
      <c r="G187" s="539">
        <f>SUM(G184:G186)</f>
        <v>291222553</v>
      </c>
    </row>
    <row r="188" spans="1:11" s="272" customFormat="1" ht="13.8" x14ac:dyDescent="0.3">
      <c r="A188" s="524"/>
      <c r="B188" s="540"/>
      <c r="C188" s="564"/>
      <c r="D188" s="541"/>
      <c r="E188" s="541"/>
      <c r="F188" s="541"/>
      <c r="G188" s="541"/>
      <c r="H188" s="506"/>
      <c r="I188" s="506"/>
      <c r="J188" s="506"/>
      <c r="K188" s="506"/>
    </row>
    <row r="189" spans="1:11" s="272" customFormat="1" ht="26.4" x14ac:dyDescent="0.25">
      <c r="A189" s="526">
        <v>11</v>
      </c>
      <c r="B189" s="527" t="s">
        <v>1654</v>
      </c>
      <c r="C189" s="528" t="s">
        <v>1655</v>
      </c>
      <c r="D189" s="9"/>
      <c r="E189" s="524"/>
      <c r="F189" s="524"/>
      <c r="G189" s="525"/>
      <c r="H189" s="506"/>
      <c r="I189" s="506"/>
      <c r="J189" s="506"/>
      <c r="K189" s="506"/>
    </row>
    <row r="190" spans="1:11" s="272" customFormat="1" ht="13.8" x14ac:dyDescent="0.25">
      <c r="A190" s="548"/>
      <c r="B190" s="550" t="s">
        <v>31</v>
      </c>
      <c r="C190" s="528"/>
      <c r="D190" s="9"/>
      <c r="E190" s="524"/>
      <c r="F190" s="524"/>
      <c r="G190" s="525"/>
      <c r="H190" s="506"/>
      <c r="I190" s="506"/>
      <c r="J190" s="506"/>
      <c r="K190" s="506"/>
    </row>
    <row r="191" spans="1:11" s="272" customFormat="1" x14ac:dyDescent="0.25">
      <c r="A191" s="548"/>
      <c r="B191" s="530" t="s">
        <v>1673</v>
      </c>
      <c r="C191" s="531" t="s">
        <v>1665</v>
      </c>
      <c r="D191" s="519">
        <v>0</v>
      </c>
      <c r="E191" s="519">
        <v>94835326</v>
      </c>
      <c r="F191" s="519">
        <v>0</v>
      </c>
      <c r="G191" s="519">
        <f>SUM(D191:F191)</f>
        <v>94835326</v>
      </c>
      <c r="H191" s="506"/>
      <c r="I191" s="506"/>
      <c r="J191" s="506"/>
      <c r="K191" s="506"/>
    </row>
    <row r="192" spans="1:11" s="272" customFormat="1" ht="13.8" x14ac:dyDescent="0.3">
      <c r="A192" s="9"/>
      <c r="B192" s="540"/>
      <c r="C192" s="531" t="s">
        <v>1666</v>
      </c>
      <c r="D192" s="519">
        <v>0</v>
      </c>
      <c r="E192" s="519">
        <v>407969</v>
      </c>
      <c r="F192" s="519">
        <v>0</v>
      </c>
      <c r="G192" s="519">
        <f>SUM(D192:F192)</f>
        <v>407969</v>
      </c>
      <c r="H192" s="506"/>
      <c r="I192" s="506"/>
      <c r="J192" s="506"/>
      <c r="K192" s="506"/>
    </row>
    <row r="193" spans="1:11" s="272" customFormat="1" ht="13.8" x14ac:dyDescent="0.3">
      <c r="A193" s="9"/>
      <c r="B193" s="540"/>
      <c r="C193" s="531" t="s">
        <v>1675</v>
      </c>
      <c r="D193" s="519">
        <v>0</v>
      </c>
      <c r="E193" s="519">
        <v>23216707</v>
      </c>
      <c r="F193" s="519">
        <v>0</v>
      </c>
      <c r="G193" s="519">
        <f>SUM(D193:F193)</f>
        <v>23216707</v>
      </c>
      <c r="H193" s="506"/>
      <c r="I193" s="506"/>
      <c r="J193" s="506"/>
      <c r="K193" s="506"/>
    </row>
    <row r="194" spans="1:11" s="272" customFormat="1" ht="13.8" x14ac:dyDescent="0.3">
      <c r="A194" s="9"/>
      <c r="B194" s="545" t="s">
        <v>26</v>
      </c>
      <c r="C194" s="563"/>
      <c r="D194" s="539">
        <f>SUM(D191:D193)</f>
        <v>0</v>
      </c>
      <c r="E194" s="539">
        <f t="shared" ref="E194:G194" si="12">SUM(E191:E193)</f>
        <v>118460002</v>
      </c>
      <c r="F194" s="539">
        <f t="shared" si="12"/>
        <v>0</v>
      </c>
      <c r="G194" s="539">
        <f t="shared" si="12"/>
        <v>118460002</v>
      </c>
      <c r="H194" s="506"/>
      <c r="I194" s="506"/>
      <c r="J194" s="506"/>
      <c r="K194" s="506"/>
    </row>
    <row r="195" spans="1:11" s="272" customFormat="1" ht="13.8" x14ac:dyDescent="0.3">
      <c r="A195" s="524"/>
      <c r="B195" s="540"/>
      <c r="C195" s="564"/>
      <c r="D195" s="541"/>
      <c r="E195" s="541"/>
      <c r="F195" s="541"/>
      <c r="G195" s="541"/>
      <c r="H195" s="506"/>
      <c r="I195" s="506"/>
      <c r="J195" s="506"/>
      <c r="K195" s="506"/>
    </row>
    <row r="196" spans="1:11" s="272" customFormat="1" ht="13.8" x14ac:dyDescent="0.25">
      <c r="A196" s="516">
        <v>12</v>
      </c>
      <c r="B196" s="527" t="s">
        <v>1656</v>
      </c>
      <c r="C196" s="528" t="s">
        <v>1657</v>
      </c>
      <c r="D196" s="9"/>
      <c r="E196" s="524"/>
      <c r="F196" s="524"/>
      <c r="G196" s="525"/>
      <c r="H196" s="506"/>
      <c r="I196" s="506"/>
      <c r="J196" s="506"/>
      <c r="K196" s="506"/>
    </row>
    <row r="197" spans="1:11" s="272" customFormat="1" ht="13.8" x14ac:dyDescent="0.25">
      <c r="A197" s="516"/>
      <c r="B197" s="550" t="s">
        <v>31</v>
      </c>
      <c r="C197" s="528"/>
      <c r="D197" s="9"/>
      <c r="E197" s="524"/>
      <c r="F197" s="524"/>
      <c r="G197" s="525"/>
      <c r="H197" s="506"/>
      <c r="I197" s="506"/>
      <c r="J197" s="506"/>
      <c r="K197" s="506"/>
    </row>
    <row r="198" spans="1:11" s="272" customFormat="1" x14ac:dyDescent="0.25">
      <c r="A198" s="516"/>
      <c r="B198" s="530" t="s">
        <v>1673</v>
      </c>
      <c r="C198" s="531" t="s">
        <v>1667</v>
      </c>
      <c r="D198" s="519">
        <v>0</v>
      </c>
      <c r="E198" s="519">
        <v>0</v>
      </c>
      <c r="F198" s="519">
        <v>2845167</v>
      </c>
      <c r="G198" s="519">
        <f t="shared" ref="G198:G202" si="13">SUM(D198:F198)</f>
        <v>2845167</v>
      </c>
      <c r="H198" s="506"/>
      <c r="I198" s="506"/>
      <c r="J198" s="506"/>
      <c r="K198" s="506"/>
    </row>
    <row r="199" spans="1:11" s="272" customFormat="1" ht="13.8" x14ac:dyDescent="0.3">
      <c r="A199" s="516"/>
      <c r="B199" s="540"/>
      <c r="C199" s="531" t="s">
        <v>1668</v>
      </c>
      <c r="D199" s="519">
        <v>0</v>
      </c>
      <c r="E199" s="519">
        <v>0</v>
      </c>
      <c r="F199" s="519">
        <v>554814</v>
      </c>
      <c r="G199" s="519">
        <f t="shared" si="13"/>
        <v>554814</v>
      </c>
      <c r="H199" s="506"/>
      <c r="I199" s="506"/>
      <c r="J199" s="506"/>
      <c r="K199" s="506"/>
    </row>
    <row r="200" spans="1:11" s="272" customFormat="1" ht="13.8" x14ac:dyDescent="0.3">
      <c r="A200" s="516"/>
      <c r="B200" s="540"/>
      <c r="C200" s="531" t="s">
        <v>1666</v>
      </c>
      <c r="D200" s="519">
        <v>0</v>
      </c>
      <c r="E200" s="519">
        <v>0</v>
      </c>
      <c r="F200" s="519">
        <v>2537607</v>
      </c>
      <c r="G200" s="519">
        <f t="shared" si="13"/>
        <v>2537607</v>
      </c>
      <c r="H200" s="506"/>
      <c r="I200" s="506"/>
      <c r="J200" s="506"/>
      <c r="K200" s="506"/>
    </row>
    <row r="201" spans="1:11" s="272" customFormat="1" ht="26.4" x14ac:dyDescent="0.3">
      <c r="A201" s="516"/>
      <c r="B201" s="540"/>
      <c r="C201" s="566" t="s">
        <v>1674</v>
      </c>
      <c r="D201" s="519">
        <v>1076498</v>
      </c>
      <c r="E201" s="519">
        <v>0</v>
      </c>
      <c r="F201" s="519">
        <v>125062393</v>
      </c>
      <c r="G201" s="519">
        <f t="shared" si="13"/>
        <v>126138891</v>
      </c>
      <c r="H201" s="506"/>
      <c r="I201" s="506"/>
      <c r="J201" s="506"/>
      <c r="K201" s="506"/>
    </row>
    <row r="202" spans="1:11" s="272" customFormat="1" x14ac:dyDescent="0.25">
      <c r="A202" s="516"/>
      <c r="B202" s="551"/>
      <c r="C202" s="531" t="s">
        <v>1670</v>
      </c>
      <c r="D202" s="519">
        <v>0</v>
      </c>
      <c r="E202" s="519">
        <v>0</v>
      </c>
      <c r="F202" s="519">
        <v>5000000</v>
      </c>
      <c r="G202" s="519">
        <f t="shared" si="13"/>
        <v>5000000</v>
      </c>
      <c r="H202" s="506"/>
      <c r="I202" s="506"/>
      <c r="J202" s="506"/>
      <c r="K202" s="506"/>
    </row>
    <row r="203" spans="1:11" s="272" customFormat="1" ht="13.8" x14ac:dyDescent="0.3">
      <c r="A203" s="516"/>
      <c r="B203" s="545" t="s">
        <v>26</v>
      </c>
      <c r="C203" s="563"/>
      <c r="D203" s="539">
        <f>SUM(D198:D202)</f>
        <v>1076498</v>
      </c>
      <c r="E203" s="539">
        <f>SUM(E198:E202)</f>
        <v>0</v>
      </c>
      <c r="F203" s="539">
        <f>SUM(F198:F202)</f>
        <v>135999981</v>
      </c>
      <c r="G203" s="539">
        <f>SUM(G198:G202)</f>
        <v>137076479</v>
      </c>
      <c r="H203" s="506"/>
      <c r="I203" s="506"/>
      <c r="J203" s="506"/>
      <c r="K203" s="506"/>
    </row>
    <row r="204" spans="1:11" s="272" customFormat="1" ht="13.8" x14ac:dyDescent="0.3">
      <c r="A204" s="516"/>
      <c r="B204" s="540"/>
      <c r="C204" s="564"/>
      <c r="D204" s="541"/>
      <c r="E204" s="541"/>
      <c r="F204" s="541"/>
      <c r="G204" s="541"/>
      <c r="H204" s="506"/>
      <c r="I204" s="506"/>
      <c r="J204" s="506"/>
      <c r="K204" s="506"/>
    </row>
    <row r="205" spans="1:11" s="272" customFormat="1" ht="52.8" x14ac:dyDescent="0.25">
      <c r="A205" s="516">
        <v>13</v>
      </c>
      <c r="B205" s="527" t="s">
        <v>1658</v>
      </c>
      <c r="C205" s="528" t="s">
        <v>1659</v>
      </c>
      <c r="D205" s="9"/>
      <c r="E205" s="524"/>
      <c r="F205" s="524"/>
      <c r="G205" s="525"/>
      <c r="H205" s="506"/>
      <c r="I205" s="506"/>
      <c r="J205" s="506"/>
      <c r="K205" s="506"/>
    </row>
    <row r="206" spans="1:11" s="272" customFormat="1" ht="13.8" x14ac:dyDescent="0.25">
      <c r="A206" s="524"/>
      <c r="B206" s="550" t="s">
        <v>31</v>
      </c>
      <c r="C206" s="528"/>
      <c r="D206" s="9"/>
      <c r="E206" s="524"/>
      <c r="F206" s="524"/>
      <c r="G206" s="525"/>
      <c r="H206" s="506"/>
      <c r="I206" s="506"/>
      <c r="J206" s="506"/>
      <c r="K206" s="506"/>
    </row>
    <row r="207" spans="1:11" s="272" customFormat="1" ht="13.8" x14ac:dyDescent="0.25">
      <c r="A207" s="524"/>
      <c r="B207" s="530" t="s">
        <v>1673</v>
      </c>
      <c r="C207" s="531"/>
      <c r="D207" s="519"/>
      <c r="E207" s="519"/>
      <c r="F207" s="519"/>
      <c r="G207" s="519"/>
      <c r="H207" s="506"/>
      <c r="I207" s="506"/>
      <c r="J207" s="506"/>
      <c r="K207" s="506"/>
    </row>
    <row r="208" spans="1:11" s="272" customFormat="1" ht="13.8" x14ac:dyDescent="0.3">
      <c r="A208" s="524"/>
      <c r="B208" s="540"/>
      <c r="C208" s="531" t="s">
        <v>1666</v>
      </c>
      <c r="D208" s="519">
        <v>863517</v>
      </c>
      <c r="E208" s="519">
        <v>3985343</v>
      </c>
      <c r="F208" s="519">
        <v>0</v>
      </c>
      <c r="G208" s="519">
        <f>SUM(D208:F208)</f>
        <v>4848860</v>
      </c>
      <c r="H208" s="506"/>
      <c r="I208" s="506"/>
      <c r="J208" s="506"/>
      <c r="K208" s="506"/>
    </row>
    <row r="209" spans="1:11" s="272" customFormat="1" ht="13.8" x14ac:dyDescent="0.3">
      <c r="A209" s="524"/>
      <c r="B209" s="545" t="s">
        <v>26</v>
      </c>
      <c r="C209" s="563"/>
      <c r="D209" s="539">
        <f>SUM(D207:D208)</f>
        <v>863517</v>
      </c>
      <c r="E209" s="539">
        <f>SUM(E207:E208)</f>
        <v>3985343</v>
      </c>
      <c r="F209" s="539">
        <f>SUM(F207:F208)</f>
        <v>0</v>
      </c>
      <c r="G209" s="539">
        <f>SUM(G207:G208)</f>
        <v>4848860</v>
      </c>
      <c r="H209" s="506"/>
      <c r="I209" s="506"/>
      <c r="J209" s="506"/>
      <c r="K209" s="506"/>
    </row>
    <row r="210" spans="1:11" s="272" customFormat="1" ht="13.8" x14ac:dyDescent="0.3">
      <c r="A210" s="524"/>
      <c r="B210" s="540"/>
      <c r="C210" s="564"/>
      <c r="D210" s="541"/>
      <c r="E210" s="541"/>
      <c r="F210" s="541"/>
      <c r="G210" s="541"/>
      <c r="H210" s="506"/>
      <c r="I210" s="506"/>
      <c r="J210" s="506"/>
      <c r="K210" s="506"/>
    </row>
    <row r="211" spans="1:11" s="272" customFormat="1" ht="26.4" x14ac:dyDescent="0.3">
      <c r="A211" s="526">
        <v>14</v>
      </c>
      <c r="B211" s="527" t="s">
        <v>1660</v>
      </c>
      <c r="C211" s="528" t="s">
        <v>1661</v>
      </c>
      <c r="D211" s="541"/>
      <c r="E211" s="541"/>
      <c r="F211" s="541"/>
      <c r="G211" s="559"/>
      <c r="H211" s="506"/>
      <c r="I211" s="506"/>
      <c r="J211" s="506"/>
      <c r="K211" s="506"/>
    </row>
    <row r="212" spans="1:11" s="272" customFormat="1" x14ac:dyDescent="0.25">
      <c r="A212" s="516"/>
      <c r="B212" s="529" t="s">
        <v>31</v>
      </c>
      <c r="C212" s="516"/>
      <c r="D212" s="519"/>
      <c r="E212" s="519"/>
      <c r="F212" s="519"/>
      <c r="G212" s="519"/>
      <c r="H212" s="506"/>
      <c r="I212" s="506"/>
      <c r="J212" s="506"/>
      <c r="K212" s="506"/>
    </row>
    <row r="213" spans="1:11" s="272" customFormat="1" x14ac:dyDescent="0.25">
      <c r="A213" s="516"/>
      <c r="B213" s="530" t="s">
        <v>1664</v>
      </c>
      <c r="C213" s="531" t="s">
        <v>1665</v>
      </c>
      <c r="D213" s="519">
        <v>0</v>
      </c>
      <c r="E213" s="519">
        <v>0</v>
      </c>
      <c r="F213" s="519">
        <v>113030000</v>
      </c>
      <c r="G213" s="519">
        <f>SUM(D213:F213)</f>
        <v>113030000</v>
      </c>
      <c r="H213" s="506"/>
      <c r="I213" s="506"/>
      <c r="J213" s="506"/>
      <c r="K213" s="506"/>
    </row>
    <row r="214" spans="1:11" s="272" customFormat="1" x14ac:dyDescent="0.25">
      <c r="A214" s="516"/>
      <c r="B214" s="530"/>
      <c r="C214" s="531" t="s">
        <v>1666</v>
      </c>
      <c r="D214" s="519">
        <v>0</v>
      </c>
      <c r="E214" s="519">
        <v>0</v>
      </c>
      <c r="F214" s="519">
        <v>5424688</v>
      </c>
      <c r="G214" s="519">
        <f>SUM(D214:F214)</f>
        <v>5424688</v>
      </c>
      <c r="H214" s="506"/>
      <c r="I214" s="506"/>
      <c r="J214" s="506"/>
      <c r="K214" s="506"/>
    </row>
    <row r="215" spans="1:11" s="272" customFormat="1" ht="13.8" x14ac:dyDescent="0.3">
      <c r="A215" s="532"/>
      <c r="B215" s="533" t="s">
        <v>26</v>
      </c>
      <c r="C215" s="534"/>
      <c r="D215" s="535">
        <f>SUM(D213:D214)</f>
        <v>0</v>
      </c>
      <c r="E215" s="535">
        <f>SUM(E213:E214)</f>
        <v>0</v>
      </c>
      <c r="F215" s="535">
        <f>SUM(F213:F214)</f>
        <v>118454688</v>
      </c>
      <c r="G215" s="535">
        <f>SUM(G213:G214)</f>
        <v>118454688</v>
      </c>
      <c r="H215" s="506"/>
      <c r="I215" s="506"/>
      <c r="J215" s="506"/>
      <c r="K215" s="506"/>
    </row>
    <row r="216" spans="1:11" s="272" customFormat="1" ht="13.8" x14ac:dyDescent="0.3">
      <c r="A216" s="524"/>
      <c r="B216" s="540"/>
      <c r="C216" s="564"/>
      <c r="D216" s="541"/>
      <c r="E216" s="541"/>
      <c r="F216" s="541"/>
      <c r="G216" s="541"/>
      <c r="H216" s="506"/>
      <c r="I216" s="506"/>
      <c r="J216" s="506"/>
      <c r="K216" s="506"/>
    </row>
    <row r="217" spans="1:11" s="272" customFormat="1" ht="26.4" x14ac:dyDescent="0.3">
      <c r="A217" s="526">
        <v>15</v>
      </c>
      <c r="B217" s="527" t="s">
        <v>1684</v>
      </c>
      <c r="C217" s="528" t="s">
        <v>1681</v>
      </c>
      <c r="D217" s="541"/>
      <c r="E217" s="541"/>
      <c r="F217" s="541"/>
      <c r="G217" s="541"/>
      <c r="H217" s="559"/>
      <c r="I217" s="506"/>
      <c r="J217" s="506"/>
      <c r="K217" s="506"/>
    </row>
    <row r="218" spans="1:11" s="272" customFormat="1" x14ac:dyDescent="0.25">
      <c r="A218" s="516"/>
      <c r="B218" s="529" t="s">
        <v>31</v>
      </c>
      <c r="C218" s="9"/>
      <c r="D218" s="9"/>
      <c r="E218" s="9"/>
      <c r="F218" s="9"/>
      <c r="G218" s="9"/>
      <c r="H218" s="9"/>
      <c r="I218" s="506"/>
      <c r="J218" s="506"/>
      <c r="K218" s="506"/>
    </row>
    <row r="219" spans="1:11" s="272" customFormat="1" x14ac:dyDescent="0.25">
      <c r="A219" s="516"/>
      <c r="B219" s="530" t="s">
        <v>1664</v>
      </c>
      <c r="C219" s="516" t="s">
        <v>1666</v>
      </c>
      <c r="D219" s="519">
        <v>0</v>
      </c>
      <c r="E219" s="519">
        <v>0</v>
      </c>
      <c r="F219" s="519">
        <v>22000000</v>
      </c>
      <c r="G219" s="519">
        <f>SUM(D219:F219)</f>
        <v>22000000</v>
      </c>
      <c r="H219" s="506"/>
      <c r="I219" s="506"/>
      <c r="J219" s="506"/>
      <c r="K219" s="506"/>
    </row>
    <row r="220" spans="1:11" s="272" customFormat="1" ht="26.4" x14ac:dyDescent="0.25">
      <c r="A220" s="516"/>
      <c r="B220" s="530"/>
      <c r="C220" s="566" t="s">
        <v>1674</v>
      </c>
      <c r="D220" s="519">
        <v>0</v>
      </c>
      <c r="E220" s="519">
        <v>1651000</v>
      </c>
      <c r="F220" s="519">
        <v>354916754</v>
      </c>
      <c r="G220" s="519">
        <f>SUM(D220:F220)</f>
        <v>356567754</v>
      </c>
      <c r="H220" s="506"/>
      <c r="I220" s="506"/>
      <c r="J220" s="506"/>
      <c r="K220" s="506"/>
    </row>
    <row r="221" spans="1:11" s="272" customFormat="1" ht="13.8" x14ac:dyDescent="0.3">
      <c r="A221" s="532"/>
      <c r="B221" s="533" t="s">
        <v>26</v>
      </c>
      <c r="C221" s="534"/>
      <c r="D221" s="535">
        <f>SUM(D220:D220)</f>
        <v>0</v>
      </c>
      <c r="E221" s="535">
        <f t="shared" ref="E221:G221" si="14">SUM(E219:E220)</f>
        <v>1651000</v>
      </c>
      <c r="F221" s="535">
        <f t="shared" si="14"/>
        <v>376916754</v>
      </c>
      <c r="G221" s="535">
        <f t="shared" si="14"/>
        <v>378567754</v>
      </c>
      <c r="H221" s="506"/>
      <c r="I221" s="506"/>
      <c r="J221" s="506"/>
      <c r="K221" s="506"/>
    </row>
    <row r="222" spans="1:11" s="272" customFormat="1" ht="13.8" x14ac:dyDescent="0.3">
      <c r="A222" s="516"/>
      <c r="B222" s="540"/>
      <c r="C222" s="524"/>
      <c r="D222" s="541"/>
      <c r="E222" s="541"/>
      <c r="F222" s="541"/>
      <c r="G222" s="541"/>
      <c r="H222" s="541"/>
      <c r="I222" s="506"/>
      <c r="J222" s="506"/>
      <c r="K222" s="506"/>
    </row>
    <row r="223" spans="1:11" s="272" customFormat="1" ht="26.4" x14ac:dyDescent="0.3">
      <c r="A223" s="526">
        <v>16</v>
      </c>
      <c r="B223" s="527" t="s">
        <v>1685</v>
      </c>
      <c r="C223" s="528" t="s">
        <v>1682</v>
      </c>
      <c r="D223" s="541"/>
      <c r="E223" s="541"/>
      <c r="F223" s="541"/>
      <c r="G223" s="541"/>
      <c r="H223" s="559"/>
      <c r="I223" s="506"/>
      <c r="J223" s="506"/>
      <c r="K223" s="506"/>
    </row>
    <row r="224" spans="1:11" s="272" customFormat="1" x14ac:dyDescent="0.25">
      <c r="A224" s="516"/>
      <c r="B224" s="529" t="s">
        <v>31</v>
      </c>
      <c r="C224" s="9"/>
      <c r="D224" s="9"/>
      <c r="E224" s="9"/>
      <c r="F224" s="9"/>
      <c r="G224" s="9"/>
      <c r="H224" s="9"/>
      <c r="I224" s="506"/>
      <c r="J224" s="506"/>
      <c r="K224" s="506"/>
    </row>
    <row r="225" spans="1:11" s="272" customFormat="1" x14ac:dyDescent="0.25">
      <c r="A225" s="516"/>
      <c r="B225" s="530" t="s">
        <v>1664</v>
      </c>
      <c r="C225" s="516" t="s">
        <v>1666</v>
      </c>
      <c r="D225" s="519">
        <v>0</v>
      </c>
      <c r="E225" s="519">
        <v>0</v>
      </c>
      <c r="F225" s="519">
        <v>21000000</v>
      </c>
      <c r="G225" s="519">
        <f>SUM(D225:F225)</f>
        <v>21000000</v>
      </c>
      <c r="H225" s="506"/>
      <c r="I225" s="506"/>
      <c r="J225" s="506"/>
      <c r="K225" s="506"/>
    </row>
    <row r="226" spans="1:11" s="272" customFormat="1" ht="26.4" x14ac:dyDescent="0.25">
      <c r="A226" s="516"/>
      <c r="B226" s="530"/>
      <c r="C226" s="566" t="s">
        <v>1674</v>
      </c>
      <c r="D226" s="519">
        <v>0</v>
      </c>
      <c r="E226" s="519">
        <v>1651000</v>
      </c>
      <c r="F226" s="519">
        <v>344509008</v>
      </c>
      <c r="G226" s="519">
        <f>SUM(D226:F226)</f>
        <v>346160008</v>
      </c>
      <c r="H226" s="506"/>
      <c r="I226" s="506"/>
      <c r="J226" s="506"/>
      <c r="K226" s="506"/>
    </row>
    <row r="227" spans="1:11" s="272" customFormat="1" ht="13.8" x14ac:dyDescent="0.3">
      <c r="A227" s="532"/>
      <c r="B227" s="533" t="s">
        <v>26</v>
      </c>
      <c r="C227" s="534"/>
      <c r="D227" s="535">
        <f>SUM(D226:D226)</f>
        <v>0</v>
      </c>
      <c r="E227" s="535">
        <f t="shared" ref="E227:G227" si="15">SUM(E225:E226)</f>
        <v>1651000</v>
      </c>
      <c r="F227" s="535">
        <f t="shared" si="15"/>
        <v>365509008</v>
      </c>
      <c r="G227" s="535">
        <f t="shared" si="15"/>
        <v>367160008</v>
      </c>
      <c r="H227" s="506"/>
      <c r="I227" s="506"/>
      <c r="J227" s="506"/>
      <c r="K227" s="506"/>
    </row>
    <row r="228" spans="1:11" s="272" customFormat="1" ht="13.8" x14ac:dyDescent="0.3">
      <c r="A228" s="516"/>
      <c r="B228" s="540"/>
      <c r="C228" s="524"/>
      <c r="D228" s="541"/>
      <c r="E228" s="541"/>
      <c r="F228" s="541"/>
      <c r="G228" s="541"/>
      <c r="H228" s="541"/>
      <c r="I228" s="506"/>
      <c r="J228" s="506"/>
      <c r="K228" s="506"/>
    </row>
    <row r="229" spans="1:11" s="272" customFormat="1" ht="26.4" x14ac:dyDescent="0.3">
      <c r="A229" s="526">
        <v>17</v>
      </c>
      <c r="B229" s="527" t="s">
        <v>1686</v>
      </c>
      <c r="C229" s="528" t="s">
        <v>1683</v>
      </c>
      <c r="D229" s="541"/>
      <c r="E229" s="541"/>
      <c r="F229" s="541"/>
      <c r="G229" s="541"/>
      <c r="H229" s="559"/>
      <c r="I229" s="506"/>
      <c r="J229" s="506"/>
      <c r="K229" s="506"/>
    </row>
    <row r="230" spans="1:11" s="272" customFormat="1" x14ac:dyDescent="0.25">
      <c r="A230" s="516"/>
      <c r="B230" s="529" t="s">
        <v>31</v>
      </c>
      <c r="C230" s="9"/>
      <c r="D230" s="9"/>
      <c r="E230" s="9"/>
      <c r="F230" s="9"/>
      <c r="G230" s="9"/>
      <c r="H230" s="9"/>
      <c r="I230" s="506"/>
      <c r="J230" s="506"/>
      <c r="K230" s="506"/>
    </row>
    <row r="231" spans="1:11" s="272" customFormat="1" x14ac:dyDescent="0.25">
      <c r="A231" s="516"/>
      <c r="B231" s="530" t="s">
        <v>1664</v>
      </c>
      <c r="C231" s="516" t="s">
        <v>1666</v>
      </c>
      <c r="D231" s="519">
        <v>0</v>
      </c>
      <c r="E231" s="519">
        <v>0</v>
      </c>
      <c r="F231" s="519">
        <v>20000000</v>
      </c>
      <c r="G231" s="519">
        <f>SUM(D231:F231)</f>
        <v>20000000</v>
      </c>
      <c r="H231" s="506"/>
      <c r="I231" s="506"/>
      <c r="J231" s="506"/>
      <c r="K231" s="506"/>
    </row>
    <row r="232" spans="1:11" s="272" customFormat="1" ht="26.4" x14ac:dyDescent="0.25">
      <c r="A232" s="516"/>
      <c r="B232" s="530"/>
      <c r="C232" s="566" t="s">
        <v>1674</v>
      </c>
      <c r="D232" s="519">
        <v>0</v>
      </c>
      <c r="E232" s="519">
        <v>1651000</v>
      </c>
      <c r="F232" s="519">
        <v>343700631</v>
      </c>
      <c r="G232" s="519">
        <f>SUM(D232:F232)</f>
        <v>345351631</v>
      </c>
      <c r="H232" s="506"/>
      <c r="I232" s="506"/>
      <c r="J232" s="506"/>
      <c r="K232" s="506"/>
    </row>
    <row r="233" spans="1:11" s="272" customFormat="1" ht="13.8" x14ac:dyDescent="0.3">
      <c r="A233" s="532"/>
      <c r="B233" s="533" t="s">
        <v>26</v>
      </c>
      <c r="C233" s="534"/>
      <c r="D233" s="535">
        <f>SUM(D232:D232)</f>
        <v>0</v>
      </c>
      <c r="E233" s="535">
        <f t="shared" ref="E233:G233" si="16">SUM(E231:E232)</f>
        <v>1651000</v>
      </c>
      <c r="F233" s="535">
        <f t="shared" si="16"/>
        <v>363700631</v>
      </c>
      <c r="G233" s="535">
        <f t="shared" si="16"/>
        <v>365351631</v>
      </c>
      <c r="H233" s="506"/>
      <c r="I233" s="506"/>
      <c r="J233" s="506"/>
      <c r="K233" s="506"/>
    </row>
    <row r="234" spans="1:11" s="272" customFormat="1" ht="13.8" x14ac:dyDescent="0.3">
      <c r="A234" s="524"/>
      <c r="B234" s="540"/>
      <c r="C234" s="564"/>
      <c r="D234" s="541"/>
      <c r="E234" s="541"/>
      <c r="F234" s="541"/>
      <c r="G234" s="541"/>
      <c r="H234" s="506"/>
      <c r="I234" s="506"/>
      <c r="J234" s="506"/>
      <c r="K234" s="506"/>
    </row>
    <row r="235" spans="1:11" ht="15.6" x14ac:dyDescent="0.3">
      <c r="A235" s="613" t="s">
        <v>1676</v>
      </c>
      <c r="B235" s="613"/>
      <c r="C235" s="613"/>
      <c r="D235" s="557">
        <f>D116+D125+D133+D141+D148+D157+D166+D173+D180+D187+D194+D203+D209+D215+D221+D227+D233</f>
        <v>415145235</v>
      </c>
      <c r="E235" s="557">
        <f t="shared" ref="E235:G235" si="17">E116+E125+E133+E141+E148+E157+E166+E173+E180+E187+E194+E203+E209+E215+E221+E227+E233</f>
        <v>359637642</v>
      </c>
      <c r="F235" s="557">
        <f t="shared" si="17"/>
        <v>2584751799</v>
      </c>
      <c r="G235" s="557">
        <f t="shared" si="17"/>
        <v>3359534676</v>
      </c>
    </row>
    <row r="236" spans="1:11" x14ac:dyDescent="0.25">
      <c r="A236" s="516"/>
      <c r="B236" s="561"/>
      <c r="C236" s="516"/>
      <c r="D236" s="519"/>
      <c r="E236" s="519"/>
      <c r="F236" s="519"/>
      <c r="G236" s="519"/>
    </row>
    <row r="237" spans="1:11" x14ac:dyDescent="0.25">
      <c r="A237" s="516"/>
      <c r="B237" s="561"/>
      <c r="C237" s="516"/>
      <c r="D237" s="519"/>
      <c r="E237" s="519"/>
      <c r="F237" s="519"/>
      <c r="G237" s="519"/>
    </row>
    <row r="238" spans="1:11" x14ac:dyDescent="0.25">
      <c r="A238" s="516"/>
      <c r="B238" s="561"/>
      <c r="C238" s="516"/>
      <c r="D238" s="519"/>
      <c r="E238" s="519"/>
      <c r="F238" s="519"/>
      <c r="G238" s="519"/>
    </row>
  </sheetData>
  <mergeCells count="6">
    <mergeCell ref="A235:C235"/>
    <mergeCell ref="A3:G3"/>
    <mergeCell ref="A5:G5"/>
    <mergeCell ref="B106:C106"/>
    <mergeCell ref="A108:G108"/>
    <mergeCell ref="A109:G109"/>
  </mergeCells>
  <pageMargins left="0.70866141732283472" right="0.70866141732283472" top="0.35433070866141736" bottom="0.35433070866141736" header="0.31496062992125984" footer="0.31496062992125984"/>
  <pageSetup paperSize="9" scale="91" fitToHeight="0" orientation="landscape" r:id="rId1"/>
  <rowBreaks count="5" manualBreakCount="5">
    <brk id="38" max="6" man="1"/>
    <brk id="80" max="6" man="1"/>
    <brk id="106" max="6" man="1"/>
    <brk id="142" max="6" man="1"/>
    <brk id="181" max="6" man="1"/>
  </rowBreaks>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45764-B124-4916-8E68-5764A2166E20}">
  <sheetPr>
    <tabColor rgb="FF92D050"/>
  </sheetPr>
  <dimension ref="A1:C26"/>
  <sheetViews>
    <sheetView tabSelected="1" workbookViewId="0">
      <pane ySplit="4" topLeftCell="A5" activePane="bottomLeft" state="frozen"/>
      <selection pane="bottomLeft" activeCell="B15" sqref="B15"/>
    </sheetView>
  </sheetViews>
  <sheetFormatPr defaultRowHeight="13.2" x14ac:dyDescent="0.25"/>
  <cols>
    <col min="1" max="1" width="8.109375" style="250" customWidth="1"/>
    <col min="2" max="2" width="41" style="250" customWidth="1"/>
    <col min="3" max="3" width="32.88671875" style="250" customWidth="1"/>
    <col min="4" max="256" width="9.109375" style="250"/>
    <col min="257" max="257" width="8.109375" style="250" customWidth="1"/>
    <col min="258" max="258" width="41" style="250" customWidth="1"/>
    <col min="259" max="259" width="32.88671875" style="250" customWidth="1"/>
    <col min="260" max="512" width="9.109375" style="250"/>
    <col min="513" max="513" width="8.109375" style="250" customWidth="1"/>
    <col min="514" max="514" width="41" style="250" customWidth="1"/>
    <col min="515" max="515" width="32.88671875" style="250" customWidth="1"/>
    <col min="516" max="768" width="9.109375" style="250"/>
    <col min="769" max="769" width="8.109375" style="250" customWidth="1"/>
    <col min="770" max="770" width="41" style="250" customWidth="1"/>
    <col min="771" max="771" width="32.88671875" style="250" customWidth="1"/>
    <col min="772" max="1024" width="9.109375" style="250"/>
    <col min="1025" max="1025" width="8.109375" style="250" customWidth="1"/>
    <col min="1026" max="1026" width="41" style="250" customWidth="1"/>
    <col min="1027" max="1027" width="32.88671875" style="250" customWidth="1"/>
    <col min="1028" max="1280" width="9.109375" style="250"/>
    <col min="1281" max="1281" width="8.109375" style="250" customWidth="1"/>
    <col min="1282" max="1282" width="41" style="250" customWidth="1"/>
    <col min="1283" max="1283" width="32.88671875" style="250" customWidth="1"/>
    <col min="1284" max="1536" width="9.109375" style="250"/>
    <col min="1537" max="1537" width="8.109375" style="250" customWidth="1"/>
    <col min="1538" max="1538" width="41" style="250" customWidth="1"/>
    <col min="1539" max="1539" width="32.88671875" style="250" customWidth="1"/>
    <col min="1540" max="1792" width="9.109375" style="250"/>
    <col min="1793" max="1793" width="8.109375" style="250" customWidth="1"/>
    <col min="1794" max="1794" width="41" style="250" customWidth="1"/>
    <col min="1795" max="1795" width="32.88671875" style="250" customWidth="1"/>
    <col min="1796" max="2048" width="9.109375" style="250"/>
    <col min="2049" max="2049" width="8.109375" style="250" customWidth="1"/>
    <col min="2050" max="2050" width="41" style="250" customWidth="1"/>
    <col min="2051" max="2051" width="32.88671875" style="250" customWidth="1"/>
    <col min="2052" max="2304" width="9.109375" style="250"/>
    <col min="2305" max="2305" width="8.109375" style="250" customWidth="1"/>
    <col min="2306" max="2306" width="41" style="250" customWidth="1"/>
    <col min="2307" max="2307" width="32.88671875" style="250" customWidth="1"/>
    <col min="2308" max="2560" width="9.109375" style="250"/>
    <col min="2561" max="2561" width="8.109375" style="250" customWidth="1"/>
    <col min="2562" max="2562" width="41" style="250" customWidth="1"/>
    <col min="2563" max="2563" width="32.88671875" style="250" customWidth="1"/>
    <col min="2564" max="2816" width="9.109375" style="250"/>
    <col min="2817" max="2817" width="8.109375" style="250" customWidth="1"/>
    <col min="2818" max="2818" width="41" style="250" customWidth="1"/>
    <col min="2819" max="2819" width="32.88671875" style="250" customWidth="1"/>
    <col min="2820" max="3072" width="9.109375" style="250"/>
    <col min="3073" max="3073" width="8.109375" style="250" customWidth="1"/>
    <col min="3074" max="3074" width="41" style="250" customWidth="1"/>
    <col min="3075" max="3075" width="32.88671875" style="250" customWidth="1"/>
    <col min="3076" max="3328" width="9.109375" style="250"/>
    <col min="3329" max="3329" width="8.109375" style="250" customWidth="1"/>
    <col min="3330" max="3330" width="41" style="250" customWidth="1"/>
    <col min="3331" max="3331" width="32.88671875" style="250" customWidth="1"/>
    <col min="3332" max="3584" width="9.109375" style="250"/>
    <col min="3585" max="3585" width="8.109375" style="250" customWidth="1"/>
    <col min="3586" max="3586" width="41" style="250" customWidth="1"/>
    <col min="3587" max="3587" width="32.88671875" style="250" customWidth="1"/>
    <col min="3588" max="3840" width="9.109375" style="250"/>
    <col min="3841" max="3841" width="8.109375" style="250" customWidth="1"/>
    <col min="3842" max="3842" width="41" style="250" customWidth="1"/>
    <col min="3843" max="3843" width="32.88671875" style="250" customWidth="1"/>
    <col min="3844" max="4096" width="9.109375" style="250"/>
    <col min="4097" max="4097" width="8.109375" style="250" customWidth="1"/>
    <col min="4098" max="4098" width="41" style="250" customWidth="1"/>
    <col min="4099" max="4099" width="32.88671875" style="250" customWidth="1"/>
    <col min="4100" max="4352" width="9.109375" style="250"/>
    <col min="4353" max="4353" width="8.109375" style="250" customWidth="1"/>
    <col min="4354" max="4354" width="41" style="250" customWidth="1"/>
    <col min="4355" max="4355" width="32.88671875" style="250" customWidth="1"/>
    <col min="4356" max="4608" width="9.109375" style="250"/>
    <col min="4609" max="4609" width="8.109375" style="250" customWidth="1"/>
    <col min="4610" max="4610" width="41" style="250" customWidth="1"/>
    <col min="4611" max="4611" width="32.88671875" style="250" customWidth="1"/>
    <col min="4612" max="4864" width="9.109375" style="250"/>
    <col min="4865" max="4865" width="8.109375" style="250" customWidth="1"/>
    <col min="4866" max="4866" width="41" style="250" customWidth="1"/>
    <col min="4867" max="4867" width="32.88671875" style="250" customWidth="1"/>
    <col min="4868" max="5120" width="9.109375" style="250"/>
    <col min="5121" max="5121" width="8.109375" style="250" customWidth="1"/>
    <col min="5122" max="5122" width="41" style="250" customWidth="1"/>
    <col min="5123" max="5123" width="32.88671875" style="250" customWidth="1"/>
    <col min="5124" max="5376" width="9.109375" style="250"/>
    <col min="5377" max="5377" width="8.109375" style="250" customWidth="1"/>
    <col min="5378" max="5378" width="41" style="250" customWidth="1"/>
    <col min="5379" max="5379" width="32.88671875" style="250" customWidth="1"/>
    <col min="5380" max="5632" width="9.109375" style="250"/>
    <col min="5633" max="5633" width="8.109375" style="250" customWidth="1"/>
    <col min="5634" max="5634" width="41" style="250" customWidth="1"/>
    <col min="5635" max="5635" width="32.88671875" style="250" customWidth="1"/>
    <col min="5636" max="5888" width="9.109375" style="250"/>
    <col min="5889" max="5889" width="8.109375" style="250" customWidth="1"/>
    <col min="5890" max="5890" width="41" style="250" customWidth="1"/>
    <col min="5891" max="5891" width="32.88671875" style="250" customWidth="1"/>
    <col min="5892" max="6144" width="9.109375" style="250"/>
    <col min="6145" max="6145" width="8.109375" style="250" customWidth="1"/>
    <col min="6146" max="6146" width="41" style="250" customWidth="1"/>
    <col min="6147" max="6147" width="32.88671875" style="250" customWidth="1"/>
    <col min="6148" max="6400" width="9.109375" style="250"/>
    <col min="6401" max="6401" width="8.109375" style="250" customWidth="1"/>
    <col min="6402" max="6402" width="41" style="250" customWidth="1"/>
    <col min="6403" max="6403" width="32.88671875" style="250" customWidth="1"/>
    <col min="6404" max="6656" width="9.109375" style="250"/>
    <col min="6657" max="6657" width="8.109375" style="250" customWidth="1"/>
    <col min="6658" max="6658" width="41" style="250" customWidth="1"/>
    <col min="6659" max="6659" width="32.88671875" style="250" customWidth="1"/>
    <col min="6660" max="6912" width="9.109375" style="250"/>
    <col min="6913" max="6913" width="8.109375" style="250" customWidth="1"/>
    <col min="6914" max="6914" width="41" style="250" customWidth="1"/>
    <col min="6915" max="6915" width="32.88671875" style="250" customWidth="1"/>
    <col min="6916" max="7168" width="9.109375" style="250"/>
    <col min="7169" max="7169" width="8.109375" style="250" customWidth="1"/>
    <col min="7170" max="7170" width="41" style="250" customWidth="1"/>
    <col min="7171" max="7171" width="32.88671875" style="250" customWidth="1"/>
    <col min="7172" max="7424" width="9.109375" style="250"/>
    <col min="7425" max="7425" width="8.109375" style="250" customWidth="1"/>
    <col min="7426" max="7426" width="41" style="250" customWidth="1"/>
    <col min="7427" max="7427" width="32.88671875" style="250" customWidth="1"/>
    <col min="7428" max="7680" width="9.109375" style="250"/>
    <col min="7681" max="7681" width="8.109375" style="250" customWidth="1"/>
    <col min="7682" max="7682" width="41" style="250" customWidth="1"/>
    <col min="7683" max="7683" width="32.88671875" style="250" customWidth="1"/>
    <col min="7684" max="7936" width="9.109375" style="250"/>
    <col min="7937" max="7937" width="8.109375" style="250" customWidth="1"/>
    <col min="7938" max="7938" width="41" style="250" customWidth="1"/>
    <col min="7939" max="7939" width="32.88671875" style="250" customWidth="1"/>
    <col min="7940" max="8192" width="9.109375" style="250"/>
    <col min="8193" max="8193" width="8.109375" style="250" customWidth="1"/>
    <col min="8194" max="8194" width="41" style="250" customWidth="1"/>
    <col min="8195" max="8195" width="32.88671875" style="250" customWidth="1"/>
    <col min="8196" max="8448" width="9.109375" style="250"/>
    <col min="8449" max="8449" width="8.109375" style="250" customWidth="1"/>
    <col min="8450" max="8450" width="41" style="250" customWidth="1"/>
    <col min="8451" max="8451" width="32.88671875" style="250" customWidth="1"/>
    <col min="8452" max="8704" width="9.109375" style="250"/>
    <col min="8705" max="8705" width="8.109375" style="250" customWidth="1"/>
    <col min="8706" max="8706" width="41" style="250" customWidth="1"/>
    <col min="8707" max="8707" width="32.88671875" style="250" customWidth="1"/>
    <col min="8708" max="8960" width="9.109375" style="250"/>
    <col min="8961" max="8961" width="8.109375" style="250" customWidth="1"/>
    <col min="8962" max="8962" width="41" style="250" customWidth="1"/>
    <col min="8963" max="8963" width="32.88671875" style="250" customWidth="1"/>
    <col min="8964" max="9216" width="9.109375" style="250"/>
    <col min="9217" max="9217" width="8.109375" style="250" customWidth="1"/>
    <col min="9218" max="9218" width="41" style="250" customWidth="1"/>
    <col min="9219" max="9219" width="32.88671875" style="250" customWidth="1"/>
    <col min="9220" max="9472" width="9.109375" style="250"/>
    <col min="9473" max="9473" width="8.109375" style="250" customWidth="1"/>
    <col min="9474" max="9474" width="41" style="250" customWidth="1"/>
    <col min="9475" max="9475" width="32.88671875" style="250" customWidth="1"/>
    <col min="9476" max="9728" width="9.109375" style="250"/>
    <col min="9729" max="9729" width="8.109375" style="250" customWidth="1"/>
    <col min="9730" max="9730" width="41" style="250" customWidth="1"/>
    <col min="9731" max="9731" width="32.88671875" style="250" customWidth="1"/>
    <col min="9732" max="9984" width="9.109375" style="250"/>
    <col min="9985" max="9985" width="8.109375" style="250" customWidth="1"/>
    <col min="9986" max="9986" width="41" style="250" customWidth="1"/>
    <col min="9987" max="9987" width="32.88671875" style="250" customWidth="1"/>
    <col min="9988" max="10240" width="9.109375" style="250"/>
    <col min="10241" max="10241" width="8.109375" style="250" customWidth="1"/>
    <col min="10242" max="10242" width="41" style="250" customWidth="1"/>
    <col min="10243" max="10243" width="32.88671875" style="250" customWidth="1"/>
    <col min="10244" max="10496" width="9.109375" style="250"/>
    <col min="10497" max="10497" width="8.109375" style="250" customWidth="1"/>
    <col min="10498" max="10498" width="41" style="250" customWidth="1"/>
    <col min="10499" max="10499" width="32.88671875" style="250" customWidth="1"/>
    <col min="10500" max="10752" width="9.109375" style="250"/>
    <col min="10753" max="10753" width="8.109375" style="250" customWidth="1"/>
    <col min="10754" max="10754" width="41" style="250" customWidth="1"/>
    <col min="10755" max="10755" width="32.88671875" style="250" customWidth="1"/>
    <col min="10756" max="11008" width="9.109375" style="250"/>
    <col min="11009" max="11009" width="8.109375" style="250" customWidth="1"/>
    <col min="11010" max="11010" width="41" style="250" customWidth="1"/>
    <col min="11011" max="11011" width="32.88671875" style="250" customWidth="1"/>
    <col min="11012" max="11264" width="9.109375" style="250"/>
    <col min="11265" max="11265" width="8.109375" style="250" customWidth="1"/>
    <col min="11266" max="11266" width="41" style="250" customWidth="1"/>
    <col min="11267" max="11267" width="32.88671875" style="250" customWidth="1"/>
    <col min="11268" max="11520" width="9.109375" style="250"/>
    <col min="11521" max="11521" width="8.109375" style="250" customWidth="1"/>
    <col min="11522" max="11522" width="41" style="250" customWidth="1"/>
    <col min="11523" max="11523" width="32.88671875" style="250" customWidth="1"/>
    <col min="11524" max="11776" width="9.109375" style="250"/>
    <col min="11777" max="11777" width="8.109375" style="250" customWidth="1"/>
    <col min="11778" max="11778" width="41" style="250" customWidth="1"/>
    <col min="11779" max="11779" width="32.88671875" style="250" customWidth="1"/>
    <col min="11780" max="12032" width="9.109375" style="250"/>
    <col min="12033" max="12033" width="8.109375" style="250" customWidth="1"/>
    <col min="12034" max="12034" width="41" style="250" customWidth="1"/>
    <col min="12035" max="12035" width="32.88671875" style="250" customWidth="1"/>
    <col min="12036" max="12288" width="9.109375" style="250"/>
    <col min="12289" max="12289" width="8.109375" style="250" customWidth="1"/>
    <col min="12290" max="12290" width="41" style="250" customWidth="1"/>
    <col min="12291" max="12291" width="32.88671875" style="250" customWidth="1"/>
    <col min="12292" max="12544" width="9.109375" style="250"/>
    <col min="12545" max="12545" width="8.109375" style="250" customWidth="1"/>
    <col min="12546" max="12546" width="41" style="250" customWidth="1"/>
    <col min="12547" max="12547" width="32.88671875" style="250" customWidth="1"/>
    <col min="12548" max="12800" width="9.109375" style="250"/>
    <col min="12801" max="12801" width="8.109375" style="250" customWidth="1"/>
    <col min="12802" max="12802" width="41" style="250" customWidth="1"/>
    <col min="12803" max="12803" width="32.88671875" style="250" customWidth="1"/>
    <col min="12804" max="13056" width="9.109375" style="250"/>
    <col min="13057" max="13057" width="8.109375" style="250" customWidth="1"/>
    <col min="13058" max="13058" width="41" style="250" customWidth="1"/>
    <col min="13059" max="13059" width="32.88671875" style="250" customWidth="1"/>
    <col min="13060" max="13312" width="9.109375" style="250"/>
    <col min="13313" max="13313" width="8.109375" style="250" customWidth="1"/>
    <col min="13314" max="13314" width="41" style="250" customWidth="1"/>
    <col min="13315" max="13315" width="32.88671875" style="250" customWidth="1"/>
    <col min="13316" max="13568" width="9.109375" style="250"/>
    <col min="13569" max="13569" width="8.109375" style="250" customWidth="1"/>
    <col min="13570" max="13570" width="41" style="250" customWidth="1"/>
    <col min="13571" max="13571" width="32.88671875" style="250" customWidth="1"/>
    <col min="13572" max="13824" width="9.109375" style="250"/>
    <col min="13825" max="13825" width="8.109375" style="250" customWidth="1"/>
    <col min="13826" max="13826" width="41" style="250" customWidth="1"/>
    <col min="13827" max="13827" width="32.88671875" style="250" customWidth="1"/>
    <col min="13828" max="14080" width="9.109375" style="250"/>
    <col min="14081" max="14081" width="8.109375" style="250" customWidth="1"/>
    <col min="14082" max="14082" width="41" style="250" customWidth="1"/>
    <col min="14083" max="14083" width="32.88671875" style="250" customWidth="1"/>
    <col min="14084" max="14336" width="9.109375" style="250"/>
    <col min="14337" max="14337" width="8.109375" style="250" customWidth="1"/>
    <col min="14338" max="14338" width="41" style="250" customWidth="1"/>
    <col min="14339" max="14339" width="32.88671875" style="250" customWidth="1"/>
    <col min="14340" max="14592" width="9.109375" style="250"/>
    <col min="14593" max="14593" width="8.109375" style="250" customWidth="1"/>
    <col min="14594" max="14594" width="41" style="250" customWidth="1"/>
    <col min="14595" max="14595" width="32.88671875" style="250" customWidth="1"/>
    <col min="14596" max="14848" width="9.109375" style="250"/>
    <col min="14849" max="14849" width="8.109375" style="250" customWidth="1"/>
    <col min="14850" max="14850" width="41" style="250" customWidth="1"/>
    <col min="14851" max="14851" width="32.88671875" style="250" customWidth="1"/>
    <col min="14852" max="15104" width="9.109375" style="250"/>
    <col min="15105" max="15105" width="8.109375" style="250" customWidth="1"/>
    <col min="15106" max="15106" width="41" style="250" customWidth="1"/>
    <col min="15107" max="15107" width="32.88671875" style="250" customWidth="1"/>
    <col min="15108" max="15360" width="9.109375" style="250"/>
    <col min="15361" max="15361" width="8.109375" style="250" customWidth="1"/>
    <col min="15362" max="15362" width="41" style="250" customWidth="1"/>
    <col min="15363" max="15363" width="32.88671875" style="250" customWidth="1"/>
    <col min="15364" max="15616" width="9.109375" style="250"/>
    <col min="15617" max="15617" width="8.109375" style="250" customWidth="1"/>
    <col min="15618" max="15618" width="41" style="250" customWidth="1"/>
    <col min="15619" max="15619" width="32.88671875" style="250" customWidth="1"/>
    <col min="15620" max="15872" width="9.109375" style="250"/>
    <col min="15873" max="15873" width="8.109375" style="250" customWidth="1"/>
    <col min="15874" max="15874" width="41" style="250" customWidth="1"/>
    <col min="15875" max="15875" width="32.88671875" style="250" customWidth="1"/>
    <col min="15876" max="16128" width="9.109375" style="250"/>
    <col min="16129" max="16129" width="8.109375" style="250" customWidth="1"/>
    <col min="16130" max="16130" width="41" style="250" customWidth="1"/>
    <col min="16131" max="16131" width="32.88671875" style="250" customWidth="1"/>
    <col min="16132" max="16384" width="9.109375" style="250"/>
  </cols>
  <sheetData>
    <row r="1" spans="1:3" ht="20.25" customHeight="1" x14ac:dyDescent="0.25">
      <c r="C1" s="385" t="s">
        <v>2012</v>
      </c>
    </row>
    <row r="2" spans="1:3" ht="18" customHeight="1" x14ac:dyDescent="0.25">
      <c r="A2" s="617" t="s">
        <v>1972</v>
      </c>
      <c r="B2" s="618"/>
      <c r="C2" s="618"/>
    </row>
    <row r="3" spans="1:3" ht="18" customHeight="1" x14ac:dyDescent="0.25">
      <c r="A3" s="383"/>
      <c r="B3" s="384"/>
      <c r="C3" s="384"/>
    </row>
    <row r="4" spans="1:3" ht="30" x14ac:dyDescent="0.25">
      <c r="A4" s="376" t="s">
        <v>475</v>
      </c>
      <c r="B4" s="376" t="s">
        <v>476</v>
      </c>
      <c r="C4" s="376" t="s">
        <v>1949</v>
      </c>
    </row>
    <row r="5" spans="1:3" ht="26.4" x14ac:dyDescent="0.25">
      <c r="A5" s="377" t="s">
        <v>480</v>
      </c>
      <c r="B5" s="378" t="s">
        <v>1950</v>
      </c>
      <c r="C5" s="379">
        <v>996930861</v>
      </c>
    </row>
    <row r="6" spans="1:3" x14ac:dyDescent="0.25">
      <c r="A6" s="380" t="s">
        <v>482</v>
      </c>
      <c r="B6" s="381" t="s">
        <v>1951</v>
      </c>
      <c r="C6" s="382">
        <v>288420</v>
      </c>
    </row>
    <row r="7" spans="1:3" ht="26.4" x14ac:dyDescent="0.25">
      <c r="A7" s="380" t="s">
        <v>484</v>
      </c>
      <c r="B7" s="381" t="s">
        <v>1952</v>
      </c>
      <c r="C7" s="382">
        <v>996642441</v>
      </c>
    </row>
    <row r="8" spans="1:3" ht="39.6" x14ac:dyDescent="0.25">
      <c r="A8" s="377" t="s">
        <v>486</v>
      </c>
      <c r="B8" s="378" t="s">
        <v>1953</v>
      </c>
      <c r="C8" s="379">
        <v>1470745330</v>
      </c>
    </row>
    <row r="9" spans="1:3" ht="26.4" x14ac:dyDescent="0.25">
      <c r="A9" s="380" t="s">
        <v>488</v>
      </c>
      <c r="B9" s="381" t="s">
        <v>1954</v>
      </c>
      <c r="C9" s="382">
        <v>-4964383873</v>
      </c>
    </row>
    <row r="10" spans="1:3" ht="26.4" x14ac:dyDescent="0.25">
      <c r="A10" s="380" t="s">
        <v>490</v>
      </c>
      <c r="B10" s="381" t="s">
        <v>1955</v>
      </c>
      <c r="C10" s="382">
        <v>7470605341</v>
      </c>
    </row>
    <row r="11" spans="1:3" ht="39.6" x14ac:dyDescent="0.25">
      <c r="A11" s="380" t="s">
        <v>492</v>
      </c>
      <c r="B11" s="381" t="s">
        <v>1956</v>
      </c>
      <c r="C11" s="382">
        <v>-988578874</v>
      </c>
    </row>
    <row r="12" spans="1:3" ht="26.4" x14ac:dyDescent="0.25">
      <c r="A12" s="380" t="s">
        <v>509</v>
      </c>
      <c r="B12" s="381" t="s">
        <v>1957</v>
      </c>
      <c r="C12" s="382">
        <v>106228846</v>
      </c>
    </row>
    <row r="13" spans="1:3" ht="26.4" x14ac:dyDescent="0.25">
      <c r="A13" s="380" t="s">
        <v>513</v>
      </c>
      <c r="B13" s="381" t="s">
        <v>1958</v>
      </c>
      <c r="C13" s="382">
        <v>106199023</v>
      </c>
    </row>
    <row r="14" spans="1:3" ht="26.4" x14ac:dyDescent="0.25">
      <c r="A14" s="380" t="s">
        <v>519</v>
      </c>
      <c r="B14" s="381" t="s">
        <v>1959</v>
      </c>
      <c r="C14" s="382">
        <v>-123332</v>
      </c>
    </row>
    <row r="15" spans="1:3" ht="26.4" x14ac:dyDescent="0.25">
      <c r="A15" s="380" t="s">
        <v>521</v>
      </c>
      <c r="B15" s="381" t="s">
        <v>1960</v>
      </c>
      <c r="C15" s="382">
        <v>153155</v>
      </c>
    </row>
    <row r="16" spans="1:3" ht="39.6" x14ac:dyDescent="0.25">
      <c r="A16" s="380" t="s">
        <v>545</v>
      </c>
      <c r="B16" s="381" t="s">
        <v>1961</v>
      </c>
      <c r="C16" s="382">
        <v>263462</v>
      </c>
    </row>
    <row r="17" spans="1:3" ht="26.4" x14ac:dyDescent="0.25">
      <c r="A17" s="380" t="s">
        <v>549</v>
      </c>
      <c r="B17" s="381" t="s">
        <v>1962</v>
      </c>
      <c r="C17" s="382">
        <v>-2615744</v>
      </c>
    </row>
    <row r="18" spans="1:3" ht="39.6" x14ac:dyDescent="0.25">
      <c r="A18" s="380" t="s">
        <v>551</v>
      </c>
      <c r="B18" s="381" t="s">
        <v>1963</v>
      </c>
      <c r="C18" s="382">
        <v>-2615744</v>
      </c>
    </row>
    <row r="19" spans="1:3" x14ac:dyDescent="0.25">
      <c r="A19" s="380" t="s">
        <v>554</v>
      </c>
      <c r="B19" s="381" t="s">
        <v>1964</v>
      </c>
      <c r="C19" s="382">
        <v>-54526293</v>
      </c>
    </row>
    <row r="20" spans="1:3" ht="26.4" x14ac:dyDescent="0.25">
      <c r="A20" s="380" t="s">
        <v>556</v>
      </c>
      <c r="B20" s="381" t="s">
        <v>1965</v>
      </c>
      <c r="C20" s="382">
        <v>-54526293</v>
      </c>
    </row>
    <row r="21" spans="1:3" ht="39.6" x14ac:dyDescent="0.25">
      <c r="A21" s="380" t="s">
        <v>559</v>
      </c>
      <c r="B21" s="381" t="s">
        <v>1966</v>
      </c>
      <c r="C21" s="382">
        <v>-177000</v>
      </c>
    </row>
    <row r="22" spans="1:3" ht="26.4" x14ac:dyDescent="0.25">
      <c r="A22" s="380" t="s">
        <v>560</v>
      </c>
      <c r="B22" s="381" t="s">
        <v>1967</v>
      </c>
      <c r="C22" s="382">
        <v>-352767</v>
      </c>
    </row>
    <row r="23" spans="1:3" ht="39.6" x14ac:dyDescent="0.25">
      <c r="A23" s="380" t="s">
        <v>566</v>
      </c>
      <c r="B23" s="381" t="s">
        <v>1968</v>
      </c>
      <c r="C23" s="382">
        <v>-1923240</v>
      </c>
    </row>
    <row r="24" spans="1:3" ht="26.4" x14ac:dyDescent="0.25">
      <c r="A24" s="377" t="s">
        <v>578</v>
      </c>
      <c r="B24" s="378" t="s">
        <v>1969</v>
      </c>
      <c r="C24" s="379">
        <v>2467676191</v>
      </c>
    </row>
    <row r="25" spans="1:3" ht="39.6" x14ac:dyDescent="0.25">
      <c r="A25" s="377" t="s">
        <v>579</v>
      </c>
      <c r="B25" s="378" t="s">
        <v>1970</v>
      </c>
      <c r="C25" s="379">
        <v>2467676191</v>
      </c>
    </row>
    <row r="26" spans="1:3" ht="39.6" x14ac:dyDescent="0.25">
      <c r="A26" s="380" t="s">
        <v>598</v>
      </c>
      <c r="B26" s="381" t="s">
        <v>1971</v>
      </c>
      <c r="C26" s="382">
        <v>1807405330</v>
      </c>
    </row>
  </sheetData>
  <mergeCells count="1">
    <mergeCell ref="A2:C2"/>
  </mergeCells>
  <pageMargins left="0.75" right="0.75" top="1" bottom="1" header="0.5" footer="0.5"/>
  <pageSetup paperSize="9"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AE59E-AFEC-4DA3-9841-D8359E805717}">
  <sheetPr>
    <tabColor rgb="FF92D050"/>
    <pageSetUpPr fitToPage="1"/>
  </sheetPr>
  <dimension ref="A1:AB12"/>
  <sheetViews>
    <sheetView view="pageBreakPreview" topLeftCell="G1" zoomScaleNormal="100" zoomScaleSheetLayoutView="100" workbookViewId="0">
      <selection activeCell="AB1" sqref="AB1"/>
    </sheetView>
  </sheetViews>
  <sheetFormatPr defaultColWidth="9.109375" defaultRowHeight="16.8" x14ac:dyDescent="0.3"/>
  <cols>
    <col min="1" max="1" width="16.5546875" style="19" customWidth="1"/>
    <col min="2" max="2" width="8.33203125" style="1" bestFit="1" customWidth="1"/>
    <col min="3" max="3" width="10.33203125" style="1" customWidth="1"/>
    <col min="4" max="4" width="11" style="1" customWidth="1"/>
    <col min="5" max="5" width="8.33203125" style="1" bestFit="1" customWidth="1"/>
    <col min="6" max="6" width="9.33203125" style="1" bestFit="1" customWidth="1"/>
    <col min="7" max="7" width="11.6640625" style="1" bestFit="1" customWidth="1"/>
    <col min="8" max="8" width="8.33203125" style="1" bestFit="1" customWidth="1"/>
    <col min="9" max="9" width="9.33203125" style="1" customWidth="1"/>
    <col min="10" max="10" width="10.109375" style="1" customWidth="1"/>
    <col min="11" max="11" width="8.33203125" style="1" bestFit="1" customWidth="1"/>
    <col min="12" max="13" width="9.33203125" style="1" bestFit="1" customWidth="1"/>
    <col min="14" max="14" width="8.33203125" style="1" bestFit="1" customWidth="1"/>
    <col min="15" max="15" width="9.33203125" style="1" bestFit="1" customWidth="1"/>
    <col min="16" max="16" width="10.44140625" style="1" customWidth="1"/>
    <col min="17" max="17" width="8.33203125" style="1" bestFit="1" customWidth="1"/>
    <col min="18" max="19" width="9.33203125" style="1" bestFit="1" customWidth="1"/>
    <col min="20" max="20" width="8.33203125" style="7" bestFit="1" customWidth="1"/>
    <col min="21" max="22" width="9.33203125" style="7" customWidth="1"/>
    <col min="23" max="23" width="8.33203125" style="7" bestFit="1" customWidth="1"/>
    <col min="24" max="25" width="9.33203125" style="7" bestFit="1" customWidth="1"/>
    <col min="26" max="26" width="8.33203125" style="1" bestFit="1" customWidth="1"/>
    <col min="27" max="27" width="9.33203125" style="1" bestFit="1" customWidth="1"/>
    <col min="28" max="28" width="11.5546875" style="1" customWidth="1"/>
    <col min="29" max="16384" width="9.109375" style="1"/>
  </cols>
  <sheetData>
    <row r="1" spans="1:28" x14ac:dyDescent="0.3">
      <c r="AB1" s="249" t="s">
        <v>1993</v>
      </c>
    </row>
    <row r="2" spans="1:28" x14ac:dyDescent="0.3">
      <c r="A2" s="23"/>
      <c r="B2" s="22"/>
      <c r="C2" s="22"/>
      <c r="D2" s="22"/>
      <c r="E2" s="22"/>
      <c r="F2" s="22"/>
      <c r="G2" s="22"/>
      <c r="H2" s="22"/>
      <c r="I2" s="22"/>
      <c r="J2" s="22"/>
      <c r="K2" s="22"/>
      <c r="L2" s="22"/>
      <c r="M2" s="22"/>
      <c r="N2" s="22"/>
      <c r="O2" s="22"/>
      <c r="P2" s="22"/>
      <c r="Q2" s="22"/>
      <c r="R2" s="22"/>
      <c r="S2" s="22"/>
      <c r="T2" s="327"/>
      <c r="U2" s="327"/>
      <c r="V2" s="327"/>
      <c r="W2" s="327"/>
      <c r="X2" s="327"/>
      <c r="Y2" s="327"/>
      <c r="AB2" s="229"/>
    </row>
    <row r="3" spans="1:28" x14ac:dyDescent="0.3">
      <c r="A3" s="582" t="s">
        <v>47</v>
      </c>
      <c r="B3" s="582"/>
      <c r="C3" s="582"/>
      <c r="D3" s="582"/>
      <c r="E3" s="582"/>
      <c r="F3" s="582"/>
      <c r="G3" s="582"/>
      <c r="H3" s="582"/>
      <c r="I3" s="582"/>
      <c r="J3" s="582"/>
      <c r="K3" s="582"/>
      <c r="L3" s="582"/>
      <c r="M3" s="582"/>
      <c r="N3" s="582"/>
      <c r="O3" s="582"/>
      <c r="P3" s="582"/>
      <c r="Q3" s="582"/>
      <c r="R3" s="582"/>
      <c r="S3" s="582"/>
      <c r="T3" s="583"/>
      <c r="U3" s="327"/>
      <c r="V3" s="327"/>
      <c r="W3" s="327"/>
      <c r="X3" s="327"/>
      <c r="Y3" s="327"/>
    </row>
    <row r="4" spans="1:28" s="2" customFormat="1" ht="18.600000000000001" x14ac:dyDescent="0.3">
      <c r="A4" s="582" t="s">
        <v>209</v>
      </c>
      <c r="B4" s="582"/>
      <c r="C4" s="582"/>
      <c r="D4" s="582"/>
      <c r="E4" s="582"/>
      <c r="F4" s="582"/>
      <c r="G4" s="582"/>
      <c r="H4" s="582"/>
      <c r="I4" s="582"/>
      <c r="J4" s="582"/>
      <c r="K4" s="582"/>
      <c r="L4" s="582"/>
      <c r="M4" s="582"/>
      <c r="N4" s="582"/>
      <c r="O4" s="582"/>
      <c r="P4" s="582"/>
      <c r="Q4" s="582"/>
      <c r="R4" s="582"/>
      <c r="S4" s="582"/>
      <c r="T4" s="583"/>
      <c r="U4" s="327"/>
      <c r="V4" s="327"/>
      <c r="W4" s="327"/>
      <c r="X4" s="327"/>
      <c r="Y4" s="327"/>
    </row>
    <row r="5" spans="1:28" s="2" customFormat="1" ht="18.600000000000001" x14ac:dyDescent="0.3">
      <c r="B5" s="3"/>
      <c r="C5" s="3"/>
      <c r="D5" s="3"/>
      <c r="E5" s="3"/>
      <c r="F5" s="3"/>
      <c r="G5" s="3"/>
      <c r="H5" s="3"/>
      <c r="I5" s="3"/>
      <c r="J5" s="3"/>
      <c r="K5" s="3"/>
      <c r="L5" s="3"/>
      <c r="M5" s="3"/>
      <c r="N5" s="3"/>
      <c r="O5" s="3"/>
      <c r="P5" s="3"/>
      <c r="Q5" s="3"/>
      <c r="R5" s="3"/>
      <c r="S5" s="3"/>
      <c r="T5" s="4"/>
      <c r="U5" s="4"/>
      <c r="V5" s="4"/>
      <c r="W5" s="4"/>
      <c r="X5" s="8"/>
      <c r="Y5" s="8"/>
      <c r="Z5" s="8"/>
      <c r="AA5" s="8"/>
      <c r="AB5" s="8"/>
    </row>
    <row r="6" spans="1:28" s="6" customFormat="1" ht="38.25" customHeight="1" x14ac:dyDescent="0.25">
      <c r="A6" s="333"/>
      <c r="B6" s="584" t="s">
        <v>22</v>
      </c>
      <c r="C6" s="578"/>
      <c r="D6" s="585"/>
      <c r="E6" s="578" t="s">
        <v>78</v>
      </c>
      <c r="F6" s="578"/>
      <c r="G6" s="578"/>
      <c r="H6" s="584" t="s">
        <v>27</v>
      </c>
      <c r="I6" s="578"/>
      <c r="J6" s="585"/>
      <c r="K6" s="578" t="s">
        <v>49</v>
      </c>
      <c r="L6" s="578"/>
      <c r="M6" s="578"/>
      <c r="N6" s="584" t="s">
        <v>50</v>
      </c>
      <c r="O6" s="578"/>
      <c r="P6" s="585"/>
      <c r="Q6" s="578" t="s">
        <v>51</v>
      </c>
      <c r="R6" s="578"/>
      <c r="S6" s="578"/>
      <c r="T6" s="584" t="s">
        <v>20</v>
      </c>
      <c r="U6" s="578"/>
      <c r="V6" s="585"/>
      <c r="W6" s="578" t="s">
        <v>52</v>
      </c>
      <c r="X6" s="578"/>
      <c r="Y6" s="578"/>
      <c r="Z6" s="579" t="s">
        <v>23</v>
      </c>
      <c r="AA6" s="580"/>
      <c r="AB6" s="581"/>
    </row>
    <row r="7" spans="1:28" s="393" customFormat="1" ht="42.75" customHeight="1" x14ac:dyDescent="0.25">
      <c r="A7" s="386"/>
      <c r="B7" s="387" t="s">
        <v>45</v>
      </c>
      <c r="C7" s="388" t="s">
        <v>1750</v>
      </c>
      <c r="D7" s="389" t="s">
        <v>1751</v>
      </c>
      <c r="E7" s="390" t="s">
        <v>45</v>
      </c>
      <c r="F7" s="388" t="s">
        <v>1750</v>
      </c>
      <c r="G7" s="389" t="s">
        <v>1751</v>
      </c>
      <c r="H7" s="387" t="s">
        <v>45</v>
      </c>
      <c r="I7" s="388" t="s">
        <v>1750</v>
      </c>
      <c r="J7" s="389" t="s">
        <v>1751</v>
      </c>
      <c r="K7" s="391" t="s">
        <v>45</v>
      </c>
      <c r="L7" s="388" t="s">
        <v>1750</v>
      </c>
      <c r="M7" s="389" t="s">
        <v>1751</v>
      </c>
      <c r="N7" s="392" t="s">
        <v>45</v>
      </c>
      <c r="O7" s="388" t="s">
        <v>1750</v>
      </c>
      <c r="P7" s="389" t="s">
        <v>1751</v>
      </c>
      <c r="Q7" s="390" t="s">
        <v>45</v>
      </c>
      <c r="R7" s="388" t="s">
        <v>1750</v>
      </c>
      <c r="S7" s="389" t="s">
        <v>1751</v>
      </c>
      <c r="T7" s="392" t="s">
        <v>45</v>
      </c>
      <c r="U7" s="388" t="s">
        <v>1750</v>
      </c>
      <c r="V7" s="389" t="s">
        <v>1751</v>
      </c>
      <c r="W7" s="391" t="s">
        <v>45</v>
      </c>
      <c r="X7" s="388" t="s">
        <v>1750</v>
      </c>
      <c r="Y7" s="389" t="s">
        <v>1751</v>
      </c>
      <c r="Z7" s="387" t="s">
        <v>45</v>
      </c>
      <c r="AA7" s="388" t="s">
        <v>1750</v>
      </c>
      <c r="AB7" s="389" t="s">
        <v>1751</v>
      </c>
    </row>
    <row r="8" spans="1:28" s="401" customFormat="1" ht="23.25" customHeight="1" x14ac:dyDescent="0.3">
      <c r="A8" s="394" t="s">
        <v>41</v>
      </c>
      <c r="B8" s="395">
        <v>266528</v>
      </c>
      <c r="C8" s="396">
        <v>268521</v>
      </c>
      <c r="D8" s="397">
        <v>250483</v>
      </c>
      <c r="E8" s="398">
        <v>43000</v>
      </c>
      <c r="F8" s="396">
        <v>43312</v>
      </c>
      <c r="G8" s="398">
        <v>37460</v>
      </c>
      <c r="H8" s="395">
        <v>60000</v>
      </c>
      <c r="I8" s="396">
        <v>60091</v>
      </c>
      <c r="J8" s="397">
        <v>53549</v>
      </c>
      <c r="K8" s="398">
        <v>0</v>
      </c>
      <c r="L8" s="396">
        <v>0</v>
      </c>
      <c r="M8" s="398">
        <v>0</v>
      </c>
      <c r="N8" s="395">
        <v>0</v>
      </c>
      <c r="O8" s="396">
        <v>0</v>
      </c>
      <c r="P8" s="399">
        <v>0</v>
      </c>
      <c r="Q8" s="398">
        <v>6000</v>
      </c>
      <c r="R8" s="396">
        <v>8784</v>
      </c>
      <c r="S8" s="398">
        <v>8791</v>
      </c>
      <c r="T8" s="395">
        <v>0</v>
      </c>
      <c r="U8" s="396">
        <v>0</v>
      </c>
      <c r="V8" s="399">
        <v>0</v>
      </c>
      <c r="W8" s="398">
        <v>0</v>
      </c>
      <c r="X8" s="396">
        <v>0</v>
      </c>
      <c r="Y8" s="400">
        <v>0</v>
      </c>
      <c r="Z8" s="395">
        <f t="shared" ref="Z8:AB11" si="0">B8+E8+H8+K8+N8+Q8+T8+W8</f>
        <v>375528</v>
      </c>
      <c r="AA8" s="396">
        <f t="shared" si="0"/>
        <v>380708</v>
      </c>
      <c r="AB8" s="397">
        <f t="shared" si="0"/>
        <v>350283</v>
      </c>
    </row>
    <row r="9" spans="1:28" s="401" customFormat="1" ht="27" x14ac:dyDescent="0.3">
      <c r="A9" s="394" t="s">
        <v>77</v>
      </c>
      <c r="B9" s="395">
        <v>28500</v>
      </c>
      <c r="C9" s="396">
        <v>28500</v>
      </c>
      <c r="D9" s="397">
        <v>28353</v>
      </c>
      <c r="E9" s="398">
        <v>4350</v>
      </c>
      <c r="F9" s="396">
        <v>4350</v>
      </c>
      <c r="G9" s="398">
        <v>4380</v>
      </c>
      <c r="H9" s="395">
        <v>3250</v>
      </c>
      <c r="I9" s="396">
        <v>3250</v>
      </c>
      <c r="J9" s="397">
        <v>2870</v>
      </c>
      <c r="K9" s="398">
        <v>0</v>
      </c>
      <c r="L9" s="396">
        <v>0</v>
      </c>
      <c r="M9" s="398">
        <v>0</v>
      </c>
      <c r="N9" s="395">
        <v>0</v>
      </c>
      <c r="O9" s="396">
        <v>0</v>
      </c>
      <c r="P9" s="399">
        <v>0</v>
      </c>
      <c r="Q9" s="398">
        <v>400</v>
      </c>
      <c r="R9" s="396">
        <v>400</v>
      </c>
      <c r="S9" s="398">
        <v>310</v>
      </c>
      <c r="T9" s="395">
        <v>0</v>
      </c>
      <c r="U9" s="396">
        <v>224</v>
      </c>
      <c r="V9" s="399">
        <v>223</v>
      </c>
      <c r="W9" s="398">
        <v>0</v>
      </c>
      <c r="X9" s="396">
        <v>0</v>
      </c>
      <c r="Y9" s="400">
        <v>0</v>
      </c>
      <c r="Z9" s="395">
        <f t="shared" si="0"/>
        <v>36500</v>
      </c>
      <c r="AA9" s="396">
        <f t="shared" si="0"/>
        <v>36724</v>
      </c>
      <c r="AB9" s="397">
        <f t="shared" si="0"/>
        <v>36136</v>
      </c>
    </row>
    <row r="10" spans="1:28" s="401" customFormat="1" ht="27" x14ac:dyDescent="0.3">
      <c r="A10" s="394" t="s">
        <v>172</v>
      </c>
      <c r="B10" s="395">
        <v>9016</v>
      </c>
      <c r="C10" s="396">
        <v>9016</v>
      </c>
      <c r="D10" s="397">
        <v>9045</v>
      </c>
      <c r="E10" s="398">
        <v>1336</v>
      </c>
      <c r="F10" s="396">
        <v>1336</v>
      </c>
      <c r="G10" s="398">
        <v>993</v>
      </c>
      <c r="H10" s="395">
        <v>240</v>
      </c>
      <c r="I10" s="396">
        <v>240</v>
      </c>
      <c r="J10" s="397">
        <v>46</v>
      </c>
      <c r="K10" s="398">
        <v>0</v>
      </c>
      <c r="L10" s="396">
        <v>0</v>
      </c>
      <c r="M10" s="398">
        <v>0</v>
      </c>
      <c r="N10" s="395">
        <v>0</v>
      </c>
      <c r="O10" s="396">
        <v>0</v>
      </c>
      <c r="P10" s="399">
        <v>0</v>
      </c>
      <c r="Q10" s="398">
        <v>0</v>
      </c>
      <c r="R10" s="396">
        <v>0</v>
      </c>
      <c r="S10" s="398">
        <v>0</v>
      </c>
      <c r="T10" s="395">
        <v>0</v>
      </c>
      <c r="U10" s="396">
        <v>0</v>
      </c>
      <c r="V10" s="399">
        <v>0</v>
      </c>
      <c r="W10" s="398">
        <v>0</v>
      </c>
      <c r="X10" s="396">
        <v>0</v>
      </c>
      <c r="Y10" s="400">
        <v>0</v>
      </c>
      <c r="Z10" s="395">
        <f t="shared" si="0"/>
        <v>10592</v>
      </c>
      <c r="AA10" s="396">
        <f t="shared" si="0"/>
        <v>10592</v>
      </c>
      <c r="AB10" s="397">
        <f t="shared" si="0"/>
        <v>10084</v>
      </c>
    </row>
    <row r="11" spans="1:28" s="401" customFormat="1" ht="27" x14ac:dyDescent="0.3">
      <c r="A11" s="394" t="s">
        <v>173</v>
      </c>
      <c r="B11" s="395">
        <v>7394</v>
      </c>
      <c r="C11" s="396">
        <v>7394</v>
      </c>
      <c r="D11" s="397">
        <v>7078</v>
      </c>
      <c r="E11" s="398">
        <v>1084</v>
      </c>
      <c r="F11" s="396">
        <v>1084</v>
      </c>
      <c r="G11" s="398">
        <v>1095</v>
      </c>
      <c r="H11" s="395">
        <v>32</v>
      </c>
      <c r="I11" s="396">
        <v>32</v>
      </c>
      <c r="J11" s="397">
        <v>56</v>
      </c>
      <c r="K11" s="398">
        <v>0</v>
      </c>
      <c r="L11" s="396">
        <v>0</v>
      </c>
      <c r="M11" s="398">
        <v>0</v>
      </c>
      <c r="N11" s="395">
        <v>0</v>
      </c>
      <c r="O11" s="396">
        <v>0</v>
      </c>
      <c r="P11" s="399">
        <v>0</v>
      </c>
      <c r="Q11" s="398">
        <v>0</v>
      </c>
      <c r="R11" s="396">
        <v>0</v>
      </c>
      <c r="S11" s="398">
        <v>0</v>
      </c>
      <c r="T11" s="395">
        <v>0</v>
      </c>
      <c r="U11" s="396">
        <v>0</v>
      </c>
      <c r="V11" s="399">
        <v>0</v>
      </c>
      <c r="W11" s="398">
        <v>0</v>
      </c>
      <c r="X11" s="396">
        <v>0</v>
      </c>
      <c r="Y11" s="400">
        <v>0</v>
      </c>
      <c r="Z11" s="395">
        <f t="shared" si="0"/>
        <v>8510</v>
      </c>
      <c r="AA11" s="396">
        <f t="shared" si="0"/>
        <v>8510</v>
      </c>
      <c r="AB11" s="397">
        <f t="shared" si="0"/>
        <v>8229</v>
      </c>
    </row>
    <row r="12" spans="1:28" s="408" customFormat="1" ht="24.75" customHeight="1" x14ac:dyDescent="0.3">
      <c r="A12" s="402" t="s">
        <v>24</v>
      </c>
      <c r="B12" s="403">
        <f t="shared" ref="B12:AB12" si="1">SUM(B8:B11)</f>
        <v>311438</v>
      </c>
      <c r="C12" s="404">
        <f t="shared" si="1"/>
        <v>313431</v>
      </c>
      <c r="D12" s="405">
        <f t="shared" si="1"/>
        <v>294959</v>
      </c>
      <c r="E12" s="403">
        <f t="shared" si="1"/>
        <v>49770</v>
      </c>
      <c r="F12" s="404">
        <f t="shared" si="1"/>
        <v>50082</v>
      </c>
      <c r="G12" s="405">
        <f t="shared" si="1"/>
        <v>43928</v>
      </c>
      <c r="H12" s="403">
        <f t="shared" si="1"/>
        <v>63522</v>
      </c>
      <c r="I12" s="404">
        <f t="shared" si="1"/>
        <v>63613</v>
      </c>
      <c r="J12" s="405">
        <f t="shared" si="1"/>
        <v>56521</v>
      </c>
      <c r="K12" s="403">
        <f t="shared" si="1"/>
        <v>0</v>
      </c>
      <c r="L12" s="404">
        <f t="shared" si="1"/>
        <v>0</v>
      </c>
      <c r="M12" s="405">
        <f t="shared" si="1"/>
        <v>0</v>
      </c>
      <c r="N12" s="403">
        <f t="shared" si="1"/>
        <v>0</v>
      </c>
      <c r="O12" s="404">
        <f t="shared" si="1"/>
        <v>0</v>
      </c>
      <c r="P12" s="406">
        <f t="shared" si="1"/>
        <v>0</v>
      </c>
      <c r="Q12" s="407">
        <f t="shared" si="1"/>
        <v>6400</v>
      </c>
      <c r="R12" s="404">
        <f t="shared" si="1"/>
        <v>9184</v>
      </c>
      <c r="S12" s="405">
        <f t="shared" si="1"/>
        <v>9101</v>
      </c>
      <c r="T12" s="403">
        <f t="shared" si="1"/>
        <v>0</v>
      </c>
      <c r="U12" s="404">
        <f t="shared" si="1"/>
        <v>224</v>
      </c>
      <c r="V12" s="406">
        <f t="shared" si="1"/>
        <v>223</v>
      </c>
      <c r="W12" s="407">
        <f t="shared" si="1"/>
        <v>0</v>
      </c>
      <c r="X12" s="404">
        <f t="shared" si="1"/>
        <v>0</v>
      </c>
      <c r="Y12" s="405">
        <f t="shared" si="1"/>
        <v>0</v>
      </c>
      <c r="Z12" s="403">
        <f t="shared" si="1"/>
        <v>431130</v>
      </c>
      <c r="AA12" s="404">
        <f t="shared" si="1"/>
        <v>436534</v>
      </c>
      <c r="AB12" s="405">
        <f t="shared" si="1"/>
        <v>404732</v>
      </c>
    </row>
  </sheetData>
  <mergeCells count="11">
    <mergeCell ref="W6:Y6"/>
    <mergeCell ref="Z6:AB6"/>
    <mergeCell ref="A3:T3"/>
    <mergeCell ref="A4:T4"/>
    <mergeCell ref="B6:D6"/>
    <mergeCell ref="E6:G6"/>
    <mergeCell ref="H6:J6"/>
    <mergeCell ref="K6:M6"/>
    <mergeCell ref="N6:P6"/>
    <mergeCell ref="Q6:S6"/>
    <mergeCell ref="T6:V6"/>
  </mergeCells>
  <printOptions horizontalCentered="1"/>
  <pageMargins left="0.19685039370078741" right="0.19685039370078741" top="0.39370078740157483" bottom="0.39370078740157483" header="0.51181102362204722" footer="0.51181102362204722"/>
  <pageSetup paperSize="9" scale="54"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A345E-D1A8-4692-BEF1-97BEEC3D7451}">
  <sheetPr>
    <tabColor rgb="FF92D050"/>
  </sheetPr>
  <dimension ref="A1:H26"/>
  <sheetViews>
    <sheetView view="pageBreakPreview" zoomScaleNormal="100" zoomScaleSheetLayoutView="100" workbookViewId="0">
      <selection activeCell="H1" sqref="H1"/>
    </sheetView>
  </sheetViews>
  <sheetFormatPr defaultRowHeight="13.2" x14ac:dyDescent="0.25"/>
  <cols>
    <col min="1" max="1" width="55.33203125" style="318" bestFit="1" customWidth="1"/>
    <col min="2" max="2" width="10.6640625" style="409" customWidth="1"/>
    <col min="3" max="3" width="12.44140625" style="409" bestFit="1" customWidth="1"/>
    <col min="4" max="5" width="12" style="409" customWidth="1"/>
    <col min="6" max="6" width="12.44140625" style="409" bestFit="1" customWidth="1"/>
    <col min="7" max="7" width="14.33203125" style="409" customWidth="1"/>
    <col min="8" max="8" width="12.88671875" style="409" customWidth="1"/>
    <col min="9" max="256" width="9.109375" style="10"/>
    <col min="257" max="257" width="55.33203125" style="10" bestFit="1" customWidth="1"/>
    <col min="258" max="258" width="10.5546875" style="10" bestFit="1" customWidth="1"/>
    <col min="259" max="259" width="9.109375" style="10" bestFit="1" customWidth="1"/>
    <col min="260" max="260" width="12.44140625" style="10" bestFit="1" customWidth="1"/>
    <col min="261" max="261" width="11.33203125" style="10" bestFit="1" customWidth="1"/>
    <col min="262" max="262" width="12.44140625" style="10" bestFit="1" customWidth="1"/>
    <col min="263" max="263" width="14" style="10" bestFit="1" customWidth="1"/>
    <col min="264" max="264" width="8.33203125" style="10" bestFit="1" customWidth="1"/>
    <col min="265" max="512" width="9.109375" style="10"/>
    <col min="513" max="513" width="55.33203125" style="10" bestFit="1" customWidth="1"/>
    <col min="514" max="514" width="10.5546875" style="10" bestFit="1" customWidth="1"/>
    <col min="515" max="515" width="9.109375" style="10" bestFit="1" customWidth="1"/>
    <col min="516" max="516" width="12.44140625" style="10" bestFit="1" customWidth="1"/>
    <col min="517" max="517" width="11.33203125" style="10" bestFit="1" customWidth="1"/>
    <col min="518" max="518" width="12.44140625" style="10" bestFit="1" customWidth="1"/>
    <col min="519" max="519" width="14" style="10" bestFit="1" customWidth="1"/>
    <col min="520" max="520" width="8.33203125" style="10" bestFit="1" customWidth="1"/>
    <col min="521" max="768" width="9.109375" style="10"/>
    <col min="769" max="769" width="55.33203125" style="10" bestFit="1" customWidth="1"/>
    <col min="770" max="770" width="10.5546875" style="10" bestFit="1" customWidth="1"/>
    <col min="771" max="771" width="9.109375" style="10" bestFit="1" customWidth="1"/>
    <col min="772" max="772" width="12.44140625" style="10" bestFit="1" customWidth="1"/>
    <col min="773" max="773" width="11.33203125" style="10" bestFit="1" customWidth="1"/>
    <col min="774" max="774" width="12.44140625" style="10" bestFit="1" customWidth="1"/>
    <col min="775" max="775" width="14" style="10" bestFit="1" customWidth="1"/>
    <col min="776" max="776" width="8.33203125" style="10" bestFit="1" customWidth="1"/>
    <col min="777" max="1024" width="9.109375" style="10"/>
    <col min="1025" max="1025" width="55.33203125" style="10" bestFit="1" customWidth="1"/>
    <col min="1026" max="1026" width="10.5546875" style="10" bestFit="1" customWidth="1"/>
    <col min="1027" max="1027" width="9.109375" style="10" bestFit="1" customWidth="1"/>
    <col min="1028" max="1028" width="12.44140625" style="10" bestFit="1" customWidth="1"/>
    <col min="1029" max="1029" width="11.33203125" style="10" bestFit="1" customWidth="1"/>
    <col min="1030" max="1030" width="12.44140625" style="10" bestFit="1" customWidth="1"/>
    <col min="1031" max="1031" width="14" style="10" bestFit="1" customWidth="1"/>
    <col min="1032" max="1032" width="8.33203125" style="10" bestFit="1" customWidth="1"/>
    <col min="1033" max="1280" width="9.109375" style="10"/>
    <col min="1281" max="1281" width="55.33203125" style="10" bestFit="1" customWidth="1"/>
    <col min="1282" max="1282" width="10.5546875" style="10" bestFit="1" customWidth="1"/>
    <col min="1283" max="1283" width="9.109375" style="10" bestFit="1" customWidth="1"/>
    <col min="1284" max="1284" width="12.44140625" style="10" bestFit="1" customWidth="1"/>
    <col min="1285" max="1285" width="11.33203125" style="10" bestFit="1" customWidth="1"/>
    <col min="1286" max="1286" width="12.44140625" style="10" bestFit="1" customWidth="1"/>
    <col min="1287" max="1287" width="14" style="10" bestFit="1" customWidth="1"/>
    <col min="1288" max="1288" width="8.33203125" style="10" bestFit="1" customWidth="1"/>
    <col min="1289" max="1536" width="9.109375" style="10"/>
    <col min="1537" max="1537" width="55.33203125" style="10" bestFit="1" customWidth="1"/>
    <col min="1538" max="1538" width="10.5546875" style="10" bestFit="1" customWidth="1"/>
    <col min="1539" max="1539" width="9.109375" style="10" bestFit="1" customWidth="1"/>
    <col min="1540" max="1540" width="12.44140625" style="10" bestFit="1" customWidth="1"/>
    <col min="1541" max="1541" width="11.33203125" style="10" bestFit="1" customWidth="1"/>
    <col min="1542" max="1542" width="12.44140625" style="10" bestFit="1" customWidth="1"/>
    <col min="1543" max="1543" width="14" style="10" bestFit="1" customWidth="1"/>
    <col min="1544" max="1544" width="8.33203125" style="10" bestFit="1" customWidth="1"/>
    <col min="1545" max="1792" width="9.109375" style="10"/>
    <col min="1793" max="1793" width="55.33203125" style="10" bestFit="1" customWidth="1"/>
    <col min="1794" max="1794" width="10.5546875" style="10" bestFit="1" customWidth="1"/>
    <col min="1795" max="1795" width="9.109375" style="10" bestFit="1" customWidth="1"/>
    <col min="1796" max="1796" width="12.44140625" style="10" bestFit="1" customWidth="1"/>
    <col min="1797" max="1797" width="11.33203125" style="10" bestFit="1" customWidth="1"/>
    <col min="1798" max="1798" width="12.44140625" style="10" bestFit="1" customWidth="1"/>
    <col min="1799" max="1799" width="14" style="10" bestFit="1" customWidth="1"/>
    <col min="1800" max="1800" width="8.33203125" style="10" bestFit="1" customWidth="1"/>
    <col min="1801" max="2048" width="9.109375" style="10"/>
    <col min="2049" max="2049" width="55.33203125" style="10" bestFit="1" customWidth="1"/>
    <col min="2050" max="2050" width="10.5546875" style="10" bestFit="1" customWidth="1"/>
    <col min="2051" max="2051" width="9.109375" style="10" bestFit="1" customWidth="1"/>
    <col min="2052" max="2052" width="12.44140625" style="10" bestFit="1" customWidth="1"/>
    <col min="2053" max="2053" width="11.33203125" style="10" bestFit="1" customWidth="1"/>
    <col min="2054" max="2054" width="12.44140625" style="10" bestFit="1" customWidth="1"/>
    <col min="2055" max="2055" width="14" style="10" bestFit="1" customWidth="1"/>
    <col min="2056" max="2056" width="8.33203125" style="10" bestFit="1" customWidth="1"/>
    <col min="2057" max="2304" width="9.109375" style="10"/>
    <col min="2305" max="2305" width="55.33203125" style="10" bestFit="1" customWidth="1"/>
    <col min="2306" max="2306" width="10.5546875" style="10" bestFit="1" customWidth="1"/>
    <col min="2307" max="2307" width="9.109375" style="10" bestFit="1" customWidth="1"/>
    <col min="2308" max="2308" width="12.44140625" style="10" bestFit="1" customWidth="1"/>
    <col min="2309" max="2309" width="11.33203125" style="10" bestFit="1" customWidth="1"/>
    <col min="2310" max="2310" width="12.44140625" style="10" bestFit="1" customWidth="1"/>
    <col min="2311" max="2311" width="14" style="10" bestFit="1" customWidth="1"/>
    <col min="2312" max="2312" width="8.33203125" style="10" bestFit="1" customWidth="1"/>
    <col min="2313" max="2560" width="9.109375" style="10"/>
    <col min="2561" max="2561" width="55.33203125" style="10" bestFit="1" customWidth="1"/>
    <col min="2562" max="2562" width="10.5546875" style="10" bestFit="1" customWidth="1"/>
    <col min="2563" max="2563" width="9.109375" style="10" bestFit="1" customWidth="1"/>
    <col min="2564" max="2564" width="12.44140625" style="10" bestFit="1" customWidth="1"/>
    <col min="2565" max="2565" width="11.33203125" style="10" bestFit="1" customWidth="1"/>
    <col min="2566" max="2566" width="12.44140625" style="10" bestFit="1" customWidth="1"/>
    <col min="2567" max="2567" width="14" style="10" bestFit="1" customWidth="1"/>
    <col min="2568" max="2568" width="8.33203125" style="10" bestFit="1" customWidth="1"/>
    <col min="2569" max="2816" width="9.109375" style="10"/>
    <col min="2817" max="2817" width="55.33203125" style="10" bestFit="1" customWidth="1"/>
    <col min="2818" max="2818" width="10.5546875" style="10" bestFit="1" customWidth="1"/>
    <col min="2819" max="2819" width="9.109375" style="10" bestFit="1" customWidth="1"/>
    <col min="2820" max="2820" width="12.44140625" style="10" bestFit="1" customWidth="1"/>
    <col min="2821" max="2821" width="11.33203125" style="10" bestFit="1" customWidth="1"/>
    <col min="2822" max="2822" width="12.44140625" style="10" bestFit="1" customWidth="1"/>
    <col min="2823" max="2823" width="14" style="10" bestFit="1" customWidth="1"/>
    <col min="2824" max="2824" width="8.33203125" style="10" bestFit="1" customWidth="1"/>
    <col min="2825" max="3072" width="9.109375" style="10"/>
    <col min="3073" max="3073" width="55.33203125" style="10" bestFit="1" customWidth="1"/>
    <col min="3074" max="3074" width="10.5546875" style="10" bestFit="1" customWidth="1"/>
    <col min="3075" max="3075" width="9.109375" style="10" bestFit="1" customWidth="1"/>
    <col min="3076" max="3076" width="12.44140625" style="10" bestFit="1" customWidth="1"/>
    <col min="3077" max="3077" width="11.33203125" style="10" bestFit="1" customWidth="1"/>
    <col min="3078" max="3078" width="12.44140625" style="10" bestFit="1" customWidth="1"/>
    <col min="3079" max="3079" width="14" style="10" bestFit="1" customWidth="1"/>
    <col min="3080" max="3080" width="8.33203125" style="10" bestFit="1" customWidth="1"/>
    <col min="3081" max="3328" width="9.109375" style="10"/>
    <col min="3329" max="3329" width="55.33203125" style="10" bestFit="1" customWidth="1"/>
    <col min="3330" max="3330" width="10.5546875" style="10" bestFit="1" customWidth="1"/>
    <col min="3331" max="3331" width="9.109375" style="10" bestFit="1" customWidth="1"/>
    <col min="3332" max="3332" width="12.44140625" style="10" bestFit="1" customWidth="1"/>
    <col min="3333" max="3333" width="11.33203125" style="10" bestFit="1" customWidth="1"/>
    <col min="3334" max="3334" width="12.44140625" style="10" bestFit="1" customWidth="1"/>
    <col min="3335" max="3335" width="14" style="10" bestFit="1" customWidth="1"/>
    <col min="3336" max="3336" width="8.33203125" style="10" bestFit="1" customWidth="1"/>
    <col min="3337" max="3584" width="9.109375" style="10"/>
    <col min="3585" max="3585" width="55.33203125" style="10" bestFit="1" customWidth="1"/>
    <col min="3586" max="3586" width="10.5546875" style="10" bestFit="1" customWidth="1"/>
    <col min="3587" max="3587" width="9.109375" style="10" bestFit="1" customWidth="1"/>
    <col min="3588" max="3588" width="12.44140625" style="10" bestFit="1" customWidth="1"/>
    <col min="3589" max="3589" width="11.33203125" style="10" bestFit="1" customWidth="1"/>
    <col min="3590" max="3590" width="12.44140625" style="10" bestFit="1" customWidth="1"/>
    <col min="3591" max="3591" width="14" style="10" bestFit="1" customWidth="1"/>
    <col min="3592" max="3592" width="8.33203125" style="10" bestFit="1" customWidth="1"/>
    <col min="3593" max="3840" width="9.109375" style="10"/>
    <col min="3841" max="3841" width="55.33203125" style="10" bestFit="1" customWidth="1"/>
    <col min="3842" max="3842" width="10.5546875" style="10" bestFit="1" customWidth="1"/>
    <col min="3843" max="3843" width="9.109375" style="10" bestFit="1" customWidth="1"/>
    <col min="3844" max="3844" width="12.44140625" style="10" bestFit="1" customWidth="1"/>
    <col min="3845" max="3845" width="11.33203125" style="10" bestFit="1" customWidth="1"/>
    <col min="3846" max="3846" width="12.44140625" style="10" bestFit="1" customWidth="1"/>
    <col min="3847" max="3847" width="14" style="10" bestFit="1" customWidth="1"/>
    <col min="3848" max="3848" width="8.33203125" style="10" bestFit="1" customWidth="1"/>
    <col min="3849" max="4096" width="9.109375" style="10"/>
    <col min="4097" max="4097" width="55.33203125" style="10" bestFit="1" customWidth="1"/>
    <col min="4098" max="4098" width="10.5546875" style="10" bestFit="1" customWidth="1"/>
    <col min="4099" max="4099" width="9.109375" style="10" bestFit="1" customWidth="1"/>
    <col min="4100" max="4100" width="12.44140625" style="10" bestFit="1" customWidth="1"/>
    <col min="4101" max="4101" width="11.33203125" style="10" bestFit="1" customWidth="1"/>
    <col min="4102" max="4102" width="12.44140625" style="10" bestFit="1" customWidth="1"/>
    <col min="4103" max="4103" width="14" style="10" bestFit="1" customWidth="1"/>
    <col min="4104" max="4104" width="8.33203125" style="10" bestFit="1" customWidth="1"/>
    <col min="4105" max="4352" width="9.109375" style="10"/>
    <col min="4353" max="4353" width="55.33203125" style="10" bestFit="1" customWidth="1"/>
    <col min="4354" max="4354" width="10.5546875" style="10" bestFit="1" customWidth="1"/>
    <col min="4355" max="4355" width="9.109375" style="10" bestFit="1" customWidth="1"/>
    <col min="4356" max="4356" width="12.44140625" style="10" bestFit="1" customWidth="1"/>
    <col min="4357" max="4357" width="11.33203125" style="10" bestFit="1" customWidth="1"/>
    <col min="4358" max="4358" width="12.44140625" style="10" bestFit="1" customWidth="1"/>
    <col min="4359" max="4359" width="14" style="10" bestFit="1" customWidth="1"/>
    <col min="4360" max="4360" width="8.33203125" style="10" bestFit="1" customWidth="1"/>
    <col min="4361" max="4608" width="9.109375" style="10"/>
    <col min="4609" max="4609" width="55.33203125" style="10" bestFit="1" customWidth="1"/>
    <col min="4610" max="4610" width="10.5546875" style="10" bestFit="1" customWidth="1"/>
    <col min="4611" max="4611" width="9.109375" style="10" bestFit="1" customWidth="1"/>
    <col min="4612" max="4612" width="12.44140625" style="10" bestFit="1" customWidth="1"/>
    <col min="4613" max="4613" width="11.33203125" style="10" bestFit="1" customWidth="1"/>
    <col min="4614" max="4614" width="12.44140625" style="10" bestFit="1" customWidth="1"/>
    <col min="4615" max="4615" width="14" style="10" bestFit="1" customWidth="1"/>
    <col min="4616" max="4616" width="8.33203125" style="10" bestFit="1" customWidth="1"/>
    <col min="4617" max="4864" width="9.109375" style="10"/>
    <col min="4865" max="4865" width="55.33203125" style="10" bestFit="1" customWidth="1"/>
    <col min="4866" max="4866" width="10.5546875" style="10" bestFit="1" customWidth="1"/>
    <col min="4867" max="4867" width="9.109375" style="10" bestFit="1" customWidth="1"/>
    <col min="4868" max="4868" width="12.44140625" style="10" bestFit="1" customWidth="1"/>
    <col min="4869" max="4869" width="11.33203125" style="10" bestFit="1" customWidth="1"/>
    <col min="4870" max="4870" width="12.44140625" style="10" bestFit="1" customWidth="1"/>
    <col min="4871" max="4871" width="14" style="10" bestFit="1" customWidth="1"/>
    <col min="4872" max="4872" width="8.33203125" style="10" bestFit="1" customWidth="1"/>
    <col min="4873" max="5120" width="9.109375" style="10"/>
    <col min="5121" max="5121" width="55.33203125" style="10" bestFit="1" customWidth="1"/>
    <col min="5122" max="5122" width="10.5546875" style="10" bestFit="1" customWidth="1"/>
    <col min="5123" max="5123" width="9.109375" style="10" bestFit="1" customWidth="1"/>
    <col min="5124" max="5124" width="12.44140625" style="10" bestFit="1" customWidth="1"/>
    <col min="5125" max="5125" width="11.33203125" style="10" bestFit="1" customWidth="1"/>
    <col min="5126" max="5126" width="12.44140625" style="10" bestFit="1" customWidth="1"/>
    <col min="5127" max="5127" width="14" style="10" bestFit="1" customWidth="1"/>
    <col min="5128" max="5128" width="8.33203125" style="10" bestFit="1" customWidth="1"/>
    <col min="5129" max="5376" width="9.109375" style="10"/>
    <col min="5377" max="5377" width="55.33203125" style="10" bestFit="1" customWidth="1"/>
    <col min="5378" max="5378" width="10.5546875" style="10" bestFit="1" customWidth="1"/>
    <col min="5379" max="5379" width="9.109375" style="10" bestFit="1" customWidth="1"/>
    <col min="5380" max="5380" width="12.44140625" style="10" bestFit="1" customWidth="1"/>
    <col min="5381" max="5381" width="11.33203125" style="10" bestFit="1" customWidth="1"/>
    <col min="5382" max="5382" width="12.44140625" style="10" bestFit="1" customWidth="1"/>
    <col min="5383" max="5383" width="14" style="10" bestFit="1" customWidth="1"/>
    <col min="5384" max="5384" width="8.33203125" style="10" bestFit="1" customWidth="1"/>
    <col min="5385" max="5632" width="9.109375" style="10"/>
    <col min="5633" max="5633" width="55.33203125" style="10" bestFit="1" customWidth="1"/>
    <col min="5634" max="5634" width="10.5546875" style="10" bestFit="1" customWidth="1"/>
    <col min="5635" max="5635" width="9.109375" style="10" bestFit="1" customWidth="1"/>
    <col min="5636" max="5636" width="12.44140625" style="10" bestFit="1" customWidth="1"/>
    <col min="5637" max="5637" width="11.33203125" style="10" bestFit="1" customWidth="1"/>
    <col min="5638" max="5638" width="12.44140625" style="10" bestFit="1" customWidth="1"/>
    <col min="5639" max="5639" width="14" style="10" bestFit="1" customWidth="1"/>
    <col min="5640" max="5640" width="8.33203125" style="10" bestFit="1" customWidth="1"/>
    <col min="5641" max="5888" width="9.109375" style="10"/>
    <col min="5889" max="5889" width="55.33203125" style="10" bestFit="1" customWidth="1"/>
    <col min="5890" max="5890" width="10.5546875" style="10" bestFit="1" customWidth="1"/>
    <col min="5891" max="5891" width="9.109375" style="10" bestFit="1" customWidth="1"/>
    <col min="5892" max="5892" width="12.44140625" style="10" bestFit="1" customWidth="1"/>
    <col min="5893" max="5893" width="11.33203125" style="10" bestFit="1" customWidth="1"/>
    <col min="5894" max="5894" width="12.44140625" style="10" bestFit="1" customWidth="1"/>
    <col min="5895" max="5895" width="14" style="10" bestFit="1" customWidth="1"/>
    <col min="5896" max="5896" width="8.33203125" style="10" bestFit="1" customWidth="1"/>
    <col min="5897" max="6144" width="9.109375" style="10"/>
    <col min="6145" max="6145" width="55.33203125" style="10" bestFit="1" customWidth="1"/>
    <col min="6146" max="6146" width="10.5546875" style="10" bestFit="1" customWidth="1"/>
    <col min="6147" max="6147" width="9.109375" style="10" bestFit="1" customWidth="1"/>
    <col min="6148" max="6148" width="12.44140625" style="10" bestFit="1" customWidth="1"/>
    <col min="6149" max="6149" width="11.33203125" style="10" bestFit="1" customWidth="1"/>
    <col min="6150" max="6150" width="12.44140625" style="10" bestFit="1" customWidth="1"/>
    <col min="6151" max="6151" width="14" style="10" bestFit="1" customWidth="1"/>
    <col min="6152" max="6152" width="8.33203125" style="10" bestFit="1" customWidth="1"/>
    <col min="6153" max="6400" width="9.109375" style="10"/>
    <col min="6401" max="6401" width="55.33203125" style="10" bestFit="1" customWidth="1"/>
    <col min="6402" max="6402" width="10.5546875" style="10" bestFit="1" customWidth="1"/>
    <col min="6403" max="6403" width="9.109375" style="10" bestFit="1" customWidth="1"/>
    <col min="6404" max="6404" width="12.44140625" style="10" bestFit="1" customWidth="1"/>
    <col min="6405" max="6405" width="11.33203125" style="10" bestFit="1" customWidth="1"/>
    <col min="6406" max="6406" width="12.44140625" style="10" bestFit="1" customWidth="1"/>
    <col min="6407" max="6407" width="14" style="10" bestFit="1" customWidth="1"/>
    <col min="6408" max="6408" width="8.33203125" style="10" bestFit="1" customWidth="1"/>
    <col min="6409" max="6656" width="9.109375" style="10"/>
    <col min="6657" max="6657" width="55.33203125" style="10" bestFit="1" customWidth="1"/>
    <col min="6658" max="6658" width="10.5546875" style="10" bestFit="1" customWidth="1"/>
    <col min="6659" max="6659" width="9.109375" style="10" bestFit="1" customWidth="1"/>
    <col min="6660" max="6660" width="12.44140625" style="10" bestFit="1" customWidth="1"/>
    <col min="6661" max="6661" width="11.33203125" style="10" bestFit="1" customWidth="1"/>
    <col min="6662" max="6662" width="12.44140625" style="10" bestFit="1" customWidth="1"/>
    <col min="6663" max="6663" width="14" style="10" bestFit="1" customWidth="1"/>
    <col min="6664" max="6664" width="8.33203125" style="10" bestFit="1" customWidth="1"/>
    <col min="6665" max="6912" width="9.109375" style="10"/>
    <col min="6913" max="6913" width="55.33203125" style="10" bestFit="1" customWidth="1"/>
    <col min="6914" max="6914" width="10.5546875" style="10" bestFit="1" customWidth="1"/>
    <col min="6915" max="6915" width="9.109375" style="10" bestFit="1" customWidth="1"/>
    <col min="6916" max="6916" width="12.44140625" style="10" bestFit="1" customWidth="1"/>
    <col min="6917" max="6917" width="11.33203125" style="10" bestFit="1" customWidth="1"/>
    <col min="6918" max="6918" width="12.44140625" style="10" bestFit="1" customWidth="1"/>
    <col min="6919" max="6919" width="14" style="10" bestFit="1" customWidth="1"/>
    <col min="6920" max="6920" width="8.33203125" style="10" bestFit="1" customWidth="1"/>
    <col min="6921" max="7168" width="9.109375" style="10"/>
    <col min="7169" max="7169" width="55.33203125" style="10" bestFit="1" customWidth="1"/>
    <col min="7170" max="7170" width="10.5546875" style="10" bestFit="1" customWidth="1"/>
    <col min="7171" max="7171" width="9.109375" style="10" bestFit="1" customWidth="1"/>
    <col min="7172" max="7172" width="12.44140625" style="10" bestFit="1" customWidth="1"/>
    <col min="7173" max="7173" width="11.33203125" style="10" bestFit="1" customWidth="1"/>
    <col min="7174" max="7174" width="12.44140625" style="10" bestFit="1" customWidth="1"/>
    <col min="7175" max="7175" width="14" style="10" bestFit="1" customWidth="1"/>
    <col min="7176" max="7176" width="8.33203125" style="10" bestFit="1" customWidth="1"/>
    <col min="7177" max="7424" width="9.109375" style="10"/>
    <col min="7425" max="7425" width="55.33203125" style="10" bestFit="1" customWidth="1"/>
    <col min="7426" max="7426" width="10.5546875" style="10" bestFit="1" customWidth="1"/>
    <col min="7427" max="7427" width="9.109375" style="10" bestFit="1" customWidth="1"/>
    <col min="7428" max="7428" width="12.44140625" style="10" bestFit="1" customWidth="1"/>
    <col min="7429" max="7429" width="11.33203125" style="10" bestFit="1" customWidth="1"/>
    <col min="7430" max="7430" width="12.44140625" style="10" bestFit="1" customWidth="1"/>
    <col min="7431" max="7431" width="14" style="10" bestFit="1" customWidth="1"/>
    <col min="7432" max="7432" width="8.33203125" style="10" bestFit="1" customWidth="1"/>
    <col min="7433" max="7680" width="9.109375" style="10"/>
    <col min="7681" max="7681" width="55.33203125" style="10" bestFit="1" customWidth="1"/>
    <col min="7682" max="7682" width="10.5546875" style="10" bestFit="1" customWidth="1"/>
    <col min="7683" max="7683" width="9.109375" style="10" bestFit="1" customWidth="1"/>
    <col min="7684" max="7684" width="12.44140625" style="10" bestFit="1" customWidth="1"/>
    <col min="7685" max="7685" width="11.33203125" style="10" bestFit="1" customWidth="1"/>
    <col min="7686" max="7686" width="12.44140625" style="10" bestFit="1" customWidth="1"/>
    <col min="7687" max="7687" width="14" style="10" bestFit="1" customWidth="1"/>
    <col min="7688" max="7688" width="8.33203125" style="10" bestFit="1" customWidth="1"/>
    <col min="7689" max="7936" width="9.109375" style="10"/>
    <col min="7937" max="7937" width="55.33203125" style="10" bestFit="1" customWidth="1"/>
    <col min="7938" max="7938" width="10.5546875" style="10" bestFit="1" customWidth="1"/>
    <col min="7939" max="7939" width="9.109375" style="10" bestFit="1" customWidth="1"/>
    <col min="7940" max="7940" width="12.44140625" style="10" bestFit="1" customWidth="1"/>
    <col min="7941" max="7941" width="11.33203125" style="10" bestFit="1" customWidth="1"/>
    <col min="7942" max="7942" width="12.44140625" style="10" bestFit="1" customWidth="1"/>
    <col min="7943" max="7943" width="14" style="10" bestFit="1" customWidth="1"/>
    <col min="7944" max="7944" width="8.33203125" style="10" bestFit="1" customWidth="1"/>
    <col min="7945" max="8192" width="9.109375" style="10"/>
    <col min="8193" max="8193" width="55.33203125" style="10" bestFit="1" customWidth="1"/>
    <col min="8194" max="8194" width="10.5546875" style="10" bestFit="1" customWidth="1"/>
    <col min="8195" max="8195" width="9.109375" style="10" bestFit="1" customWidth="1"/>
    <col min="8196" max="8196" width="12.44140625" style="10" bestFit="1" customWidth="1"/>
    <col min="8197" max="8197" width="11.33203125" style="10" bestFit="1" customWidth="1"/>
    <col min="8198" max="8198" width="12.44140625" style="10" bestFit="1" customWidth="1"/>
    <col min="8199" max="8199" width="14" style="10" bestFit="1" customWidth="1"/>
    <col min="8200" max="8200" width="8.33203125" style="10" bestFit="1" customWidth="1"/>
    <col min="8201" max="8448" width="9.109375" style="10"/>
    <col min="8449" max="8449" width="55.33203125" style="10" bestFit="1" customWidth="1"/>
    <col min="8450" max="8450" width="10.5546875" style="10" bestFit="1" customWidth="1"/>
    <col min="8451" max="8451" width="9.109375" style="10" bestFit="1" customWidth="1"/>
    <col min="8452" max="8452" width="12.44140625" style="10" bestFit="1" customWidth="1"/>
    <col min="8453" max="8453" width="11.33203125" style="10" bestFit="1" customWidth="1"/>
    <col min="8454" max="8454" width="12.44140625" style="10" bestFit="1" customWidth="1"/>
    <col min="8455" max="8455" width="14" style="10" bestFit="1" customWidth="1"/>
    <col min="8456" max="8456" width="8.33203125" style="10" bestFit="1" customWidth="1"/>
    <col min="8457" max="8704" width="9.109375" style="10"/>
    <col min="8705" max="8705" width="55.33203125" style="10" bestFit="1" customWidth="1"/>
    <col min="8706" max="8706" width="10.5546875" style="10" bestFit="1" customWidth="1"/>
    <col min="8707" max="8707" width="9.109375" style="10" bestFit="1" customWidth="1"/>
    <col min="8708" max="8708" width="12.44140625" style="10" bestFit="1" customWidth="1"/>
    <col min="8709" max="8709" width="11.33203125" style="10" bestFit="1" customWidth="1"/>
    <col min="8710" max="8710" width="12.44140625" style="10" bestFit="1" customWidth="1"/>
    <col min="8711" max="8711" width="14" style="10" bestFit="1" customWidth="1"/>
    <col min="8712" max="8712" width="8.33203125" style="10" bestFit="1" customWidth="1"/>
    <col min="8713" max="8960" width="9.109375" style="10"/>
    <col min="8961" max="8961" width="55.33203125" style="10" bestFit="1" customWidth="1"/>
    <col min="8962" max="8962" width="10.5546875" style="10" bestFit="1" customWidth="1"/>
    <col min="8963" max="8963" width="9.109375" style="10" bestFit="1" customWidth="1"/>
    <col min="8964" max="8964" width="12.44140625" style="10" bestFit="1" customWidth="1"/>
    <col min="8965" max="8965" width="11.33203125" style="10" bestFit="1" customWidth="1"/>
    <col min="8966" max="8966" width="12.44140625" style="10" bestFit="1" customWidth="1"/>
    <col min="8967" max="8967" width="14" style="10" bestFit="1" customWidth="1"/>
    <col min="8968" max="8968" width="8.33203125" style="10" bestFit="1" customWidth="1"/>
    <col min="8969" max="9216" width="9.109375" style="10"/>
    <col min="9217" max="9217" width="55.33203125" style="10" bestFit="1" customWidth="1"/>
    <col min="9218" max="9218" width="10.5546875" style="10" bestFit="1" customWidth="1"/>
    <col min="9219" max="9219" width="9.109375" style="10" bestFit="1" customWidth="1"/>
    <col min="9220" max="9220" width="12.44140625" style="10" bestFit="1" customWidth="1"/>
    <col min="9221" max="9221" width="11.33203125" style="10" bestFit="1" customWidth="1"/>
    <col min="9222" max="9222" width="12.44140625" style="10" bestFit="1" customWidth="1"/>
    <col min="9223" max="9223" width="14" style="10" bestFit="1" customWidth="1"/>
    <col min="9224" max="9224" width="8.33203125" style="10" bestFit="1" customWidth="1"/>
    <col min="9225" max="9472" width="9.109375" style="10"/>
    <col min="9473" max="9473" width="55.33203125" style="10" bestFit="1" customWidth="1"/>
    <col min="9474" max="9474" width="10.5546875" style="10" bestFit="1" customWidth="1"/>
    <col min="9475" max="9475" width="9.109375" style="10" bestFit="1" customWidth="1"/>
    <col min="9476" max="9476" width="12.44140625" style="10" bestFit="1" customWidth="1"/>
    <col min="9477" max="9477" width="11.33203125" style="10" bestFit="1" customWidth="1"/>
    <col min="9478" max="9478" width="12.44140625" style="10" bestFit="1" customWidth="1"/>
    <col min="9479" max="9479" width="14" style="10" bestFit="1" customWidth="1"/>
    <col min="9480" max="9480" width="8.33203125" style="10" bestFit="1" customWidth="1"/>
    <col min="9481" max="9728" width="9.109375" style="10"/>
    <col min="9729" max="9729" width="55.33203125" style="10" bestFit="1" customWidth="1"/>
    <col min="9730" max="9730" width="10.5546875" style="10" bestFit="1" customWidth="1"/>
    <col min="9731" max="9731" width="9.109375" style="10" bestFit="1" customWidth="1"/>
    <col min="9732" max="9732" width="12.44140625" style="10" bestFit="1" customWidth="1"/>
    <col min="9733" max="9733" width="11.33203125" style="10" bestFit="1" customWidth="1"/>
    <col min="9734" max="9734" width="12.44140625" style="10" bestFit="1" customWidth="1"/>
    <col min="9735" max="9735" width="14" style="10" bestFit="1" customWidth="1"/>
    <col min="9736" max="9736" width="8.33203125" style="10" bestFit="1" customWidth="1"/>
    <col min="9737" max="9984" width="9.109375" style="10"/>
    <col min="9985" max="9985" width="55.33203125" style="10" bestFit="1" customWidth="1"/>
    <col min="9986" max="9986" width="10.5546875" style="10" bestFit="1" customWidth="1"/>
    <col min="9987" max="9987" width="9.109375" style="10" bestFit="1" customWidth="1"/>
    <col min="9988" max="9988" width="12.44140625" style="10" bestFit="1" customWidth="1"/>
    <col min="9989" max="9989" width="11.33203125" style="10" bestFit="1" customWidth="1"/>
    <col min="9990" max="9990" width="12.44140625" style="10" bestFit="1" customWidth="1"/>
    <col min="9991" max="9991" width="14" style="10" bestFit="1" customWidth="1"/>
    <col min="9992" max="9992" width="8.33203125" style="10" bestFit="1" customWidth="1"/>
    <col min="9993" max="10240" width="9.109375" style="10"/>
    <col min="10241" max="10241" width="55.33203125" style="10" bestFit="1" customWidth="1"/>
    <col min="10242" max="10242" width="10.5546875" style="10" bestFit="1" customWidth="1"/>
    <col min="10243" max="10243" width="9.109375" style="10" bestFit="1" customWidth="1"/>
    <col min="10244" max="10244" width="12.44140625" style="10" bestFit="1" customWidth="1"/>
    <col min="10245" max="10245" width="11.33203125" style="10" bestFit="1" customWidth="1"/>
    <col min="10246" max="10246" width="12.44140625" style="10" bestFit="1" customWidth="1"/>
    <col min="10247" max="10247" width="14" style="10" bestFit="1" customWidth="1"/>
    <col min="10248" max="10248" width="8.33203125" style="10" bestFit="1" customWidth="1"/>
    <col min="10249" max="10496" width="9.109375" style="10"/>
    <col min="10497" max="10497" width="55.33203125" style="10" bestFit="1" customWidth="1"/>
    <col min="10498" max="10498" width="10.5546875" style="10" bestFit="1" customWidth="1"/>
    <col min="10499" max="10499" width="9.109375" style="10" bestFit="1" customWidth="1"/>
    <col min="10500" max="10500" width="12.44140625" style="10" bestFit="1" customWidth="1"/>
    <col min="10501" max="10501" width="11.33203125" style="10" bestFit="1" customWidth="1"/>
    <col min="10502" max="10502" width="12.44140625" style="10" bestFit="1" customWidth="1"/>
    <col min="10503" max="10503" width="14" style="10" bestFit="1" customWidth="1"/>
    <col min="10504" max="10504" width="8.33203125" style="10" bestFit="1" customWidth="1"/>
    <col min="10505" max="10752" width="9.109375" style="10"/>
    <col min="10753" max="10753" width="55.33203125" style="10" bestFit="1" customWidth="1"/>
    <col min="10754" max="10754" width="10.5546875" style="10" bestFit="1" customWidth="1"/>
    <col min="10755" max="10755" width="9.109375" style="10" bestFit="1" customWidth="1"/>
    <col min="10756" max="10756" width="12.44140625" style="10" bestFit="1" customWidth="1"/>
    <col min="10757" max="10757" width="11.33203125" style="10" bestFit="1" customWidth="1"/>
    <col min="10758" max="10758" width="12.44140625" style="10" bestFit="1" customWidth="1"/>
    <col min="10759" max="10759" width="14" style="10" bestFit="1" customWidth="1"/>
    <col min="10760" max="10760" width="8.33203125" style="10" bestFit="1" customWidth="1"/>
    <col min="10761" max="11008" width="9.109375" style="10"/>
    <col min="11009" max="11009" width="55.33203125" style="10" bestFit="1" customWidth="1"/>
    <col min="11010" max="11010" width="10.5546875" style="10" bestFit="1" customWidth="1"/>
    <col min="11011" max="11011" width="9.109375" style="10" bestFit="1" customWidth="1"/>
    <col min="11012" max="11012" width="12.44140625" style="10" bestFit="1" customWidth="1"/>
    <col min="11013" max="11013" width="11.33203125" style="10" bestFit="1" customWidth="1"/>
    <col min="11014" max="11014" width="12.44140625" style="10" bestFit="1" customWidth="1"/>
    <col min="11015" max="11015" width="14" style="10" bestFit="1" customWidth="1"/>
    <col min="11016" max="11016" width="8.33203125" style="10" bestFit="1" customWidth="1"/>
    <col min="11017" max="11264" width="9.109375" style="10"/>
    <col min="11265" max="11265" width="55.33203125" style="10" bestFit="1" customWidth="1"/>
    <col min="11266" max="11266" width="10.5546875" style="10" bestFit="1" customWidth="1"/>
    <col min="11267" max="11267" width="9.109375" style="10" bestFit="1" customWidth="1"/>
    <col min="11268" max="11268" width="12.44140625" style="10" bestFit="1" customWidth="1"/>
    <col min="11269" max="11269" width="11.33203125" style="10" bestFit="1" customWidth="1"/>
    <col min="11270" max="11270" width="12.44140625" style="10" bestFit="1" customWidth="1"/>
    <col min="11271" max="11271" width="14" style="10" bestFit="1" customWidth="1"/>
    <col min="11272" max="11272" width="8.33203125" style="10" bestFit="1" customWidth="1"/>
    <col min="11273" max="11520" width="9.109375" style="10"/>
    <col min="11521" max="11521" width="55.33203125" style="10" bestFit="1" customWidth="1"/>
    <col min="11522" max="11522" width="10.5546875" style="10" bestFit="1" customWidth="1"/>
    <col min="11523" max="11523" width="9.109375" style="10" bestFit="1" customWidth="1"/>
    <col min="11524" max="11524" width="12.44140625" style="10" bestFit="1" customWidth="1"/>
    <col min="11525" max="11525" width="11.33203125" style="10" bestFit="1" customWidth="1"/>
    <col min="11526" max="11526" width="12.44140625" style="10" bestFit="1" customWidth="1"/>
    <col min="11527" max="11527" width="14" style="10" bestFit="1" customWidth="1"/>
    <col min="11528" max="11528" width="8.33203125" style="10" bestFit="1" customWidth="1"/>
    <col min="11529" max="11776" width="9.109375" style="10"/>
    <col min="11777" max="11777" width="55.33203125" style="10" bestFit="1" customWidth="1"/>
    <col min="11778" max="11778" width="10.5546875" style="10" bestFit="1" customWidth="1"/>
    <col min="11779" max="11779" width="9.109375" style="10" bestFit="1" customWidth="1"/>
    <col min="11780" max="11780" width="12.44140625" style="10" bestFit="1" customWidth="1"/>
    <col min="11781" max="11781" width="11.33203125" style="10" bestFit="1" customWidth="1"/>
    <col min="11782" max="11782" width="12.44140625" style="10" bestFit="1" customWidth="1"/>
    <col min="11783" max="11783" width="14" style="10" bestFit="1" customWidth="1"/>
    <col min="11784" max="11784" width="8.33203125" style="10" bestFit="1" customWidth="1"/>
    <col min="11785" max="12032" width="9.109375" style="10"/>
    <col min="12033" max="12033" width="55.33203125" style="10" bestFit="1" customWidth="1"/>
    <col min="12034" max="12034" width="10.5546875" style="10" bestFit="1" customWidth="1"/>
    <col min="12035" max="12035" width="9.109375" style="10" bestFit="1" customWidth="1"/>
    <col min="12036" max="12036" width="12.44140625" style="10" bestFit="1" customWidth="1"/>
    <col min="12037" max="12037" width="11.33203125" style="10" bestFit="1" customWidth="1"/>
    <col min="12038" max="12038" width="12.44140625" style="10" bestFit="1" customWidth="1"/>
    <col min="12039" max="12039" width="14" style="10" bestFit="1" customWidth="1"/>
    <col min="12040" max="12040" width="8.33203125" style="10" bestFit="1" customWidth="1"/>
    <col min="12041" max="12288" width="9.109375" style="10"/>
    <col min="12289" max="12289" width="55.33203125" style="10" bestFit="1" customWidth="1"/>
    <col min="12290" max="12290" width="10.5546875" style="10" bestFit="1" customWidth="1"/>
    <col min="12291" max="12291" width="9.109375" style="10" bestFit="1" customWidth="1"/>
    <col min="12292" max="12292" width="12.44140625" style="10" bestFit="1" customWidth="1"/>
    <col min="12293" max="12293" width="11.33203125" style="10" bestFit="1" customWidth="1"/>
    <col min="12294" max="12294" width="12.44140625" style="10" bestFit="1" customWidth="1"/>
    <col min="12295" max="12295" width="14" style="10" bestFit="1" customWidth="1"/>
    <col min="12296" max="12296" width="8.33203125" style="10" bestFit="1" customWidth="1"/>
    <col min="12297" max="12544" width="9.109375" style="10"/>
    <col min="12545" max="12545" width="55.33203125" style="10" bestFit="1" customWidth="1"/>
    <col min="12546" max="12546" width="10.5546875" style="10" bestFit="1" customWidth="1"/>
    <col min="12547" max="12547" width="9.109375" style="10" bestFit="1" customWidth="1"/>
    <col min="12548" max="12548" width="12.44140625" style="10" bestFit="1" customWidth="1"/>
    <col min="12549" max="12549" width="11.33203125" style="10" bestFit="1" customWidth="1"/>
    <col min="12550" max="12550" width="12.44140625" style="10" bestFit="1" customWidth="1"/>
    <col min="12551" max="12551" width="14" style="10" bestFit="1" customWidth="1"/>
    <col min="12552" max="12552" width="8.33203125" style="10" bestFit="1" customWidth="1"/>
    <col min="12553" max="12800" width="9.109375" style="10"/>
    <col min="12801" max="12801" width="55.33203125" style="10" bestFit="1" customWidth="1"/>
    <col min="12802" max="12802" width="10.5546875" style="10" bestFit="1" customWidth="1"/>
    <col min="12803" max="12803" width="9.109375" style="10" bestFit="1" customWidth="1"/>
    <col min="12804" max="12804" width="12.44140625" style="10" bestFit="1" customWidth="1"/>
    <col min="12805" max="12805" width="11.33203125" style="10" bestFit="1" customWidth="1"/>
    <col min="12806" max="12806" width="12.44140625" style="10" bestFit="1" customWidth="1"/>
    <col min="12807" max="12807" width="14" style="10" bestFit="1" customWidth="1"/>
    <col min="12808" max="12808" width="8.33203125" style="10" bestFit="1" customWidth="1"/>
    <col min="12809" max="13056" width="9.109375" style="10"/>
    <col min="13057" max="13057" width="55.33203125" style="10" bestFit="1" customWidth="1"/>
    <col min="13058" max="13058" width="10.5546875" style="10" bestFit="1" customWidth="1"/>
    <col min="13059" max="13059" width="9.109375" style="10" bestFit="1" customWidth="1"/>
    <col min="13060" max="13060" width="12.44140625" style="10" bestFit="1" customWidth="1"/>
    <col min="13061" max="13061" width="11.33203125" style="10" bestFit="1" customWidth="1"/>
    <col min="13062" max="13062" width="12.44140625" style="10" bestFit="1" customWidth="1"/>
    <col min="13063" max="13063" width="14" style="10" bestFit="1" customWidth="1"/>
    <col min="13064" max="13064" width="8.33203125" style="10" bestFit="1" customWidth="1"/>
    <col min="13065" max="13312" width="9.109375" style="10"/>
    <col min="13313" max="13313" width="55.33203125" style="10" bestFit="1" customWidth="1"/>
    <col min="13314" max="13314" width="10.5546875" style="10" bestFit="1" customWidth="1"/>
    <col min="13315" max="13315" width="9.109375" style="10" bestFit="1" customWidth="1"/>
    <col min="13316" max="13316" width="12.44140625" style="10" bestFit="1" customWidth="1"/>
    <col min="13317" max="13317" width="11.33203125" style="10" bestFit="1" customWidth="1"/>
    <col min="13318" max="13318" width="12.44140625" style="10" bestFit="1" customWidth="1"/>
    <col min="13319" max="13319" width="14" style="10" bestFit="1" customWidth="1"/>
    <col min="13320" max="13320" width="8.33203125" style="10" bestFit="1" customWidth="1"/>
    <col min="13321" max="13568" width="9.109375" style="10"/>
    <col min="13569" max="13569" width="55.33203125" style="10" bestFit="1" customWidth="1"/>
    <col min="13570" max="13570" width="10.5546875" style="10" bestFit="1" customWidth="1"/>
    <col min="13571" max="13571" width="9.109375" style="10" bestFit="1" customWidth="1"/>
    <col min="13572" max="13572" width="12.44140625" style="10" bestFit="1" customWidth="1"/>
    <col min="13573" max="13573" width="11.33203125" style="10" bestFit="1" customWidth="1"/>
    <col min="13574" max="13574" width="12.44140625" style="10" bestFit="1" customWidth="1"/>
    <col min="13575" max="13575" width="14" style="10" bestFit="1" customWidth="1"/>
    <col min="13576" max="13576" width="8.33203125" style="10" bestFit="1" customWidth="1"/>
    <col min="13577" max="13824" width="9.109375" style="10"/>
    <col min="13825" max="13825" width="55.33203125" style="10" bestFit="1" customWidth="1"/>
    <col min="13826" max="13826" width="10.5546875" style="10" bestFit="1" customWidth="1"/>
    <col min="13827" max="13827" width="9.109375" style="10" bestFit="1" customWidth="1"/>
    <col min="13828" max="13828" width="12.44140625" style="10" bestFit="1" customWidth="1"/>
    <col min="13829" max="13829" width="11.33203125" style="10" bestFit="1" customWidth="1"/>
    <col min="13830" max="13830" width="12.44140625" style="10" bestFit="1" customWidth="1"/>
    <col min="13831" max="13831" width="14" style="10" bestFit="1" customWidth="1"/>
    <col min="13832" max="13832" width="8.33203125" style="10" bestFit="1" customWidth="1"/>
    <col min="13833" max="14080" width="9.109375" style="10"/>
    <col min="14081" max="14081" width="55.33203125" style="10" bestFit="1" customWidth="1"/>
    <col min="14082" max="14082" width="10.5546875" style="10" bestFit="1" customWidth="1"/>
    <col min="14083" max="14083" width="9.109375" style="10" bestFit="1" customWidth="1"/>
    <col min="14084" max="14084" width="12.44140625" style="10" bestFit="1" customWidth="1"/>
    <col min="14085" max="14085" width="11.33203125" style="10" bestFit="1" customWidth="1"/>
    <col min="14086" max="14086" width="12.44140625" style="10" bestFit="1" customWidth="1"/>
    <col min="14087" max="14087" width="14" style="10" bestFit="1" customWidth="1"/>
    <col min="14088" max="14088" width="8.33203125" style="10" bestFit="1" customWidth="1"/>
    <col min="14089" max="14336" width="9.109375" style="10"/>
    <col min="14337" max="14337" width="55.33203125" style="10" bestFit="1" customWidth="1"/>
    <col min="14338" max="14338" width="10.5546875" style="10" bestFit="1" customWidth="1"/>
    <col min="14339" max="14339" width="9.109375" style="10" bestFit="1" customWidth="1"/>
    <col min="14340" max="14340" width="12.44140625" style="10" bestFit="1" customWidth="1"/>
    <col min="14341" max="14341" width="11.33203125" style="10" bestFit="1" customWidth="1"/>
    <col min="14342" max="14342" width="12.44140625" style="10" bestFit="1" customWidth="1"/>
    <col min="14343" max="14343" width="14" style="10" bestFit="1" customWidth="1"/>
    <col min="14344" max="14344" width="8.33203125" style="10" bestFit="1" customWidth="1"/>
    <col min="14345" max="14592" width="9.109375" style="10"/>
    <col min="14593" max="14593" width="55.33203125" style="10" bestFit="1" customWidth="1"/>
    <col min="14594" max="14594" width="10.5546875" style="10" bestFit="1" customWidth="1"/>
    <col min="14595" max="14595" width="9.109375" style="10" bestFit="1" customWidth="1"/>
    <col min="14596" max="14596" width="12.44140625" style="10" bestFit="1" customWidth="1"/>
    <col min="14597" max="14597" width="11.33203125" style="10" bestFit="1" customWidth="1"/>
    <col min="14598" max="14598" width="12.44140625" style="10" bestFit="1" customWidth="1"/>
    <col min="14599" max="14599" width="14" style="10" bestFit="1" customWidth="1"/>
    <col min="14600" max="14600" width="8.33203125" style="10" bestFit="1" customWidth="1"/>
    <col min="14601" max="14848" width="9.109375" style="10"/>
    <col min="14849" max="14849" width="55.33203125" style="10" bestFit="1" customWidth="1"/>
    <col min="14850" max="14850" width="10.5546875" style="10" bestFit="1" customWidth="1"/>
    <col min="14851" max="14851" width="9.109375" style="10" bestFit="1" customWidth="1"/>
    <col min="14852" max="14852" width="12.44140625" style="10" bestFit="1" customWidth="1"/>
    <col min="14853" max="14853" width="11.33203125" style="10" bestFit="1" customWidth="1"/>
    <col min="14854" max="14854" width="12.44140625" style="10" bestFit="1" customWidth="1"/>
    <col min="14855" max="14855" width="14" style="10" bestFit="1" customWidth="1"/>
    <col min="14856" max="14856" width="8.33203125" style="10" bestFit="1" customWidth="1"/>
    <col min="14857" max="15104" width="9.109375" style="10"/>
    <col min="15105" max="15105" width="55.33203125" style="10" bestFit="1" customWidth="1"/>
    <col min="15106" max="15106" width="10.5546875" style="10" bestFit="1" customWidth="1"/>
    <col min="15107" max="15107" width="9.109375" style="10" bestFit="1" customWidth="1"/>
    <col min="15108" max="15108" width="12.44140625" style="10" bestFit="1" customWidth="1"/>
    <col min="15109" max="15109" width="11.33203125" style="10" bestFit="1" customWidth="1"/>
    <col min="15110" max="15110" width="12.44140625" style="10" bestFit="1" customWidth="1"/>
    <col min="15111" max="15111" width="14" style="10" bestFit="1" customWidth="1"/>
    <col min="15112" max="15112" width="8.33203125" style="10" bestFit="1" customWidth="1"/>
    <col min="15113" max="15360" width="9.109375" style="10"/>
    <col min="15361" max="15361" width="55.33203125" style="10" bestFit="1" customWidth="1"/>
    <col min="15362" max="15362" width="10.5546875" style="10" bestFit="1" customWidth="1"/>
    <col min="15363" max="15363" width="9.109375" style="10" bestFit="1" customWidth="1"/>
    <col min="15364" max="15364" width="12.44140625" style="10" bestFit="1" customWidth="1"/>
    <col min="15365" max="15365" width="11.33203125" style="10" bestFit="1" customWidth="1"/>
    <col min="15366" max="15366" width="12.44140625" style="10" bestFit="1" customWidth="1"/>
    <col min="15367" max="15367" width="14" style="10" bestFit="1" customWidth="1"/>
    <col min="15368" max="15368" width="8.33203125" style="10" bestFit="1" customWidth="1"/>
    <col min="15369" max="15616" width="9.109375" style="10"/>
    <col min="15617" max="15617" width="55.33203125" style="10" bestFit="1" customWidth="1"/>
    <col min="15618" max="15618" width="10.5546875" style="10" bestFit="1" customWidth="1"/>
    <col min="15619" max="15619" width="9.109375" style="10" bestFit="1" customWidth="1"/>
    <col min="15620" max="15620" width="12.44140625" style="10" bestFit="1" customWidth="1"/>
    <col min="15621" max="15621" width="11.33203125" style="10" bestFit="1" customWidth="1"/>
    <col min="15622" max="15622" width="12.44140625" style="10" bestFit="1" customWidth="1"/>
    <col min="15623" max="15623" width="14" style="10" bestFit="1" customWidth="1"/>
    <col min="15624" max="15624" width="8.33203125" style="10" bestFit="1" customWidth="1"/>
    <col min="15625" max="15872" width="9.109375" style="10"/>
    <col min="15873" max="15873" width="55.33203125" style="10" bestFit="1" customWidth="1"/>
    <col min="15874" max="15874" width="10.5546875" style="10" bestFit="1" customWidth="1"/>
    <col min="15875" max="15875" width="9.109375" style="10" bestFit="1" customWidth="1"/>
    <col min="15876" max="15876" width="12.44140625" style="10" bestFit="1" customWidth="1"/>
    <col min="15877" max="15877" width="11.33203125" style="10" bestFit="1" customWidth="1"/>
    <col min="15878" max="15878" width="12.44140625" style="10" bestFit="1" customWidth="1"/>
    <col min="15879" max="15879" width="14" style="10" bestFit="1" customWidth="1"/>
    <col min="15880" max="15880" width="8.33203125" style="10" bestFit="1" customWidth="1"/>
    <col min="15881" max="16128" width="9.109375" style="10"/>
    <col min="16129" max="16129" width="55.33203125" style="10" bestFit="1" customWidth="1"/>
    <col min="16130" max="16130" width="10.5546875" style="10" bestFit="1" customWidth="1"/>
    <col min="16131" max="16131" width="9.109375" style="10" bestFit="1" customWidth="1"/>
    <col min="16132" max="16132" width="12.44140625" style="10" bestFit="1" customWidth="1"/>
    <col min="16133" max="16133" width="11.33203125" style="10" bestFit="1" customWidth="1"/>
    <col min="16134" max="16134" width="12.44140625" style="10" bestFit="1" customWidth="1"/>
    <col min="16135" max="16135" width="14" style="10" bestFit="1" customWidth="1"/>
    <col min="16136" max="16136" width="8.33203125" style="10" bestFit="1" customWidth="1"/>
    <col min="16137" max="16384" width="9.109375" style="10"/>
  </cols>
  <sheetData>
    <row r="1" spans="1:8" ht="13.8" x14ac:dyDescent="0.25">
      <c r="H1" s="410" t="s">
        <v>1994</v>
      </c>
    </row>
    <row r="3" spans="1:8" ht="13.8" x14ac:dyDescent="0.25">
      <c r="A3" s="586" t="s">
        <v>1609</v>
      </c>
      <c r="B3" s="586"/>
      <c r="C3" s="586"/>
      <c r="D3" s="586"/>
      <c r="E3" s="586"/>
      <c r="F3" s="586"/>
      <c r="G3" s="586"/>
      <c r="H3" s="586"/>
    </row>
    <row r="4" spans="1:8" ht="15.6" x14ac:dyDescent="0.25">
      <c r="A4" s="319"/>
      <c r="B4" s="411"/>
      <c r="C4" s="411"/>
      <c r="D4" s="411"/>
      <c r="E4" s="411"/>
      <c r="F4" s="411"/>
      <c r="G4" s="411"/>
      <c r="H4" s="412" t="s">
        <v>1523</v>
      </c>
    </row>
    <row r="5" spans="1:8" ht="75.75" customHeight="1" x14ac:dyDescent="0.25">
      <c r="A5" s="320" t="s">
        <v>476</v>
      </c>
      <c r="B5" s="413" t="s">
        <v>206</v>
      </c>
      <c r="C5" s="413" t="s">
        <v>46</v>
      </c>
      <c r="D5" s="413" t="s">
        <v>174</v>
      </c>
      <c r="E5" s="413" t="s">
        <v>160</v>
      </c>
      <c r="F5" s="413" t="s">
        <v>47</v>
      </c>
      <c r="G5" s="413" t="s">
        <v>1589</v>
      </c>
      <c r="H5" s="414" t="s">
        <v>1503</v>
      </c>
    </row>
    <row r="6" spans="1:8" x14ac:dyDescent="0.25">
      <c r="A6" s="321" t="s">
        <v>1590</v>
      </c>
      <c r="B6" s="415">
        <v>9370404</v>
      </c>
      <c r="C6" s="416">
        <v>62553230</v>
      </c>
      <c r="D6" s="416">
        <v>2881313</v>
      </c>
      <c r="E6" s="416">
        <v>4969756</v>
      </c>
      <c r="F6" s="416">
        <v>6893388</v>
      </c>
      <c r="G6" s="416">
        <v>5080026556</v>
      </c>
      <c r="H6" s="417">
        <f t="shared" ref="H6:H24" si="0">SUM(B6:G6)</f>
        <v>5166694647</v>
      </c>
    </row>
    <row r="7" spans="1:8" x14ac:dyDescent="0.25">
      <c r="A7" s="321" t="s">
        <v>1591</v>
      </c>
      <c r="B7" s="415">
        <v>107296434</v>
      </c>
      <c r="C7" s="416">
        <v>447217734</v>
      </c>
      <c r="D7" s="416">
        <v>188097929</v>
      </c>
      <c r="E7" s="416">
        <v>193975280</v>
      </c>
      <c r="F7" s="416">
        <v>404731278</v>
      </c>
      <c r="G7" s="416">
        <v>2262453869</v>
      </c>
      <c r="H7" s="417">
        <f t="shared" si="0"/>
        <v>3603772524</v>
      </c>
    </row>
    <row r="8" spans="1:8" x14ac:dyDescent="0.25">
      <c r="A8" s="322" t="s">
        <v>1592</v>
      </c>
      <c r="B8" s="418">
        <v>-97926030</v>
      </c>
      <c r="C8" s="419">
        <v>-384664504</v>
      </c>
      <c r="D8" s="419">
        <v>-185216616</v>
      </c>
      <c r="E8" s="419">
        <v>-189005524</v>
      </c>
      <c r="F8" s="419">
        <v>-397837890</v>
      </c>
      <c r="G8" s="419">
        <v>2817572687</v>
      </c>
      <c r="H8" s="420">
        <f t="shared" si="0"/>
        <v>1562922123</v>
      </c>
    </row>
    <row r="9" spans="1:8" x14ac:dyDescent="0.25">
      <c r="A9" s="321" t="s">
        <v>1593</v>
      </c>
      <c r="B9" s="415">
        <v>98354181</v>
      </c>
      <c r="C9" s="416">
        <v>386596922</v>
      </c>
      <c r="D9" s="416">
        <v>186189726</v>
      </c>
      <c r="E9" s="416">
        <v>190148169</v>
      </c>
      <c r="F9" s="416">
        <v>397920354</v>
      </c>
      <c r="G9" s="416">
        <v>1044701342</v>
      </c>
      <c r="H9" s="417">
        <f t="shared" si="0"/>
        <v>2303910694</v>
      </c>
    </row>
    <row r="10" spans="1:8" x14ac:dyDescent="0.25">
      <c r="A10" s="321" t="s">
        <v>1594</v>
      </c>
      <c r="B10" s="415">
        <v>0</v>
      </c>
      <c r="C10" s="416">
        <v>0</v>
      </c>
      <c r="D10" s="416">
        <v>0</v>
      </c>
      <c r="E10" s="416">
        <v>0</v>
      </c>
      <c r="F10" s="416">
        <v>0</v>
      </c>
      <c r="G10" s="416">
        <v>1360611349</v>
      </c>
      <c r="H10" s="417">
        <f t="shared" si="0"/>
        <v>1360611349</v>
      </c>
    </row>
    <row r="11" spans="1:8" x14ac:dyDescent="0.25">
      <c r="A11" s="322" t="s">
        <v>1595</v>
      </c>
      <c r="B11" s="418">
        <v>98354181</v>
      </c>
      <c r="C11" s="418">
        <v>386596922</v>
      </c>
      <c r="D11" s="418">
        <v>186189726</v>
      </c>
      <c r="E11" s="418">
        <v>190148169</v>
      </c>
      <c r="F11" s="418">
        <v>397920354</v>
      </c>
      <c r="G11" s="418">
        <v>-315910007</v>
      </c>
      <c r="H11" s="421">
        <f t="shared" si="0"/>
        <v>943299345</v>
      </c>
    </row>
    <row r="12" spans="1:8" x14ac:dyDescent="0.25">
      <c r="A12" s="322" t="s">
        <v>1596</v>
      </c>
      <c r="B12" s="418">
        <v>428151</v>
      </c>
      <c r="C12" s="419">
        <v>1932418</v>
      </c>
      <c r="D12" s="419">
        <v>973110</v>
      </c>
      <c r="E12" s="419">
        <v>1142645</v>
      </c>
      <c r="F12" s="419">
        <v>82464</v>
      </c>
      <c r="G12" s="419">
        <v>2501662680</v>
      </c>
      <c r="H12" s="421">
        <f t="shared" si="0"/>
        <v>2506221468</v>
      </c>
    </row>
    <row r="13" spans="1:8" x14ac:dyDescent="0.25">
      <c r="A13" s="321" t="s">
        <v>1597</v>
      </c>
      <c r="B13" s="415">
        <v>0</v>
      </c>
      <c r="C13" s="416">
        <v>0</v>
      </c>
      <c r="D13" s="416">
        <v>0</v>
      </c>
      <c r="E13" s="416">
        <v>0</v>
      </c>
      <c r="F13" s="416">
        <v>0</v>
      </c>
      <c r="G13" s="416">
        <v>0</v>
      </c>
      <c r="H13" s="417">
        <f t="shared" si="0"/>
        <v>0</v>
      </c>
    </row>
    <row r="14" spans="1:8" x14ac:dyDescent="0.25">
      <c r="A14" s="321" t="s">
        <v>1598</v>
      </c>
      <c r="B14" s="415">
        <v>0</v>
      </c>
      <c r="C14" s="416">
        <v>0</v>
      </c>
      <c r="D14" s="416">
        <v>0</v>
      </c>
      <c r="E14" s="416">
        <v>0</v>
      </c>
      <c r="F14" s="416">
        <v>0</v>
      </c>
      <c r="G14" s="416">
        <v>0</v>
      </c>
      <c r="H14" s="417">
        <f t="shared" si="0"/>
        <v>0</v>
      </c>
    </row>
    <row r="15" spans="1:8" x14ac:dyDescent="0.25">
      <c r="A15" s="322" t="s">
        <v>1599</v>
      </c>
      <c r="B15" s="418">
        <v>0</v>
      </c>
      <c r="C15" s="419">
        <v>0</v>
      </c>
      <c r="D15" s="419">
        <v>0</v>
      </c>
      <c r="E15" s="419">
        <v>0</v>
      </c>
      <c r="F15" s="419">
        <v>0</v>
      </c>
      <c r="G15" s="419">
        <v>0</v>
      </c>
      <c r="H15" s="421">
        <f t="shared" si="0"/>
        <v>0</v>
      </c>
    </row>
    <row r="16" spans="1:8" x14ac:dyDescent="0.25">
      <c r="A16" s="321" t="s">
        <v>1600</v>
      </c>
      <c r="B16" s="415">
        <v>0</v>
      </c>
      <c r="C16" s="416">
        <v>0</v>
      </c>
      <c r="D16" s="416">
        <v>0</v>
      </c>
      <c r="E16" s="416">
        <v>0</v>
      </c>
      <c r="F16" s="416">
        <v>0</v>
      </c>
      <c r="G16" s="416">
        <v>0</v>
      </c>
      <c r="H16" s="417">
        <f t="shared" si="0"/>
        <v>0</v>
      </c>
    </row>
    <row r="17" spans="1:8" x14ac:dyDescent="0.25">
      <c r="A17" s="321" t="s">
        <v>1601</v>
      </c>
      <c r="B17" s="415">
        <v>0</v>
      </c>
      <c r="C17" s="416">
        <v>0</v>
      </c>
      <c r="D17" s="416">
        <v>0</v>
      </c>
      <c r="E17" s="416">
        <v>0</v>
      </c>
      <c r="F17" s="416">
        <v>0</v>
      </c>
      <c r="G17" s="416">
        <v>0</v>
      </c>
      <c r="H17" s="417">
        <f t="shared" si="0"/>
        <v>0</v>
      </c>
    </row>
    <row r="18" spans="1:8" ht="26.4" x14ac:dyDescent="0.25">
      <c r="A18" s="322" t="s">
        <v>1602</v>
      </c>
      <c r="B18" s="418">
        <v>0</v>
      </c>
      <c r="C18" s="419">
        <v>0</v>
      </c>
      <c r="D18" s="419">
        <v>0</v>
      </c>
      <c r="E18" s="419">
        <v>0</v>
      </c>
      <c r="F18" s="419">
        <v>0</v>
      </c>
      <c r="G18" s="419">
        <v>0</v>
      </c>
      <c r="H18" s="421">
        <f t="shared" si="0"/>
        <v>0</v>
      </c>
    </row>
    <row r="19" spans="1:8" x14ac:dyDescent="0.25">
      <c r="A19" s="322" t="s">
        <v>1603</v>
      </c>
      <c r="B19" s="418">
        <v>0</v>
      </c>
      <c r="C19" s="419">
        <v>0</v>
      </c>
      <c r="D19" s="419">
        <v>0</v>
      </c>
      <c r="E19" s="419">
        <v>0</v>
      </c>
      <c r="F19" s="419">
        <v>0</v>
      </c>
      <c r="G19" s="419">
        <v>0</v>
      </c>
      <c r="H19" s="421">
        <f t="shared" si="0"/>
        <v>0</v>
      </c>
    </row>
    <row r="20" spans="1:8" x14ac:dyDescent="0.25">
      <c r="A20" s="322" t="s">
        <v>1604</v>
      </c>
      <c r="B20" s="418">
        <v>428151</v>
      </c>
      <c r="C20" s="418">
        <v>1932418</v>
      </c>
      <c r="D20" s="418">
        <v>973110</v>
      </c>
      <c r="E20" s="418">
        <v>1142645</v>
      </c>
      <c r="F20" s="418">
        <v>82464</v>
      </c>
      <c r="G20" s="418">
        <v>2501662680</v>
      </c>
      <c r="H20" s="421">
        <f t="shared" si="0"/>
        <v>2506221468</v>
      </c>
    </row>
    <row r="21" spans="1:8" ht="26.4" x14ac:dyDescent="0.25">
      <c r="A21" s="322" t="s">
        <v>1605</v>
      </c>
      <c r="B21" s="418">
        <v>0</v>
      </c>
      <c r="C21" s="419">
        <v>0</v>
      </c>
      <c r="D21" s="419">
        <v>0</v>
      </c>
      <c r="E21" s="419">
        <v>0</v>
      </c>
      <c r="F21" s="419">
        <v>0</v>
      </c>
      <c r="G21" s="419">
        <v>0</v>
      </c>
      <c r="H21" s="421">
        <f t="shared" si="0"/>
        <v>0</v>
      </c>
    </row>
    <row r="22" spans="1:8" x14ac:dyDescent="0.25">
      <c r="A22" s="322" t="s">
        <v>1606</v>
      </c>
      <c r="B22" s="418">
        <v>428151</v>
      </c>
      <c r="C22" s="419">
        <v>1932418</v>
      </c>
      <c r="D22" s="419">
        <v>973110</v>
      </c>
      <c r="E22" s="419">
        <v>1142645</v>
      </c>
      <c r="F22" s="419">
        <v>82464</v>
      </c>
      <c r="G22" s="419">
        <v>2501662680</v>
      </c>
      <c r="H22" s="421">
        <f t="shared" si="0"/>
        <v>2506221468</v>
      </c>
    </row>
    <row r="23" spans="1:8" x14ac:dyDescent="0.25">
      <c r="A23" s="322" t="s">
        <v>1607</v>
      </c>
      <c r="B23" s="418">
        <v>0</v>
      </c>
      <c r="C23" s="419">
        <v>0</v>
      </c>
      <c r="D23" s="419">
        <v>0</v>
      </c>
      <c r="E23" s="419">
        <v>0</v>
      </c>
      <c r="F23" s="419">
        <v>0</v>
      </c>
      <c r="G23" s="419">
        <v>0</v>
      </c>
      <c r="H23" s="421">
        <f t="shared" si="0"/>
        <v>0</v>
      </c>
    </row>
    <row r="24" spans="1:8" ht="26.4" x14ac:dyDescent="0.25">
      <c r="A24" s="322" t="s">
        <v>1608</v>
      </c>
      <c r="B24" s="418">
        <v>0</v>
      </c>
      <c r="C24" s="419">
        <v>0</v>
      </c>
      <c r="D24" s="419">
        <v>0</v>
      </c>
      <c r="E24" s="419">
        <v>0</v>
      </c>
      <c r="F24" s="419">
        <v>0</v>
      </c>
      <c r="G24" s="419">
        <v>0</v>
      </c>
      <c r="H24" s="421">
        <f t="shared" si="0"/>
        <v>0</v>
      </c>
    </row>
    <row r="25" spans="1:8" x14ac:dyDescent="0.25">
      <c r="A25" s="323"/>
      <c r="B25" s="422"/>
      <c r="C25" s="422"/>
      <c r="D25" s="422"/>
      <c r="E25" s="422"/>
      <c r="F25" s="422"/>
      <c r="G25" s="422"/>
      <c r="H25" s="422"/>
    </row>
    <row r="26" spans="1:8" x14ac:dyDescent="0.25">
      <c r="A26" s="321" t="s">
        <v>1610</v>
      </c>
      <c r="B26" s="415">
        <v>395</v>
      </c>
      <c r="C26" s="415">
        <v>685</v>
      </c>
      <c r="D26" s="415">
        <v>142133</v>
      </c>
      <c r="E26" s="415">
        <v>453</v>
      </c>
      <c r="F26" s="415">
        <v>28613162</v>
      </c>
      <c r="G26" s="415">
        <v>-28756828</v>
      </c>
      <c r="H26" s="415">
        <f>SUM(B26:G26)</f>
        <v>0</v>
      </c>
    </row>
  </sheetData>
  <mergeCells count="1">
    <mergeCell ref="A3:H3"/>
  </mergeCells>
  <pageMargins left="0.7" right="0.7" top="0.75" bottom="0.75" header="0.3" footer="0.3"/>
  <pageSetup paperSize="9" scale="9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F6A1E-1F9A-4B32-AEC0-83EBD8A1659A}">
  <sheetPr>
    <tabColor rgb="FF92D050"/>
  </sheetPr>
  <dimension ref="A1:H62"/>
  <sheetViews>
    <sheetView view="pageBreakPreview" zoomScaleNormal="100" zoomScaleSheetLayoutView="100" workbookViewId="0">
      <selection activeCell="H1" sqref="H1"/>
    </sheetView>
  </sheetViews>
  <sheetFormatPr defaultRowHeight="13.2" x14ac:dyDescent="0.25"/>
  <cols>
    <col min="1" max="4" width="8" style="432" customWidth="1"/>
    <col min="5" max="5" width="24" style="432" customWidth="1"/>
    <col min="6" max="6" width="11.88671875" style="432" customWidth="1"/>
    <col min="7" max="7" width="12.6640625" style="432" bestFit="1" customWidth="1"/>
    <col min="8" max="8" width="11.44140625" style="432" bestFit="1" customWidth="1"/>
    <col min="9" max="256" width="9.109375" style="10"/>
    <col min="257" max="260" width="8" style="10" customWidth="1"/>
    <col min="261" max="261" width="24" style="10" customWidth="1"/>
    <col min="262" max="262" width="11.88671875" style="10" customWidth="1"/>
    <col min="263" max="263" width="12.6640625" style="10" bestFit="1" customWidth="1"/>
    <col min="264" max="264" width="11.44140625" style="10" bestFit="1" customWidth="1"/>
    <col min="265" max="512" width="9.109375" style="10"/>
    <col min="513" max="516" width="8" style="10" customWidth="1"/>
    <col min="517" max="517" width="24" style="10" customWidth="1"/>
    <col min="518" max="518" width="11.88671875" style="10" customWidth="1"/>
    <col min="519" max="519" width="12.6640625" style="10" bestFit="1" customWidth="1"/>
    <col min="520" max="520" width="11.44140625" style="10" bestFit="1" customWidth="1"/>
    <col min="521" max="768" width="9.109375" style="10"/>
    <col min="769" max="772" width="8" style="10" customWidth="1"/>
    <col min="773" max="773" width="24" style="10" customWidth="1"/>
    <col min="774" max="774" width="11.88671875" style="10" customWidth="1"/>
    <col min="775" max="775" width="12.6640625" style="10" bestFit="1" customWidth="1"/>
    <col min="776" max="776" width="11.44140625" style="10" bestFit="1" customWidth="1"/>
    <col min="777" max="1024" width="9.109375" style="10"/>
    <col min="1025" max="1028" width="8" style="10" customWidth="1"/>
    <col min="1029" max="1029" width="24" style="10" customWidth="1"/>
    <col min="1030" max="1030" width="11.88671875" style="10" customWidth="1"/>
    <col min="1031" max="1031" width="12.6640625" style="10" bestFit="1" customWidth="1"/>
    <col min="1032" max="1032" width="11.44140625" style="10" bestFit="1" customWidth="1"/>
    <col min="1033" max="1280" width="9.109375" style="10"/>
    <col min="1281" max="1284" width="8" style="10" customWidth="1"/>
    <col min="1285" max="1285" width="24" style="10" customWidth="1"/>
    <col min="1286" max="1286" width="11.88671875" style="10" customWidth="1"/>
    <col min="1287" max="1287" width="12.6640625" style="10" bestFit="1" customWidth="1"/>
    <col min="1288" max="1288" width="11.44140625" style="10" bestFit="1" customWidth="1"/>
    <col min="1289" max="1536" width="9.109375" style="10"/>
    <col min="1537" max="1540" width="8" style="10" customWidth="1"/>
    <col min="1541" max="1541" width="24" style="10" customWidth="1"/>
    <col min="1542" max="1542" width="11.88671875" style="10" customWidth="1"/>
    <col min="1543" max="1543" width="12.6640625" style="10" bestFit="1" customWidth="1"/>
    <col min="1544" max="1544" width="11.44140625" style="10" bestFit="1" customWidth="1"/>
    <col min="1545" max="1792" width="9.109375" style="10"/>
    <col min="1793" max="1796" width="8" style="10" customWidth="1"/>
    <col min="1797" max="1797" width="24" style="10" customWidth="1"/>
    <col min="1798" max="1798" width="11.88671875" style="10" customWidth="1"/>
    <col min="1799" max="1799" width="12.6640625" style="10" bestFit="1" customWidth="1"/>
    <col min="1800" max="1800" width="11.44140625" style="10" bestFit="1" customWidth="1"/>
    <col min="1801" max="2048" width="9.109375" style="10"/>
    <col min="2049" max="2052" width="8" style="10" customWidth="1"/>
    <col min="2053" max="2053" width="24" style="10" customWidth="1"/>
    <col min="2054" max="2054" width="11.88671875" style="10" customWidth="1"/>
    <col min="2055" max="2055" width="12.6640625" style="10" bestFit="1" customWidth="1"/>
    <col min="2056" max="2056" width="11.44140625" style="10" bestFit="1" customWidth="1"/>
    <col min="2057" max="2304" width="9.109375" style="10"/>
    <col min="2305" max="2308" width="8" style="10" customWidth="1"/>
    <col min="2309" max="2309" width="24" style="10" customWidth="1"/>
    <col min="2310" max="2310" width="11.88671875" style="10" customWidth="1"/>
    <col min="2311" max="2311" width="12.6640625" style="10" bestFit="1" customWidth="1"/>
    <col min="2312" max="2312" width="11.44140625" style="10" bestFit="1" customWidth="1"/>
    <col min="2313" max="2560" width="9.109375" style="10"/>
    <col min="2561" max="2564" width="8" style="10" customWidth="1"/>
    <col min="2565" max="2565" width="24" style="10" customWidth="1"/>
    <col min="2566" max="2566" width="11.88671875" style="10" customWidth="1"/>
    <col min="2567" max="2567" width="12.6640625" style="10" bestFit="1" customWidth="1"/>
    <col min="2568" max="2568" width="11.44140625" style="10" bestFit="1" customWidth="1"/>
    <col min="2569" max="2816" width="9.109375" style="10"/>
    <col min="2817" max="2820" width="8" style="10" customWidth="1"/>
    <col min="2821" max="2821" width="24" style="10" customWidth="1"/>
    <col min="2822" max="2822" width="11.88671875" style="10" customWidth="1"/>
    <col min="2823" max="2823" width="12.6640625" style="10" bestFit="1" customWidth="1"/>
    <col min="2824" max="2824" width="11.44140625" style="10" bestFit="1" customWidth="1"/>
    <col min="2825" max="3072" width="9.109375" style="10"/>
    <col min="3073" max="3076" width="8" style="10" customWidth="1"/>
    <col min="3077" max="3077" width="24" style="10" customWidth="1"/>
    <col min="3078" max="3078" width="11.88671875" style="10" customWidth="1"/>
    <col min="3079" max="3079" width="12.6640625" style="10" bestFit="1" customWidth="1"/>
    <col min="3080" max="3080" width="11.44140625" style="10" bestFit="1" customWidth="1"/>
    <col min="3081" max="3328" width="9.109375" style="10"/>
    <col min="3329" max="3332" width="8" style="10" customWidth="1"/>
    <col min="3333" max="3333" width="24" style="10" customWidth="1"/>
    <col min="3334" max="3334" width="11.88671875" style="10" customWidth="1"/>
    <col min="3335" max="3335" width="12.6640625" style="10" bestFit="1" customWidth="1"/>
    <col min="3336" max="3336" width="11.44140625" style="10" bestFit="1" customWidth="1"/>
    <col min="3337" max="3584" width="9.109375" style="10"/>
    <col min="3585" max="3588" width="8" style="10" customWidth="1"/>
    <col min="3589" max="3589" width="24" style="10" customWidth="1"/>
    <col min="3590" max="3590" width="11.88671875" style="10" customWidth="1"/>
    <col min="3591" max="3591" width="12.6640625" style="10" bestFit="1" customWidth="1"/>
    <col min="3592" max="3592" width="11.44140625" style="10" bestFit="1" customWidth="1"/>
    <col min="3593" max="3840" width="9.109375" style="10"/>
    <col min="3841" max="3844" width="8" style="10" customWidth="1"/>
    <col min="3845" max="3845" width="24" style="10" customWidth="1"/>
    <col min="3846" max="3846" width="11.88671875" style="10" customWidth="1"/>
    <col min="3847" max="3847" width="12.6640625" style="10" bestFit="1" customWidth="1"/>
    <col min="3848" max="3848" width="11.44140625" style="10" bestFit="1" customWidth="1"/>
    <col min="3849" max="4096" width="9.109375" style="10"/>
    <col min="4097" max="4100" width="8" style="10" customWidth="1"/>
    <col min="4101" max="4101" width="24" style="10" customWidth="1"/>
    <col min="4102" max="4102" width="11.88671875" style="10" customWidth="1"/>
    <col min="4103" max="4103" width="12.6640625" style="10" bestFit="1" customWidth="1"/>
    <col min="4104" max="4104" width="11.44140625" style="10" bestFit="1" customWidth="1"/>
    <col min="4105" max="4352" width="9.109375" style="10"/>
    <col min="4353" max="4356" width="8" style="10" customWidth="1"/>
    <col min="4357" max="4357" width="24" style="10" customWidth="1"/>
    <col min="4358" max="4358" width="11.88671875" style="10" customWidth="1"/>
    <col min="4359" max="4359" width="12.6640625" style="10" bestFit="1" customWidth="1"/>
    <col min="4360" max="4360" width="11.44140625" style="10" bestFit="1" customWidth="1"/>
    <col min="4361" max="4608" width="9.109375" style="10"/>
    <col min="4609" max="4612" width="8" style="10" customWidth="1"/>
    <col min="4613" max="4613" width="24" style="10" customWidth="1"/>
    <col min="4614" max="4614" width="11.88671875" style="10" customWidth="1"/>
    <col min="4615" max="4615" width="12.6640625" style="10" bestFit="1" customWidth="1"/>
    <col min="4616" max="4616" width="11.44140625" style="10" bestFit="1" customWidth="1"/>
    <col min="4617" max="4864" width="9.109375" style="10"/>
    <col min="4865" max="4868" width="8" style="10" customWidth="1"/>
    <col min="4869" max="4869" width="24" style="10" customWidth="1"/>
    <col min="4870" max="4870" width="11.88671875" style="10" customWidth="1"/>
    <col min="4871" max="4871" width="12.6640625" style="10" bestFit="1" customWidth="1"/>
    <col min="4872" max="4872" width="11.44140625" style="10" bestFit="1" customWidth="1"/>
    <col min="4873" max="5120" width="9.109375" style="10"/>
    <col min="5121" max="5124" width="8" style="10" customWidth="1"/>
    <col min="5125" max="5125" width="24" style="10" customWidth="1"/>
    <col min="5126" max="5126" width="11.88671875" style="10" customWidth="1"/>
    <col min="5127" max="5127" width="12.6640625" style="10" bestFit="1" customWidth="1"/>
    <col min="5128" max="5128" width="11.44140625" style="10" bestFit="1" customWidth="1"/>
    <col min="5129" max="5376" width="9.109375" style="10"/>
    <col min="5377" max="5380" width="8" style="10" customWidth="1"/>
    <col min="5381" max="5381" width="24" style="10" customWidth="1"/>
    <col min="5382" max="5382" width="11.88671875" style="10" customWidth="1"/>
    <col min="5383" max="5383" width="12.6640625" style="10" bestFit="1" customWidth="1"/>
    <col min="5384" max="5384" width="11.44140625" style="10" bestFit="1" customWidth="1"/>
    <col min="5385" max="5632" width="9.109375" style="10"/>
    <col min="5633" max="5636" width="8" style="10" customWidth="1"/>
    <col min="5637" max="5637" width="24" style="10" customWidth="1"/>
    <col min="5638" max="5638" width="11.88671875" style="10" customWidth="1"/>
    <col min="5639" max="5639" width="12.6640625" style="10" bestFit="1" customWidth="1"/>
    <col min="5640" max="5640" width="11.44140625" style="10" bestFit="1" customWidth="1"/>
    <col min="5641" max="5888" width="9.109375" style="10"/>
    <col min="5889" max="5892" width="8" style="10" customWidth="1"/>
    <col min="5893" max="5893" width="24" style="10" customWidth="1"/>
    <col min="5894" max="5894" width="11.88671875" style="10" customWidth="1"/>
    <col min="5895" max="5895" width="12.6640625" style="10" bestFit="1" customWidth="1"/>
    <col min="5896" max="5896" width="11.44140625" style="10" bestFit="1" customWidth="1"/>
    <col min="5897" max="6144" width="9.109375" style="10"/>
    <col min="6145" max="6148" width="8" style="10" customWidth="1"/>
    <col min="6149" max="6149" width="24" style="10" customWidth="1"/>
    <col min="6150" max="6150" width="11.88671875" style="10" customWidth="1"/>
    <col min="6151" max="6151" width="12.6640625" style="10" bestFit="1" customWidth="1"/>
    <col min="6152" max="6152" width="11.44140625" style="10" bestFit="1" customWidth="1"/>
    <col min="6153" max="6400" width="9.109375" style="10"/>
    <col min="6401" max="6404" width="8" style="10" customWidth="1"/>
    <col min="6405" max="6405" width="24" style="10" customWidth="1"/>
    <col min="6406" max="6406" width="11.88671875" style="10" customWidth="1"/>
    <col min="6407" max="6407" width="12.6640625" style="10" bestFit="1" customWidth="1"/>
    <col min="6408" max="6408" width="11.44140625" style="10" bestFit="1" customWidth="1"/>
    <col min="6409" max="6656" width="9.109375" style="10"/>
    <col min="6657" max="6660" width="8" style="10" customWidth="1"/>
    <col min="6661" max="6661" width="24" style="10" customWidth="1"/>
    <col min="6662" max="6662" width="11.88671875" style="10" customWidth="1"/>
    <col min="6663" max="6663" width="12.6640625" style="10" bestFit="1" customWidth="1"/>
    <col min="6664" max="6664" width="11.44140625" style="10" bestFit="1" customWidth="1"/>
    <col min="6665" max="6912" width="9.109375" style="10"/>
    <col min="6913" max="6916" width="8" style="10" customWidth="1"/>
    <col min="6917" max="6917" width="24" style="10" customWidth="1"/>
    <col min="6918" max="6918" width="11.88671875" style="10" customWidth="1"/>
    <col min="6919" max="6919" width="12.6640625" style="10" bestFit="1" customWidth="1"/>
    <col min="6920" max="6920" width="11.44140625" style="10" bestFit="1" customWidth="1"/>
    <col min="6921" max="7168" width="9.109375" style="10"/>
    <col min="7169" max="7172" width="8" style="10" customWidth="1"/>
    <col min="7173" max="7173" width="24" style="10" customWidth="1"/>
    <col min="7174" max="7174" width="11.88671875" style="10" customWidth="1"/>
    <col min="7175" max="7175" width="12.6640625" style="10" bestFit="1" customWidth="1"/>
    <col min="7176" max="7176" width="11.44140625" style="10" bestFit="1" customWidth="1"/>
    <col min="7177" max="7424" width="9.109375" style="10"/>
    <col min="7425" max="7428" width="8" style="10" customWidth="1"/>
    <col min="7429" max="7429" width="24" style="10" customWidth="1"/>
    <col min="7430" max="7430" width="11.88671875" style="10" customWidth="1"/>
    <col min="7431" max="7431" width="12.6640625" style="10" bestFit="1" customWidth="1"/>
    <col min="7432" max="7432" width="11.44140625" style="10" bestFit="1" customWidth="1"/>
    <col min="7433" max="7680" width="9.109375" style="10"/>
    <col min="7681" max="7684" width="8" style="10" customWidth="1"/>
    <col min="7685" max="7685" width="24" style="10" customWidth="1"/>
    <col min="7686" max="7686" width="11.88671875" style="10" customWidth="1"/>
    <col min="7687" max="7687" width="12.6640625" style="10" bestFit="1" customWidth="1"/>
    <col min="7688" max="7688" width="11.44140625" style="10" bestFit="1" customWidth="1"/>
    <col min="7689" max="7936" width="9.109375" style="10"/>
    <col min="7937" max="7940" width="8" style="10" customWidth="1"/>
    <col min="7941" max="7941" width="24" style="10" customWidth="1"/>
    <col min="7942" max="7942" width="11.88671875" style="10" customWidth="1"/>
    <col min="7943" max="7943" width="12.6640625" style="10" bestFit="1" customWidth="1"/>
    <col min="7944" max="7944" width="11.44140625" style="10" bestFit="1" customWidth="1"/>
    <col min="7945" max="8192" width="9.109375" style="10"/>
    <col min="8193" max="8196" width="8" style="10" customWidth="1"/>
    <col min="8197" max="8197" width="24" style="10" customWidth="1"/>
    <col min="8198" max="8198" width="11.88671875" style="10" customWidth="1"/>
    <col min="8199" max="8199" width="12.6640625" style="10" bestFit="1" customWidth="1"/>
    <col min="8200" max="8200" width="11.44140625" style="10" bestFit="1" customWidth="1"/>
    <col min="8201" max="8448" width="9.109375" style="10"/>
    <col min="8449" max="8452" width="8" style="10" customWidth="1"/>
    <col min="8453" max="8453" width="24" style="10" customWidth="1"/>
    <col min="8454" max="8454" width="11.88671875" style="10" customWidth="1"/>
    <col min="8455" max="8455" width="12.6640625" style="10" bestFit="1" customWidth="1"/>
    <col min="8456" max="8456" width="11.44140625" style="10" bestFit="1" customWidth="1"/>
    <col min="8457" max="8704" width="9.109375" style="10"/>
    <col min="8705" max="8708" width="8" style="10" customWidth="1"/>
    <col min="8709" max="8709" width="24" style="10" customWidth="1"/>
    <col min="8710" max="8710" width="11.88671875" style="10" customWidth="1"/>
    <col min="8711" max="8711" width="12.6640625" style="10" bestFit="1" customWidth="1"/>
    <col min="8712" max="8712" width="11.44140625" style="10" bestFit="1" customWidth="1"/>
    <col min="8713" max="8960" width="9.109375" style="10"/>
    <col min="8961" max="8964" width="8" style="10" customWidth="1"/>
    <col min="8965" max="8965" width="24" style="10" customWidth="1"/>
    <col min="8966" max="8966" width="11.88671875" style="10" customWidth="1"/>
    <col min="8967" max="8967" width="12.6640625" style="10" bestFit="1" customWidth="1"/>
    <col min="8968" max="8968" width="11.44140625" style="10" bestFit="1" customWidth="1"/>
    <col min="8969" max="9216" width="9.109375" style="10"/>
    <col min="9217" max="9220" width="8" style="10" customWidth="1"/>
    <col min="9221" max="9221" width="24" style="10" customWidth="1"/>
    <col min="9222" max="9222" width="11.88671875" style="10" customWidth="1"/>
    <col min="9223" max="9223" width="12.6640625" style="10" bestFit="1" customWidth="1"/>
    <col min="9224" max="9224" width="11.44140625" style="10" bestFit="1" customWidth="1"/>
    <col min="9225" max="9472" width="9.109375" style="10"/>
    <col min="9473" max="9476" width="8" style="10" customWidth="1"/>
    <col min="9477" max="9477" width="24" style="10" customWidth="1"/>
    <col min="9478" max="9478" width="11.88671875" style="10" customWidth="1"/>
    <col min="9479" max="9479" width="12.6640625" style="10" bestFit="1" customWidth="1"/>
    <col min="9480" max="9480" width="11.44140625" style="10" bestFit="1" customWidth="1"/>
    <col min="9481" max="9728" width="9.109375" style="10"/>
    <col min="9729" max="9732" width="8" style="10" customWidth="1"/>
    <col min="9733" max="9733" width="24" style="10" customWidth="1"/>
    <col min="9734" max="9734" width="11.88671875" style="10" customWidth="1"/>
    <col min="9735" max="9735" width="12.6640625" style="10" bestFit="1" customWidth="1"/>
    <col min="9736" max="9736" width="11.44140625" style="10" bestFit="1" customWidth="1"/>
    <col min="9737" max="9984" width="9.109375" style="10"/>
    <col min="9985" max="9988" width="8" style="10" customWidth="1"/>
    <col min="9989" max="9989" width="24" style="10" customWidth="1"/>
    <col min="9990" max="9990" width="11.88671875" style="10" customWidth="1"/>
    <col min="9991" max="9991" width="12.6640625" style="10" bestFit="1" customWidth="1"/>
    <col min="9992" max="9992" width="11.44140625" style="10" bestFit="1" customWidth="1"/>
    <col min="9993" max="10240" width="9.109375" style="10"/>
    <col min="10241" max="10244" width="8" style="10" customWidth="1"/>
    <col min="10245" max="10245" width="24" style="10" customWidth="1"/>
    <col min="10246" max="10246" width="11.88671875" style="10" customWidth="1"/>
    <col min="10247" max="10247" width="12.6640625" style="10" bestFit="1" customWidth="1"/>
    <col min="10248" max="10248" width="11.44140625" style="10" bestFit="1" customWidth="1"/>
    <col min="10249" max="10496" width="9.109375" style="10"/>
    <col min="10497" max="10500" width="8" style="10" customWidth="1"/>
    <col min="10501" max="10501" width="24" style="10" customWidth="1"/>
    <col min="10502" max="10502" width="11.88671875" style="10" customWidth="1"/>
    <col min="10503" max="10503" width="12.6640625" style="10" bestFit="1" customWidth="1"/>
    <col min="10504" max="10504" width="11.44140625" style="10" bestFit="1" customWidth="1"/>
    <col min="10505" max="10752" width="9.109375" style="10"/>
    <col min="10753" max="10756" width="8" style="10" customWidth="1"/>
    <col min="10757" max="10757" width="24" style="10" customWidth="1"/>
    <col min="10758" max="10758" width="11.88671875" style="10" customWidth="1"/>
    <col min="10759" max="10759" width="12.6640625" style="10" bestFit="1" customWidth="1"/>
    <col min="10760" max="10760" width="11.44140625" style="10" bestFit="1" customWidth="1"/>
    <col min="10761" max="11008" width="9.109375" style="10"/>
    <col min="11009" max="11012" width="8" style="10" customWidth="1"/>
    <col min="11013" max="11013" width="24" style="10" customWidth="1"/>
    <col min="11014" max="11014" width="11.88671875" style="10" customWidth="1"/>
    <col min="11015" max="11015" width="12.6640625" style="10" bestFit="1" customWidth="1"/>
    <col min="11016" max="11016" width="11.44140625" style="10" bestFit="1" customWidth="1"/>
    <col min="11017" max="11264" width="9.109375" style="10"/>
    <col min="11265" max="11268" width="8" style="10" customWidth="1"/>
    <col min="11269" max="11269" width="24" style="10" customWidth="1"/>
    <col min="11270" max="11270" width="11.88671875" style="10" customWidth="1"/>
    <col min="11271" max="11271" width="12.6640625" style="10" bestFit="1" customWidth="1"/>
    <col min="11272" max="11272" width="11.44140625" style="10" bestFit="1" customWidth="1"/>
    <col min="11273" max="11520" width="9.109375" style="10"/>
    <col min="11521" max="11524" width="8" style="10" customWidth="1"/>
    <col min="11525" max="11525" width="24" style="10" customWidth="1"/>
    <col min="11526" max="11526" width="11.88671875" style="10" customWidth="1"/>
    <col min="11527" max="11527" width="12.6640625" style="10" bestFit="1" customWidth="1"/>
    <col min="11528" max="11528" width="11.44140625" style="10" bestFit="1" customWidth="1"/>
    <col min="11529" max="11776" width="9.109375" style="10"/>
    <col min="11777" max="11780" width="8" style="10" customWidth="1"/>
    <col min="11781" max="11781" width="24" style="10" customWidth="1"/>
    <col min="11782" max="11782" width="11.88671875" style="10" customWidth="1"/>
    <col min="11783" max="11783" width="12.6640625" style="10" bestFit="1" customWidth="1"/>
    <col min="11784" max="11784" width="11.44140625" style="10" bestFit="1" customWidth="1"/>
    <col min="11785" max="12032" width="9.109375" style="10"/>
    <col min="12033" max="12036" width="8" style="10" customWidth="1"/>
    <col min="12037" max="12037" width="24" style="10" customWidth="1"/>
    <col min="12038" max="12038" width="11.88671875" style="10" customWidth="1"/>
    <col min="12039" max="12039" width="12.6640625" style="10" bestFit="1" customWidth="1"/>
    <col min="12040" max="12040" width="11.44140625" style="10" bestFit="1" customWidth="1"/>
    <col min="12041" max="12288" width="9.109375" style="10"/>
    <col min="12289" max="12292" width="8" style="10" customWidth="1"/>
    <col min="12293" max="12293" width="24" style="10" customWidth="1"/>
    <col min="12294" max="12294" width="11.88671875" style="10" customWidth="1"/>
    <col min="12295" max="12295" width="12.6640625" style="10" bestFit="1" customWidth="1"/>
    <col min="12296" max="12296" width="11.44140625" style="10" bestFit="1" customWidth="1"/>
    <col min="12297" max="12544" width="9.109375" style="10"/>
    <col min="12545" max="12548" width="8" style="10" customWidth="1"/>
    <col min="12549" max="12549" width="24" style="10" customWidth="1"/>
    <col min="12550" max="12550" width="11.88671875" style="10" customWidth="1"/>
    <col min="12551" max="12551" width="12.6640625" style="10" bestFit="1" customWidth="1"/>
    <col min="12552" max="12552" width="11.44140625" style="10" bestFit="1" customWidth="1"/>
    <col min="12553" max="12800" width="9.109375" style="10"/>
    <col min="12801" max="12804" width="8" style="10" customWidth="1"/>
    <col min="12805" max="12805" width="24" style="10" customWidth="1"/>
    <col min="12806" max="12806" width="11.88671875" style="10" customWidth="1"/>
    <col min="12807" max="12807" width="12.6640625" style="10" bestFit="1" customWidth="1"/>
    <col min="12808" max="12808" width="11.44140625" style="10" bestFit="1" customWidth="1"/>
    <col min="12809" max="13056" width="9.109375" style="10"/>
    <col min="13057" max="13060" width="8" style="10" customWidth="1"/>
    <col min="13061" max="13061" width="24" style="10" customWidth="1"/>
    <col min="13062" max="13062" width="11.88671875" style="10" customWidth="1"/>
    <col min="13063" max="13063" width="12.6640625" style="10" bestFit="1" customWidth="1"/>
    <col min="13064" max="13064" width="11.44140625" style="10" bestFit="1" customWidth="1"/>
    <col min="13065" max="13312" width="9.109375" style="10"/>
    <col min="13313" max="13316" width="8" style="10" customWidth="1"/>
    <col min="13317" max="13317" width="24" style="10" customWidth="1"/>
    <col min="13318" max="13318" width="11.88671875" style="10" customWidth="1"/>
    <col min="13319" max="13319" width="12.6640625" style="10" bestFit="1" customWidth="1"/>
    <col min="13320" max="13320" width="11.44140625" style="10" bestFit="1" customWidth="1"/>
    <col min="13321" max="13568" width="9.109375" style="10"/>
    <col min="13569" max="13572" width="8" style="10" customWidth="1"/>
    <col min="13573" max="13573" width="24" style="10" customWidth="1"/>
    <col min="13574" max="13574" width="11.88671875" style="10" customWidth="1"/>
    <col min="13575" max="13575" width="12.6640625" style="10" bestFit="1" customWidth="1"/>
    <col min="13576" max="13576" width="11.44140625" style="10" bestFit="1" customWidth="1"/>
    <col min="13577" max="13824" width="9.109375" style="10"/>
    <col min="13825" max="13828" width="8" style="10" customWidth="1"/>
    <col min="13829" max="13829" width="24" style="10" customWidth="1"/>
    <col min="13830" max="13830" width="11.88671875" style="10" customWidth="1"/>
    <col min="13831" max="13831" width="12.6640625" style="10" bestFit="1" customWidth="1"/>
    <col min="13832" max="13832" width="11.44140625" style="10" bestFit="1" customWidth="1"/>
    <col min="13833" max="14080" width="9.109375" style="10"/>
    <col min="14081" max="14084" width="8" style="10" customWidth="1"/>
    <col min="14085" max="14085" width="24" style="10" customWidth="1"/>
    <col min="14086" max="14086" width="11.88671875" style="10" customWidth="1"/>
    <col min="14087" max="14087" width="12.6640625" style="10" bestFit="1" customWidth="1"/>
    <col min="14088" max="14088" width="11.44140625" style="10" bestFit="1" customWidth="1"/>
    <col min="14089" max="14336" width="9.109375" style="10"/>
    <col min="14337" max="14340" width="8" style="10" customWidth="1"/>
    <col min="14341" max="14341" width="24" style="10" customWidth="1"/>
    <col min="14342" max="14342" width="11.88671875" style="10" customWidth="1"/>
    <col min="14343" max="14343" width="12.6640625" style="10" bestFit="1" customWidth="1"/>
    <col min="14344" max="14344" width="11.44140625" style="10" bestFit="1" customWidth="1"/>
    <col min="14345" max="14592" width="9.109375" style="10"/>
    <col min="14593" max="14596" width="8" style="10" customWidth="1"/>
    <col min="14597" max="14597" width="24" style="10" customWidth="1"/>
    <col min="14598" max="14598" width="11.88671875" style="10" customWidth="1"/>
    <col min="14599" max="14599" width="12.6640625" style="10" bestFit="1" customWidth="1"/>
    <col min="14600" max="14600" width="11.44140625" style="10" bestFit="1" customWidth="1"/>
    <col min="14601" max="14848" width="9.109375" style="10"/>
    <col min="14849" max="14852" width="8" style="10" customWidth="1"/>
    <col min="14853" max="14853" width="24" style="10" customWidth="1"/>
    <col min="14854" max="14854" width="11.88671875" style="10" customWidth="1"/>
    <col min="14855" max="14855" width="12.6640625" style="10" bestFit="1" customWidth="1"/>
    <col min="14856" max="14856" width="11.44140625" style="10" bestFit="1" customWidth="1"/>
    <col min="14857" max="15104" width="9.109375" style="10"/>
    <col min="15105" max="15108" width="8" style="10" customWidth="1"/>
    <col min="15109" max="15109" width="24" style="10" customWidth="1"/>
    <col min="15110" max="15110" width="11.88671875" style="10" customWidth="1"/>
    <col min="15111" max="15111" width="12.6640625" style="10" bestFit="1" customWidth="1"/>
    <col min="15112" max="15112" width="11.44140625" style="10" bestFit="1" customWidth="1"/>
    <col min="15113" max="15360" width="9.109375" style="10"/>
    <col min="15361" max="15364" width="8" style="10" customWidth="1"/>
    <col min="15365" max="15365" width="24" style="10" customWidth="1"/>
    <col min="15366" max="15366" width="11.88671875" style="10" customWidth="1"/>
    <col min="15367" max="15367" width="12.6640625" style="10" bestFit="1" customWidth="1"/>
    <col min="15368" max="15368" width="11.44140625" style="10" bestFit="1" customWidth="1"/>
    <col min="15369" max="15616" width="9.109375" style="10"/>
    <col min="15617" max="15620" width="8" style="10" customWidth="1"/>
    <col min="15621" max="15621" width="24" style="10" customWidth="1"/>
    <col min="15622" max="15622" width="11.88671875" style="10" customWidth="1"/>
    <col min="15623" max="15623" width="12.6640625" style="10" bestFit="1" customWidth="1"/>
    <col min="15624" max="15624" width="11.44140625" style="10" bestFit="1" customWidth="1"/>
    <col min="15625" max="15872" width="9.109375" style="10"/>
    <col min="15873" max="15876" width="8" style="10" customWidth="1"/>
    <col min="15877" max="15877" width="24" style="10" customWidth="1"/>
    <col min="15878" max="15878" width="11.88671875" style="10" customWidth="1"/>
    <col min="15879" max="15879" width="12.6640625" style="10" bestFit="1" customWidth="1"/>
    <col min="15880" max="15880" width="11.44140625" style="10" bestFit="1" customWidth="1"/>
    <col min="15881" max="16128" width="9.109375" style="10"/>
    <col min="16129" max="16132" width="8" style="10" customWidth="1"/>
    <col min="16133" max="16133" width="24" style="10" customWidth="1"/>
    <col min="16134" max="16134" width="11.88671875" style="10" customWidth="1"/>
    <col min="16135" max="16135" width="12.6640625" style="10" bestFit="1" customWidth="1"/>
    <col min="16136" max="16136" width="11.44140625" style="10" bestFit="1" customWidth="1"/>
    <col min="16137" max="16384" width="9.109375" style="10"/>
  </cols>
  <sheetData>
    <row r="1" spans="1:8" ht="16.8" x14ac:dyDescent="0.3">
      <c r="A1" s="324"/>
      <c r="B1" s="324"/>
      <c r="C1" s="324"/>
      <c r="D1" s="324"/>
      <c r="E1" s="324"/>
      <c r="F1" s="324"/>
      <c r="G1" s="324"/>
      <c r="H1" s="423" t="s">
        <v>1995</v>
      </c>
    </row>
    <row r="2" spans="1:8" ht="16.8" x14ac:dyDescent="0.3">
      <c r="A2" s="324"/>
      <c r="B2" s="324"/>
      <c r="C2" s="324"/>
      <c r="D2" s="324"/>
      <c r="E2" s="324"/>
      <c r="F2" s="324"/>
      <c r="G2" s="424"/>
      <c r="H2" s="424"/>
    </row>
    <row r="3" spans="1:8" ht="16.8" x14ac:dyDescent="0.3">
      <c r="A3" s="587" t="s">
        <v>1617</v>
      </c>
      <c r="B3" s="587"/>
      <c r="C3" s="587"/>
      <c r="D3" s="587"/>
      <c r="E3" s="587"/>
      <c r="F3" s="587"/>
      <c r="G3" s="587"/>
      <c r="H3" s="587"/>
    </row>
    <row r="4" spans="1:8" ht="16.8" x14ac:dyDescent="0.3">
      <c r="A4" s="425"/>
      <c r="B4" s="425"/>
      <c r="C4" s="425"/>
      <c r="D4" s="425"/>
      <c r="E4" s="425"/>
      <c r="F4" s="425"/>
      <c r="G4" s="425"/>
      <c r="H4" s="425"/>
    </row>
    <row r="5" spans="1:8" ht="16.8" x14ac:dyDescent="0.3">
      <c r="A5" s="324"/>
      <c r="B5" s="324"/>
      <c r="C5" s="324"/>
      <c r="D5" s="324"/>
      <c r="E5" s="324"/>
      <c r="F5" s="324"/>
      <c r="G5" s="324"/>
      <c r="H5" s="426" t="s">
        <v>25</v>
      </c>
    </row>
    <row r="6" spans="1:8" ht="33.6" x14ac:dyDescent="0.3">
      <c r="A6" s="324"/>
      <c r="B6" s="324"/>
      <c r="C6" s="324"/>
      <c r="D6" s="324"/>
      <c r="E6" s="324"/>
      <c r="F6" s="427" t="s">
        <v>159</v>
      </c>
      <c r="G6" s="427" t="s">
        <v>466</v>
      </c>
      <c r="H6" s="428" t="s">
        <v>1611</v>
      </c>
    </row>
    <row r="7" spans="1:8" ht="16.8" x14ac:dyDescent="0.3">
      <c r="A7" s="324"/>
      <c r="B7" s="324"/>
      <c r="C7" s="324"/>
      <c r="D7" s="324"/>
      <c r="E7" s="324"/>
      <c r="F7" s="325"/>
      <c r="G7" s="325"/>
      <c r="H7" s="325"/>
    </row>
    <row r="8" spans="1:8" ht="16.8" x14ac:dyDescent="0.3">
      <c r="A8" s="429" t="s">
        <v>174</v>
      </c>
      <c r="B8" s="324"/>
      <c r="C8" s="324"/>
      <c r="D8" s="324"/>
      <c r="E8" s="324"/>
      <c r="F8" s="325"/>
      <c r="G8" s="325"/>
      <c r="H8" s="325"/>
    </row>
    <row r="9" spans="1:8" ht="16.8" x14ac:dyDescent="0.3">
      <c r="A9" s="324"/>
      <c r="B9" s="324" t="s">
        <v>1612</v>
      </c>
      <c r="C9" s="324"/>
      <c r="D9" s="324"/>
      <c r="E9" s="324"/>
      <c r="F9" s="325">
        <v>3150</v>
      </c>
      <c r="G9" s="325">
        <v>8830</v>
      </c>
      <c r="H9" s="325">
        <v>8142</v>
      </c>
    </row>
    <row r="10" spans="1:8" ht="16.8" x14ac:dyDescent="0.3">
      <c r="A10" s="324"/>
      <c r="B10" s="324" t="s">
        <v>1621</v>
      </c>
      <c r="C10" s="324"/>
      <c r="D10" s="324"/>
      <c r="E10" s="324"/>
      <c r="F10" s="325">
        <v>850</v>
      </c>
      <c r="G10" s="325">
        <v>2394</v>
      </c>
      <c r="H10" s="325">
        <v>2198</v>
      </c>
    </row>
    <row r="11" spans="1:8" ht="16.8" x14ac:dyDescent="0.3">
      <c r="A11" s="324"/>
      <c r="B11" s="324"/>
      <c r="C11" s="324"/>
      <c r="D11" s="324"/>
      <c r="E11" s="324"/>
      <c r="F11" s="325"/>
      <c r="G11" s="325"/>
      <c r="H11" s="325"/>
    </row>
    <row r="12" spans="1:8" ht="16.8" x14ac:dyDescent="0.3">
      <c r="A12" s="429" t="s">
        <v>160</v>
      </c>
      <c r="B12" s="324"/>
      <c r="C12" s="324"/>
      <c r="D12" s="324"/>
      <c r="E12" s="324"/>
      <c r="F12" s="325"/>
      <c r="G12" s="325"/>
      <c r="H12" s="325"/>
    </row>
    <row r="13" spans="1:8" ht="16.8" x14ac:dyDescent="0.3">
      <c r="A13" s="324"/>
      <c r="B13" s="324" t="s">
        <v>1612</v>
      </c>
      <c r="C13" s="324"/>
      <c r="D13" s="324"/>
      <c r="E13" s="324"/>
      <c r="F13" s="325">
        <v>14665</v>
      </c>
      <c r="G13" s="325">
        <v>10066</v>
      </c>
      <c r="H13" s="325">
        <v>10048</v>
      </c>
    </row>
    <row r="14" spans="1:8" ht="16.8" x14ac:dyDescent="0.3">
      <c r="A14" s="324"/>
      <c r="B14" s="324" t="s">
        <v>1621</v>
      </c>
      <c r="C14" s="324"/>
      <c r="D14" s="324"/>
      <c r="E14" s="324"/>
      <c r="F14" s="325">
        <v>3960</v>
      </c>
      <c r="G14" s="325">
        <v>2748</v>
      </c>
      <c r="H14" s="325">
        <v>2713</v>
      </c>
    </row>
    <row r="15" spans="1:8" ht="16.8" x14ac:dyDescent="0.3">
      <c r="A15" s="324"/>
      <c r="B15" s="324"/>
      <c r="C15" s="324"/>
      <c r="D15" s="324"/>
      <c r="E15" s="324"/>
      <c r="F15" s="325"/>
      <c r="G15" s="325"/>
      <c r="H15" s="325"/>
    </row>
    <row r="16" spans="1:8" ht="16.8" x14ac:dyDescent="0.3">
      <c r="A16" s="429" t="s">
        <v>47</v>
      </c>
      <c r="B16" s="324"/>
      <c r="C16" s="324"/>
      <c r="D16" s="324"/>
      <c r="E16" s="324"/>
      <c r="F16" s="325"/>
      <c r="G16" s="325"/>
      <c r="H16" s="325"/>
    </row>
    <row r="17" spans="1:8" ht="16.8" x14ac:dyDescent="0.3">
      <c r="A17" s="324"/>
      <c r="B17" s="324" t="s">
        <v>1612</v>
      </c>
      <c r="C17" s="324"/>
      <c r="D17" s="324"/>
      <c r="E17" s="324"/>
      <c r="F17" s="325">
        <v>0</v>
      </c>
      <c r="G17" s="325">
        <v>176</v>
      </c>
      <c r="H17" s="325">
        <v>175</v>
      </c>
    </row>
    <row r="18" spans="1:8" ht="16.8" x14ac:dyDescent="0.3">
      <c r="A18" s="324"/>
      <c r="B18" s="324" t="s">
        <v>1621</v>
      </c>
      <c r="C18" s="324"/>
      <c r="D18" s="324"/>
      <c r="E18" s="324"/>
      <c r="F18" s="325">
        <v>0</v>
      </c>
      <c r="G18" s="325">
        <v>48</v>
      </c>
      <c r="H18" s="325">
        <v>47</v>
      </c>
    </row>
    <row r="19" spans="1:8" ht="16.8" x14ac:dyDescent="0.3">
      <c r="A19" s="324"/>
      <c r="B19" s="324"/>
      <c r="C19" s="324"/>
      <c r="D19" s="324"/>
      <c r="E19" s="324"/>
      <c r="F19" s="325"/>
      <c r="G19" s="325"/>
      <c r="H19" s="325"/>
    </row>
    <row r="20" spans="1:8" ht="16.8" x14ac:dyDescent="0.3">
      <c r="A20" s="429" t="s">
        <v>1589</v>
      </c>
      <c r="B20" s="324"/>
      <c r="C20" s="324"/>
      <c r="D20" s="324"/>
      <c r="E20" s="324"/>
      <c r="F20" s="325"/>
      <c r="G20" s="325"/>
      <c r="H20" s="325"/>
    </row>
    <row r="21" spans="1:8" ht="16.8" x14ac:dyDescent="0.3">
      <c r="A21" s="324"/>
      <c r="B21" s="324" t="s">
        <v>1612</v>
      </c>
      <c r="C21" s="324"/>
      <c r="D21" s="324"/>
      <c r="E21" s="324"/>
      <c r="F21" s="325">
        <v>338338</v>
      </c>
      <c r="G21" s="325">
        <v>817942</v>
      </c>
      <c r="H21" s="325">
        <v>234476</v>
      </c>
    </row>
    <row r="22" spans="1:8" ht="16.8" x14ac:dyDescent="0.3">
      <c r="A22" s="324"/>
      <c r="B22" s="324" t="s">
        <v>1621</v>
      </c>
      <c r="C22" s="324"/>
      <c r="D22" s="324"/>
      <c r="E22" s="324"/>
      <c r="F22" s="325">
        <v>91351</v>
      </c>
      <c r="G22" s="325">
        <v>220127</v>
      </c>
      <c r="H22" s="325">
        <v>62686</v>
      </c>
    </row>
    <row r="23" spans="1:8" s="9" customFormat="1" ht="16.8" x14ac:dyDescent="0.3">
      <c r="A23" s="324"/>
      <c r="B23" s="324"/>
      <c r="C23" s="324"/>
      <c r="D23" s="324"/>
      <c r="E23" s="324"/>
      <c r="F23" s="325"/>
      <c r="G23" s="325"/>
      <c r="H23" s="325"/>
    </row>
    <row r="24" spans="1:8" ht="16.8" x14ac:dyDescent="0.3">
      <c r="A24" s="429" t="s">
        <v>206</v>
      </c>
      <c r="B24" s="324"/>
      <c r="C24" s="324"/>
      <c r="D24" s="324"/>
      <c r="E24" s="324"/>
      <c r="F24" s="325"/>
      <c r="G24" s="325"/>
      <c r="H24" s="325"/>
    </row>
    <row r="25" spans="1:8" ht="16.8" x14ac:dyDescent="0.3">
      <c r="A25" s="324"/>
      <c r="B25" s="324" t="s">
        <v>1612</v>
      </c>
      <c r="C25" s="324"/>
      <c r="D25" s="324"/>
      <c r="E25" s="324"/>
      <c r="F25" s="325">
        <v>2511</v>
      </c>
      <c r="G25" s="325">
        <v>0</v>
      </c>
      <c r="H25" s="325">
        <v>0</v>
      </c>
    </row>
    <row r="26" spans="1:8" ht="16.8" x14ac:dyDescent="0.3">
      <c r="A26" s="324"/>
      <c r="B26" s="324" t="s">
        <v>1621</v>
      </c>
      <c r="C26" s="324"/>
      <c r="D26" s="324"/>
      <c r="E26" s="324"/>
      <c r="F26" s="325">
        <v>679</v>
      </c>
      <c r="G26" s="325">
        <v>0</v>
      </c>
      <c r="H26" s="325">
        <v>0</v>
      </c>
    </row>
    <row r="27" spans="1:8" s="9" customFormat="1" ht="16.8" x14ac:dyDescent="0.3">
      <c r="A27" s="324"/>
      <c r="B27" s="324"/>
      <c r="C27" s="324"/>
      <c r="D27" s="324"/>
      <c r="E27" s="324"/>
      <c r="F27" s="325"/>
      <c r="G27" s="325"/>
      <c r="H27" s="325"/>
    </row>
    <row r="28" spans="1:8" s="9" customFormat="1" ht="16.8" x14ac:dyDescent="0.3">
      <c r="A28" s="324"/>
      <c r="B28" s="324"/>
      <c r="C28" s="324"/>
      <c r="D28" s="324"/>
      <c r="E28" s="324"/>
      <c r="F28" s="325"/>
      <c r="G28" s="325"/>
      <c r="H28" s="325"/>
    </row>
    <row r="29" spans="1:8" ht="16.8" x14ac:dyDescent="0.3">
      <c r="A29" s="324"/>
      <c r="B29" s="324"/>
      <c r="C29" s="324"/>
      <c r="D29" s="324"/>
      <c r="E29" s="324"/>
      <c r="F29" s="325"/>
      <c r="G29" s="325"/>
      <c r="H29" s="325"/>
    </row>
    <row r="30" spans="1:8" ht="16.8" x14ac:dyDescent="0.3">
      <c r="A30" s="324"/>
      <c r="B30" s="324"/>
      <c r="C30" s="324"/>
      <c r="D30" s="324"/>
      <c r="E30" s="324"/>
      <c r="F30" s="325"/>
      <c r="G30" s="325"/>
      <c r="H30" s="325"/>
    </row>
    <row r="31" spans="1:8" ht="16.8" x14ac:dyDescent="0.3">
      <c r="A31" s="430" t="s">
        <v>24</v>
      </c>
      <c r="B31" s="324"/>
      <c r="C31" s="324"/>
      <c r="D31" s="324"/>
      <c r="E31" s="324"/>
      <c r="F31" s="431">
        <f>SUM(F7:F30)</f>
        <v>455504</v>
      </c>
      <c r="G31" s="431">
        <f>SUM(G7:G30)</f>
        <v>1062331</v>
      </c>
      <c r="H31" s="431">
        <f>SUM(H7:H30)</f>
        <v>320485</v>
      </c>
    </row>
    <row r="32" spans="1:8" ht="16.8" x14ac:dyDescent="0.3">
      <c r="A32" s="324"/>
      <c r="B32" s="324"/>
      <c r="C32" s="324"/>
      <c r="D32" s="324"/>
      <c r="E32" s="324"/>
      <c r="F32" s="325"/>
      <c r="G32" s="325"/>
      <c r="H32" s="325"/>
    </row>
    <row r="33" spans="1:8" ht="16.8" x14ac:dyDescent="0.3">
      <c r="A33" s="324"/>
      <c r="B33" s="324"/>
      <c r="C33" s="324"/>
      <c r="D33" s="324"/>
      <c r="E33" s="324"/>
      <c r="F33" s="324"/>
      <c r="G33" s="324"/>
      <c r="H33" s="324"/>
    </row>
    <row r="34" spans="1:8" ht="16.8" x14ac:dyDescent="0.3">
      <c r="A34" s="324"/>
      <c r="B34" s="324"/>
      <c r="C34" s="324"/>
      <c r="D34" s="324"/>
      <c r="E34" s="324"/>
      <c r="F34" s="324"/>
      <c r="G34" s="324"/>
      <c r="H34" s="324"/>
    </row>
    <row r="35" spans="1:8" ht="16.8" x14ac:dyDescent="0.3">
      <c r="A35" s="324"/>
      <c r="B35" s="324"/>
      <c r="C35" s="324"/>
      <c r="D35" s="324"/>
      <c r="E35" s="324"/>
      <c r="F35" s="324"/>
      <c r="G35" s="324"/>
      <c r="H35" s="324"/>
    </row>
    <row r="36" spans="1:8" ht="16.8" x14ac:dyDescent="0.3">
      <c r="A36" s="324"/>
      <c r="B36" s="324"/>
      <c r="C36" s="324"/>
      <c r="D36" s="324"/>
      <c r="E36" s="324"/>
      <c r="F36" s="324"/>
      <c r="G36" s="324"/>
      <c r="H36" s="324"/>
    </row>
    <row r="37" spans="1:8" ht="16.8" x14ac:dyDescent="0.3">
      <c r="A37" s="324"/>
      <c r="B37" s="324"/>
      <c r="C37" s="324"/>
      <c r="D37" s="324"/>
      <c r="E37" s="324"/>
      <c r="F37" s="324"/>
      <c r="G37" s="324"/>
      <c r="H37" s="324"/>
    </row>
    <row r="38" spans="1:8" ht="16.8" x14ac:dyDescent="0.3">
      <c r="A38" s="324"/>
      <c r="B38" s="324"/>
      <c r="C38" s="324"/>
      <c r="D38" s="324"/>
      <c r="E38" s="324"/>
      <c r="F38" s="324"/>
      <c r="G38" s="324"/>
      <c r="H38" s="324"/>
    </row>
    <row r="39" spans="1:8" ht="16.8" x14ac:dyDescent="0.3">
      <c r="A39" s="324"/>
      <c r="B39" s="324"/>
      <c r="C39" s="324"/>
      <c r="D39" s="324"/>
      <c r="E39" s="324"/>
      <c r="F39" s="324"/>
      <c r="G39" s="324"/>
      <c r="H39" s="324"/>
    </row>
    <row r="40" spans="1:8" ht="16.8" x14ac:dyDescent="0.3">
      <c r="A40" s="324"/>
      <c r="B40" s="324"/>
      <c r="C40" s="324"/>
      <c r="D40" s="324"/>
      <c r="E40" s="324"/>
      <c r="F40" s="324"/>
      <c r="G40" s="324"/>
      <c r="H40" s="324"/>
    </row>
    <row r="41" spans="1:8" ht="16.8" x14ac:dyDescent="0.3">
      <c r="A41" s="324"/>
      <c r="B41" s="324"/>
      <c r="C41" s="324"/>
      <c r="D41" s="324"/>
      <c r="E41" s="324"/>
      <c r="F41" s="324"/>
      <c r="G41" s="324"/>
      <c r="H41" s="324"/>
    </row>
    <row r="42" spans="1:8" ht="16.8" x14ac:dyDescent="0.3">
      <c r="A42" s="324"/>
      <c r="B42" s="324"/>
      <c r="C42" s="324"/>
      <c r="D42" s="324"/>
      <c r="E42" s="324"/>
      <c r="F42" s="324"/>
      <c r="G42" s="324"/>
      <c r="H42" s="324"/>
    </row>
    <row r="43" spans="1:8" ht="16.8" x14ac:dyDescent="0.3">
      <c r="A43" s="324"/>
      <c r="B43" s="324"/>
      <c r="C43" s="324"/>
      <c r="D43" s="324"/>
      <c r="E43" s="324"/>
      <c r="F43" s="324"/>
      <c r="G43" s="324"/>
      <c r="H43" s="324"/>
    </row>
    <row r="44" spans="1:8" ht="16.8" x14ac:dyDescent="0.3">
      <c r="A44" s="324"/>
      <c r="B44" s="324"/>
      <c r="C44" s="324"/>
      <c r="D44" s="324"/>
      <c r="E44" s="324"/>
      <c r="F44" s="324"/>
      <c r="G44" s="324"/>
      <c r="H44" s="324"/>
    </row>
    <row r="45" spans="1:8" ht="16.8" x14ac:dyDescent="0.3">
      <c r="A45" s="324"/>
      <c r="B45" s="324"/>
      <c r="C45" s="324"/>
      <c r="D45" s="324"/>
      <c r="E45" s="324"/>
      <c r="F45" s="324"/>
      <c r="G45" s="324"/>
      <c r="H45" s="324"/>
    </row>
    <row r="46" spans="1:8" ht="16.8" x14ac:dyDescent="0.3">
      <c r="A46" s="324"/>
      <c r="B46" s="324"/>
      <c r="C46" s="324"/>
      <c r="D46" s="324"/>
      <c r="E46" s="324"/>
      <c r="F46" s="324"/>
      <c r="G46" s="324"/>
      <c r="H46" s="324"/>
    </row>
    <row r="47" spans="1:8" ht="16.8" x14ac:dyDescent="0.3">
      <c r="A47" s="324"/>
      <c r="B47" s="324"/>
      <c r="C47" s="324"/>
      <c r="D47" s="324"/>
      <c r="E47" s="324"/>
      <c r="F47" s="324"/>
      <c r="G47" s="324"/>
      <c r="H47" s="324"/>
    </row>
    <row r="48" spans="1:8" ht="16.8" x14ac:dyDescent="0.3">
      <c r="A48" s="324"/>
      <c r="B48" s="324"/>
      <c r="C48" s="324"/>
      <c r="D48" s="324"/>
      <c r="E48" s="324"/>
      <c r="F48" s="324"/>
      <c r="G48" s="324"/>
      <c r="H48" s="324"/>
    </row>
    <row r="49" spans="1:8" ht="16.8" x14ac:dyDescent="0.3">
      <c r="A49" s="324"/>
      <c r="B49" s="324"/>
      <c r="C49" s="324"/>
      <c r="D49" s="324"/>
      <c r="E49" s="324"/>
      <c r="F49" s="324"/>
      <c r="G49" s="324"/>
      <c r="H49" s="324"/>
    </row>
    <row r="50" spans="1:8" ht="16.8" x14ac:dyDescent="0.3">
      <c r="A50" s="324"/>
      <c r="B50" s="324"/>
      <c r="C50" s="324"/>
      <c r="D50" s="324"/>
      <c r="E50" s="324"/>
      <c r="F50" s="324"/>
      <c r="G50" s="324"/>
      <c r="H50" s="324"/>
    </row>
    <row r="51" spans="1:8" ht="16.8" x14ac:dyDescent="0.3">
      <c r="A51" s="324"/>
      <c r="B51" s="324"/>
      <c r="C51" s="324"/>
      <c r="D51" s="324"/>
      <c r="E51" s="324"/>
      <c r="F51" s="324"/>
      <c r="G51" s="324"/>
      <c r="H51" s="324"/>
    </row>
    <row r="52" spans="1:8" ht="16.8" x14ac:dyDescent="0.3">
      <c r="A52" s="324"/>
      <c r="B52" s="324"/>
      <c r="C52" s="324"/>
      <c r="D52" s="324"/>
      <c r="E52" s="324"/>
      <c r="F52" s="324"/>
      <c r="G52" s="324"/>
      <c r="H52" s="324"/>
    </row>
    <row r="53" spans="1:8" ht="16.8" x14ac:dyDescent="0.3">
      <c r="A53" s="324"/>
      <c r="B53" s="324"/>
      <c r="C53" s="324"/>
      <c r="D53" s="324"/>
      <c r="E53" s="324"/>
      <c r="F53" s="324"/>
      <c r="G53" s="324"/>
      <c r="H53" s="324"/>
    </row>
    <row r="54" spans="1:8" ht="16.8" x14ac:dyDescent="0.3">
      <c r="A54" s="324"/>
      <c r="B54" s="324"/>
      <c r="C54" s="324"/>
      <c r="D54" s="324"/>
      <c r="E54" s="324"/>
      <c r="F54" s="324"/>
      <c r="G54" s="324"/>
      <c r="H54" s="324"/>
    </row>
    <row r="55" spans="1:8" ht="16.8" x14ac:dyDescent="0.3">
      <c r="A55" s="324"/>
      <c r="B55" s="324"/>
      <c r="C55" s="324"/>
      <c r="D55" s="324"/>
      <c r="E55" s="324"/>
      <c r="F55" s="324"/>
      <c r="G55" s="324"/>
      <c r="H55" s="324"/>
    </row>
    <row r="56" spans="1:8" ht="16.8" x14ac:dyDescent="0.3">
      <c r="A56" s="324"/>
      <c r="B56" s="324"/>
      <c r="C56" s="324"/>
      <c r="D56" s="324"/>
      <c r="E56" s="324"/>
      <c r="F56" s="324"/>
      <c r="G56" s="324"/>
      <c r="H56" s="324"/>
    </row>
    <row r="57" spans="1:8" ht="16.8" x14ac:dyDescent="0.3">
      <c r="A57" s="324"/>
      <c r="B57" s="324"/>
      <c r="C57" s="324"/>
      <c r="D57" s="324"/>
      <c r="E57" s="324"/>
      <c r="F57" s="324"/>
      <c r="G57" s="324"/>
      <c r="H57" s="324"/>
    </row>
    <row r="58" spans="1:8" ht="16.8" x14ac:dyDescent="0.3">
      <c r="A58" s="324"/>
      <c r="B58" s="324"/>
      <c r="C58" s="324"/>
      <c r="D58" s="324"/>
      <c r="E58" s="324"/>
      <c r="F58" s="324"/>
      <c r="G58" s="324"/>
      <c r="H58" s="324"/>
    </row>
    <row r="59" spans="1:8" ht="16.8" x14ac:dyDescent="0.3">
      <c r="A59" s="324"/>
      <c r="B59" s="324"/>
      <c r="C59" s="324"/>
      <c r="D59" s="324"/>
      <c r="E59" s="324"/>
      <c r="F59" s="324"/>
      <c r="G59" s="324"/>
      <c r="H59" s="324"/>
    </row>
    <row r="60" spans="1:8" ht="16.8" x14ac:dyDescent="0.3">
      <c r="A60" s="324"/>
      <c r="B60" s="324"/>
      <c r="C60" s="324"/>
      <c r="D60" s="324"/>
      <c r="E60" s="324"/>
      <c r="F60" s="324"/>
      <c r="G60" s="324"/>
      <c r="H60" s="324"/>
    </row>
    <row r="61" spans="1:8" ht="16.8" x14ac:dyDescent="0.3">
      <c r="A61" s="324"/>
      <c r="B61" s="324"/>
      <c r="C61" s="324"/>
      <c r="D61" s="324"/>
      <c r="E61" s="324"/>
      <c r="F61" s="324"/>
      <c r="G61" s="324"/>
      <c r="H61" s="324"/>
    </row>
    <row r="62" spans="1:8" ht="16.8" x14ac:dyDescent="0.3">
      <c r="A62" s="324"/>
      <c r="B62" s="324"/>
      <c r="C62" s="324"/>
      <c r="D62" s="324"/>
      <c r="E62" s="324"/>
      <c r="F62" s="324"/>
      <c r="G62" s="324"/>
      <c r="H62" s="324"/>
    </row>
  </sheetData>
  <mergeCells count="1">
    <mergeCell ref="A3:H3"/>
  </mergeCells>
  <pageMargins left="0.7" right="0.7" top="0.75" bottom="0.75" header="0.3" footer="0.3"/>
  <pageSetup paperSize="9" scale="9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6631D-E8F9-46EA-88CD-10552A9D0374}">
  <sheetPr>
    <tabColor rgb="FF92D050"/>
  </sheetPr>
  <dimension ref="A1:J63"/>
  <sheetViews>
    <sheetView view="pageBreakPreview" zoomScaleNormal="100" zoomScaleSheetLayoutView="100" workbookViewId="0">
      <selection activeCell="H1" sqref="H1"/>
    </sheetView>
  </sheetViews>
  <sheetFormatPr defaultRowHeight="13.2" x14ac:dyDescent="0.25"/>
  <cols>
    <col min="1" max="1" width="4.6640625" style="439" customWidth="1"/>
    <col min="2" max="4" width="8" style="439" customWidth="1"/>
    <col min="5" max="5" width="20.44140625" style="439" customWidth="1"/>
    <col min="6" max="6" width="12.6640625" style="439" bestFit="1" customWidth="1"/>
    <col min="7" max="7" width="12.6640625" style="439" customWidth="1"/>
    <col min="8" max="8" width="11.109375" style="439" customWidth="1"/>
    <col min="9" max="10" width="9.109375" style="9"/>
    <col min="11" max="256" width="9.109375" style="10"/>
    <col min="257" max="257" width="4.6640625" style="10" customWidth="1"/>
    <col min="258" max="260" width="8" style="10" customWidth="1"/>
    <col min="261" max="261" width="20.44140625" style="10" customWidth="1"/>
    <col min="262" max="262" width="12.6640625" style="10" bestFit="1" customWidth="1"/>
    <col min="263" max="263" width="12.6640625" style="10" customWidth="1"/>
    <col min="264" max="264" width="11.109375" style="10" customWidth="1"/>
    <col min="265" max="512" width="9.109375" style="10"/>
    <col min="513" max="513" width="4.6640625" style="10" customWidth="1"/>
    <col min="514" max="516" width="8" style="10" customWidth="1"/>
    <col min="517" max="517" width="20.44140625" style="10" customWidth="1"/>
    <col min="518" max="518" width="12.6640625" style="10" bestFit="1" customWidth="1"/>
    <col min="519" max="519" width="12.6640625" style="10" customWidth="1"/>
    <col min="520" max="520" width="11.109375" style="10" customWidth="1"/>
    <col min="521" max="768" width="9.109375" style="10"/>
    <col min="769" max="769" width="4.6640625" style="10" customWidth="1"/>
    <col min="770" max="772" width="8" style="10" customWidth="1"/>
    <col min="773" max="773" width="20.44140625" style="10" customWidth="1"/>
    <col min="774" max="774" width="12.6640625" style="10" bestFit="1" customWidth="1"/>
    <col min="775" max="775" width="12.6640625" style="10" customWidth="1"/>
    <col min="776" max="776" width="11.109375" style="10" customWidth="1"/>
    <col min="777" max="1024" width="9.109375" style="10"/>
    <col min="1025" max="1025" width="4.6640625" style="10" customWidth="1"/>
    <col min="1026" max="1028" width="8" style="10" customWidth="1"/>
    <col min="1029" max="1029" width="20.44140625" style="10" customWidth="1"/>
    <col min="1030" max="1030" width="12.6640625" style="10" bestFit="1" customWidth="1"/>
    <col min="1031" max="1031" width="12.6640625" style="10" customWidth="1"/>
    <col min="1032" max="1032" width="11.109375" style="10" customWidth="1"/>
    <col min="1033" max="1280" width="9.109375" style="10"/>
    <col min="1281" max="1281" width="4.6640625" style="10" customWidth="1"/>
    <col min="1282" max="1284" width="8" style="10" customWidth="1"/>
    <col min="1285" max="1285" width="20.44140625" style="10" customWidth="1"/>
    <col min="1286" max="1286" width="12.6640625" style="10" bestFit="1" customWidth="1"/>
    <col min="1287" max="1287" width="12.6640625" style="10" customWidth="1"/>
    <col min="1288" max="1288" width="11.109375" style="10" customWidth="1"/>
    <col min="1289" max="1536" width="9.109375" style="10"/>
    <col min="1537" max="1537" width="4.6640625" style="10" customWidth="1"/>
    <col min="1538" max="1540" width="8" style="10" customWidth="1"/>
    <col min="1541" max="1541" width="20.44140625" style="10" customWidth="1"/>
    <col min="1542" max="1542" width="12.6640625" style="10" bestFit="1" customWidth="1"/>
    <col min="1543" max="1543" width="12.6640625" style="10" customWidth="1"/>
    <col min="1544" max="1544" width="11.109375" style="10" customWidth="1"/>
    <col min="1545" max="1792" width="9.109375" style="10"/>
    <col min="1793" max="1793" width="4.6640625" style="10" customWidth="1"/>
    <col min="1794" max="1796" width="8" style="10" customWidth="1"/>
    <col min="1797" max="1797" width="20.44140625" style="10" customWidth="1"/>
    <col min="1798" max="1798" width="12.6640625" style="10" bestFit="1" customWidth="1"/>
    <col min="1799" max="1799" width="12.6640625" style="10" customWidth="1"/>
    <col min="1800" max="1800" width="11.109375" style="10" customWidth="1"/>
    <col min="1801" max="2048" width="9.109375" style="10"/>
    <col min="2049" max="2049" width="4.6640625" style="10" customWidth="1"/>
    <col min="2050" max="2052" width="8" style="10" customWidth="1"/>
    <col min="2053" max="2053" width="20.44140625" style="10" customWidth="1"/>
    <col min="2054" max="2054" width="12.6640625" style="10" bestFit="1" customWidth="1"/>
    <col min="2055" max="2055" width="12.6640625" style="10" customWidth="1"/>
    <col min="2056" max="2056" width="11.109375" style="10" customWidth="1"/>
    <col min="2057" max="2304" width="9.109375" style="10"/>
    <col min="2305" max="2305" width="4.6640625" style="10" customWidth="1"/>
    <col min="2306" max="2308" width="8" style="10" customWidth="1"/>
    <col min="2309" max="2309" width="20.44140625" style="10" customWidth="1"/>
    <col min="2310" max="2310" width="12.6640625" style="10" bestFit="1" customWidth="1"/>
    <col min="2311" max="2311" width="12.6640625" style="10" customWidth="1"/>
    <col min="2312" max="2312" width="11.109375" style="10" customWidth="1"/>
    <col min="2313" max="2560" width="9.109375" style="10"/>
    <col min="2561" max="2561" width="4.6640625" style="10" customWidth="1"/>
    <col min="2562" max="2564" width="8" style="10" customWidth="1"/>
    <col min="2565" max="2565" width="20.44140625" style="10" customWidth="1"/>
    <col min="2566" max="2566" width="12.6640625" style="10" bestFit="1" customWidth="1"/>
    <col min="2567" max="2567" width="12.6640625" style="10" customWidth="1"/>
    <col min="2568" max="2568" width="11.109375" style="10" customWidth="1"/>
    <col min="2569" max="2816" width="9.109375" style="10"/>
    <col min="2817" max="2817" width="4.6640625" style="10" customWidth="1"/>
    <col min="2818" max="2820" width="8" style="10" customWidth="1"/>
    <col min="2821" max="2821" width="20.44140625" style="10" customWidth="1"/>
    <col min="2822" max="2822" width="12.6640625" style="10" bestFit="1" customWidth="1"/>
    <col min="2823" max="2823" width="12.6640625" style="10" customWidth="1"/>
    <col min="2824" max="2824" width="11.109375" style="10" customWidth="1"/>
    <col min="2825" max="3072" width="9.109375" style="10"/>
    <col min="3073" max="3073" width="4.6640625" style="10" customWidth="1"/>
    <col min="3074" max="3076" width="8" style="10" customWidth="1"/>
    <col min="3077" max="3077" width="20.44140625" style="10" customWidth="1"/>
    <col min="3078" max="3078" width="12.6640625" style="10" bestFit="1" customWidth="1"/>
    <col min="3079" max="3079" width="12.6640625" style="10" customWidth="1"/>
    <col min="3080" max="3080" width="11.109375" style="10" customWidth="1"/>
    <col min="3081" max="3328" width="9.109375" style="10"/>
    <col min="3329" max="3329" width="4.6640625" style="10" customWidth="1"/>
    <col min="3330" max="3332" width="8" style="10" customWidth="1"/>
    <col min="3333" max="3333" width="20.44140625" style="10" customWidth="1"/>
    <col min="3334" max="3334" width="12.6640625" style="10" bestFit="1" customWidth="1"/>
    <col min="3335" max="3335" width="12.6640625" style="10" customWidth="1"/>
    <col min="3336" max="3336" width="11.109375" style="10" customWidth="1"/>
    <col min="3337" max="3584" width="9.109375" style="10"/>
    <col min="3585" max="3585" width="4.6640625" style="10" customWidth="1"/>
    <col min="3586" max="3588" width="8" style="10" customWidth="1"/>
    <col min="3589" max="3589" width="20.44140625" style="10" customWidth="1"/>
    <col min="3590" max="3590" width="12.6640625" style="10" bestFit="1" customWidth="1"/>
    <col min="3591" max="3591" width="12.6640625" style="10" customWidth="1"/>
    <col min="3592" max="3592" width="11.109375" style="10" customWidth="1"/>
    <col min="3593" max="3840" width="9.109375" style="10"/>
    <col min="3841" max="3841" width="4.6640625" style="10" customWidth="1"/>
    <col min="3842" max="3844" width="8" style="10" customWidth="1"/>
    <col min="3845" max="3845" width="20.44140625" style="10" customWidth="1"/>
    <col min="3846" max="3846" width="12.6640625" style="10" bestFit="1" customWidth="1"/>
    <col min="3847" max="3847" width="12.6640625" style="10" customWidth="1"/>
    <col min="3848" max="3848" width="11.109375" style="10" customWidth="1"/>
    <col min="3849" max="4096" width="9.109375" style="10"/>
    <col min="4097" max="4097" width="4.6640625" style="10" customWidth="1"/>
    <col min="4098" max="4100" width="8" style="10" customWidth="1"/>
    <col min="4101" max="4101" width="20.44140625" style="10" customWidth="1"/>
    <col min="4102" max="4102" width="12.6640625" style="10" bestFit="1" customWidth="1"/>
    <col min="4103" max="4103" width="12.6640625" style="10" customWidth="1"/>
    <col min="4104" max="4104" width="11.109375" style="10" customWidth="1"/>
    <col min="4105" max="4352" width="9.109375" style="10"/>
    <col min="4353" max="4353" width="4.6640625" style="10" customWidth="1"/>
    <col min="4354" max="4356" width="8" style="10" customWidth="1"/>
    <col min="4357" max="4357" width="20.44140625" style="10" customWidth="1"/>
    <col min="4358" max="4358" width="12.6640625" style="10" bestFit="1" customWidth="1"/>
    <col min="4359" max="4359" width="12.6640625" style="10" customWidth="1"/>
    <col min="4360" max="4360" width="11.109375" style="10" customWidth="1"/>
    <col min="4361" max="4608" width="9.109375" style="10"/>
    <col min="4609" max="4609" width="4.6640625" style="10" customWidth="1"/>
    <col min="4610" max="4612" width="8" style="10" customWidth="1"/>
    <col min="4613" max="4613" width="20.44140625" style="10" customWidth="1"/>
    <col min="4614" max="4614" width="12.6640625" style="10" bestFit="1" customWidth="1"/>
    <col min="4615" max="4615" width="12.6640625" style="10" customWidth="1"/>
    <col min="4616" max="4616" width="11.109375" style="10" customWidth="1"/>
    <col min="4617" max="4864" width="9.109375" style="10"/>
    <col min="4865" max="4865" width="4.6640625" style="10" customWidth="1"/>
    <col min="4866" max="4868" width="8" style="10" customWidth="1"/>
    <col min="4869" max="4869" width="20.44140625" style="10" customWidth="1"/>
    <col min="4870" max="4870" width="12.6640625" style="10" bestFit="1" customWidth="1"/>
    <col min="4871" max="4871" width="12.6640625" style="10" customWidth="1"/>
    <col min="4872" max="4872" width="11.109375" style="10" customWidth="1"/>
    <col min="4873" max="5120" width="9.109375" style="10"/>
    <col min="5121" max="5121" width="4.6640625" style="10" customWidth="1"/>
    <col min="5122" max="5124" width="8" style="10" customWidth="1"/>
    <col min="5125" max="5125" width="20.44140625" style="10" customWidth="1"/>
    <col min="5126" max="5126" width="12.6640625" style="10" bestFit="1" customWidth="1"/>
    <col min="5127" max="5127" width="12.6640625" style="10" customWidth="1"/>
    <col min="5128" max="5128" width="11.109375" style="10" customWidth="1"/>
    <col min="5129" max="5376" width="9.109375" style="10"/>
    <col min="5377" max="5377" width="4.6640625" style="10" customWidth="1"/>
    <col min="5378" max="5380" width="8" style="10" customWidth="1"/>
    <col min="5381" max="5381" width="20.44140625" style="10" customWidth="1"/>
    <col min="5382" max="5382" width="12.6640625" style="10" bestFit="1" customWidth="1"/>
    <col min="5383" max="5383" width="12.6640625" style="10" customWidth="1"/>
    <col min="5384" max="5384" width="11.109375" style="10" customWidth="1"/>
    <col min="5385" max="5632" width="9.109375" style="10"/>
    <col min="5633" max="5633" width="4.6640625" style="10" customWidth="1"/>
    <col min="5634" max="5636" width="8" style="10" customWidth="1"/>
    <col min="5637" max="5637" width="20.44140625" style="10" customWidth="1"/>
    <col min="5638" max="5638" width="12.6640625" style="10" bestFit="1" customWidth="1"/>
    <col min="5639" max="5639" width="12.6640625" style="10" customWidth="1"/>
    <col min="5640" max="5640" width="11.109375" style="10" customWidth="1"/>
    <col min="5641" max="5888" width="9.109375" style="10"/>
    <col min="5889" max="5889" width="4.6640625" style="10" customWidth="1"/>
    <col min="5890" max="5892" width="8" style="10" customWidth="1"/>
    <col min="5893" max="5893" width="20.44140625" style="10" customWidth="1"/>
    <col min="5894" max="5894" width="12.6640625" style="10" bestFit="1" customWidth="1"/>
    <col min="5895" max="5895" width="12.6640625" style="10" customWidth="1"/>
    <col min="5896" max="5896" width="11.109375" style="10" customWidth="1"/>
    <col min="5897" max="6144" width="9.109375" style="10"/>
    <col min="6145" max="6145" width="4.6640625" style="10" customWidth="1"/>
    <col min="6146" max="6148" width="8" style="10" customWidth="1"/>
    <col min="6149" max="6149" width="20.44140625" style="10" customWidth="1"/>
    <col min="6150" max="6150" width="12.6640625" style="10" bestFit="1" customWidth="1"/>
    <col min="6151" max="6151" width="12.6640625" style="10" customWidth="1"/>
    <col min="6152" max="6152" width="11.109375" style="10" customWidth="1"/>
    <col min="6153" max="6400" width="9.109375" style="10"/>
    <col min="6401" max="6401" width="4.6640625" style="10" customWidth="1"/>
    <col min="6402" max="6404" width="8" style="10" customWidth="1"/>
    <col min="6405" max="6405" width="20.44140625" style="10" customWidth="1"/>
    <col min="6406" max="6406" width="12.6640625" style="10" bestFit="1" customWidth="1"/>
    <col min="6407" max="6407" width="12.6640625" style="10" customWidth="1"/>
    <col min="6408" max="6408" width="11.109375" style="10" customWidth="1"/>
    <col min="6409" max="6656" width="9.109375" style="10"/>
    <col min="6657" max="6657" width="4.6640625" style="10" customWidth="1"/>
    <col min="6658" max="6660" width="8" style="10" customWidth="1"/>
    <col min="6661" max="6661" width="20.44140625" style="10" customWidth="1"/>
    <col min="6662" max="6662" width="12.6640625" style="10" bestFit="1" customWidth="1"/>
    <col min="6663" max="6663" width="12.6640625" style="10" customWidth="1"/>
    <col min="6664" max="6664" width="11.109375" style="10" customWidth="1"/>
    <col min="6665" max="6912" width="9.109375" style="10"/>
    <col min="6913" max="6913" width="4.6640625" style="10" customWidth="1"/>
    <col min="6914" max="6916" width="8" style="10" customWidth="1"/>
    <col min="6917" max="6917" width="20.44140625" style="10" customWidth="1"/>
    <col min="6918" max="6918" width="12.6640625" style="10" bestFit="1" customWidth="1"/>
    <col min="6919" max="6919" width="12.6640625" style="10" customWidth="1"/>
    <col min="6920" max="6920" width="11.109375" style="10" customWidth="1"/>
    <col min="6921" max="7168" width="9.109375" style="10"/>
    <col min="7169" max="7169" width="4.6640625" style="10" customWidth="1"/>
    <col min="7170" max="7172" width="8" style="10" customWidth="1"/>
    <col min="7173" max="7173" width="20.44140625" style="10" customWidth="1"/>
    <col min="7174" max="7174" width="12.6640625" style="10" bestFit="1" customWidth="1"/>
    <col min="7175" max="7175" width="12.6640625" style="10" customWidth="1"/>
    <col min="7176" max="7176" width="11.109375" style="10" customWidth="1"/>
    <col min="7177" max="7424" width="9.109375" style="10"/>
    <col min="7425" max="7425" width="4.6640625" style="10" customWidth="1"/>
    <col min="7426" max="7428" width="8" style="10" customWidth="1"/>
    <col min="7429" max="7429" width="20.44140625" style="10" customWidth="1"/>
    <col min="7430" max="7430" width="12.6640625" style="10" bestFit="1" customWidth="1"/>
    <col min="7431" max="7431" width="12.6640625" style="10" customWidth="1"/>
    <col min="7432" max="7432" width="11.109375" style="10" customWidth="1"/>
    <col min="7433" max="7680" width="9.109375" style="10"/>
    <col min="7681" max="7681" width="4.6640625" style="10" customWidth="1"/>
    <col min="7682" max="7684" width="8" style="10" customWidth="1"/>
    <col min="7685" max="7685" width="20.44140625" style="10" customWidth="1"/>
    <col min="7686" max="7686" width="12.6640625" style="10" bestFit="1" customWidth="1"/>
    <col min="7687" max="7687" width="12.6640625" style="10" customWidth="1"/>
    <col min="7688" max="7688" width="11.109375" style="10" customWidth="1"/>
    <col min="7689" max="7936" width="9.109375" style="10"/>
    <col min="7937" max="7937" width="4.6640625" style="10" customWidth="1"/>
    <col min="7938" max="7940" width="8" style="10" customWidth="1"/>
    <col min="7941" max="7941" width="20.44140625" style="10" customWidth="1"/>
    <col min="7942" max="7942" width="12.6640625" style="10" bestFit="1" customWidth="1"/>
    <col min="7943" max="7943" width="12.6640625" style="10" customWidth="1"/>
    <col min="7944" max="7944" width="11.109375" style="10" customWidth="1"/>
    <col min="7945" max="8192" width="9.109375" style="10"/>
    <col min="8193" max="8193" width="4.6640625" style="10" customWidth="1"/>
    <col min="8194" max="8196" width="8" style="10" customWidth="1"/>
    <col min="8197" max="8197" width="20.44140625" style="10" customWidth="1"/>
    <col min="8198" max="8198" width="12.6640625" style="10" bestFit="1" customWidth="1"/>
    <col min="8199" max="8199" width="12.6640625" style="10" customWidth="1"/>
    <col min="8200" max="8200" width="11.109375" style="10" customWidth="1"/>
    <col min="8201" max="8448" width="9.109375" style="10"/>
    <col min="8449" max="8449" width="4.6640625" style="10" customWidth="1"/>
    <col min="8450" max="8452" width="8" style="10" customWidth="1"/>
    <col min="8453" max="8453" width="20.44140625" style="10" customWidth="1"/>
    <col min="8454" max="8454" width="12.6640625" style="10" bestFit="1" customWidth="1"/>
    <col min="8455" max="8455" width="12.6640625" style="10" customWidth="1"/>
    <col min="8456" max="8456" width="11.109375" style="10" customWidth="1"/>
    <col min="8457" max="8704" width="9.109375" style="10"/>
    <col min="8705" max="8705" width="4.6640625" style="10" customWidth="1"/>
    <col min="8706" max="8708" width="8" style="10" customWidth="1"/>
    <col min="8709" max="8709" width="20.44140625" style="10" customWidth="1"/>
    <col min="8710" max="8710" width="12.6640625" style="10" bestFit="1" customWidth="1"/>
    <col min="8711" max="8711" width="12.6640625" style="10" customWidth="1"/>
    <col min="8712" max="8712" width="11.109375" style="10" customWidth="1"/>
    <col min="8713" max="8960" width="9.109375" style="10"/>
    <col min="8961" max="8961" width="4.6640625" style="10" customWidth="1"/>
    <col min="8962" max="8964" width="8" style="10" customWidth="1"/>
    <col min="8965" max="8965" width="20.44140625" style="10" customWidth="1"/>
    <col min="8966" max="8966" width="12.6640625" style="10" bestFit="1" customWidth="1"/>
    <col min="8967" max="8967" width="12.6640625" style="10" customWidth="1"/>
    <col min="8968" max="8968" width="11.109375" style="10" customWidth="1"/>
    <col min="8969" max="9216" width="9.109375" style="10"/>
    <col min="9217" max="9217" width="4.6640625" style="10" customWidth="1"/>
    <col min="9218" max="9220" width="8" style="10" customWidth="1"/>
    <col min="9221" max="9221" width="20.44140625" style="10" customWidth="1"/>
    <col min="9222" max="9222" width="12.6640625" style="10" bestFit="1" customWidth="1"/>
    <col min="9223" max="9223" width="12.6640625" style="10" customWidth="1"/>
    <col min="9224" max="9224" width="11.109375" style="10" customWidth="1"/>
    <col min="9225" max="9472" width="9.109375" style="10"/>
    <col min="9473" max="9473" width="4.6640625" style="10" customWidth="1"/>
    <col min="9474" max="9476" width="8" style="10" customWidth="1"/>
    <col min="9477" max="9477" width="20.44140625" style="10" customWidth="1"/>
    <col min="9478" max="9478" width="12.6640625" style="10" bestFit="1" customWidth="1"/>
    <col min="9479" max="9479" width="12.6640625" style="10" customWidth="1"/>
    <col min="9480" max="9480" width="11.109375" style="10" customWidth="1"/>
    <col min="9481" max="9728" width="9.109375" style="10"/>
    <col min="9729" max="9729" width="4.6640625" style="10" customWidth="1"/>
    <col min="9730" max="9732" width="8" style="10" customWidth="1"/>
    <col min="9733" max="9733" width="20.44140625" style="10" customWidth="1"/>
    <col min="9734" max="9734" width="12.6640625" style="10" bestFit="1" customWidth="1"/>
    <col min="9735" max="9735" width="12.6640625" style="10" customWidth="1"/>
    <col min="9736" max="9736" width="11.109375" style="10" customWidth="1"/>
    <col min="9737" max="9984" width="9.109375" style="10"/>
    <col min="9985" max="9985" width="4.6640625" style="10" customWidth="1"/>
    <col min="9986" max="9988" width="8" style="10" customWidth="1"/>
    <col min="9989" max="9989" width="20.44140625" style="10" customWidth="1"/>
    <col min="9990" max="9990" width="12.6640625" style="10" bestFit="1" customWidth="1"/>
    <col min="9991" max="9991" width="12.6640625" style="10" customWidth="1"/>
    <col min="9992" max="9992" width="11.109375" style="10" customWidth="1"/>
    <col min="9993" max="10240" width="9.109375" style="10"/>
    <col min="10241" max="10241" width="4.6640625" style="10" customWidth="1"/>
    <col min="10242" max="10244" width="8" style="10" customWidth="1"/>
    <col min="10245" max="10245" width="20.44140625" style="10" customWidth="1"/>
    <col min="10246" max="10246" width="12.6640625" style="10" bestFit="1" customWidth="1"/>
    <col min="10247" max="10247" width="12.6640625" style="10" customWidth="1"/>
    <col min="10248" max="10248" width="11.109375" style="10" customWidth="1"/>
    <col min="10249" max="10496" width="9.109375" style="10"/>
    <col min="10497" max="10497" width="4.6640625" style="10" customWidth="1"/>
    <col min="10498" max="10500" width="8" style="10" customWidth="1"/>
    <col min="10501" max="10501" width="20.44140625" style="10" customWidth="1"/>
    <col min="10502" max="10502" width="12.6640625" style="10" bestFit="1" customWidth="1"/>
    <col min="10503" max="10503" width="12.6640625" style="10" customWidth="1"/>
    <col min="10504" max="10504" width="11.109375" style="10" customWidth="1"/>
    <col min="10505" max="10752" width="9.109375" style="10"/>
    <col min="10753" max="10753" width="4.6640625" style="10" customWidth="1"/>
    <col min="10754" max="10756" width="8" style="10" customWidth="1"/>
    <col min="10757" max="10757" width="20.44140625" style="10" customWidth="1"/>
    <col min="10758" max="10758" width="12.6640625" style="10" bestFit="1" customWidth="1"/>
    <col min="10759" max="10759" width="12.6640625" style="10" customWidth="1"/>
    <col min="10760" max="10760" width="11.109375" style="10" customWidth="1"/>
    <col min="10761" max="11008" width="9.109375" style="10"/>
    <col min="11009" max="11009" width="4.6640625" style="10" customWidth="1"/>
    <col min="11010" max="11012" width="8" style="10" customWidth="1"/>
    <col min="11013" max="11013" width="20.44140625" style="10" customWidth="1"/>
    <col min="11014" max="11014" width="12.6640625" style="10" bestFit="1" customWidth="1"/>
    <col min="11015" max="11015" width="12.6640625" style="10" customWidth="1"/>
    <col min="11016" max="11016" width="11.109375" style="10" customWidth="1"/>
    <col min="11017" max="11264" width="9.109375" style="10"/>
    <col min="11265" max="11265" width="4.6640625" style="10" customWidth="1"/>
    <col min="11266" max="11268" width="8" style="10" customWidth="1"/>
    <col min="11269" max="11269" width="20.44140625" style="10" customWidth="1"/>
    <col min="11270" max="11270" width="12.6640625" style="10" bestFit="1" customWidth="1"/>
    <col min="11271" max="11271" width="12.6640625" style="10" customWidth="1"/>
    <col min="11272" max="11272" width="11.109375" style="10" customWidth="1"/>
    <col min="11273" max="11520" width="9.109375" style="10"/>
    <col min="11521" max="11521" width="4.6640625" style="10" customWidth="1"/>
    <col min="11522" max="11524" width="8" style="10" customWidth="1"/>
    <col min="11525" max="11525" width="20.44140625" style="10" customWidth="1"/>
    <col min="11526" max="11526" width="12.6640625" style="10" bestFit="1" customWidth="1"/>
    <col min="11527" max="11527" width="12.6640625" style="10" customWidth="1"/>
    <col min="11528" max="11528" width="11.109375" style="10" customWidth="1"/>
    <col min="11529" max="11776" width="9.109375" style="10"/>
    <col min="11777" max="11777" width="4.6640625" style="10" customWidth="1"/>
    <col min="11778" max="11780" width="8" style="10" customWidth="1"/>
    <col min="11781" max="11781" width="20.44140625" style="10" customWidth="1"/>
    <col min="11782" max="11782" width="12.6640625" style="10" bestFit="1" customWidth="1"/>
    <col min="11783" max="11783" width="12.6640625" style="10" customWidth="1"/>
    <col min="11784" max="11784" width="11.109375" style="10" customWidth="1"/>
    <col min="11785" max="12032" width="9.109375" style="10"/>
    <col min="12033" max="12033" width="4.6640625" style="10" customWidth="1"/>
    <col min="12034" max="12036" width="8" style="10" customWidth="1"/>
    <col min="12037" max="12037" width="20.44140625" style="10" customWidth="1"/>
    <col min="12038" max="12038" width="12.6640625" style="10" bestFit="1" customWidth="1"/>
    <col min="12039" max="12039" width="12.6640625" style="10" customWidth="1"/>
    <col min="12040" max="12040" width="11.109375" style="10" customWidth="1"/>
    <col min="12041" max="12288" width="9.109375" style="10"/>
    <col min="12289" max="12289" width="4.6640625" style="10" customWidth="1"/>
    <col min="12290" max="12292" width="8" style="10" customWidth="1"/>
    <col min="12293" max="12293" width="20.44140625" style="10" customWidth="1"/>
    <col min="12294" max="12294" width="12.6640625" style="10" bestFit="1" customWidth="1"/>
    <col min="12295" max="12295" width="12.6640625" style="10" customWidth="1"/>
    <col min="12296" max="12296" width="11.109375" style="10" customWidth="1"/>
    <col min="12297" max="12544" width="9.109375" style="10"/>
    <col min="12545" max="12545" width="4.6640625" style="10" customWidth="1"/>
    <col min="12546" max="12548" width="8" style="10" customWidth="1"/>
    <col min="12549" max="12549" width="20.44140625" style="10" customWidth="1"/>
    <col min="12550" max="12550" width="12.6640625" style="10" bestFit="1" customWidth="1"/>
    <col min="12551" max="12551" width="12.6640625" style="10" customWidth="1"/>
    <col min="12552" max="12552" width="11.109375" style="10" customWidth="1"/>
    <col min="12553" max="12800" width="9.109375" style="10"/>
    <col min="12801" max="12801" width="4.6640625" style="10" customWidth="1"/>
    <col min="12802" max="12804" width="8" style="10" customWidth="1"/>
    <col min="12805" max="12805" width="20.44140625" style="10" customWidth="1"/>
    <col min="12806" max="12806" width="12.6640625" style="10" bestFit="1" customWidth="1"/>
    <col min="12807" max="12807" width="12.6640625" style="10" customWidth="1"/>
    <col min="12808" max="12808" width="11.109375" style="10" customWidth="1"/>
    <col min="12809" max="13056" width="9.109375" style="10"/>
    <col min="13057" max="13057" width="4.6640625" style="10" customWidth="1"/>
    <col min="13058" max="13060" width="8" style="10" customWidth="1"/>
    <col min="13061" max="13061" width="20.44140625" style="10" customWidth="1"/>
    <col min="13062" max="13062" width="12.6640625" style="10" bestFit="1" customWidth="1"/>
    <col min="13063" max="13063" width="12.6640625" style="10" customWidth="1"/>
    <col min="13064" max="13064" width="11.109375" style="10" customWidth="1"/>
    <col min="13065" max="13312" width="9.109375" style="10"/>
    <col min="13313" max="13313" width="4.6640625" style="10" customWidth="1"/>
    <col min="13314" max="13316" width="8" style="10" customWidth="1"/>
    <col min="13317" max="13317" width="20.44140625" style="10" customWidth="1"/>
    <col min="13318" max="13318" width="12.6640625" style="10" bestFit="1" customWidth="1"/>
    <col min="13319" max="13319" width="12.6640625" style="10" customWidth="1"/>
    <col min="13320" max="13320" width="11.109375" style="10" customWidth="1"/>
    <col min="13321" max="13568" width="9.109375" style="10"/>
    <col min="13569" max="13569" width="4.6640625" style="10" customWidth="1"/>
    <col min="13570" max="13572" width="8" style="10" customWidth="1"/>
    <col min="13573" max="13573" width="20.44140625" style="10" customWidth="1"/>
    <col min="13574" max="13574" width="12.6640625" style="10" bestFit="1" customWidth="1"/>
    <col min="13575" max="13575" width="12.6640625" style="10" customWidth="1"/>
    <col min="13576" max="13576" width="11.109375" style="10" customWidth="1"/>
    <col min="13577" max="13824" width="9.109375" style="10"/>
    <col min="13825" max="13825" width="4.6640625" style="10" customWidth="1"/>
    <col min="13826" max="13828" width="8" style="10" customWidth="1"/>
    <col min="13829" max="13829" width="20.44140625" style="10" customWidth="1"/>
    <col min="13830" max="13830" width="12.6640625" style="10" bestFit="1" customWidth="1"/>
    <col min="13831" max="13831" width="12.6640625" style="10" customWidth="1"/>
    <col min="13832" max="13832" width="11.109375" style="10" customWidth="1"/>
    <col min="13833" max="14080" width="9.109375" style="10"/>
    <col min="14081" max="14081" width="4.6640625" style="10" customWidth="1"/>
    <col min="14082" max="14084" width="8" style="10" customWidth="1"/>
    <col min="14085" max="14085" width="20.44140625" style="10" customWidth="1"/>
    <col min="14086" max="14086" width="12.6640625" style="10" bestFit="1" customWidth="1"/>
    <col min="14087" max="14087" width="12.6640625" style="10" customWidth="1"/>
    <col min="14088" max="14088" width="11.109375" style="10" customWidth="1"/>
    <col min="14089" max="14336" width="9.109375" style="10"/>
    <col min="14337" max="14337" width="4.6640625" style="10" customWidth="1"/>
    <col min="14338" max="14340" width="8" style="10" customWidth="1"/>
    <col min="14341" max="14341" width="20.44140625" style="10" customWidth="1"/>
    <col min="14342" max="14342" width="12.6640625" style="10" bestFit="1" customWidth="1"/>
    <col min="14343" max="14343" width="12.6640625" style="10" customWidth="1"/>
    <col min="14344" max="14344" width="11.109375" style="10" customWidth="1"/>
    <col min="14345" max="14592" width="9.109375" style="10"/>
    <col min="14593" max="14593" width="4.6640625" style="10" customWidth="1"/>
    <col min="14594" max="14596" width="8" style="10" customWidth="1"/>
    <col min="14597" max="14597" width="20.44140625" style="10" customWidth="1"/>
    <col min="14598" max="14598" width="12.6640625" style="10" bestFit="1" customWidth="1"/>
    <col min="14599" max="14599" width="12.6640625" style="10" customWidth="1"/>
    <col min="14600" max="14600" width="11.109375" style="10" customWidth="1"/>
    <col min="14601" max="14848" width="9.109375" style="10"/>
    <col min="14849" max="14849" width="4.6640625" style="10" customWidth="1"/>
    <col min="14850" max="14852" width="8" style="10" customWidth="1"/>
    <col min="14853" max="14853" width="20.44140625" style="10" customWidth="1"/>
    <col min="14854" max="14854" width="12.6640625" style="10" bestFit="1" customWidth="1"/>
    <col min="14855" max="14855" width="12.6640625" style="10" customWidth="1"/>
    <col min="14856" max="14856" width="11.109375" style="10" customWidth="1"/>
    <col min="14857" max="15104" width="9.109375" style="10"/>
    <col min="15105" max="15105" width="4.6640625" style="10" customWidth="1"/>
    <col min="15106" max="15108" width="8" style="10" customWidth="1"/>
    <col min="15109" max="15109" width="20.44140625" style="10" customWidth="1"/>
    <col min="15110" max="15110" width="12.6640625" style="10" bestFit="1" customWidth="1"/>
    <col min="15111" max="15111" width="12.6640625" style="10" customWidth="1"/>
    <col min="15112" max="15112" width="11.109375" style="10" customWidth="1"/>
    <col min="15113" max="15360" width="9.109375" style="10"/>
    <col min="15361" max="15361" width="4.6640625" style="10" customWidth="1"/>
    <col min="15362" max="15364" width="8" style="10" customWidth="1"/>
    <col min="15365" max="15365" width="20.44140625" style="10" customWidth="1"/>
    <col min="15366" max="15366" width="12.6640625" style="10" bestFit="1" customWidth="1"/>
    <col min="15367" max="15367" width="12.6640625" style="10" customWidth="1"/>
    <col min="15368" max="15368" width="11.109375" style="10" customWidth="1"/>
    <col min="15369" max="15616" width="9.109375" style="10"/>
    <col min="15617" max="15617" width="4.6640625" style="10" customWidth="1"/>
    <col min="15618" max="15620" width="8" style="10" customWidth="1"/>
    <col min="15621" max="15621" width="20.44140625" style="10" customWidth="1"/>
    <col min="15622" max="15622" width="12.6640625" style="10" bestFit="1" customWidth="1"/>
    <col min="15623" max="15623" width="12.6640625" style="10" customWidth="1"/>
    <col min="15624" max="15624" width="11.109375" style="10" customWidth="1"/>
    <col min="15625" max="15872" width="9.109375" style="10"/>
    <col min="15873" max="15873" width="4.6640625" style="10" customWidth="1"/>
    <col min="15874" max="15876" width="8" style="10" customWidth="1"/>
    <col min="15877" max="15877" width="20.44140625" style="10" customWidth="1"/>
    <col min="15878" max="15878" width="12.6640625" style="10" bestFit="1" customWidth="1"/>
    <col min="15879" max="15879" width="12.6640625" style="10" customWidth="1"/>
    <col min="15880" max="15880" width="11.109375" style="10" customWidth="1"/>
    <col min="15881" max="16128" width="9.109375" style="10"/>
    <col min="16129" max="16129" width="4.6640625" style="10" customWidth="1"/>
    <col min="16130" max="16132" width="8" style="10" customWidth="1"/>
    <col min="16133" max="16133" width="20.44140625" style="10" customWidth="1"/>
    <col min="16134" max="16134" width="12.6640625" style="10" bestFit="1" customWidth="1"/>
    <col min="16135" max="16135" width="12.6640625" style="10" customWidth="1"/>
    <col min="16136" max="16136" width="11.109375" style="10" customWidth="1"/>
    <col min="16137" max="16384" width="9.109375" style="10"/>
  </cols>
  <sheetData>
    <row r="1" spans="1:8" ht="16.8" x14ac:dyDescent="0.3">
      <c r="A1" s="429"/>
      <c r="B1" s="324"/>
      <c r="C1" s="324"/>
      <c r="D1" s="324"/>
      <c r="E1" s="324"/>
      <c r="F1" s="324"/>
      <c r="G1" s="324"/>
      <c r="H1" s="423" t="s">
        <v>1996</v>
      </c>
    </row>
    <row r="2" spans="1:8" ht="16.8" x14ac:dyDescent="0.3">
      <c r="A2" s="429"/>
      <c r="B2" s="324"/>
      <c r="C2" s="324"/>
      <c r="D2" s="324"/>
      <c r="E2" s="324"/>
      <c r="F2" s="324"/>
      <c r="G2" s="324"/>
      <c r="H2" s="424"/>
    </row>
    <row r="3" spans="1:8" ht="16.8" x14ac:dyDescent="0.3">
      <c r="A3" s="588" t="s">
        <v>1618</v>
      </c>
      <c r="B3" s="588"/>
      <c r="C3" s="588"/>
      <c r="D3" s="588"/>
      <c r="E3" s="588"/>
      <c r="F3" s="588"/>
      <c r="G3" s="588"/>
      <c r="H3" s="588"/>
    </row>
    <row r="4" spans="1:8" ht="16.8" x14ac:dyDescent="0.3">
      <c r="A4" s="429"/>
      <c r="B4" s="429"/>
      <c r="C4" s="429"/>
      <c r="D4" s="429"/>
      <c r="E4" s="429"/>
      <c r="F4" s="429"/>
      <c r="G4" s="429"/>
      <c r="H4" s="433" t="s">
        <v>25</v>
      </c>
    </row>
    <row r="5" spans="1:8" ht="33.6" x14ac:dyDescent="0.3">
      <c r="A5" s="429"/>
      <c r="B5" s="429"/>
      <c r="C5" s="429"/>
      <c r="D5" s="429"/>
      <c r="E5" s="429"/>
      <c r="F5" s="434" t="s">
        <v>159</v>
      </c>
      <c r="G5" s="434" t="s">
        <v>466</v>
      </c>
      <c r="H5" s="435" t="s">
        <v>1611</v>
      </c>
    </row>
    <row r="6" spans="1:8" ht="16.8" x14ac:dyDescent="0.3">
      <c r="A6" s="429"/>
      <c r="B6" s="429"/>
      <c r="C6" s="429"/>
      <c r="D6" s="429"/>
      <c r="E6" s="429"/>
      <c r="F6" s="429"/>
      <c r="G6" s="429"/>
      <c r="H6" s="429"/>
    </row>
    <row r="7" spans="1:8" ht="16.8" x14ac:dyDescent="0.3">
      <c r="A7" s="429" t="s">
        <v>46</v>
      </c>
      <c r="B7" s="429"/>
      <c r="C7" s="429"/>
      <c r="D7" s="429"/>
      <c r="E7" s="429"/>
      <c r="F7" s="429"/>
      <c r="G7" s="429"/>
      <c r="H7" s="436"/>
    </row>
    <row r="8" spans="1:8" ht="16.8" x14ac:dyDescent="0.3">
      <c r="A8" s="429"/>
      <c r="B8" s="429" t="s">
        <v>1613</v>
      </c>
      <c r="C8" s="429"/>
      <c r="D8" s="429"/>
      <c r="E8" s="429"/>
      <c r="F8" s="429">
        <v>0</v>
      </c>
      <c r="G8" s="429">
        <v>13</v>
      </c>
      <c r="H8" s="436">
        <v>12</v>
      </c>
    </row>
    <row r="9" spans="1:8" ht="16.8" x14ac:dyDescent="0.3">
      <c r="A9" s="429"/>
      <c r="B9" s="429" t="s">
        <v>1614</v>
      </c>
      <c r="C9" s="429"/>
      <c r="D9" s="429"/>
      <c r="E9" s="429"/>
      <c r="F9" s="429">
        <v>0</v>
      </c>
      <c r="G9" s="429">
        <v>202</v>
      </c>
      <c r="H9" s="436">
        <v>194</v>
      </c>
    </row>
    <row r="10" spans="1:8" ht="16.8" x14ac:dyDescent="0.3">
      <c r="A10" s="429"/>
      <c r="B10" s="429" t="s">
        <v>1615</v>
      </c>
      <c r="C10" s="429"/>
      <c r="D10" s="429"/>
      <c r="E10" s="429"/>
      <c r="F10" s="436">
        <v>200</v>
      </c>
      <c r="G10" s="436">
        <v>268</v>
      </c>
      <c r="H10" s="436">
        <v>267</v>
      </c>
    </row>
    <row r="11" spans="1:8" ht="16.8" x14ac:dyDescent="0.3">
      <c r="A11" s="429"/>
      <c r="B11" s="324" t="s">
        <v>1620</v>
      </c>
      <c r="C11" s="429"/>
      <c r="D11" s="429"/>
      <c r="E11" s="429"/>
      <c r="F11" s="436">
        <v>54</v>
      </c>
      <c r="G11" s="436">
        <v>128</v>
      </c>
      <c r="H11" s="436">
        <v>127</v>
      </c>
    </row>
    <row r="12" spans="1:8" ht="16.8" x14ac:dyDescent="0.3">
      <c r="A12" s="429"/>
      <c r="B12" s="429"/>
      <c r="C12" s="429"/>
      <c r="D12" s="429"/>
      <c r="E12" s="429"/>
      <c r="F12" s="436"/>
      <c r="G12" s="436"/>
      <c r="H12" s="436"/>
    </row>
    <row r="13" spans="1:8" ht="16.8" x14ac:dyDescent="0.3">
      <c r="A13" s="429" t="s">
        <v>206</v>
      </c>
      <c r="B13" s="429"/>
      <c r="C13" s="429"/>
      <c r="D13" s="429"/>
      <c r="E13" s="429"/>
      <c r="F13" s="436"/>
      <c r="G13" s="436"/>
      <c r="H13" s="436"/>
    </row>
    <row r="14" spans="1:8" ht="16.8" x14ac:dyDescent="0.3">
      <c r="A14" s="429"/>
      <c r="B14" s="429" t="s">
        <v>1613</v>
      </c>
      <c r="C14" s="429"/>
      <c r="D14" s="429"/>
      <c r="E14" s="429"/>
      <c r="F14" s="436">
        <v>0</v>
      </c>
      <c r="G14" s="436">
        <v>563</v>
      </c>
      <c r="H14" s="436">
        <v>563</v>
      </c>
    </row>
    <row r="15" spans="1:8" ht="16.8" x14ac:dyDescent="0.3">
      <c r="A15" s="429"/>
      <c r="B15" s="429" t="s">
        <v>1616</v>
      </c>
      <c r="C15" s="429"/>
      <c r="D15" s="429"/>
      <c r="E15" s="429"/>
      <c r="F15" s="436">
        <v>0</v>
      </c>
      <c r="G15" s="436">
        <v>63</v>
      </c>
      <c r="H15" s="436">
        <v>63</v>
      </c>
    </row>
    <row r="16" spans="1:8" ht="16.8" x14ac:dyDescent="0.3">
      <c r="A16" s="429"/>
      <c r="B16" s="429" t="s">
        <v>1614</v>
      </c>
      <c r="C16" s="429"/>
      <c r="D16" s="429"/>
      <c r="E16" s="429"/>
      <c r="F16" s="436">
        <v>0</v>
      </c>
      <c r="G16" s="436">
        <v>623</v>
      </c>
      <c r="H16" s="436">
        <v>623</v>
      </c>
    </row>
    <row r="17" spans="1:8" ht="16.8" x14ac:dyDescent="0.3">
      <c r="A17" s="429"/>
      <c r="B17" s="429" t="s">
        <v>1615</v>
      </c>
      <c r="C17" s="429"/>
      <c r="D17" s="429"/>
      <c r="E17" s="429"/>
      <c r="F17" s="436">
        <v>3372</v>
      </c>
      <c r="G17" s="436">
        <v>13806</v>
      </c>
      <c r="H17" s="436">
        <v>13806</v>
      </c>
    </row>
    <row r="18" spans="1:8" ht="16.8" x14ac:dyDescent="0.3">
      <c r="A18" s="429"/>
      <c r="B18" s="324" t="s">
        <v>1620</v>
      </c>
      <c r="C18" s="429"/>
      <c r="D18" s="429"/>
      <c r="E18" s="429"/>
      <c r="F18" s="436">
        <v>170</v>
      </c>
      <c r="G18" s="436">
        <v>2761</v>
      </c>
      <c r="H18" s="436">
        <v>2761</v>
      </c>
    </row>
    <row r="19" spans="1:8" ht="16.8" x14ac:dyDescent="0.3">
      <c r="A19" s="429"/>
      <c r="B19" s="429"/>
      <c r="C19" s="429"/>
      <c r="D19" s="429"/>
      <c r="E19" s="429"/>
      <c r="F19" s="436"/>
      <c r="G19" s="436"/>
      <c r="H19" s="436"/>
    </row>
    <row r="20" spans="1:8" ht="16.8" x14ac:dyDescent="0.3">
      <c r="A20" s="429" t="s">
        <v>174</v>
      </c>
      <c r="B20" s="429"/>
      <c r="C20" s="429"/>
      <c r="D20" s="429"/>
      <c r="E20" s="429"/>
      <c r="F20" s="436"/>
      <c r="G20" s="436"/>
      <c r="H20" s="436"/>
    </row>
    <row r="21" spans="1:8" ht="16.8" x14ac:dyDescent="0.3">
      <c r="A21" s="429"/>
      <c r="B21" s="429" t="s">
        <v>1614</v>
      </c>
      <c r="C21" s="429"/>
      <c r="D21" s="429"/>
      <c r="E21" s="429"/>
      <c r="F21" s="436">
        <v>790</v>
      </c>
      <c r="G21" s="436">
        <v>647</v>
      </c>
      <c r="H21" s="436">
        <v>207</v>
      </c>
    </row>
    <row r="22" spans="1:8" ht="16.8" x14ac:dyDescent="0.3">
      <c r="A22" s="429"/>
      <c r="B22" s="429" t="s">
        <v>1615</v>
      </c>
      <c r="C22" s="429"/>
      <c r="D22" s="429"/>
      <c r="E22" s="429"/>
      <c r="F22" s="436">
        <v>2010</v>
      </c>
      <c r="G22" s="436">
        <v>3320</v>
      </c>
      <c r="H22" s="436">
        <v>1769</v>
      </c>
    </row>
    <row r="23" spans="1:8" ht="16.8" x14ac:dyDescent="0.3">
      <c r="A23" s="429"/>
      <c r="B23" s="324" t="s">
        <v>1620</v>
      </c>
      <c r="C23" s="429"/>
      <c r="D23" s="429"/>
      <c r="E23" s="429"/>
      <c r="F23" s="436">
        <v>756</v>
      </c>
      <c r="G23" s="436">
        <v>1056</v>
      </c>
      <c r="H23" s="436">
        <v>509</v>
      </c>
    </row>
    <row r="24" spans="1:8" ht="16.8" x14ac:dyDescent="0.3">
      <c r="A24" s="429"/>
      <c r="B24" s="429"/>
      <c r="C24" s="429"/>
      <c r="D24" s="429"/>
      <c r="E24" s="429"/>
      <c r="F24" s="436"/>
      <c r="G24" s="436"/>
      <c r="H24" s="436"/>
    </row>
    <row r="25" spans="1:8" ht="16.8" x14ac:dyDescent="0.3">
      <c r="A25" s="429" t="s">
        <v>160</v>
      </c>
      <c r="B25" s="429"/>
      <c r="C25" s="429"/>
      <c r="D25" s="429"/>
      <c r="E25" s="429"/>
      <c r="F25" s="436"/>
      <c r="G25" s="436"/>
      <c r="H25" s="436"/>
    </row>
    <row r="26" spans="1:8" ht="16.8" x14ac:dyDescent="0.3">
      <c r="A26" s="429"/>
      <c r="B26" s="429" t="s">
        <v>1614</v>
      </c>
      <c r="C26" s="429"/>
      <c r="D26" s="429"/>
      <c r="E26" s="429"/>
      <c r="F26" s="436">
        <v>520</v>
      </c>
      <c r="G26" s="436">
        <v>520</v>
      </c>
      <c r="H26" s="436">
        <v>138</v>
      </c>
    </row>
    <row r="27" spans="1:8" ht="16.8" x14ac:dyDescent="0.3">
      <c r="A27" s="429"/>
      <c r="B27" s="429" t="s">
        <v>1615</v>
      </c>
      <c r="C27" s="429"/>
      <c r="D27" s="429"/>
      <c r="E27" s="429"/>
      <c r="F27" s="436">
        <v>3380</v>
      </c>
      <c r="G27" s="436">
        <v>3955</v>
      </c>
      <c r="H27" s="436">
        <v>3156</v>
      </c>
    </row>
    <row r="28" spans="1:8" ht="16.8" x14ac:dyDescent="0.3">
      <c r="A28" s="429"/>
      <c r="B28" s="324" t="s">
        <v>1620</v>
      </c>
      <c r="C28" s="429"/>
      <c r="D28" s="429"/>
      <c r="E28" s="429"/>
      <c r="F28" s="436">
        <v>1053</v>
      </c>
      <c r="G28" s="436">
        <v>1278</v>
      </c>
      <c r="H28" s="436">
        <v>873</v>
      </c>
    </row>
    <row r="29" spans="1:8" ht="16.8" x14ac:dyDescent="0.3">
      <c r="A29" s="429"/>
      <c r="B29" s="429"/>
      <c r="C29" s="429"/>
      <c r="D29" s="429"/>
      <c r="E29" s="429"/>
      <c r="F29" s="436"/>
      <c r="G29" s="436"/>
      <c r="H29" s="436"/>
    </row>
    <row r="30" spans="1:8" ht="16.8" x14ac:dyDescent="0.3">
      <c r="A30" s="429" t="s">
        <v>47</v>
      </c>
      <c r="B30" s="429"/>
      <c r="C30" s="429"/>
      <c r="D30" s="429"/>
      <c r="E30" s="429"/>
      <c r="F30" s="436"/>
      <c r="G30" s="436"/>
      <c r="H30" s="436"/>
    </row>
    <row r="31" spans="1:8" ht="16.8" x14ac:dyDescent="0.3">
      <c r="A31" s="429"/>
      <c r="B31" s="429" t="s">
        <v>1613</v>
      </c>
      <c r="C31" s="429"/>
      <c r="D31" s="429"/>
      <c r="E31" s="429"/>
      <c r="F31" s="436">
        <v>575</v>
      </c>
      <c r="G31" s="436">
        <v>80</v>
      </c>
      <c r="H31" s="436">
        <v>80</v>
      </c>
    </row>
    <row r="32" spans="1:8" ht="16.8" x14ac:dyDescent="0.3">
      <c r="A32" s="429"/>
      <c r="B32" s="429" t="s">
        <v>1616</v>
      </c>
      <c r="C32" s="429"/>
      <c r="D32" s="429"/>
      <c r="E32" s="429"/>
      <c r="F32" s="436">
        <v>315</v>
      </c>
      <c r="G32" s="436">
        <v>0</v>
      </c>
      <c r="H32" s="436">
        <v>0</v>
      </c>
    </row>
    <row r="33" spans="1:8" ht="16.8" x14ac:dyDescent="0.3">
      <c r="A33" s="429"/>
      <c r="B33" s="429" t="s">
        <v>1614</v>
      </c>
      <c r="C33" s="429"/>
      <c r="D33" s="429"/>
      <c r="E33" s="429"/>
      <c r="F33" s="436">
        <v>1000</v>
      </c>
      <c r="G33" s="436">
        <v>350</v>
      </c>
      <c r="H33" s="436">
        <v>338</v>
      </c>
    </row>
    <row r="34" spans="1:8" ht="16.8" x14ac:dyDescent="0.3">
      <c r="A34" s="429"/>
      <c r="B34" s="429" t="s">
        <v>1615</v>
      </c>
      <c r="C34" s="429"/>
      <c r="D34" s="429"/>
      <c r="E34" s="429"/>
      <c r="F34" s="436">
        <v>3150</v>
      </c>
      <c r="G34" s="436">
        <v>6786</v>
      </c>
      <c r="H34" s="436">
        <v>6786</v>
      </c>
    </row>
    <row r="35" spans="1:8" ht="16.8" x14ac:dyDescent="0.3">
      <c r="A35" s="429"/>
      <c r="B35" s="324" t="s">
        <v>1619</v>
      </c>
      <c r="C35" s="429"/>
      <c r="D35" s="429"/>
      <c r="E35" s="429"/>
      <c r="F35" s="436">
        <v>1360</v>
      </c>
      <c r="G35" s="436">
        <v>1974</v>
      </c>
      <c r="H35" s="436">
        <v>1896</v>
      </c>
    </row>
    <row r="36" spans="1:8" ht="16.8" x14ac:dyDescent="0.3">
      <c r="A36" s="429"/>
      <c r="B36" s="324"/>
      <c r="C36" s="429"/>
      <c r="D36" s="429"/>
      <c r="E36" s="429"/>
      <c r="F36" s="436"/>
      <c r="G36" s="436"/>
      <c r="H36" s="436"/>
    </row>
    <row r="37" spans="1:8" ht="16.8" x14ac:dyDescent="0.3">
      <c r="A37" s="429" t="s">
        <v>1589</v>
      </c>
      <c r="B37" s="429"/>
      <c r="C37" s="429"/>
      <c r="D37" s="429"/>
      <c r="E37" s="429"/>
      <c r="F37" s="436"/>
      <c r="G37" s="436"/>
      <c r="H37" s="436"/>
    </row>
    <row r="38" spans="1:8" ht="16.8" x14ac:dyDescent="0.3">
      <c r="A38" s="429"/>
      <c r="B38" s="429" t="s">
        <v>1613</v>
      </c>
      <c r="C38" s="429"/>
      <c r="D38" s="429"/>
      <c r="E38" s="429"/>
      <c r="F38" s="436">
        <v>0</v>
      </c>
      <c r="G38" s="436">
        <v>1795</v>
      </c>
      <c r="H38" s="436">
        <v>635</v>
      </c>
    </row>
    <row r="39" spans="1:8" ht="16.8" x14ac:dyDescent="0.3">
      <c r="A39" s="429"/>
      <c r="B39" s="429" t="s">
        <v>1616</v>
      </c>
      <c r="C39" s="429"/>
      <c r="D39" s="429"/>
      <c r="E39" s="429"/>
      <c r="F39" s="436">
        <v>312186</v>
      </c>
      <c r="G39" s="436">
        <v>448099</v>
      </c>
      <c r="H39" s="436">
        <v>127248</v>
      </c>
    </row>
    <row r="40" spans="1:8" ht="16.8" x14ac:dyDescent="0.3">
      <c r="A40" s="429"/>
      <c r="B40" s="429" t="s">
        <v>1614</v>
      </c>
      <c r="C40" s="429"/>
      <c r="D40" s="429"/>
      <c r="E40" s="429"/>
      <c r="F40" s="436">
        <v>638</v>
      </c>
      <c r="G40" s="436">
        <v>3287</v>
      </c>
      <c r="H40" s="436">
        <v>3099</v>
      </c>
    </row>
    <row r="41" spans="1:8" ht="16.8" x14ac:dyDescent="0.3">
      <c r="A41" s="429"/>
      <c r="B41" s="429" t="s">
        <v>1615</v>
      </c>
      <c r="C41" s="429"/>
      <c r="D41" s="429"/>
      <c r="E41" s="429"/>
      <c r="F41" s="436">
        <v>392782</v>
      </c>
      <c r="G41" s="436">
        <v>184468</v>
      </c>
      <c r="H41" s="436">
        <v>34331</v>
      </c>
    </row>
    <row r="42" spans="1:8" ht="16.8" x14ac:dyDescent="0.3">
      <c r="A42" s="429"/>
      <c r="B42" s="324" t="s">
        <v>1620</v>
      </c>
      <c r="C42" s="429"/>
      <c r="D42" s="429"/>
      <c r="E42" s="429"/>
      <c r="F42" s="436">
        <v>192707</v>
      </c>
      <c r="G42" s="436">
        <v>163940</v>
      </c>
      <c r="H42" s="436">
        <v>28415</v>
      </c>
    </row>
    <row r="43" spans="1:8" ht="16.8" x14ac:dyDescent="0.3">
      <c r="A43" s="429"/>
      <c r="B43" s="429"/>
      <c r="C43" s="429"/>
      <c r="D43" s="429"/>
      <c r="E43" s="429"/>
      <c r="F43" s="436"/>
      <c r="G43" s="436"/>
      <c r="H43" s="436"/>
    </row>
    <row r="44" spans="1:8" ht="16.8" x14ac:dyDescent="0.3">
      <c r="A44" s="437" t="s">
        <v>24</v>
      </c>
      <c r="B44" s="429"/>
      <c r="C44" s="429"/>
      <c r="D44" s="429"/>
      <c r="E44" s="429"/>
      <c r="F44" s="438">
        <f>SUM(F7:F43)</f>
        <v>917018</v>
      </c>
      <c r="G44" s="438">
        <f>SUM(G7:G43)</f>
        <v>839982</v>
      </c>
      <c r="H44" s="438">
        <f>SUM(H7:H43)</f>
        <v>227896</v>
      </c>
    </row>
    <row r="45" spans="1:8" ht="16.8" x14ac:dyDescent="0.3">
      <c r="A45" s="429"/>
      <c r="B45" s="429"/>
      <c r="C45" s="429"/>
      <c r="D45" s="429"/>
      <c r="E45" s="429"/>
      <c r="F45" s="429"/>
      <c r="G45" s="429"/>
      <c r="H45" s="429"/>
    </row>
    <row r="46" spans="1:8" ht="16.8" x14ac:dyDescent="0.3">
      <c r="A46" s="429"/>
      <c r="B46" s="429"/>
      <c r="C46" s="429"/>
      <c r="D46" s="429"/>
      <c r="E46" s="429"/>
      <c r="F46" s="429"/>
      <c r="G46" s="429"/>
      <c r="H46" s="429"/>
    </row>
    <row r="47" spans="1:8" ht="16.8" x14ac:dyDescent="0.3">
      <c r="A47" s="429"/>
      <c r="B47" s="429"/>
      <c r="C47" s="429"/>
      <c r="D47" s="429"/>
      <c r="E47" s="429"/>
      <c r="F47" s="429"/>
      <c r="G47" s="429"/>
      <c r="H47" s="429"/>
    </row>
    <row r="48" spans="1:8" ht="16.8" x14ac:dyDescent="0.3">
      <c r="A48" s="429"/>
      <c r="B48" s="429"/>
      <c r="C48" s="429"/>
      <c r="D48" s="429"/>
      <c r="E48" s="429"/>
      <c r="F48" s="429"/>
      <c r="G48" s="429"/>
      <c r="H48" s="429"/>
    </row>
    <row r="49" spans="1:8" ht="16.8" x14ac:dyDescent="0.3">
      <c r="A49" s="429"/>
      <c r="B49" s="429"/>
      <c r="C49" s="429"/>
      <c r="D49" s="429"/>
      <c r="E49" s="429"/>
      <c r="F49" s="429"/>
      <c r="G49" s="429"/>
      <c r="H49" s="429"/>
    </row>
    <row r="50" spans="1:8" ht="16.8" x14ac:dyDescent="0.3">
      <c r="A50" s="429"/>
      <c r="B50" s="429"/>
      <c r="C50" s="429"/>
      <c r="D50" s="429"/>
      <c r="E50" s="429"/>
      <c r="F50" s="429"/>
      <c r="G50" s="429"/>
      <c r="H50" s="429"/>
    </row>
    <row r="51" spans="1:8" ht="16.8" x14ac:dyDescent="0.3">
      <c r="A51" s="429"/>
      <c r="B51" s="429"/>
      <c r="C51" s="429"/>
      <c r="D51" s="429"/>
      <c r="E51" s="429"/>
      <c r="F51" s="429"/>
      <c r="G51" s="429"/>
      <c r="H51" s="429"/>
    </row>
    <row r="52" spans="1:8" ht="16.8" x14ac:dyDescent="0.3">
      <c r="A52" s="429"/>
      <c r="B52" s="429"/>
      <c r="C52" s="429"/>
      <c r="D52" s="429"/>
      <c r="E52" s="429"/>
      <c r="F52" s="429"/>
      <c r="G52" s="429"/>
      <c r="H52" s="429"/>
    </row>
    <row r="53" spans="1:8" ht="16.8" x14ac:dyDescent="0.3">
      <c r="A53" s="429"/>
      <c r="B53" s="429"/>
      <c r="C53" s="429"/>
      <c r="D53" s="429"/>
      <c r="E53" s="429"/>
      <c r="F53" s="429"/>
      <c r="G53" s="429"/>
      <c r="H53" s="429"/>
    </row>
    <row r="54" spans="1:8" ht="16.8" x14ac:dyDescent="0.3">
      <c r="A54" s="429"/>
      <c r="B54" s="429"/>
      <c r="C54" s="429"/>
      <c r="D54" s="429"/>
      <c r="E54" s="429"/>
      <c r="F54" s="429"/>
      <c r="G54" s="429"/>
      <c r="H54" s="429"/>
    </row>
    <row r="55" spans="1:8" ht="16.8" x14ac:dyDescent="0.3">
      <c r="A55" s="429"/>
      <c r="B55" s="429"/>
      <c r="C55" s="429"/>
      <c r="D55" s="429"/>
      <c r="E55" s="429"/>
      <c r="F55" s="429"/>
      <c r="G55" s="429"/>
      <c r="H55" s="429"/>
    </row>
    <row r="56" spans="1:8" ht="16.8" x14ac:dyDescent="0.3">
      <c r="A56" s="429"/>
      <c r="B56" s="429"/>
      <c r="C56" s="429"/>
      <c r="D56" s="429"/>
      <c r="E56" s="429"/>
      <c r="F56" s="429"/>
      <c r="G56" s="429"/>
      <c r="H56" s="429"/>
    </row>
    <row r="57" spans="1:8" ht="16.8" x14ac:dyDescent="0.3">
      <c r="A57" s="429"/>
      <c r="B57" s="429"/>
      <c r="C57" s="429"/>
      <c r="D57" s="429"/>
      <c r="E57" s="429"/>
      <c r="F57" s="429"/>
      <c r="G57" s="429"/>
      <c r="H57" s="429"/>
    </row>
    <row r="58" spans="1:8" ht="16.8" x14ac:dyDescent="0.3">
      <c r="A58" s="429"/>
      <c r="B58" s="429"/>
      <c r="C58" s="429"/>
      <c r="D58" s="429"/>
      <c r="E58" s="429"/>
      <c r="F58" s="429"/>
      <c r="G58" s="429"/>
      <c r="H58" s="429"/>
    </row>
    <row r="59" spans="1:8" ht="16.8" x14ac:dyDescent="0.3">
      <c r="A59" s="429"/>
      <c r="B59" s="429"/>
      <c r="C59" s="429"/>
      <c r="D59" s="429"/>
      <c r="E59" s="429"/>
      <c r="F59" s="429"/>
      <c r="G59" s="429"/>
      <c r="H59" s="429"/>
    </row>
    <row r="60" spans="1:8" ht="16.8" x14ac:dyDescent="0.3">
      <c r="A60" s="429"/>
      <c r="B60" s="429"/>
      <c r="C60" s="429"/>
      <c r="D60" s="429"/>
      <c r="E60" s="429"/>
      <c r="F60" s="429"/>
      <c r="G60" s="429"/>
      <c r="H60" s="429"/>
    </row>
    <row r="61" spans="1:8" ht="16.8" x14ac:dyDescent="0.3">
      <c r="A61" s="429"/>
      <c r="B61" s="429"/>
      <c r="C61" s="429"/>
      <c r="D61" s="429"/>
      <c r="E61" s="429"/>
      <c r="F61" s="429"/>
      <c r="G61" s="429"/>
      <c r="H61" s="429"/>
    </row>
    <row r="62" spans="1:8" ht="16.8" x14ac:dyDescent="0.3">
      <c r="A62" s="429"/>
      <c r="B62" s="429"/>
      <c r="C62" s="429"/>
      <c r="D62" s="429"/>
      <c r="E62" s="429"/>
      <c r="F62" s="429"/>
      <c r="G62" s="429"/>
      <c r="H62" s="429"/>
    </row>
    <row r="63" spans="1:8" ht="16.8" x14ac:dyDescent="0.3">
      <c r="A63" s="429"/>
      <c r="B63" s="429"/>
      <c r="C63" s="429"/>
      <c r="D63" s="429"/>
      <c r="E63" s="429"/>
      <c r="F63" s="429"/>
      <c r="G63" s="429"/>
      <c r="H63" s="429"/>
    </row>
  </sheetData>
  <mergeCells count="1">
    <mergeCell ref="A3:H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5E9B5-B8F0-4771-9A03-1660408E16B4}">
  <sheetPr>
    <tabColor rgb="FF92D050"/>
  </sheetPr>
  <dimension ref="A1:AI143"/>
  <sheetViews>
    <sheetView zoomScaleNormal="100" workbookViewId="0">
      <selection activeCell="E1" sqref="E1"/>
    </sheetView>
  </sheetViews>
  <sheetFormatPr defaultColWidth="9.109375" defaultRowHeight="14.4" x14ac:dyDescent="0.3"/>
  <cols>
    <col min="1" max="1" width="30" style="334" customWidth="1"/>
    <col min="2" max="2" width="5" style="334" customWidth="1"/>
    <col min="3" max="3" width="15.109375" style="334" customWidth="1"/>
    <col min="4" max="4" width="14.44140625" style="334" customWidth="1"/>
    <col min="5" max="5" width="13" style="334" customWidth="1"/>
    <col min="6" max="6" width="30" style="334" customWidth="1"/>
    <col min="7" max="7" width="5" style="334" customWidth="1"/>
    <col min="8" max="8" width="14.5546875" style="334" customWidth="1"/>
    <col min="9" max="9" width="14.33203125" style="334" customWidth="1"/>
    <col min="10" max="10" width="13" style="334" customWidth="1"/>
    <col min="11" max="11" width="30" style="334" customWidth="1"/>
    <col min="12" max="12" width="5" style="334" customWidth="1"/>
    <col min="13" max="15" width="13" style="334" customWidth="1"/>
    <col min="16" max="16" width="30" style="334" customWidth="1"/>
    <col min="17" max="17" width="5" style="334" customWidth="1"/>
    <col min="18" max="20" width="13" style="334" customWidth="1"/>
    <col min="21" max="21" width="30" style="334" customWidth="1"/>
    <col min="22" max="22" width="5" style="334" customWidth="1"/>
    <col min="23" max="25" width="13" style="334" customWidth="1"/>
    <col min="26" max="26" width="30" style="334" customWidth="1"/>
    <col min="27" max="27" width="5" style="334" customWidth="1"/>
    <col min="28" max="30" width="13" style="334" customWidth="1"/>
    <col min="31" max="31" width="30" style="334" customWidth="1"/>
    <col min="32" max="32" width="5" style="334" customWidth="1"/>
    <col min="33" max="35" width="13" style="334" customWidth="1"/>
    <col min="36" max="40" width="9.109375" style="334"/>
    <col min="41" max="119" width="13" style="334" customWidth="1"/>
    <col min="120" max="16384" width="9.109375" style="334"/>
  </cols>
  <sheetData>
    <row r="1" spans="1:35" x14ac:dyDescent="0.3">
      <c r="E1" s="251" t="s">
        <v>2013</v>
      </c>
      <c r="AE1" s="569"/>
      <c r="AI1" s="569"/>
    </row>
    <row r="3" spans="1:35" x14ac:dyDescent="0.3">
      <c r="A3" s="592" t="s">
        <v>1761</v>
      </c>
      <c r="B3" s="590"/>
      <c r="C3" s="590"/>
      <c r="D3" s="590"/>
      <c r="E3" s="590"/>
      <c r="F3" s="592" t="s">
        <v>1762</v>
      </c>
      <c r="G3" s="590"/>
      <c r="H3" s="590"/>
      <c r="I3" s="590"/>
      <c r="J3" s="590"/>
      <c r="K3" s="593" t="s">
        <v>1763</v>
      </c>
      <c r="L3" s="590"/>
      <c r="M3" s="590"/>
      <c r="N3" s="590"/>
      <c r="O3" s="590"/>
      <c r="P3" s="592" t="s">
        <v>1764</v>
      </c>
      <c r="Q3" s="590"/>
      <c r="R3" s="590"/>
      <c r="S3" s="590"/>
      <c r="T3" s="590"/>
      <c r="U3" s="592" t="s">
        <v>1765</v>
      </c>
      <c r="V3" s="590"/>
      <c r="W3" s="590"/>
      <c r="X3" s="590"/>
      <c r="Y3" s="590"/>
      <c r="Z3" s="592" t="s">
        <v>1766</v>
      </c>
      <c r="AA3" s="590"/>
      <c r="AB3" s="590"/>
      <c r="AC3" s="590"/>
      <c r="AD3" s="590"/>
      <c r="AE3" s="592" t="s">
        <v>1767</v>
      </c>
      <c r="AF3" s="590"/>
      <c r="AG3" s="590"/>
      <c r="AH3" s="590"/>
      <c r="AI3" s="590"/>
    </row>
    <row r="4" spans="1:35" ht="15.6" x14ac:dyDescent="0.3">
      <c r="A4" s="592"/>
      <c r="B4" s="590"/>
      <c r="C4" s="590"/>
      <c r="D4" s="590"/>
      <c r="E4" s="590"/>
      <c r="F4" s="592" t="s">
        <v>1768</v>
      </c>
      <c r="G4" s="590"/>
      <c r="H4" s="590"/>
      <c r="I4" s="590"/>
      <c r="J4" s="590"/>
      <c r="K4" s="593" t="s">
        <v>1769</v>
      </c>
      <c r="L4" s="590"/>
      <c r="M4" s="590"/>
      <c r="N4" s="590"/>
      <c r="O4" s="590"/>
      <c r="P4" s="592" t="s">
        <v>1770</v>
      </c>
      <c r="Q4" s="590"/>
      <c r="R4" s="590"/>
      <c r="S4" s="590"/>
      <c r="T4" s="590"/>
      <c r="U4" s="592" t="s">
        <v>1771</v>
      </c>
      <c r="V4" s="590"/>
      <c r="W4" s="590"/>
      <c r="X4" s="590"/>
      <c r="Y4" s="590"/>
      <c r="Z4" s="592" t="s">
        <v>1772</v>
      </c>
      <c r="AA4" s="590"/>
      <c r="AB4" s="590"/>
      <c r="AC4" s="590"/>
      <c r="AD4" s="590"/>
      <c r="AE4" s="592" t="s">
        <v>1773</v>
      </c>
      <c r="AF4" s="590"/>
      <c r="AG4" s="590"/>
      <c r="AH4" s="590"/>
      <c r="AI4" s="590"/>
    </row>
    <row r="6" spans="1:35" ht="15.6" x14ac:dyDescent="0.4">
      <c r="A6" s="589" t="s">
        <v>1774</v>
      </c>
      <c r="B6" s="590"/>
      <c r="C6" s="590"/>
      <c r="D6" s="590"/>
      <c r="E6" s="590"/>
      <c r="F6" s="589" t="s">
        <v>1774</v>
      </c>
      <c r="G6" s="590"/>
      <c r="H6" s="590"/>
      <c r="I6" s="590"/>
      <c r="J6" s="590"/>
      <c r="K6" s="591" t="s">
        <v>1774</v>
      </c>
      <c r="L6" s="590"/>
      <c r="M6" s="590"/>
      <c r="N6" s="590"/>
      <c r="O6" s="590"/>
      <c r="P6" s="589" t="s">
        <v>1774</v>
      </c>
      <c r="Q6" s="590"/>
      <c r="R6" s="590"/>
      <c r="S6" s="590"/>
      <c r="T6" s="590"/>
      <c r="U6" s="589" t="s">
        <v>1774</v>
      </c>
      <c r="V6" s="590"/>
      <c r="W6" s="590"/>
      <c r="X6" s="590"/>
      <c r="Y6" s="590"/>
      <c r="Z6" s="589" t="s">
        <v>1774</v>
      </c>
      <c r="AA6" s="590"/>
      <c r="AB6" s="590"/>
      <c r="AC6" s="590"/>
      <c r="AD6" s="590"/>
      <c r="AE6" s="589" t="s">
        <v>1774</v>
      </c>
      <c r="AF6" s="590"/>
      <c r="AG6" s="590"/>
      <c r="AH6" s="590"/>
      <c r="AI6" s="590"/>
    </row>
    <row r="7" spans="1:35" ht="15" thickBot="1" x14ac:dyDescent="0.35"/>
    <row r="8" spans="1:35" ht="27.6" x14ac:dyDescent="0.3">
      <c r="A8" s="358" t="s">
        <v>476</v>
      </c>
      <c r="B8" s="359" t="s">
        <v>1775</v>
      </c>
      <c r="C8" s="359" t="s">
        <v>1776</v>
      </c>
      <c r="D8" s="359" t="s">
        <v>1777</v>
      </c>
      <c r="E8" s="360" t="s">
        <v>1778</v>
      </c>
      <c r="F8" s="358" t="s">
        <v>476</v>
      </c>
      <c r="G8" s="359" t="s">
        <v>1775</v>
      </c>
      <c r="H8" s="359" t="s">
        <v>1776</v>
      </c>
      <c r="I8" s="359" t="s">
        <v>1777</v>
      </c>
      <c r="J8" s="360" t="s">
        <v>1778</v>
      </c>
      <c r="K8" s="368" t="s">
        <v>476</v>
      </c>
      <c r="L8" s="369" t="s">
        <v>1775</v>
      </c>
      <c r="M8" s="369" t="s">
        <v>1776</v>
      </c>
      <c r="N8" s="369" t="s">
        <v>1777</v>
      </c>
      <c r="O8" s="370" t="s">
        <v>1778</v>
      </c>
      <c r="P8" s="358" t="s">
        <v>476</v>
      </c>
      <c r="Q8" s="359" t="s">
        <v>1775</v>
      </c>
      <c r="R8" s="359" t="s">
        <v>1776</v>
      </c>
      <c r="S8" s="359" t="s">
        <v>1777</v>
      </c>
      <c r="T8" s="360" t="s">
        <v>1778</v>
      </c>
      <c r="U8" s="358" t="s">
        <v>476</v>
      </c>
      <c r="V8" s="359" t="s">
        <v>1775</v>
      </c>
      <c r="W8" s="359" t="s">
        <v>1776</v>
      </c>
      <c r="X8" s="359" t="s">
        <v>1777</v>
      </c>
      <c r="Y8" s="360" t="s">
        <v>1778</v>
      </c>
      <c r="Z8" s="358" t="s">
        <v>476</v>
      </c>
      <c r="AA8" s="359" t="s">
        <v>1775</v>
      </c>
      <c r="AB8" s="359" t="s">
        <v>1776</v>
      </c>
      <c r="AC8" s="359" t="s">
        <v>1777</v>
      </c>
      <c r="AD8" s="360" t="s">
        <v>1778</v>
      </c>
      <c r="AE8" s="358" t="s">
        <v>476</v>
      </c>
      <c r="AF8" s="359" t="s">
        <v>1775</v>
      </c>
      <c r="AG8" s="359" t="s">
        <v>1776</v>
      </c>
      <c r="AH8" s="359" t="s">
        <v>1777</v>
      </c>
      <c r="AI8" s="360" t="s">
        <v>1778</v>
      </c>
    </row>
    <row r="9" spans="1:35" x14ac:dyDescent="0.3">
      <c r="A9" s="361">
        <v>1</v>
      </c>
      <c r="B9" s="356">
        <v>2</v>
      </c>
      <c r="C9" s="356">
        <v>3</v>
      </c>
      <c r="D9" s="356">
        <v>4</v>
      </c>
      <c r="E9" s="362">
        <v>5</v>
      </c>
      <c r="F9" s="361">
        <v>1</v>
      </c>
      <c r="G9" s="356">
        <v>2</v>
      </c>
      <c r="H9" s="356">
        <v>3</v>
      </c>
      <c r="I9" s="356">
        <v>4</v>
      </c>
      <c r="J9" s="362">
        <v>5</v>
      </c>
      <c r="K9" s="371">
        <v>1</v>
      </c>
      <c r="L9" s="357">
        <v>2</v>
      </c>
      <c r="M9" s="357">
        <v>3</v>
      </c>
      <c r="N9" s="357">
        <v>4</v>
      </c>
      <c r="O9" s="372">
        <v>5</v>
      </c>
      <c r="P9" s="361">
        <v>1</v>
      </c>
      <c r="Q9" s="356">
        <v>2</v>
      </c>
      <c r="R9" s="356">
        <v>3</v>
      </c>
      <c r="S9" s="356">
        <v>4</v>
      </c>
      <c r="T9" s="362">
        <v>5</v>
      </c>
      <c r="U9" s="361">
        <v>1</v>
      </c>
      <c r="V9" s="356">
        <v>2</v>
      </c>
      <c r="W9" s="356">
        <v>3</v>
      </c>
      <c r="X9" s="356">
        <v>4</v>
      </c>
      <c r="Y9" s="362">
        <v>5</v>
      </c>
      <c r="Z9" s="361">
        <v>1</v>
      </c>
      <c r="AA9" s="356">
        <v>2</v>
      </c>
      <c r="AB9" s="356">
        <v>3</v>
      </c>
      <c r="AC9" s="356">
        <v>4</v>
      </c>
      <c r="AD9" s="362">
        <v>5</v>
      </c>
      <c r="AE9" s="361">
        <v>1</v>
      </c>
      <c r="AF9" s="356">
        <v>2</v>
      </c>
      <c r="AG9" s="356">
        <v>3</v>
      </c>
      <c r="AH9" s="356">
        <v>4</v>
      </c>
      <c r="AI9" s="362">
        <v>5</v>
      </c>
    </row>
    <row r="10" spans="1:35" x14ac:dyDescent="0.3">
      <c r="A10" s="354" t="s">
        <v>1779</v>
      </c>
      <c r="B10" s="355" t="s">
        <v>3</v>
      </c>
      <c r="C10" s="355" t="s">
        <v>3</v>
      </c>
      <c r="D10" s="355" t="s">
        <v>3</v>
      </c>
      <c r="E10" s="363" t="s">
        <v>3</v>
      </c>
      <c r="F10" s="343" t="s">
        <v>1779</v>
      </c>
      <c r="G10" s="337" t="s">
        <v>3</v>
      </c>
      <c r="H10" s="337" t="s">
        <v>3</v>
      </c>
      <c r="I10" s="337" t="s">
        <v>3</v>
      </c>
      <c r="J10" s="364" t="s">
        <v>3</v>
      </c>
      <c r="K10" s="373" t="s">
        <v>1779</v>
      </c>
      <c r="L10" s="351" t="s">
        <v>3</v>
      </c>
      <c r="M10" s="351" t="s">
        <v>3</v>
      </c>
      <c r="N10" s="351" t="s">
        <v>3</v>
      </c>
      <c r="O10" s="374" t="s">
        <v>3</v>
      </c>
      <c r="P10" s="343" t="s">
        <v>1779</v>
      </c>
      <c r="Q10" s="337" t="s">
        <v>3</v>
      </c>
      <c r="R10" s="337" t="s">
        <v>3</v>
      </c>
      <c r="S10" s="337" t="s">
        <v>3</v>
      </c>
      <c r="T10" s="364" t="s">
        <v>3</v>
      </c>
      <c r="U10" s="343" t="s">
        <v>1779</v>
      </c>
      <c r="V10" s="337" t="s">
        <v>3</v>
      </c>
      <c r="W10" s="337" t="s">
        <v>3</v>
      </c>
      <c r="X10" s="337" t="s">
        <v>3</v>
      </c>
      <c r="Y10" s="364" t="s">
        <v>3</v>
      </c>
      <c r="Z10" s="343" t="s">
        <v>1779</v>
      </c>
      <c r="AA10" s="337" t="s">
        <v>3</v>
      </c>
      <c r="AB10" s="337" t="s">
        <v>3</v>
      </c>
      <c r="AC10" s="337" t="s">
        <v>3</v>
      </c>
      <c r="AD10" s="364" t="s">
        <v>3</v>
      </c>
      <c r="AE10" s="343" t="s">
        <v>1779</v>
      </c>
      <c r="AF10" s="337" t="s">
        <v>3</v>
      </c>
      <c r="AG10" s="337" t="s">
        <v>3</v>
      </c>
      <c r="AH10" s="337" t="s">
        <v>3</v>
      </c>
      <c r="AI10" s="364" t="s">
        <v>3</v>
      </c>
    </row>
    <row r="11" spans="1:35" s="335" customFormat="1" ht="27.6" x14ac:dyDescent="0.3">
      <c r="A11" s="343" t="s">
        <v>1780</v>
      </c>
      <c r="B11" s="337" t="s">
        <v>1781</v>
      </c>
      <c r="C11" s="338">
        <f t="shared" ref="C11:C42" si="0">M11+R11+W11+H11+AB11+AG11</f>
        <v>13054181692</v>
      </c>
      <c r="D11" s="338">
        <f t="shared" ref="D11:D42" si="1">N11+S11+X11+I11+AC11+AH11</f>
        <v>13133938531</v>
      </c>
      <c r="E11" s="344">
        <f>D11/C11</f>
        <v>1.0061096774107929</v>
      </c>
      <c r="F11" s="343" t="s">
        <v>1780</v>
      </c>
      <c r="G11" s="337" t="s">
        <v>1781</v>
      </c>
      <c r="H11" s="352">
        <v>13042564899</v>
      </c>
      <c r="I11" s="352">
        <v>13115168305</v>
      </c>
      <c r="J11" s="365">
        <v>100</v>
      </c>
      <c r="K11" s="343" t="s">
        <v>1780</v>
      </c>
      <c r="L11" s="337" t="s">
        <v>1781</v>
      </c>
      <c r="M11" s="338">
        <v>1001710</v>
      </c>
      <c r="N11" s="338">
        <v>5232019</v>
      </c>
      <c r="O11" s="365">
        <v>522</v>
      </c>
      <c r="P11" s="343" t="s">
        <v>1780</v>
      </c>
      <c r="Q11" s="337" t="s">
        <v>1781</v>
      </c>
      <c r="R11" s="338">
        <v>4925963</v>
      </c>
      <c r="S11" s="338">
        <v>1913500</v>
      </c>
      <c r="T11" s="365">
        <v>38</v>
      </c>
      <c r="U11" s="343" t="s">
        <v>1780</v>
      </c>
      <c r="V11" s="337" t="s">
        <v>1781</v>
      </c>
      <c r="W11" s="338">
        <v>475653</v>
      </c>
      <c r="X11" s="338">
        <v>1456319</v>
      </c>
      <c r="Y11" s="365">
        <v>306</v>
      </c>
      <c r="Z11" s="343" t="s">
        <v>1780</v>
      </c>
      <c r="AA11" s="337" t="s">
        <v>1781</v>
      </c>
      <c r="AB11" s="338">
        <v>4103913</v>
      </c>
      <c r="AC11" s="338">
        <v>8952152</v>
      </c>
      <c r="AD11" s="365">
        <v>218</v>
      </c>
      <c r="AE11" s="343" t="s">
        <v>1780</v>
      </c>
      <c r="AF11" s="337" t="s">
        <v>1781</v>
      </c>
      <c r="AG11" s="338">
        <v>1109554</v>
      </c>
      <c r="AH11" s="338">
        <v>1216236</v>
      </c>
      <c r="AI11" s="365">
        <v>109</v>
      </c>
    </row>
    <row r="12" spans="1:35" s="335" customFormat="1" x14ac:dyDescent="0.3">
      <c r="A12" s="343" t="s">
        <v>1782</v>
      </c>
      <c r="B12" s="337" t="s">
        <v>1783</v>
      </c>
      <c r="C12" s="338">
        <f t="shared" si="0"/>
        <v>2709834</v>
      </c>
      <c r="D12" s="338">
        <f t="shared" si="1"/>
        <v>1843475</v>
      </c>
      <c r="E12" s="344">
        <f t="shared" ref="E12:E75" si="2">D12/C12</f>
        <v>0.68029074843698911</v>
      </c>
      <c r="F12" s="343" t="s">
        <v>1782</v>
      </c>
      <c r="G12" s="337" t="s">
        <v>1783</v>
      </c>
      <c r="H12" s="338">
        <v>1467055</v>
      </c>
      <c r="I12" s="338">
        <v>642055</v>
      </c>
      <c r="J12" s="365">
        <v>43</v>
      </c>
      <c r="K12" s="343" t="s">
        <v>1782</v>
      </c>
      <c r="L12" s="337" t="s">
        <v>1783</v>
      </c>
      <c r="M12" s="338">
        <v>385380</v>
      </c>
      <c r="N12" s="338">
        <v>635261</v>
      </c>
      <c r="O12" s="365">
        <v>164</v>
      </c>
      <c r="P12" s="343" t="s">
        <v>1782</v>
      </c>
      <c r="Q12" s="337" t="s">
        <v>1783</v>
      </c>
      <c r="R12" s="338">
        <v>640623</v>
      </c>
      <c r="S12" s="338">
        <v>426123</v>
      </c>
      <c r="T12" s="365">
        <v>66</v>
      </c>
      <c r="U12" s="343" t="s">
        <v>1782</v>
      </c>
      <c r="V12" s="337" t="s">
        <v>1783</v>
      </c>
      <c r="W12" s="338">
        <v>0</v>
      </c>
      <c r="X12" s="338">
        <v>0</v>
      </c>
      <c r="Y12" s="365">
        <v>0</v>
      </c>
      <c r="Z12" s="343" t="s">
        <v>1782</v>
      </c>
      <c r="AA12" s="337" t="s">
        <v>1783</v>
      </c>
      <c r="AB12" s="338">
        <v>216776</v>
      </c>
      <c r="AC12" s="338">
        <v>140036</v>
      </c>
      <c r="AD12" s="365">
        <v>64</v>
      </c>
      <c r="AE12" s="343" t="s">
        <v>1782</v>
      </c>
      <c r="AF12" s="337" t="s">
        <v>1783</v>
      </c>
      <c r="AG12" s="338">
        <v>0</v>
      </c>
      <c r="AH12" s="338">
        <v>0</v>
      </c>
      <c r="AI12" s="365">
        <v>0</v>
      </c>
    </row>
    <row r="13" spans="1:35" s="335" customFormat="1" x14ac:dyDescent="0.3">
      <c r="A13" s="343" t="s">
        <v>1784</v>
      </c>
      <c r="B13" s="337" t="s">
        <v>1785</v>
      </c>
      <c r="C13" s="338">
        <f t="shared" si="0"/>
        <v>1028688</v>
      </c>
      <c r="D13" s="338">
        <f t="shared" si="1"/>
        <v>1061384</v>
      </c>
      <c r="E13" s="344">
        <f t="shared" si="2"/>
        <v>1.0317841755712129</v>
      </c>
      <c r="F13" s="343" t="s">
        <v>1784</v>
      </c>
      <c r="G13" s="337" t="s">
        <v>1785</v>
      </c>
      <c r="H13" s="338">
        <v>0</v>
      </c>
      <c r="I13" s="338">
        <v>0</v>
      </c>
      <c r="J13" s="365">
        <v>0</v>
      </c>
      <c r="K13" s="343" t="s">
        <v>1784</v>
      </c>
      <c r="L13" s="337" t="s">
        <v>1785</v>
      </c>
      <c r="M13" s="338">
        <v>385380</v>
      </c>
      <c r="N13" s="338">
        <v>635261</v>
      </c>
      <c r="O13" s="365">
        <v>164</v>
      </c>
      <c r="P13" s="343" t="s">
        <v>1784</v>
      </c>
      <c r="Q13" s="337" t="s">
        <v>1785</v>
      </c>
      <c r="R13" s="338">
        <v>640623</v>
      </c>
      <c r="S13" s="338">
        <v>426123</v>
      </c>
      <c r="T13" s="365">
        <v>66</v>
      </c>
      <c r="U13" s="343" t="s">
        <v>1784</v>
      </c>
      <c r="V13" s="337" t="s">
        <v>1785</v>
      </c>
      <c r="W13" s="338">
        <v>0</v>
      </c>
      <c r="X13" s="338">
        <v>0</v>
      </c>
      <c r="Y13" s="365">
        <v>0</v>
      </c>
      <c r="Z13" s="343" t="s">
        <v>1784</v>
      </c>
      <c r="AA13" s="337" t="s">
        <v>1785</v>
      </c>
      <c r="AB13" s="338">
        <v>2685</v>
      </c>
      <c r="AC13" s="338">
        <v>0</v>
      </c>
      <c r="AD13" s="365">
        <v>0</v>
      </c>
      <c r="AE13" s="343" t="s">
        <v>1784</v>
      </c>
      <c r="AF13" s="337" t="s">
        <v>1785</v>
      </c>
      <c r="AG13" s="338">
        <v>0</v>
      </c>
      <c r="AH13" s="338">
        <v>0</v>
      </c>
      <c r="AI13" s="365">
        <v>0</v>
      </c>
    </row>
    <row r="14" spans="1:35" s="335" customFormat="1" ht="24.6" x14ac:dyDescent="0.3">
      <c r="A14" s="343" t="s">
        <v>1786</v>
      </c>
      <c r="B14" s="337" t="s">
        <v>1787</v>
      </c>
      <c r="C14" s="338">
        <f t="shared" si="0"/>
        <v>0</v>
      </c>
      <c r="D14" s="338">
        <f t="shared" si="1"/>
        <v>0</v>
      </c>
      <c r="E14" s="344">
        <v>0</v>
      </c>
      <c r="F14" s="343" t="s">
        <v>1786</v>
      </c>
      <c r="G14" s="337" t="s">
        <v>1787</v>
      </c>
      <c r="H14" s="338">
        <v>0</v>
      </c>
      <c r="I14" s="338">
        <v>0</v>
      </c>
      <c r="J14" s="365">
        <v>0</v>
      </c>
      <c r="K14" s="343" t="s">
        <v>1786</v>
      </c>
      <c r="L14" s="337" t="s">
        <v>1787</v>
      </c>
      <c r="M14" s="338">
        <v>0</v>
      </c>
      <c r="N14" s="338">
        <v>0</v>
      </c>
      <c r="O14" s="365">
        <v>0</v>
      </c>
      <c r="P14" s="343" t="s">
        <v>1786</v>
      </c>
      <c r="Q14" s="337" t="s">
        <v>1787</v>
      </c>
      <c r="R14" s="338">
        <v>0</v>
      </c>
      <c r="S14" s="338">
        <v>0</v>
      </c>
      <c r="T14" s="365">
        <v>0</v>
      </c>
      <c r="U14" s="343" t="s">
        <v>1786</v>
      </c>
      <c r="V14" s="337" t="s">
        <v>1787</v>
      </c>
      <c r="W14" s="338">
        <v>0</v>
      </c>
      <c r="X14" s="338">
        <v>0</v>
      </c>
      <c r="Y14" s="365">
        <v>0</v>
      </c>
      <c r="Z14" s="343" t="s">
        <v>1786</v>
      </c>
      <c r="AA14" s="337" t="s">
        <v>1787</v>
      </c>
      <c r="AB14" s="338">
        <v>0</v>
      </c>
      <c r="AC14" s="338">
        <v>0</v>
      </c>
      <c r="AD14" s="365">
        <v>0</v>
      </c>
      <c r="AE14" s="343" t="s">
        <v>1786</v>
      </c>
      <c r="AF14" s="337" t="s">
        <v>1787</v>
      </c>
      <c r="AG14" s="338">
        <v>0</v>
      </c>
      <c r="AH14" s="338">
        <v>0</v>
      </c>
      <c r="AI14" s="365">
        <v>0</v>
      </c>
    </row>
    <row r="15" spans="1:35" s="335" customFormat="1" ht="27.6" x14ac:dyDescent="0.3">
      <c r="A15" s="343" t="s">
        <v>1788</v>
      </c>
      <c r="B15" s="337" t="s">
        <v>1789</v>
      </c>
      <c r="C15" s="338">
        <f t="shared" si="0"/>
        <v>0</v>
      </c>
      <c r="D15" s="338">
        <f t="shared" si="1"/>
        <v>0</v>
      </c>
      <c r="E15" s="344">
        <v>0</v>
      </c>
      <c r="F15" s="343" t="s">
        <v>1788</v>
      </c>
      <c r="G15" s="337" t="s">
        <v>1789</v>
      </c>
      <c r="H15" s="338">
        <v>0</v>
      </c>
      <c r="I15" s="338">
        <v>0</v>
      </c>
      <c r="J15" s="365">
        <v>0</v>
      </c>
      <c r="K15" s="343" t="s">
        <v>1788</v>
      </c>
      <c r="L15" s="337" t="s">
        <v>1789</v>
      </c>
      <c r="M15" s="338">
        <v>0</v>
      </c>
      <c r="N15" s="338">
        <v>0</v>
      </c>
      <c r="O15" s="365">
        <v>0</v>
      </c>
      <c r="P15" s="343" t="s">
        <v>1788</v>
      </c>
      <c r="Q15" s="337" t="s">
        <v>1789</v>
      </c>
      <c r="R15" s="338">
        <v>0</v>
      </c>
      <c r="S15" s="338">
        <v>0</v>
      </c>
      <c r="T15" s="365">
        <v>0</v>
      </c>
      <c r="U15" s="343" t="s">
        <v>1788</v>
      </c>
      <c r="V15" s="337" t="s">
        <v>1789</v>
      </c>
      <c r="W15" s="338">
        <v>0</v>
      </c>
      <c r="X15" s="338">
        <v>0</v>
      </c>
      <c r="Y15" s="365">
        <v>0</v>
      </c>
      <c r="Z15" s="343" t="s">
        <v>1788</v>
      </c>
      <c r="AA15" s="337" t="s">
        <v>1789</v>
      </c>
      <c r="AB15" s="338">
        <v>0</v>
      </c>
      <c r="AC15" s="338">
        <v>0</v>
      </c>
      <c r="AD15" s="365">
        <v>0</v>
      </c>
      <c r="AE15" s="343" t="s">
        <v>1788</v>
      </c>
      <c r="AF15" s="337" t="s">
        <v>1789</v>
      </c>
      <c r="AG15" s="338">
        <v>0</v>
      </c>
      <c r="AH15" s="338">
        <v>0</v>
      </c>
      <c r="AI15" s="365">
        <v>0</v>
      </c>
    </row>
    <row r="16" spans="1:35" s="335" customFormat="1" ht="27.6" x14ac:dyDescent="0.3">
      <c r="A16" s="343" t="s">
        <v>1790</v>
      </c>
      <c r="B16" s="337" t="s">
        <v>1791</v>
      </c>
      <c r="C16" s="338">
        <f t="shared" si="0"/>
        <v>1026003</v>
      </c>
      <c r="D16" s="338">
        <f t="shared" si="1"/>
        <v>1061384</v>
      </c>
      <c r="E16" s="344">
        <f t="shared" si="2"/>
        <v>1.0344843046267895</v>
      </c>
      <c r="F16" s="343" t="s">
        <v>1790</v>
      </c>
      <c r="G16" s="337" t="s">
        <v>1791</v>
      </c>
      <c r="H16" s="338">
        <v>0</v>
      </c>
      <c r="I16" s="338">
        <v>0</v>
      </c>
      <c r="J16" s="365">
        <v>0</v>
      </c>
      <c r="K16" s="343" t="s">
        <v>1790</v>
      </c>
      <c r="L16" s="337" t="s">
        <v>1791</v>
      </c>
      <c r="M16" s="338">
        <v>385380</v>
      </c>
      <c r="N16" s="338">
        <v>635261</v>
      </c>
      <c r="O16" s="365">
        <v>164</v>
      </c>
      <c r="P16" s="343" t="s">
        <v>1790</v>
      </c>
      <c r="Q16" s="337" t="s">
        <v>1791</v>
      </c>
      <c r="R16" s="338">
        <v>640623</v>
      </c>
      <c r="S16" s="338">
        <v>426123</v>
      </c>
      <c r="T16" s="365">
        <v>66</v>
      </c>
      <c r="U16" s="343" t="s">
        <v>1790</v>
      </c>
      <c r="V16" s="337" t="s">
        <v>1791</v>
      </c>
      <c r="W16" s="338">
        <v>0</v>
      </c>
      <c r="X16" s="338">
        <v>0</v>
      </c>
      <c r="Y16" s="365">
        <v>0</v>
      </c>
      <c r="Z16" s="343" t="s">
        <v>1790</v>
      </c>
      <c r="AA16" s="337" t="s">
        <v>1791</v>
      </c>
      <c r="AB16" s="338">
        <v>0</v>
      </c>
      <c r="AC16" s="338">
        <v>0</v>
      </c>
      <c r="AD16" s="365">
        <v>0</v>
      </c>
      <c r="AE16" s="343" t="s">
        <v>1790</v>
      </c>
      <c r="AF16" s="337" t="s">
        <v>1791</v>
      </c>
      <c r="AG16" s="338">
        <v>0</v>
      </c>
      <c r="AH16" s="338">
        <v>0</v>
      </c>
      <c r="AI16" s="365">
        <v>0</v>
      </c>
    </row>
    <row r="17" spans="1:35" s="335" customFormat="1" ht="24.6" x14ac:dyDescent="0.3">
      <c r="A17" s="343" t="s">
        <v>1792</v>
      </c>
      <c r="B17" s="337" t="s">
        <v>1793</v>
      </c>
      <c r="C17" s="338">
        <f t="shared" si="0"/>
        <v>2685</v>
      </c>
      <c r="D17" s="338">
        <f t="shared" si="1"/>
        <v>0</v>
      </c>
      <c r="E17" s="344">
        <f t="shared" si="2"/>
        <v>0</v>
      </c>
      <c r="F17" s="343" t="s">
        <v>1792</v>
      </c>
      <c r="G17" s="337" t="s">
        <v>1793</v>
      </c>
      <c r="H17" s="338">
        <v>0</v>
      </c>
      <c r="I17" s="338">
        <v>0</v>
      </c>
      <c r="J17" s="365">
        <v>0</v>
      </c>
      <c r="K17" s="343" t="s">
        <v>1792</v>
      </c>
      <c r="L17" s="337" t="s">
        <v>1793</v>
      </c>
      <c r="M17" s="338">
        <v>0</v>
      </c>
      <c r="N17" s="338">
        <v>0</v>
      </c>
      <c r="O17" s="365">
        <v>0</v>
      </c>
      <c r="P17" s="343" t="s">
        <v>1792</v>
      </c>
      <c r="Q17" s="337" t="s">
        <v>1793</v>
      </c>
      <c r="R17" s="338">
        <v>0</v>
      </c>
      <c r="S17" s="338">
        <v>0</v>
      </c>
      <c r="T17" s="365">
        <v>0</v>
      </c>
      <c r="U17" s="343" t="s">
        <v>1792</v>
      </c>
      <c r="V17" s="337" t="s">
        <v>1793</v>
      </c>
      <c r="W17" s="338">
        <v>0</v>
      </c>
      <c r="X17" s="338">
        <v>0</v>
      </c>
      <c r="Y17" s="365">
        <v>0</v>
      </c>
      <c r="Z17" s="343" t="s">
        <v>1792</v>
      </c>
      <c r="AA17" s="337" t="s">
        <v>1793</v>
      </c>
      <c r="AB17" s="338">
        <v>2685</v>
      </c>
      <c r="AC17" s="338">
        <v>0</v>
      </c>
      <c r="AD17" s="365">
        <v>0</v>
      </c>
      <c r="AE17" s="343" t="s">
        <v>1792</v>
      </c>
      <c r="AF17" s="337" t="s">
        <v>1793</v>
      </c>
      <c r="AG17" s="338">
        <v>0</v>
      </c>
      <c r="AH17" s="338">
        <v>0</v>
      </c>
      <c r="AI17" s="365">
        <v>0</v>
      </c>
    </row>
    <row r="18" spans="1:35" s="335" customFormat="1" x14ac:dyDescent="0.3">
      <c r="A18" s="343" t="s">
        <v>1794</v>
      </c>
      <c r="B18" s="337" t="s">
        <v>1795</v>
      </c>
      <c r="C18" s="338">
        <f t="shared" si="0"/>
        <v>1681146</v>
      </c>
      <c r="D18" s="338">
        <f t="shared" si="1"/>
        <v>782091</v>
      </c>
      <c r="E18" s="344">
        <f t="shared" si="2"/>
        <v>0.46521301540734711</v>
      </c>
      <c r="F18" s="343" t="s">
        <v>1794</v>
      </c>
      <c r="G18" s="337" t="s">
        <v>1795</v>
      </c>
      <c r="H18" s="338">
        <v>1467055</v>
      </c>
      <c r="I18" s="338">
        <v>642055</v>
      </c>
      <c r="J18" s="365">
        <v>43</v>
      </c>
      <c r="K18" s="343" t="s">
        <v>1794</v>
      </c>
      <c r="L18" s="337" t="s">
        <v>1795</v>
      </c>
      <c r="M18" s="338">
        <v>0</v>
      </c>
      <c r="N18" s="338">
        <v>0</v>
      </c>
      <c r="O18" s="365">
        <v>0</v>
      </c>
      <c r="P18" s="343" t="s">
        <v>1794</v>
      </c>
      <c r="Q18" s="337" t="s">
        <v>1795</v>
      </c>
      <c r="R18" s="338">
        <v>0</v>
      </c>
      <c r="S18" s="338">
        <v>0</v>
      </c>
      <c r="T18" s="365">
        <v>0</v>
      </c>
      <c r="U18" s="343" t="s">
        <v>1794</v>
      </c>
      <c r="V18" s="337" t="s">
        <v>1795</v>
      </c>
      <c r="W18" s="338">
        <v>0</v>
      </c>
      <c r="X18" s="338">
        <v>0</v>
      </c>
      <c r="Y18" s="365">
        <v>0</v>
      </c>
      <c r="Z18" s="343" t="s">
        <v>1794</v>
      </c>
      <c r="AA18" s="337" t="s">
        <v>1795</v>
      </c>
      <c r="AB18" s="338">
        <v>214091</v>
      </c>
      <c r="AC18" s="338">
        <v>140036</v>
      </c>
      <c r="AD18" s="365">
        <v>65</v>
      </c>
      <c r="AE18" s="343" t="s">
        <v>1794</v>
      </c>
      <c r="AF18" s="337" t="s">
        <v>1795</v>
      </c>
      <c r="AG18" s="338">
        <v>0</v>
      </c>
      <c r="AH18" s="338">
        <v>0</v>
      </c>
      <c r="AI18" s="365">
        <v>0</v>
      </c>
    </row>
    <row r="19" spans="1:35" s="335" customFormat="1" ht="24.6" x14ac:dyDescent="0.3">
      <c r="A19" s="343" t="s">
        <v>1786</v>
      </c>
      <c r="B19" s="337" t="s">
        <v>1796</v>
      </c>
      <c r="C19" s="338">
        <f t="shared" si="0"/>
        <v>0</v>
      </c>
      <c r="D19" s="338">
        <f t="shared" si="1"/>
        <v>0</v>
      </c>
      <c r="E19" s="344">
        <v>0</v>
      </c>
      <c r="F19" s="343" t="s">
        <v>1786</v>
      </c>
      <c r="G19" s="337" t="s">
        <v>1796</v>
      </c>
      <c r="H19" s="338">
        <v>0</v>
      </c>
      <c r="I19" s="338">
        <v>0</v>
      </c>
      <c r="J19" s="365">
        <v>0</v>
      </c>
      <c r="K19" s="343" t="s">
        <v>1786</v>
      </c>
      <c r="L19" s="337" t="s">
        <v>1796</v>
      </c>
      <c r="M19" s="338">
        <v>0</v>
      </c>
      <c r="N19" s="338">
        <v>0</v>
      </c>
      <c r="O19" s="365">
        <v>0</v>
      </c>
      <c r="P19" s="343" t="s">
        <v>1786</v>
      </c>
      <c r="Q19" s="337" t="s">
        <v>1796</v>
      </c>
      <c r="R19" s="338">
        <v>0</v>
      </c>
      <c r="S19" s="338">
        <v>0</v>
      </c>
      <c r="T19" s="365">
        <v>0</v>
      </c>
      <c r="U19" s="343" t="s">
        <v>1786</v>
      </c>
      <c r="V19" s="337" t="s">
        <v>1796</v>
      </c>
      <c r="W19" s="338">
        <v>0</v>
      </c>
      <c r="X19" s="338">
        <v>0</v>
      </c>
      <c r="Y19" s="365">
        <v>0</v>
      </c>
      <c r="Z19" s="343" t="s">
        <v>1786</v>
      </c>
      <c r="AA19" s="337" t="s">
        <v>1796</v>
      </c>
      <c r="AB19" s="338">
        <v>0</v>
      </c>
      <c r="AC19" s="338">
        <v>0</v>
      </c>
      <c r="AD19" s="365">
        <v>0</v>
      </c>
      <c r="AE19" s="343" t="s">
        <v>1786</v>
      </c>
      <c r="AF19" s="337" t="s">
        <v>1796</v>
      </c>
      <c r="AG19" s="338">
        <v>0</v>
      </c>
      <c r="AH19" s="338">
        <v>0</v>
      </c>
      <c r="AI19" s="365">
        <v>0</v>
      </c>
    </row>
    <row r="20" spans="1:35" s="335" customFormat="1" ht="27.6" x14ac:dyDescent="0.3">
      <c r="A20" s="343" t="s">
        <v>1788</v>
      </c>
      <c r="B20" s="337" t="s">
        <v>1797</v>
      </c>
      <c r="C20" s="338">
        <f t="shared" si="0"/>
        <v>0</v>
      </c>
      <c r="D20" s="338">
        <f t="shared" si="1"/>
        <v>0</v>
      </c>
      <c r="E20" s="344">
        <v>0</v>
      </c>
      <c r="F20" s="343" t="s">
        <v>1788</v>
      </c>
      <c r="G20" s="337" t="s">
        <v>1797</v>
      </c>
      <c r="H20" s="338">
        <v>0</v>
      </c>
      <c r="I20" s="338">
        <v>0</v>
      </c>
      <c r="J20" s="365">
        <v>0</v>
      </c>
      <c r="K20" s="343" t="s">
        <v>1788</v>
      </c>
      <c r="L20" s="337" t="s">
        <v>1797</v>
      </c>
      <c r="M20" s="338">
        <v>0</v>
      </c>
      <c r="N20" s="338">
        <v>0</v>
      </c>
      <c r="O20" s="365">
        <v>0</v>
      </c>
      <c r="P20" s="343" t="s">
        <v>1788</v>
      </c>
      <c r="Q20" s="337" t="s">
        <v>1797</v>
      </c>
      <c r="R20" s="338">
        <v>0</v>
      </c>
      <c r="S20" s="338">
        <v>0</v>
      </c>
      <c r="T20" s="365">
        <v>0</v>
      </c>
      <c r="U20" s="343" t="s">
        <v>1788</v>
      </c>
      <c r="V20" s="337" t="s">
        <v>1797</v>
      </c>
      <c r="W20" s="338">
        <v>0</v>
      </c>
      <c r="X20" s="338">
        <v>0</v>
      </c>
      <c r="Y20" s="365">
        <v>0</v>
      </c>
      <c r="Z20" s="343" t="s">
        <v>1788</v>
      </c>
      <c r="AA20" s="337" t="s">
        <v>1797</v>
      </c>
      <c r="AB20" s="338">
        <v>0</v>
      </c>
      <c r="AC20" s="338">
        <v>0</v>
      </c>
      <c r="AD20" s="365">
        <v>0</v>
      </c>
      <c r="AE20" s="343" t="s">
        <v>1788</v>
      </c>
      <c r="AF20" s="337" t="s">
        <v>1797</v>
      </c>
      <c r="AG20" s="338">
        <v>0</v>
      </c>
      <c r="AH20" s="338">
        <v>0</v>
      </c>
      <c r="AI20" s="365">
        <v>0</v>
      </c>
    </row>
    <row r="21" spans="1:35" s="335" customFormat="1" ht="27.6" x14ac:dyDescent="0.3">
      <c r="A21" s="343" t="s">
        <v>1790</v>
      </c>
      <c r="B21" s="337" t="s">
        <v>1798</v>
      </c>
      <c r="C21" s="338">
        <f t="shared" si="0"/>
        <v>0</v>
      </c>
      <c r="D21" s="338">
        <f t="shared" si="1"/>
        <v>0</v>
      </c>
      <c r="E21" s="344">
        <v>0</v>
      </c>
      <c r="F21" s="343" t="s">
        <v>1790</v>
      </c>
      <c r="G21" s="337" t="s">
        <v>1798</v>
      </c>
      <c r="H21" s="338">
        <v>0</v>
      </c>
      <c r="I21" s="338">
        <v>0</v>
      </c>
      <c r="J21" s="365">
        <v>0</v>
      </c>
      <c r="K21" s="343" t="s">
        <v>1790</v>
      </c>
      <c r="L21" s="337" t="s">
        <v>1798</v>
      </c>
      <c r="M21" s="338">
        <v>0</v>
      </c>
      <c r="N21" s="338">
        <v>0</v>
      </c>
      <c r="O21" s="365">
        <v>0</v>
      </c>
      <c r="P21" s="343" t="s">
        <v>1790</v>
      </c>
      <c r="Q21" s="337" t="s">
        <v>1798</v>
      </c>
      <c r="R21" s="338">
        <v>0</v>
      </c>
      <c r="S21" s="338">
        <v>0</v>
      </c>
      <c r="T21" s="365">
        <v>0</v>
      </c>
      <c r="U21" s="343" t="s">
        <v>1790</v>
      </c>
      <c r="V21" s="337" t="s">
        <v>1798</v>
      </c>
      <c r="W21" s="338">
        <v>0</v>
      </c>
      <c r="X21" s="338">
        <v>0</v>
      </c>
      <c r="Y21" s="365">
        <v>0</v>
      </c>
      <c r="Z21" s="343" t="s">
        <v>1790</v>
      </c>
      <c r="AA21" s="337" t="s">
        <v>1798</v>
      </c>
      <c r="AB21" s="338">
        <v>0</v>
      </c>
      <c r="AC21" s="338">
        <v>0</v>
      </c>
      <c r="AD21" s="365">
        <v>0</v>
      </c>
      <c r="AE21" s="343" t="s">
        <v>1790</v>
      </c>
      <c r="AF21" s="337" t="s">
        <v>1798</v>
      </c>
      <c r="AG21" s="338">
        <v>0</v>
      </c>
      <c r="AH21" s="338">
        <v>0</v>
      </c>
      <c r="AI21" s="365">
        <v>0</v>
      </c>
    </row>
    <row r="22" spans="1:35" s="335" customFormat="1" ht="24.6" x14ac:dyDescent="0.3">
      <c r="A22" s="343" t="s">
        <v>1792</v>
      </c>
      <c r="B22" s="337" t="s">
        <v>1799</v>
      </c>
      <c r="C22" s="338">
        <f t="shared" si="0"/>
        <v>1681146</v>
      </c>
      <c r="D22" s="338">
        <f t="shared" si="1"/>
        <v>782091</v>
      </c>
      <c r="E22" s="344">
        <f t="shared" si="2"/>
        <v>0.46521301540734711</v>
      </c>
      <c r="F22" s="343" t="s">
        <v>1792</v>
      </c>
      <c r="G22" s="337" t="s">
        <v>1799</v>
      </c>
      <c r="H22" s="338">
        <v>1467055</v>
      </c>
      <c r="I22" s="338">
        <v>642055</v>
      </c>
      <c r="J22" s="365">
        <v>43</v>
      </c>
      <c r="K22" s="343" t="s">
        <v>1792</v>
      </c>
      <c r="L22" s="337" t="s">
        <v>1799</v>
      </c>
      <c r="M22" s="338">
        <v>0</v>
      </c>
      <c r="N22" s="338">
        <v>0</v>
      </c>
      <c r="O22" s="365">
        <v>0</v>
      </c>
      <c r="P22" s="343" t="s">
        <v>1792</v>
      </c>
      <c r="Q22" s="337" t="s">
        <v>1799</v>
      </c>
      <c r="R22" s="338">
        <v>0</v>
      </c>
      <c r="S22" s="338">
        <v>0</v>
      </c>
      <c r="T22" s="365">
        <v>0</v>
      </c>
      <c r="U22" s="343" t="s">
        <v>1792</v>
      </c>
      <c r="V22" s="337" t="s">
        <v>1799</v>
      </c>
      <c r="W22" s="338">
        <v>0</v>
      </c>
      <c r="X22" s="338">
        <v>0</v>
      </c>
      <c r="Y22" s="365">
        <v>0</v>
      </c>
      <c r="Z22" s="343" t="s">
        <v>1792</v>
      </c>
      <c r="AA22" s="337" t="s">
        <v>1799</v>
      </c>
      <c r="AB22" s="338">
        <v>214091</v>
      </c>
      <c r="AC22" s="338">
        <v>140036</v>
      </c>
      <c r="AD22" s="365">
        <v>65</v>
      </c>
      <c r="AE22" s="343" t="s">
        <v>1792</v>
      </c>
      <c r="AF22" s="337" t="s">
        <v>1799</v>
      </c>
      <c r="AG22" s="338">
        <v>0</v>
      </c>
      <c r="AH22" s="338">
        <v>0</v>
      </c>
      <c r="AI22" s="365">
        <v>0</v>
      </c>
    </row>
    <row r="23" spans="1:35" s="335" customFormat="1" ht="27.6" x14ac:dyDescent="0.3">
      <c r="A23" s="343" t="s">
        <v>1800</v>
      </c>
      <c r="B23" s="337" t="s">
        <v>1801</v>
      </c>
      <c r="C23" s="338">
        <f t="shared" si="0"/>
        <v>0</v>
      </c>
      <c r="D23" s="338">
        <f t="shared" si="1"/>
        <v>0</v>
      </c>
      <c r="E23" s="344">
        <v>0</v>
      </c>
      <c r="F23" s="343" t="s">
        <v>1800</v>
      </c>
      <c r="G23" s="337" t="s">
        <v>1801</v>
      </c>
      <c r="H23" s="338">
        <v>0</v>
      </c>
      <c r="I23" s="338">
        <v>0</v>
      </c>
      <c r="J23" s="365">
        <v>0</v>
      </c>
      <c r="K23" s="343" t="s">
        <v>1800</v>
      </c>
      <c r="L23" s="337" t="s">
        <v>1801</v>
      </c>
      <c r="M23" s="338">
        <v>0</v>
      </c>
      <c r="N23" s="338">
        <v>0</v>
      </c>
      <c r="O23" s="365">
        <v>0</v>
      </c>
      <c r="P23" s="343" t="s">
        <v>1800</v>
      </c>
      <c r="Q23" s="337" t="s">
        <v>1801</v>
      </c>
      <c r="R23" s="338">
        <v>0</v>
      </c>
      <c r="S23" s="338">
        <v>0</v>
      </c>
      <c r="T23" s="365">
        <v>0</v>
      </c>
      <c r="U23" s="343" t="s">
        <v>1800</v>
      </c>
      <c r="V23" s="337" t="s">
        <v>1801</v>
      </c>
      <c r="W23" s="338">
        <v>0</v>
      </c>
      <c r="X23" s="338">
        <v>0</v>
      </c>
      <c r="Y23" s="365">
        <v>0</v>
      </c>
      <c r="Z23" s="343" t="s">
        <v>1800</v>
      </c>
      <c r="AA23" s="337" t="s">
        <v>1801</v>
      </c>
      <c r="AB23" s="338">
        <v>0</v>
      </c>
      <c r="AC23" s="338">
        <v>0</v>
      </c>
      <c r="AD23" s="365">
        <v>0</v>
      </c>
      <c r="AE23" s="343" t="s">
        <v>1800</v>
      </c>
      <c r="AF23" s="337" t="s">
        <v>1801</v>
      </c>
      <c r="AG23" s="338">
        <v>0</v>
      </c>
      <c r="AH23" s="338">
        <v>0</v>
      </c>
      <c r="AI23" s="365">
        <v>0</v>
      </c>
    </row>
    <row r="24" spans="1:35" s="335" customFormat="1" ht="24.6" x14ac:dyDescent="0.3">
      <c r="A24" s="343" t="s">
        <v>1786</v>
      </c>
      <c r="B24" s="337" t="s">
        <v>1802</v>
      </c>
      <c r="C24" s="338">
        <f t="shared" si="0"/>
        <v>0</v>
      </c>
      <c r="D24" s="338">
        <f t="shared" si="1"/>
        <v>0</v>
      </c>
      <c r="E24" s="344">
        <v>0</v>
      </c>
      <c r="F24" s="343" t="s">
        <v>1786</v>
      </c>
      <c r="G24" s="337" t="s">
        <v>1802</v>
      </c>
      <c r="H24" s="338">
        <v>0</v>
      </c>
      <c r="I24" s="338">
        <v>0</v>
      </c>
      <c r="J24" s="365">
        <v>0</v>
      </c>
      <c r="K24" s="343" t="s">
        <v>1786</v>
      </c>
      <c r="L24" s="337" t="s">
        <v>1802</v>
      </c>
      <c r="M24" s="338">
        <v>0</v>
      </c>
      <c r="N24" s="338">
        <v>0</v>
      </c>
      <c r="O24" s="365">
        <v>0</v>
      </c>
      <c r="P24" s="343" t="s">
        <v>1786</v>
      </c>
      <c r="Q24" s="337" t="s">
        <v>1802</v>
      </c>
      <c r="R24" s="338">
        <v>0</v>
      </c>
      <c r="S24" s="338">
        <v>0</v>
      </c>
      <c r="T24" s="365">
        <v>0</v>
      </c>
      <c r="U24" s="343" t="s">
        <v>1786</v>
      </c>
      <c r="V24" s="337" t="s">
        <v>1802</v>
      </c>
      <c r="W24" s="338">
        <v>0</v>
      </c>
      <c r="X24" s="338">
        <v>0</v>
      </c>
      <c r="Y24" s="365">
        <v>0</v>
      </c>
      <c r="Z24" s="343" t="s">
        <v>1786</v>
      </c>
      <c r="AA24" s="337" t="s">
        <v>1802</v>
      </c>
      <c r="AB24" s="338">
        <v>0</v>
      </c>
      <c r="AC24" s="338">
        <v>0</v>
      </c>
      <c r="AD24" s="365">
        <v>0</v>
      </c>
      <c r="AE24" s="343" t="s">
        <v>1786</v>
      </c>
      <c r="AF24" s="337" t="s">
        <v>1802</v>
      </c>
      <c r="AG24" s="338">
        <v>0</v>
      </c>
      <c r="AH24" s="338">
        <v>0</v>
      </c>
      <c r="AI24" s="365">
        <v>0</v>
      </c>
    </row>
    <row r="25" spans="1:35" s="335" customFormat="1" ht="27.6" x14ac:dyDescent="0.3">
      <c r="A25" s="343" t="s">
        <v>1788</v>
      </c>
      <c r="B25" s="337" t="s">
        <v>1803</v>
      </c>
      <c r="C25" s="338">
        <f t="shared" si="0"/>
        <v>0</v>
      </c>
      <c r="D25" s="338">
        <f t="shared" si="1"/>
        <v>0</v>
      </c>
      <c r="E25" s="344">
        <v>0</v>
      </c>
      <c r="F25" s="343" t="s">
        <v>1788</v>
      </c>
      <c r="G25" s="337" t="s">
        <v>1803</v>
      </c>
      <c r="H25" s="338">
        <v>0</v>
      </c>
      <c r="I25" s="338">
        <v>0</v>
      </c>
      <c r="J25" s="365">
        <v>0</v>
      </c>
      <c r="K25" s="343" t="s">
        <v>1788</v>
      </c>
      <c r="L25" s="337" t="s">
        <v>1803</v>
      </c>
      <c r="M25" s="338">
        <v>0</v>
      </c>
      <c r="N25" s="338">
        <v>0</v>
      </c>
      <c r="O25" s="365">
        <v>0</v>
      </c>
      <c r="P25" s="343" t="s">
        <v>1788</v>
      </c>
      <c r="Q25" s="337" t="s">
        <v>1803</v>
      </c>
      <c r="R25" s="338">
        <v>0</v>
      </c>
      <c r="S25" s="338">
        <v>0</v>
      </c>
      <c r="T25" s="365">
        <v>0</v>
      </c>
      <c r="U25" s="343" t="s">
        <v>1788</v>
      </c>
      <c r="V25" s="337" t="s">
        <v>1803</v>
      </c>
      <c r="W25" s="338">
        <v>0</v>
      </c>
      <c r="X25" s="338">
        <v>0</v>
      </c>
      <c r="Y25" s="365">
        <v>0</v>
      </c>
      <c r="Z25" s="343" t="s">
        <v>1788</v>
      </c>
      <c r="AA25" s="337" t="s">
        <v>1803</v>
      </c>
      <c r="AB25" s="338">
        <v>0</v>
      </c>
      <c r="AC25" s="338">
        <v>0</v>
      </c>
      <c r="AD25" s="365">
        <v>0</v>
      </c>
      <c r="AE25" s="343" t="s">
        <v>1788</v>
      </c>
      <c r="AF25" s="337" t="s">
        <v>1803</v>
      </c>
      <c r="AG25" s="338">
        <v>0</v>
      </c>
      <c r="AH25" s="338">
        <v>0</v>
      </c>
      <c r="AI25" s="365">
        <v>0</v>
      </c>
    </row>
    <row r="26" spans="1:35" s="335" customFormat="1" ht="27.6" x14ac:dyDescent="0.3">
      <c r="A26" s="343" t="s">
        <v>1790</v>
      </c>
      <c r="B26" s="337" t="s">
        <v>1804</v>
      </c>
      <c r="C26" s="338">
        <f t="shared" si="0"/>
        <v>0</v>
      </c>
      <c r="D26" s="338">
        <f t="shared" si="1"/>
        <v>0</v>
      </c>
      <c r="E26" s="344">
        <v>0</v>
      </c>
      <c r="F26" s="343" t="s">
        <v>1790</v>
      </c>
      <c r="G26" s="337" t="s">
        <v>1804</v>
      </c>
      <c r="H26" s="338">
        <v>0</v>
      </c>
      <c r="I26" s="338">
        <v>0</v>
      </c>
      <c r="J26" s="365">
        <v>0</v>
      </c>
      <c r="K26" s="343" t="s">
        <v>1790</v>
      </c>
      <c r="L26" s="337" t="s">
        <v>1804</v>
      </c>
      <c r="M26" s="338">
        <v>0</v>
      </c>
      <c r="N26" s="338">
        <v>0</v>
      </c>
      <c r="O26" s="365">
        <v>0</v>
      </c>
      <c r="P26" s="343" t="s">
        <v>1790</v>
      </c>
      <c r="Q26" s="337" t="s">
        <v>1804</v>
      </c>
      <c r="R26" s="338">
        <v>0</v>
      </c>
      <c r="S26" s="338">
        <v>0</v>
      </c>
      <c r="T26" s="365">
        <v>0</v>
      </c>
      <c r="U26" s="343" t="s">
        <v>1790</v>
      </c>
      <c r="V26" s="337" t="s">
        <v>1804</v>
      </c>
      <c r="W26" s="338">
        <v>0</v>
      </c>
      <c r="X26" s="338">
        <v>0</v>
      </c>
      <c r="Y26" s="365">
        <v>0</v>
      </c>
      <c r="Z26" s="343" t="s">
        <v>1790</v>
      </c>
      <c r="AA26" s="337" t="s">
        <v>1804</v>
      </c>
      <c r="AB26" s="338">
        <v>0</v>
      </c>
      <c r="AC26" s="338">
        <v>0</v>
      </c>
      <c r="AD26" s="365">
        <v>0</v>
      </c>
      <c r="AE26" s="343" t="s">
        <v>1790</v>
      </c>
      <c r="AF26" s="337" t="s">
        <v>1804</v>
      </c>
      <c r="AG26" s="338">
        <v>0</v>
      </c>
      <c r="AH26" s="338">
        <v>0</v>
      </c>
      <c r="AI26" s="365">
        <v>0</v>
      </c>
    </row>
    <row r="27" spans="1:35" s="335" customFormat="1" ht="24.6" x14ac:dyDescent="0.3">
      <c r="A27" s="343" t="s">
        <v>1792</v>
      </c>
      <c r="B27" s="337" t="s">
        <v>1805</v>
      </c>
      <c r="C27" s="338">
        <f t="shared" si="0"/>
        <v>0</v>
      </c>
      <c r="D27" s="338">
        <f t="shared" si="1"/>
        <v>0</v>
      </c>
      <c r="E27" s="344">
        <v>0</v>
      </c>
      <c r="F27" s="343" t="s">
        <v>1792</v>
      </c>
      <c r="G27" s="337" t="s">
        <v>1805</v>
      </c>
      <c r="H27" s="338">
        <v>0</v>
      </c>
      <c r="I27" s="338">
        <v>0</v>
      </c>
      <c r="J27" s="365">
        <v>0</v>
      </c>
      <c r="K27" s="343" t="s">
        <v>1792</v>
      </c>
      <c r="L27" s="337" t="s">
        <v>1805</v>
      </c>
      <c r="M27" s="338">
        <v>0</v>
      </c>
      <c r="N27" s="338">
        <v>0</v>
      </c>
      <c r="O27" s="365">
        <v>0</v>
      </c>
      <c r="P27" s="343" t="s">
        <v>1792</v>
      </c>
      <c r="Q27" s="337" t="s">
        <v>1805</v>
      </c>
      <c r="R27" s="338">
        <v>0</v>
      </c>
      <c r="S27" s="338">
        <v>0</v>
      </c>
      <c r="T27" s="365">
        <v>0</v>
      </c>
      <c r="U27" s="343" t="s">
        <v>1792</v>
      </c>
      <c r="V27" s="337" t="s">
        <v>1805</v>
      </c>
      <c r="W27" s="338">
        <v>0</v>
      </c>
      <c r="X27" s="338">
        <v>0</v>
      </c>
      <c r="Y27" s="365">
        <v>0</v>
      </c>
      <c r="Z27" s="343" t="s">
        <v>1792</v>
      </c>
      <c r="AA27" s="337" t="s">
        <v>1805</v>
      </c>
      <c r="AB27" s="338">
        <v>0</v>
      </c>
      <c r="AC27" s="338">
        <v>0</v>
      </c>
      <c r="AD27" s="365">
        <v>0</v>
      </c>
      <c r="AE27" s="343" t="s">
        <v>1792</v>
      </c>
      <c r="AF27" s="337" t="s">
        <v>1805</v>
      </c>
      <c r="AG27" s="338">
        <v>0</v>
      </c>
      <c r="AH27" s="338">
        <v>0</v>
      </c>
      <c r="AI27" s="365">
        <v>0</v>
      </c>
    </row>
    <row r="28" spans="1:35" s="335" customFormat="1" x14ac:dyDescent="0.3">
      <c r="A28" s="343" t="s">
        <v>1806</v>
      </c>
      <c r="B28" s="337" t="s">
        <v>1807</v>
      </c>
      <c r="C28" s="338">
        <f t="shared" si="0"/>
        <v>13045018426</v>
      </c>
      <c r="D28" s="338">
        <f t="shared" si="1"/>
        <v>13126749724</v>
      </c>
      <c r="E28" s="344">
        <f t="shared" si="2"/>
        <v>1.0062653263744803</v>
      </c>
      <c r="F28" s="343" t="s">
        <v>1806</v>
      </c>
      <c r="G28" s="337" t="s">
        <v>1807</v>
      </c>
      <c r="H28" s="352">
        <v>13034644412</v>
      </c>
      <c r="I28" s="352">
        <v>13109180918</v>
      </c>
      <c r="J28" s="365">
        <v>100</v>
      </c>
      <c r="K28" s="343" t="s">
        <v>1806</v>
      </c>
      <c r="L28" s="337" t="s">
        <v>1807</v>
      </c>
      <c r="M28" s="338">
        <v>616330</v>
      </c>
      <c r="N28" s="338">
        <v>4596758</v>
      </c>
      <c r="O28" s="365">
        <v>745</v>
      </c>
      <c r="P28" s="343" t="s">
        <v>1806</v>
      </c>
      <c r="Q28" s="337" t="s">
        <v>1807</v>
      </c>
      <c r="R28" s="338">
        <v>4285340</v>
      </c>
      <c r="S28" s="338">
        <v>1487377</v>
      </c>
      <c r="T28" s="365">
        <v>34</v>
      </c>
      <c r="U28" s="343" t="s">
        <v>1806</v>
      </c>
      <c r="V28" s="337" t="s">
        <v>1807</v>
      </c>
      <c r="W28" s="338">
        <v>475653</v>
      </c>
      <c r="X28" s="338">
        <v>1456319</v>
      </c>
      <c r="Y28" s="365">
        <v>306</v>
      </c>
      <c r="Z28" s="343" t="s">
        <v>1806</v>
      </c>
      <c r="AA28" s="337" t="s">
        <v>1807</v>
      </c>
      <c r="AB28" s="338">
        <v>3887137</v>
      </c>
      <c r="AC28" s="338">
        <v>8812116</v>
      </c>
      <c r="AD28" s="365">
        <v>226</v>
      </c>
      <c r="AE28" s="343" t="s">
        <v>1806</v>
      </c>
      <c r="AF28" s="337" t="s">
        <v>1807</v>
      </c>
      <c r="AG28" s="338">
        <v>1109554</v>
      </c>
      <c r="AH28" s="338">
        <v>1216236</v>
      </c>
      <c r="AI28" s="365">
        <v>109</v>
      </c>
    </row>
    <row r="29" spans="1:35" s="335" customFormat="1" ht="27.6" x14ac:dyDescent="0.3">
      <c r="A29" s="343" t="s">
        <v>1808</v>
      </c>
      <c r="B29" s="337" t="s">
        <v>1809</v>
      </c>
      <c r="C29" s="338">
        <f t="shared" si="0"/>
        <v>12742505048</v>
      </c>
      <c r="D29" s="338">
        <f t="shared" si="1"/>
        <v>12627312373</v>
      </c>
      <c r="E29" s="344">
        <f t="shared" si="2"/>
        <v>0.9909599663044214</v>
      </c>
      <c r="F29" s="343" t="s">
        <v>1808</v>
      </c>
      <c r="G29" s="337" t="s">
        <v>1809</v>
      </c>
      <c r="H29" s="352">
        <v>12742505048</v>
      </c>
      <c r="I29" s="352">
        <v>12627312373</v>
      </c>
      <c r="J29" s="365">
        <v>99</v>
      </c>
      <c r="K29" s="343" t="s">
        <v>1808</v>
      </c>
      <c r="L29" s="337" t="s">
        <v>1809</v>
      </c>
      <c r="M29" s="338">
        <v>0</v>
      </c>
      <c r="N29" s="338">
        <v>0</v>
      </c>
      <c r="O29" s="365">
        <v>0</v>
      </c>
      <c r="P29" s="343" t="s">
        <v>1808</v>
      </c>
      <c r="Q29" s="337" t="s">
        <v>1809</v>
      </c>
      <c r="R29" s="338">
        <v>0</v>
      </c>
      <c r="S29" s="338">
        <v>0</v>
      </c>
      <c r="T29" s="365">
        <v>0</v>
      </c>
      <c r="U29" s="343" t="s">
        <v>1808</v>
      </c>
      <c r="V29" s="337" t="s">
        <v>1809</v>
      </c>
      <c r="W29" s="338">
        <v>0</v>
      </c>
      <c r="X29" s="338">
        <v>0</v>
      </c>
      <c r="Y29" s="365">
        <v>0</v>
      </c>
      <c r="Z29" s="343" t="s">
        <v>1808</v>
      </c>
      <c r="AA29" s="337" t="s">
        <v>1809</v>
      </c>
      <c r="AB29" s="338">
        <v>0</v>
      </c>
      <c r="AC29" s="338">
        <v>0</v>
      </c>
      <c r="AD29" s="365">
        <v>0</v>
      </c>
      <c r="AE29" s="343" t="s">
        <v>1808</v>
      </c>
      <c r="AF29" s="337" t="s">
        <v>1809</v>
      </c>
      <c r="AG29" s="338">
        <v>0</v>
      </c>
      <c r="AH29" s="338">
        <v>0</v>
      </c>
      <c r="AI29" s="365">
        <v>0</v>
      </c>
    </row>
    <row r="30" spans="1:35" s="335" customFormat="1" ht="24.6" x14ac:dyDescent="0.3">
      <c r="A30" s="343" t="s">
        <v>1786</v>
      </c>
      <c r="B30" s="337" t="s">
        <v>1810</v>
      </c>
      <c r="C30" s="338">
        <f t="shared" si="0"/>
        <v>6245274149</v>
      </c>
      <c r="D30" s="338">
        <f t="shared" si="1"/>
        <v>5995570298</v>
      </c>
      <c r="E30" s="344">
        <f t="shared" si="2"/>
        <v>0.96001715136236532</v>
      </c>
      <c r="F30" s="343" t="s">
        <v>1786</v>
      </c>
      <c r="G30" s="337" t="s">
        <v>1810</v>
      </c>
      <c r="H30" s="352">
        <v>6245274149</v>
      </c>
      <c r="I30" s="352">
        <v>5995570298</v>
      </c>
      <c r="J30" s="365">
        <v>96</v>
      </c>
      <c r="K30" s="343" t="s">
        <v>1786</v>
      </c>
      <c r="L30" s="337" t="s">
        <v>1810</v>
      </c>
      <c r="M30" s="338">
        <v>0</v>
      </c>
      <c r="N30" s="338">
        <v>0</v>
      </c>
      <c r="O30" s="365">
        <v>0</v>
      </c>
      <c r="P30" s="343" t="s">
        <v>1786</v>
      </c>
      <c r="Q30" s="337" t="s">
        <v>1810</v>
      </c>
      <c r="R30" s="338">
        <v>0</v>
      </c>
      <c r="S30" s="338">
        <v>0</v>
      </c>
      <c r="T30" s="365">
        <v>0</v>
      </c>
      <c r="U30" s="343" t="s">
        <v>1786</v>
      </c>
      <c r="V30" s="337" t="s">
        <v>1810</v>
      </c>
      <c r="W30" s="338">
        <v>0</v>
      </c>
      <c r="X30" s="338">
        <v>0</v>
      </c>
      <c r="Y30" s="365">
        <v>0</v>
      </c>
      <c r="Z30" s="343" t="s">
        <v>1786</v>
      </c>
      <c r="AA30" s="337" t="s">
        <v>1810</v>
      </c>
      <c r="AB30" s="338">
        <v>0</v>
      </c>
      <c r="AC30" s="338">
        <v>0</v>
      </c>
      <c r="AD30" s="365">
        <v>0</v>
      </c>
      <c r="AE30" s="343" t="s">
        <v>1786</v>
      </c>
      <c r="AF30" s="337" t="s">
        <v>1810</v>
      </c>
      <c r="AG30" s="338">
        <v>0</v>
      </c>
      <c r="AH30" s="338">
        <v>0</v>
      </c>
      <c r="AI30" s="365">
        <v>0</v>
      </c>
    </row>
    <row r="31" spans="1:35" s="335" customFormat="1" ht="27.6" x14ac:dyDescent="0.3">
      <c r="A31" s="343" t="s">
        <v>1788</v>
      </c>
      <c r="B31" s="337" t="s">
        <v>1811</v>
      </c>
      <c r="C31" s="338">
        <f t="shared" si="0"/>
        <v>0</v>
      </c>
      <c r="D31" s="338">
        <f t="shared" si="1"/>
        <v>0</v>
      </c>
      <c r="E31" s="344">
        <v>0</v>
      </c>
      <c r="F31" s="343" t="s">
        <v>1788</v>
      </c>
      <c r="G31" s="337" t="s">
        <v>1811</v>
      </c>
      <c r="H31" s="338">
        <v>0</v>
      </c>
      <c r="I31" s="338">
        <v>0</v>
      </c>
      <c r="J31" s="365">
        <v>0</v>
      </c>
      <c r="K31" s="343" t="s">
        <v>1788</v>
      </c>
      <c r="L31" s="337" t="s">
        <v>1811</v>
      </c>
      <c r="M31" s="338">
        <v>0</v>
      </c>
      <c r="N31" s="338">
        <v>0</v>
      </c>
      <c r="O31" s="365">
        <v>0</v>
      </c>
      <c r="P31" s="343" t="s">
        <v>1788</v>
      </c>
      <c r="Q31" s="337" t="s">
        <v>1811</v>
      </c>
      <c r="R31" s="338">
        <v>0</v>
      </c>
      <c r="S31" s="338">
        <v>0</v>
      </c>
      <c r="T31" s="365">
        <v>0</v>
      </c>
      <c r="U31" s="343" t="s">
        <v>1788</v>
      </c>
      <c r="V31" s="337" t="s">
        <v>1811</v>
      </c>
      <c r="W31" s="338">
        <v>0</v>
      </c>
      <c r="X31" s="338">
        <v>0</v>
      </c>
      <c r="Y31" s="365">
        <v>0</v>
      </c>
      <c r="Z31" s="343" t="s">
        <v>1788</v>
      </c>
      <c r="AA31" s="337" t="s">
        <v>1811</v>
      </c>
      <c r="AB31" s="338">
        <v>0</v>
      </c>
      <c r="AC31" s="338">
        <v>0</v>
      </c>
      <c r="AD31" s="365">
        <v>0</v>
      </c>
      <c r="AE31" s="343" t="s">
        <v>1788</v>
      </c>
      <c r="AF31" s="337" t="s">
        <v>1811</v>
      </c>
      <c r="AG31" s="338">
        <v>0</v>
      </c>
      <c r="AH31" s="338">
        <v>0</v>
      </c>
      <c r="AI31" s="365">
        <v>0</v>
      </c>
    </row>
    <row r="32" spans="1:35" s="335" customFormat="1" ht="27.6" x14ac:dyDescent="0.3">
      <c r="A32" s="343" t="s">
        <v>1790</v>
      </c>
      <c r="B32" s="337" t="s">
        <v>1812</v>
      </c>
      <c r="C32" s="338">
        <f t="shared" si="0"/>
        <v>5918255846</v>
      </c>
      <c r="D32" s="338">
        <f t="shared" si="1"/>
        <v>5977625981</v>
      </c>
      <c r="E32" s="344">
        <f t="shared" si="2"/>
        <v>1.0100316945642231</v>
      </c>
      <c r="F32" s="343" t="s">
        <v>1790</v>
      </c>
      <c r="G32" s="337" t="s">
        <v>1812</v>
      </c>
      <c r="H32" s="352">
        <v>5918255846</v>
      </c>
      <c r="I32" s="352">
        <v>5977625981</v>
      </c>
      <c r="J32" s="365">
        <v>101</v>
      </c>
      <c r="K32" s="343" t="s">
        <v>1790</v>
      </c>
      <c r="L32" s="337" t="s">
        <v>1812</v>
      </c>
      <c r="M32" s="338">
        <v>0</v>
      </c>
      <c r="N32" s="338">
        <v>0</v>
      </c>
      <c r="O32" s="365">
        <v>0</v>
      </c>
      <c r="P32" s="343" t="s">
        <v>1790</v>
      </c>
      <c r="Q32" s="337" t="s">
        <v>1812</v>
      </c>
      <c r="R32" s="338">
        <v>0</v>
      </c>
      <c r="S32" s="338">
        <v>0</v>
      </c>
      <c r="T32" s="365">
        <v>0</v>
      </c>
      <c r="U32" s="343" t="s">
        <v>1790</v>
      </c>
      <c r="V32" s="337" t="s">
        <v>1812</v>
      </c>
      <c r="W32" s="338">
        <v>0</v>
      </c>
      <c r="X32" s="338">
        <v>0</v>
      </c>
      <c r="Y32" s="365">
        <v>0</v>
      </c>
      <c r="Z32" s="343" t="s">
        <v>1790</v>
      </c>
      <c r="AA32" s="337" t="s">
        <v>1812</v>
      </c>
      <c r="AB32" s="338">
        <v>0</v>
      </c>
      <c r="AC32" s="338">
        <v>0</v>
      </c>
      <c r="AD32" s="365">
        <v>0</v>
      </c>
      <c r="AE32" s="343" t="s">
        <v>1790</v>
      </c>
      <c r="AF32" s="337" t="s">
        <v>1812</v>
      </c>
      <c r="AG32" s="338">
        <v>0</v>
      </c>
      <c r="AH32" s="338">
        <v>0</v>
      </c>
      <c r="AI32" s="365">
        <v>0</v>
      </c>
    </row>
    <row r="33" spans="1:35" s="335" customFormat="1" ht="24.6" x14ac:dyDescent="0.3">
      <c r="A33" s="343" t="s">
        <v>1792</v>
      </c>
      <c r="B33" s="337" t="s">
        <v>1813</v>
      </c>
      <c r="C33" s="338">
        <f t="shared" si="0"/>
        <v>578975053</v>
      </c>
      <c r="D33" s="338">
        <f t="shared" si="1"/>
        <v>654116094</v>
      </c>
      <c r="E33" s="344">
        <f t="shared" si="2"/>
        <v>1.129782864754969</v>
      </c>
      <c r="F33" s="343" t="s">
        <v>1792</v>
      </c>
      <c r="G33" s="337" t="s">
        <v>1813</v>
      </c>
      <c r="H33" s="352">
        <v>578975053</v>
      </c>
      <c r="I33" s="352">
        <v>654116094</v>
      </c>
      <c r="J33" s="365">
        <v>112</v>
      </c>
      <c r="K33" s="343" t="s">
        <v>1792</v>
      </c>
      <c r="L33" s="337" t="s">
        <v>1813</v>
      </c>
      <c r="M33" s="338">
        <v>0</v>
      </c>
      <c r="N33" s="338">
        <v>0</v>
      </c>
      <c r="O33" s="365">
        <v>0</v>
      </c>
      <c r="P33" s="343" t="s">
        <v>1792</v>
      </c>
      <c r="Q33" s="337" t="s">
        <v>1813</v>
      </c>
      <c r="R33" s="338">
        <v>0</v>
      </c>
      <c r="S33" s="338">
        <v>0</v>
      </c>
      <c r="T33" s="365">
        <v>0</v>
      </c>
      <c r="U33" s="343" t="s">
        <v>1792</v>
      </c>
      <c r="V33" s="337" t="s">
        <v>1813</v>
      </c>
      <c r="W33" s="338">
        <v>0</v>
      </c>
      <c r="X33" s="338">
        <v>0</v>
      </c>
      <c r="Y33" s="365">
        <v>0</v>
      </c>
      <c r="Z33" s="343" t="s">
        <v>1792</v>
      </c>
      <c r="AA33" s="337" t="s">
        <v>1813</v>
      </c>
      <c r="AB33" s="338">
        <v>0</v>
      </c>
      <c r="AC33" s="338">
        <v>0</v>
      </c>
      <c r="AD33" s="365">
        <v>0</v>
      </c>
      <c r="AE33" s="343" t="s">
        <v>1792</v>
      </c>
      <c r="AF33" s="337" t="s">
        <v>1813</v>
      </c>
      <c r="AG33" s="338">
        <v>0</v>
      </c>
      <c r="AH33" s="338">
        <v>0</v>
      </c>
      <c r="AI33" s="365">
        <v>0</v>
      </c>
    </row>
    <row r="34" spans="1:35" s="335" customFormat="1" ht="27.6" x14ac:dyDescent="0.3">
      <c r="A34" s="343" t="s">
        <v>1814</v>
      </c>
      <c r="B34" s="337" t="s">
        <v>1815</v>
      </c>
      <c r="C34" s="338">
        <f t="shared" si="0"/>
        <v>155426070</v>
      </c>
      <c r="D34" s="338">
        <f t="shared" si="1"/>
        <v>173155824</v>
      </c>
      <c r="E34" s="344">
        <f t="shared" si="2"/>
        <v>1.1140719443012359</v>
      </c>
      <c r="F34" s="343" t="s">
        <v>1814</v>
      </c>
      <c r="G34" s="337" t="s">
        <v>1815</v>
      </c>
      <c r="H34" s="352">
        <v>145052056</v>
      </c>
      <c r="I34" s="352">
        <v>155587018</v>
      </c>
      <c r="J34" s="365">
        <v>107</v>
      </c>
      <c r="K34" s="343" t="s">
        <v>1814</v>
      </c>
      <c r="L34" s="337" t="s">
        <v>1815</v>
      </c>
      <c r="M34" s="338">
        <v>616330</v>
      </c>
      <c r="N34" s="338">
        <v>4596758</v>
      </c>
      <c r="O34" s="365">
        <v>745</v>
      </c>
      <c r="P34" s="343" t="s">
        <v>1814</v>
      </c>
      <c r="Q34" s="337" t="s">
        <v>1815</v>
      </c>
      <c r="R34" s="338">
        <v>4285340</v>
      </c>
      <c r="S34" s="338">
        <v>1487377</v>
      </c>
      <c r="T34" s="365">
        <v>34</v>
      </c>
      <c r="U34" s="343" t="s">
        <v>1814</v>
      </c>
      <c r="V34" s="337" t="s">
        <v>1815</v>
      </c>
      <c r="W34" s="338">
        <v>475653</v>
      </c>
      <c r="X34" s="338">
        <v>1456319</v>
      </c>
      <c r="Y34" s="365">
        <v>306</v>
      </c>
      <c r="Z34" s="343" t="s">
        <v>1814</v>
      </c>
      <c r="AA34" s="337" t="s">
        <v>1815</v>
      </c>
      <c r="AB34" s="338">
        <v>3887137</v>
      </c>
      <c r="AC34" s="338">
        <v>8812116</v>
      </c>
      <c r="AD34" s="365">
        <v>226</v>
      </c>
      <c r="AE34" s="343" t="s">
        <v>1814</v>
      </c>
      <c r="AF34" s="337" t="s">
        <v>1815</v>
      </c>
      <c r="AG34" s="338">
        <v>1109554</v>
      </c>
      <c r="AH34" s="338">
        <v>1216236</v>
      </c>
      <c r="AI34" s="365">
        <v>109</v>
      </c>
    </row>
    <row r="35" spans="1:35" s="335" customFormat="1" ht="24.6" x14ac:dyDescent="0.3">
      <c r="A35" s="343" t="s">
        <v>1786</v>
      </c>
      <c r="B35" s="337" t="s">
        <v>1816</v>
      </c>
      <c r="C35" s="338">
        <f t="shared" si="0"/>
        <v>59359269</v>
      </c>
      <c r="D35" s="338">
        <f t="shared" si="1"/>
        <v>59059269</v>
      </c>
      <c r="E35" s="344">
        <f t="shared" si="2"/>
        <v>0.99494602940612353</v>
      </c>
      <c r="F35" s="343" t="s">
        <v>1786</v>
      </c>
      <c r="G35" s="337" t="s">
        <v>1816</v>
      </c>
      <c r="H35" s="338">
        <v>58389778</v>
      </c>
      <c r="I35" s="338">
        <v>58389778</v>
      </c>
      <c r="J35" s="365">
        <v>100</v>
      </c>
      <c r="K35" s="343" t="s">
        <v>1786</v>
      </c>
      <c r="L35" s="337" t="s">
        <v>1816</v>
      </c>
      <c r="M35" s="338">
        <v>969491</v>
      </c>
      <c r="N35" s="338">
        <v>669491</v>
      </c>
      <c r="O35" s="365">
        <v>69</v>
      </c>
      <c r="P35" s="343" t="s">
        <v>1786</v>
      </c>
      <c r="Q35" s="337" t="s">
        <v>1816</v>
      </c>
      <c r="R35" s="338">
        <v>0</v>
      </c>
      <c r="S35" s="338">
        <v>0</v>
      </c>
      <c r="T35" s="365">
        <v>0</v>
      </c>
      <c r="U35" s="343" t="s">
        <v>1786</v>
      </c>
      <c r="V35" s="337" t="s">
        <v>1816</v>
      </c>
      <c r="W35" s="338">
        <v>0</v>
      </c>
      <c r="X35" s="338">
        <v>0</v>
      </c>
      <c r="Y35" s="365">
        <v>0</v>
      </c>
      <c r="Z35" s="343" t="s">
        <v>1786</v>
      </c>
      <c r="AA35" s="337" t="s">
        <v>1816</v>
      </c>
      <c r="AB35" s="338">
        <v>0</v>
      </c>
      <c r="AC35" s="338">
        <v>0</v>
      </c>
      <c r="AD35" s="365">
        <v>0</v>
      </c>
      <c r="AE35" s="343" t="s">
        <v>1786</v>
      </c>
      <c r="AF35" s="337" t="s">
        <v>1816</v>
      </c>
      <c r="AG35" s="338">
        <v>0</v>
      </c>
      <c r="AH35" s="338">
        <v>0</v>
      </c>
      <c r="AI35" s="365">
        <v>0</v>
      </c>
    </row>
    <row r="36" spans="1:35" s="335" customFormat="1" ht="27.6" x14ac:dyDescent="0.3">
      <c r="A36" s="343" t="s">
        <v>1788</v>
      </c>
      <c r="B36" s="337" t="s">
        <v>1817</v>
      </c>
      <c r="C36" s="338">
        <f t="shared" si="0"/>
        <v>0</v>
      </c>
      <c r="D36" s="338">
        <f t="shared" si="1"/>
        <v>0</v>
      </c>
      <c r="E36" s="344">
        <v>0</v>
      </c>
      <c r="F36" s="343" t="s">
        <v>1788</v>
      </c>
      <c r="G36" s="337" t="s">
        <v>1817</v>
      </c>
      <c r="H36" s="338">
        <v>0</v>
      </c>
      <c r="I36" s="338">
        <v>0</v>
      </c>
      <c r="J36" s="365">
        <v>0</v>
      </c>
      <c r="K36" s="343" t="s">
        <v>1788</v>
      </c>
      <c r="L36" s="337" t="s">
        <v>1817</v>
      </c>
      <c r="M36" s="338">
        <v>0</v>
      </c>
      <c r="N36" s="338">
        <v>0</v>
      </c>
      <c r="O36" s="365">
        <v>0</v>
      </c>
      <c r="P36" s="343" t="s">
        <v>1788</v>
      </c>
      <c r="Q36" s="337" t="s">
        <v>1817</v>
      </c>
      <c r="R36" s="338">
        <v>0</v>
      </c>
      <c r="S36" s="338">
        <v>0</v>
      </c>
      <c r="T36" s="365">
        <v>0</v>
      </c>
      <c r="U36" s="343" t="s">
        <v>1788</v>
      </c>
      <c r="V36" s="337" t="s">
        <v>1817</v>
      </c>
      <c r="W36" s="338">
        <v>0</v>
      </c>
      <c r="X36" s="338">
        <v>0</v>
      </c>
      <c r="Y36" s="365">
        <v>0</v>
      </c>
      <c r="Z36" s="343" t="s">
        <v>1788</v>
      </c>
      <c r="AA36" s="337" t="s">
        <v>1817</v>
      </c>
      <c r="AB36" s="338">
        <v>0</v>
      </c>
      <c r="AC36" s="338">
        <v>0</v>
      </c>
      <c r="AD36" s="365">
        <v>0</v>
      </c>
      <c r="AE36" s="343" t="s">
        <v>1788</v>
      </c>
      <c r="AF36" s="337" t="s">
        <v>1817</v>
      </c>
      <c r="AG36" s="338">
        <v>0</v>
      </c>
      <c r="AH36" s="338">
        <v>0</v>
      </c>
      <c r="AI36" s="365">
        <v>0</v>
      </c>
    </row>
    <row r="37" spans="1:35" s="335" customFormat="1" ht="27.6" x14ac:dyDescent="0.3">
      <c r="A37" s="343" t="s">
        <v>1790</v>
      </c>
      <c r="B37" s="337" t="s">
        <v>1818</v>
      </c>
      <c r="C37" s="338">
        <f t="shared" si="0"/>
        <v>40340945</v>
      </c>
      <c r="D37" s="338">
        <f t="shared" si="1"/>
        <v>53149312</v>
      </c>
      <c r="E37" s="344">
        <f t="shared" si="2"/>
        <v>1.3175028993495319</v>
      </c>
      <c r="F37" s="343" t="s">
        <v>1790</v>
      </c>
      <c r="G37" s="337" t="s">
        <v>1818</v>
      </c>
      <c r="H37" s="338">
        <v>34823559</v>
      </c>
      <c r="I37" s="338">
        <v>45062113</v>
      </c>
      <c r="J37" s="365">
        <v>129</v>
      </c>
      <c r="K37" s="343" t="s">
        <v>1790</v>
      </c>
      <c r="L37" s="337" t="s">
        <v>1818</v>
      </c>
      <c r="M37" s="338">
        <v>-353161</v>
      </c>
      <c r="N37" s="338">
        <v>3927267</v>
      </c>
      <c r="O37" s="365">
        <v>-1112</v>
      </c>
      <c r="P37" s="343" t="s">
        <v>1790</v>
      </c>
      <c r="Q37" s="337" t="s">
        <v>1818</v>
      </c>
      <c r="R37" s="338">
        <v>4285340</v>
      </c>
      <c r="S37" s="338">
        <v>1487377</v>
      </c>
      <c r="T37" s="365">
        <v>34</v>
      </c>
      <c r="U37" s="343" t="s">
        <v>1790</v>
      </c>
      <c r="V37" s="337" t="s">
        <v>1818</v>
      </c>
      <c r="W37" s="338">
        <v>475653</v>
      </c>
      <c r="X37" s="338">
        <v>1456319</v>
      </c>
      <c r="Y37" s="365">
        <v>306</v>
      </c>
      <c r="Z37" s="343" t="s">
        <v>1790</v>
      </c>
      <c r="AA37" s="337" t="s">
        <v>1818</v>
      </c>
      <c r="AB37" s="338">
        <v>0</v>
      </c>
      <c r="AC37" s="338">
        <v>0</v>
      </c>
      <c r="AD37" s="365">
        <v>0</v>
      </c>
      <c r="AE37" s="343" t="s">
        <v>1790</v>
      </c>
      <c r="AF37" s="337" t="s">
        <v>1818</v>
      </c>
      <c r="AG37" s="338">
        <v>1109554</v>
      </c>
      <c r="AH37" s="338">
        <v>1216236</v>
      </c>
      <c r="AI37" s="365">
        <v>109</v>
      </c>
    </row>
    <row r="38" spans="1:35" s="335" customFormat="1" ht="24.6" x14ac:dyDescent="0.3">
      <c r="A38" s="343" t="s">
        <v>1792</v>
      </c>
      <c r="B38" s="337" t="s">
        <v>1819</v>
      </c>
      <c r="C38" s="338">
        <f t="shared" si="0"/>
        <v>55725856</v>
      </c>
      <c r="D38" s="338">
        <f t="shared" si="1"/>
        <v>60947243</v>
      </c>
      <c r="E38" s="344">
        <f t="shared" si="2"/>
        <v>1.0936977441853921</v>
      </c>
      <c r="F38" s="343" t="s">
        <v>1792</v>
      </c>
      <c r="G38" s="337" t="s">
        <v>1819</v>
      </c>
      <c r="H38" s="338">
        <v>51838719</v>
      </c>
      <c r="I38" s="338">
        <v>52135127</v>
      </c>
      <c r="J38" s="365">
        <v>100</v>
      </c>
      <c r="K38" s="343" t="s">
        <v>1792</v>
      </c>
      <c r="L38" s="337" t="s">
        <v>1819</v>
      </c>
      <c r="M38" s="338">
        <v>0</v>
      </c>
      <c r="N38" s="338">
        <v>0</v>
      </c>
      <c r="O38" s="365">
        <v>0</v>
      </c>
      <c r="P38" s="343" t="s">
        <v>1792</v>
      </c>
      <c r="Q38" s="337" t="s">
        <v>1819</v>
      </c>
      <c r="R38" s="338">
        <v>0</v>
      </c>
      <c r="S38" s="338">
        <v>0</v>
      </c>
      <c r="T38" s="365">
        <v>0</v>
      </c>
      <c r="U38" s="343" t="s">
        <v>1792</v>
      </c>
      <c r="V38" s="337" t="s">
        <v>1819</v>
      </c>
      <c r="W38" s="338">
        <v>0</v>
      </c>
      <c r="X38" s="338">
        <v>0</v>
      </c>
      <c r="Y38" s="365">
        <v>0</v>
      </c>
      <c r="Z38" s="343" t="s">
        <v>1792</v>
      </c>
      <c r="AA38" s="337" t="s">
        <v>1819</v>
      </c>
      <c r="AB38" s="338">
        <v>3887137</v>
      </c>
      <c r="AC38" s="338">
        <v>8812116</v>
      </c>
      <c r="AD38" s="365">
        <v>226</v>
      </c>
      <c r="AE38" s="343" t="s">
        <v>1792</v>
      </c>
      <c r="AF38" s="337" t="s">
        <v>1819</v>
      </c>
      <c r="AG38" s="338">
        <v>0</v>
      </c>
      <c r="AH38" s="338">
        <v>0</v>
      </c>
      <c r="AI38" s="365">
        <v>0</v>
      </c>
    </row>
    <row r="39" spans="1:35" s="335" customFormat="1" x14ac:dyDescent="0.3">
      <c r="A39" s="343" t="s">
        <v>1820</v>
      </c>
      <c r="B39" s="337" t="s">
        <v>1821</v>
      </c>
      <c r="C39" s="338">
        <f t="shared" si="0"/>
        <v>0</v>
      </c>
      <c r="D39" s="338">
        <f t="shared" si="1"/>
        <v>0</v>
      </c>
      <c r="E39" s="344">
        <v>0</v>
      </c>
      <c r="F39" s="343" t="s">
        <v>1820</v>
      </c>
      <c r="G39" s="337" t="s">
        <v>1821</v>
      </c>
      <c r="H39" s="338">
        <v>0</v>
      </c>
      <c r="I39" s="338">
        <v>0</v>
      </c>
      <c r="J39" s="365">
        <v>0</v>
      </c>
      <c r="K39" s="343" t="s">
        <v>1820</v>
      </c>
      <c r="L39" s="337" t="s">
        <v>1821</v>
      </c>
      <c r="M39" s="338">
        <v>0</v>
      </c>
      <c r="N39" s="338">
        <v>0</v>
      </c>
      <c r="O39" s="365">
        <v>0</v>
      </c>
      <c r="P39" s="343" t="s">
        <v>1820</v>
      </c>
      <c r="Q39" s="337" t="s">
        <v>1821</v>
      </c>
      <c r="R39" s="338">
        <v>0</v>
      </c>
      <c r="S39" s="338">
        <v>0</v>
      </c>
      <c r="T39" s="365">
        <v>0</v>
      </c>
      <c r="U39" s="343" t="s">
        <v>1820</v>
      </c>
      <c r="V39" s="337" t="s">
        <v>1821</v>
      </c>
      <c r="W39" s="338">
        <v>0</v>
      </c>
      <c r="X39" s="338">
        <v>0</v>
      </c>
      <c r="Y39" s="365">
        <v>0</v>
      </c>
      <c r="Z39" s="343" t="s">
        <v>1820</v>
      </c>
      <c r="AA39" s="337" t="s">
        <v>1821</v>
      </c>
      <c r="AB39" s="338">
        <v>0</v>
      </c>
      <c r="AC39" s="338">
        <v>0</v>
      </c>
      <c r="AD39" s="365">
        <v>0</v>
      </c>
      <c r="AE39" s="343" t="s">
        <v>1820</v>
      </c>
      <c r="AF39" s="337" t="s">
        <v>1821</v>
      </c>
      <c r="AG39" s="338">
        <v>0</v>
      </c>
      <c r="AH39" s="338">
        <v>0</v>
      </c>
      <c r="AI39" s="365">
        <v>0</v>
      </c>
    </row>
    <row r="40" spans="1:35" s="335" customFormat="1" ht="24.6" x14ac:dyDescent="0.3">
      <c r="A40" s="343" t="s">
        <v>1786</v>
      </c>
      <c r="B40" s="337" t="s">
        <v>1822</v>
      </c>
      <c r="C40" s="338">
        <f t="shared" si="0"/>
        <v>0</v>
      </c>
      <c r="D40" s="338">
        <f t="shared" si="1"/>
        <v>0</v>
      </c>
      <c r="E40" s="344">
        <v>0</v>
      </c>
      <c r="F40" s="343" t="s">
        <v>1786</v>
      </c>
      <c r="G40" s="337" t="s">
        <v>1822</v>
      </c>
      <c r="H40" s="338">
        <v>0</v>
      </c>
      <c r="I40" s="338">
        <v>0</v>
      </c>
      <c r="J40" s="365">
        <v>0</v>
      </c>
      <c r="K40" s="343" t="s">
        <v>1786</v>
      </c>
      <c r="L40" s="337" t="s">
        <v>1822</v>
      </c>
      <c r="M40" s="338">
        <v>0</v>
      </c>
      <c r="N40" s="338">
        <v>0</v>
      </c>
      <c r="O40" s="365">
        <v>0</v>
      </c>
      <c r="P40" s="343" t="s">
        <v>1786</v>
      </c>
      <c r="Q40" s="337" t="s">
        <v>1822</v>
      </c>
      <c r="R40" s="338">
        <v>0</v>
      </c>
      <c r="S40" s="338">
        <v>0</v>
      </c>
      <c r="T40" s="365">
        <v>0</v>
      </c>
      <c r="U40" s="343" t="s">
        <v>1786</v>
      </c>
      <c r="V40" s="337" t="s">
        <v>1822</v>
      </c>
      <c r="W40" s="338">
        <v>0</v>
      </c>
      <c r="X40" s="338">
        <v>0</v>
      </c>
      <c r="Y40" s="365">
        <v>0</v>
      </c>
      <c r="Z40" s="343" t="s">
        <v>1786</v>
      </c>
      <c r="AA40" s="337" t="s">
        <v>1822</v>
      </c>
      <c r="AB40" s="338">
        <v>0</v>
      </c>
      <c r="AC40" s="338">
        <v>0</v>
      </c>
      <c r="AD40" s="365">
        <v>0</v>
      </c>
      <c r="AE40" s="343" t="s">
        <v>1786</v>
      </c>
      <c r="AF40" s="337" t="s">
        <v>1822</v>
      </c>
      <c r="AG40" s="338">
        <v>0</v>
      </c>
      <c r="AH40" s="338">
        <v>0</v>
      </c>
      <c r="AI40" s="365">
        <v>0</v>
      </c>
    </row>
    <row r="41" spans="1:35" s="335" customFormat="1" ht="27.6" x14ac:dyDescent="0.3">
      <c r="A41" s="343" t="s">
        <v>1788</v>
      </c>
      <c r="B41" s="337" t="s">
        <v>1823</v>
      </c>
      <c r="C41" s="338">
        <f t="shared" si="0"/>
        <v>0</v>
      </c>
      <c r="D41" s="338">
        <f t="shared" si="1"/>
        <v>0</v>
      </c>
      <c r="E41" s="344">
        <v>0</v>
      </c>
      <c r="F41" s="343" t="s">
        <v>1788</v>
      </c>
      <c r="G41" s="337" t="s">
        <v>1823</v>
      </c>
      <c r="H41" s="338">
        <v>0</v>
      </c>
      <c r="I41" s="338">
        <v>0</v>
      </c>
      <c r="J41" s="365">
        <v>0</v>
      </c>
      <c r="K41" s="343" t="s">
        <v>1788</v>
      </c>
      <c r="L41" s="337" t="s">
        <v>1823</v>
      </c>
      <c r="M41" s="338">
        <v>0</v>
      </c>
      <c r="N41" s="338">
        <v>0</v>
      </c>
      <c r="O41" s="365">
        <v>0</v>
      </c>
      <c r="P41" s="343" t="s">
        <v>1788</v>
      </c>
      <c r="Q41" s="337" t="s">
        <v>1823</v>
      </c>
      <c r="R41" s="338">
        <v>0</v>
      </c>
      <c r="S41" s="338">
        <v>0</v>
      </c>
      <c r="T41" s="365">
        <v>0</v>
      </c>
      <c r="U41" s="343" t="s">
        <v>1788</v>
      </c>
      <c r="V41" s="337" t="s">
        <v>1823</v>
      </c>
      <c r="W41" s="338">
        <v>0</v>
      </c>
      <c r="X41" s="338">
        <v>0</v>
      </c>
      <c r="Y41" s="365">
        <v>0</v>
      </c>
      <c r="Z41" s="343" t="s">
        <v>1788</v>
      </c>
      <c r="AA41" s="337" t="s">
        <v>1823</v>
      </c>
      <c r="AB41" s="338">
        <v>0</v>
      </c>
      <c r="AC41" s="338">
        <v>0</v>
      </c>
      <c r="AD41" s="365">
        <v>0</v>
      </c>
      <c r="AE41" s="343" t="s">
        <v>1788</v>
      </c>
      <c r="AF41" s="337" t="s">
        <v>1823</v>
      </c>
      <c r="AG41" s="338">
        <v>0</v>
      </c>
      <c r="AH41" s="338">
        <v>0</v>
      </c>
      <c r="AI41" s="365">
        <v>0</v>
      </c>
    </row>
    <row r="42" spans="1:35" s="335" customFormat="1" ht="27.6" x14ac:dyDescent="0.3">
      <c r="A42" s="343" t="s">
        <v>1790</v>
      </c>
      <c r="B42" s="337" t="s">
        <v>1824</v>
      </c>
      <c r="C42" s="338">
        <f t="shared" si="0"/>
        <v>0</v>
      </c>
      <c r="D42" s="338">
        <f t="shared" si="1"/>
        <v>0</v>
      </c>
      <c r="E42" s="344">
        <v>0</v>
      </c>
      <c r="F42" s="343" t="s">
        <v>1790</v>
      </c>
      <c r="G42" s="337" t="s">
        <v>1824</v>
      </c>
      <c r="H42" s="338">
        <v>0</v>
      </c>
      <c r="I42" s="338">
        <v>0</v>
      </c>
      <c r="J42" s="365">
        <v>0</v>
      </c>
      <c r="K42" s="343" t="s">
        <v>1790</v>
      </c>
      <c r="L42" s="337" t="s">
        <v>1824</v>
      </c>
      <c r="M42" s="338">
        <v>0</v>
      </c>
      <c r="N42" s="338">
        <v>0</v>
      </c>
      <c r="O42" s="365">
        <v>0</v>
      </c>
      <c r="P42" s="343" t="s">
        <v>1790</v>
      </c>
      <c r="Q42" s="337" t="s">
        <v>1824</v>
      </c>
      <c r="R42" s="338">
        <v>0</v>
      </c>
      <c r="S42" s="338">
        <v>0</v>
      </c>
      <c r="T42" s="365">
        <v>0</v>
      </c>
      <c r="U42" s="343" t="s">
        <v>1790</v>
      </c>
      <c r="V42" s="337" t="s">
        <v>1824</v>
      </c>
      <c r="W42" s="338">
        <v>0</v>
      </c>
      <c r="X42" s="338">
        <v>0</v>
      </c>
      <c r="Y42" s="365">
        <v>0</v>
      </c>
      <c r="Z42" s="343" t="s">
        <v>1790</v>
      </c>
      <c r="AA42" s="337" t="s">
        <v>1824</v>
      </c>
      <c r="AB42" s="338">
        <v>0</v>
      </c>
      <c r="AC42" s="338">
        <v>0</v>
      </c>
      <c r="AD42" s="365">
        <v>0</v>
      </c>
      <c r="AE42" s="343" t="s">
        <v>1790</v>
      </c>
      <c r="AF42" s="337" t="s">
        <v>1824</v>
      </c>
      <c r="AG42" s="338">
        <v>0</v>
      </c>
      <c r="AH42" s="338">
        <v>0</v>
      </c>
      <c r="AI42" s="365">
        <v>0</v>
      </c>
    </row>
    <row r="43" spans="1:35" s="335" customFormat="1" ht="24.6" x14ac:dyDescent="0.3">
      <c r="A43" s="343" t="s">
        <v>1792</v>
      </c>
      <c r="B43" s="337" t="s">
        <v>1825</v>
      </c>
      <c r="C43" s="338">
        <f t="shared" ref="C43:C74" si="3">M43+R43+W43+H43+AB43+AG43</f>
        <v>0</v>
      </c>
      <c r="D43" s="338">
        <f t="shared" ref="D43:D74" si="4">N43+S43+X43+I43+AC43+AH43</f>
        <v>0</v>
      </c>
      <c r="E43" s="344">
        <v>0</v>
      </c>
      <c r="F43" s="343" t="s">
        <v>1792</v>
      </c>
      <c r="G43" s="337" t="s">
        <v>1825</v>
      </c>
      <c r="H43" s="338">
        <v>0</v>
      </c>
      <c r="I43" s="338">
        <v>0</v>
      </c>
      <c r="J43" s="365">
        <v>0</v>
      </c>
      <c r="K43" s="343" t="s">
        <v>1792</v>
      </c>
      <c r="L43" s="337" t="s">
        <v>1825</v>
      </c>
      <c r="M43" s="338">
        <v>0</v>
      </c>
      <c r="N43" s="338">
        <v>0</v>
      </c>
      <c r="O43" s="365">
        <v>0</v>
      </c>
      <c r="P43" s="343" t="s">
        <v>1792</v>
      </c>
      <c r="Q43" s="337" t="s">
        <v>1825</v>
      </c>
      <c r="R43" s="338">
        <v>0</v>
      </c>
      <c r="S43" s="338">
        <v>0</v>
      </c>
      <c r="T43" s="365">
        <v>0</v>
      </c>
      <c r="U43" s="343" t="s">
        <v>1792</v>
      </c>
      <c r="V43" s="337" t="s">
        <v>1825</v>
      </c>
      <c r="W43" s="338">
        <v>0</v>
      </c>
      <c r="X43" s="338">
        <v>0</v>
      </c>
      <c r="Y43" s="365">
        <v>0</v>
      </c>
      <c r="Z43" s="343" t="s">
        <v>1792</v>
      </c>
      <c r="AA43" s="337" t="s">
        <v>1825</v>
      </c>
      <c r="AB43" s="338">
        <v>0</v>
      </c>
      <c r="AC43" s="338">
        <v>0</v>
      </c>
      <c r="AD43" s="365">
        <v>0</v>
      </c>
      <c r="AE43" s="343" t="s">
        <v>1792</v>
      </c>
      <c r="AF43" s="337" t="s">
        <v>1825</v>
      </c>
      <c r="AG43" s="338">
        <v>0</v>
      </c>
      <c r="AH43" s="338">
        <v>0</v>
      </c>
      <c r="AI43" s="365">
        <v>0</v>
      </c>
    </row>
    <row r="44" spans="1:35" s="335" customFormat="1" x14ac:dyDescent="0.3">
      <c r="A44" s="343" t="s">
        <v>1826</v>
      </c>
      <c r="B44" s="337" t="s">
        <v>1827</v>
      </c>
      <c r="C44" s="338">
        <f t="shared" si="3"/>
        <v>147087308</v>
      </c>
      <c r="D44" s="338">
        <f t="shared" si="4"/>
        <v>326281527</v>
      </c>
      <c r="E44" s="344">
        <f t="shared" si="2"/>
        <v>2.2182847142732398</v>
      </c>
      <c r="F44" s="343" t="s">
        <v>1826</v>
      </c>
      <c r="G44" s="337" t="s">
        <v>1827</v>
      </c>
      <c r="H44" s="352">
        <v>147087308</v>
      </c>
      <c r="I44" s="352">
        <v>326281527</v>
      </c>
      <c r="J44" s="365">
        <v>221</v>
      </c>
      <c r="K44" s="343" t="s">
        <v>1826</v>
      </c>
      <c r="L44" s="337" t="s">
        <v>1827</v>
      </c>
      <c r="M44" s="338">
        <v>0</v>
      </c>
      <c r="N44" s="338">
        <v>0</v>
      </c>
      <c r="O44" s="365">
        <v>0</v>
      </c>
      <c r="P44" s="343" t="s">
        <v>1826</v>
      </c>
      <c r="Q44" s="337" t="s">
        <v>1827</v>
      </c>
      <c r="R44" s="338">
        <v>0</v>
      </c>
      <c r="S44" s="338">
        <v>0</v>
      </c>
      <c r="T44" s="365">
        <v>0</v>
      </c>
      <c r="U44" s="343" t="s">
        <v>1826</v>
      </c>
      <c r="V44" s="337" t="s">
        <v>1827</v>
      </c>
      <c r="W44" s="338">
        <v>0</v>
      </c>
      <c r="X44" s="338">
        <v>0</v>
      </c>
      <c r="Y44" s="365">
        <v>0</v>
      </c>
      <c r="Z44" s="343" t="s">
        <v>1826</v>
      </c>
      <c r="AA44" s="337" t="s">
        <v>1827</v>
      </c>
      <c r="AB44" s="338">
        <v>0</v>
      </c>
      <c r="AC44" s="338">
        <v>0</v>
      </c>
      <c r="AD44" s="365">
        <v>0</v>
      </c>
      <c r="AE44" s="343" t="s">
        <v>1826</v>
      </c>
      <c r="AF44" s="337" t="s">
        <v>1827</v>
      </c>
      <c r="AG44" s="338">
        <v>0</v>
      </c>
      <c r="AH44" s="338">
        <v>0</v>
      </c>
      <c r="AI44" s="365">
        <v>0</v>
      </c>
    </row>
    <row r="45" spans="1:35" s="335" customFormat="1" ht="24.6" x14ac:dyDescent="0.3">
      <c r="A45" s="343" t="s">
        <v>1786</v>
      </c>
      <c r="B45" s="337" t="s">
        <v>1828</v>
      </c>
      <c r="C45" s="338">
        <f t="shared" si="3"/>
        <v>0</v>
      </c>
      <c r="D45" s="338">
        <f t="shared" si="4"/>
        <v>0</v>
      </c>
      <c r="E45" s="344">
        <v>0</v>
      </c>
      <c r="F45" s="343" t="s">
        <v>1786</v>
      </c>
      <c r="G45" s="337" t="s">
        <v>1828</v>
      </c>
      <c r="H45" s="338">
        <v>0</v>
      </c>
      <c r="I45" s="338">
        <v>0</v>
      </c>
      <c r="J45" s="365">
        <v>0</v>
      </c>
      <c r="K45" s="343" t="s">
        <v>1786</v>
      </c>
      <c r="L45" s="337" t="s">
        <v>1828</v>
      </c>
      <c r="M45" s="338">
        <v>0</v>
      </c>
      <c r="N45" s="338">
        <v>0</v>
      </c>
      <c r="O45" s="365">
        <v>0</v>
      </c>
      <c r="P45" s="343" t="s">
        <v>1786</v>
      </c>
      <c r="Q45" s="337" t="s">
        <v>1828</v>
      </c>
      <c r="R45" s="338">
        <v>0</v>
      </c>
      <c r="S45" s="338">
        <v>0</v>
      </c>
      <c r="T45" s="365">
        <v>0</v>
      </c>
      <c r="U45" s="343" t="s">
        <v>1786</v>
      </c>
      <c r="V45" s="337" t="s">
        <v>1828</v>
      </c>
      <c r="W45" s="338">
        <v>0</v>
      </c>
      <c r="X45" s="338">
        <v>0</v>
      </c>
      <c r="Y45" s="365">
        <v>0</v>
      </c>
      <c r="Z45" s="343" t="s">
        <v>1786</v>
      </c>
      <c r="AA45" s="337" t="s">
        <v>1828</v>
      </c>
      <c r="AB45" s="338">
        <v>0</v>
      </c>
      <c r="AC45" s="338">
        <v>0</v>
      </c>
      <c r="AD45" s="365">
        <v>0</v>
      </c>
      <c r="AE45" s="343" t="s">
        <v>1786</v>
      </c>
      <c r="AF45" s="337" t="s">
        <v>1828</v>
      </c>
      <c r="AG45" s="338">
        <v>0</v>
      </c>
      <c r="AH45" s="338">
        <v>0</v>
      </c>
      <c r="AI45" s="365">
        <v>0</v>
      </c>
    </row>
    <row r="46" spans="1:35" s="335" customFormat="1" ht="27.6" x14ac:dyDescent="0.3">
      <c r="A46" s="343" t="s">
        <v>1788</v>
      </c>
      <c r="B46" s="337" t="s">
        <v>1829</v>
      </c>
      <c r="C46" s="338">
        <f t="shared" si="3"/>
        <v>0</v>
      </c>
      <c r="D46" s="338">
        <f t="shared" si="4"/>
        <v>0</v>
      </c>
      <c r="E46" s="344">
        <v>0</v>
      </c>
      <c r="F46" s="343" t="s">
        <v>1788</v>
      </c>
      <c r="G46" s="337" t="s">
        <v>1829</v>
      </c>
      <c r="H46" s="338">
        <v>0</v>
      </c>
      <c r="I46" s="338">
        <v>0</v>
      </c>
      <c r="J46" s="365">
        <v>0</v>
      </c>
      <c r="K46" s="343" t="s">
        <v>1788</v>
      </c>
      <c r="L46" s="337" t="s">
        <v>1829</v>
      </c>
      <c r="M46" s="338">
        <v>0</v>
      </c>
      <c r="N46" s="338">
        <v>0</v>
      </c>
      <c r="O46" s="365">
        <v>0</v>
      </c>
      <c r="P46" s="343" t="s">
        <v>1788</v>
      </c>
      <c r="Q46" s="337" t="s">
        <v>1829</v>
      </c>
      <c r="R46" s="338">
        <v>0</v>
      </c>
      <c r="S46" s="338">
        <v>0</v>
      </c>
      <c r="T46" s="365">
        <v>0</v>
      </c>
      <c r="U46" s="343" t="s">
        <v>1788</v>
      </c>
      <c r="V46" s="337" t="s">
        <v>1829</v>
      </c>
      <c r="W46" s="338">
        <v>0</v>
      </c>
      <c r="X46" s="338">
        <v>0</v>
      </c>
      <c r="Y46" s="365">
        <v>0</v>
      </c>
      <c r="Z46" s="343" t="s">
        <v>1788</v>
      </c>
      <c r="AA46" s="337" t="s">
        <v>1829</v>
      </c>
      <c r="AB46" s="338">
        <v>0</v>
      </c>
      <c r="AC46" s="338">
        <v>0</v>
      </c>
      <c r="AD46" s="365">
        <v>0</v>
      </c>
      <c r="AE46" s="343" t="s">
        <v>1788</v>
      </c>
      <c r="AF46" s="337" t="s">
        <v>1829</v>
      </c>
      <c r="AG46" s="338">
        <v>0</v>
      </c>
      <c r="AH46" s="338">
        <v>0</v>
      </c>
      <c r="AI46" s="365">
        <v>0</v>
      </c>
    </row>
    <row r="47" spans="1:35" s="335" customFormat="1" ht="27.6" x14ac:dyDescent="0.3">
      <c r="A47" s="343" t="s">
        <v>1790</v>
      </c>
      <c r="B47" s="337" t="s">
        <v>1830</v>
      </c>
      <c r="C47" s="338">
        <f t="shared" si="3"/>
        <v>0</v>
      </c>
      <c r="D47" s="338">
        <f t="shared" si="4"/>
        <v>0</v>
      </c>
      <c r="E47" s="344">
        <v>0</v>
      </c>
      <c r="F47" s="343" t="s">
        <v>1790</v>
      </c>
      <c r="G47" s="337" t="s">
        <v>1830</v>
      </c>
      <c r="H47" s="338">
        <v>0</v>
      </c>
      <c r="I47" s="338">
        <v>0</v>
      </c>
      <c r="J47" s="365">
        <v>0</v>
      </c>
      <c r="K47" s="343" t="s">
        <v>1790</v>
      </c>
      <c r="L47" s="337" t="s">
        <v>1830</v>
      </c>
      <c r="M47" s="338">
        <v>0</v>
      </c>
      <c r="N47" s="338">
        <v>0</v>
      </c>
      <c r="O47" s="365">
        <v>0</v>
      </c>
      <c r="P47" s="343" t="s">
        <v>1790</v>
      </c>
      <c r="Q47" s="337" t="s">
        <v>1830</v>
      </c>
      <c r="R47" s="338">
        <v>0</v>
      </c>
      <c r="S47" s="338">
        <v>0</v>
      </c>
      <c r="T47" s="365">
        <v>0</v>
      </c>
      <c r="U47" s="343" t="s">
        <v>1790</v>
      </c>
      <c r="V47" s="337" t="s">
        <v>1830</v>
      </c>
      <c r="W47" s="338">
        <v>0</v>
      </c>
      <c r="X47" s="338">
        <v>0</v>
      </c>
      <c r="Y47" s="365">
        <v>0</v>
      </c>
      <c r="Z47" s="343" t="s">
        <v>1790</v>
      </c>
      <c r="AA47" s="337" t="s">
        <v>1830</v>
      </c>
      <c r="AB47" s="338">
        <v>0</v>
      </c>
      <c r="AC47" s="338">
        <v>0</v>
      </c>
      <c r="AD47" s="365">
        <v>0</v>
      </c>
      <c r="AE47" s="343" t="s">
        <v>1790</v>
      </c>
      <c r="AF47" s="337" t="s">
        <v>1830</v>
      </c>
      <c r="AG47" s="338">
        <v>0</v>
      </c>
      <c r="AH47" s="338">
        <v>0</v>
      </c>
      <c r="AI47" s="365">
        <v>0</v>
      </c>
    </row>
    <row r="48" spans="1:35" s="335" customFormat="1" ht="24.6" x14ac:dyDescent="0.3">
      <c r="A48" s="343" t="s">
        <v>1792</v>
      </c>
      <c r="B48" s="337" t="s">
        <v>1831</v>
      </c>
      <c r="C48" s="338">
        <f t="shared" si="3"/>
        <v>147087308</v>
      </c>
      <c r="D48" s="338">
        <f t="shared" si="4"/>
        <v>326281527</v>
      </c>
      <c r="E48" s="344">
        <f t="shared" si="2"/>
        <v>2.2182847142732398</v>
      </c>
      <c r="F48" s="343" t="s">
        <v>1792</v>
      </c>
      <c r="G48" s="337" t="s">
        <v>1831</v>
      </c>
      <c r="H48" s="352">
        <v>147087308</v>
      </c>
      <c r="I48" s="352">
        <v>326281527</v>
      </c>
      <c r="J48" s="365">
        <v>221</v>
      </c>
      <c r="K48" s="343" t="s">
        <v>1792</v>
      </c>
      <c r="L48" s="337" t="s">
        <v>1831</v>
      </c>
      <c r="M48" s="338">
        <v>0</v>
      </c>
      <c r="N48" s="338">
        <v>0</v>
      </c>
      <c r="O48" s="365">
        <v>0</v>
      </c>
      <c r="P48" s="343" t="s">
        <v>1792</v>
      </c>
      <c r="Q48" s="337" t="s">
        <v>1831</v>
      </c>
      <c r="R48" s="338">
        <v>0</v>
      </c>
      <c r="S48" s="338">
        <v>0</v>
      </c>
      <c r="T48" s="365">
        <v>0</v>
      </c>
      <c r="U48" s="343" t="s">
        <v>1792</v>
      </c>
      <c r="V48" s="337" t="s">
        <v>1831</v>
      </c>
      <c r="W48" s="338">
        <v>0</v>
      </c>
      <c r="X48" s="338">
        <v>0</v>
      </c>
      <c r="Y48" s="365">
        <v>0</v>
      </c>
      <c r="Z48" s="343" t="s">
        <v>1792</v>
      </c>
      <c r="AA48" s="337" t="s">
        <v>1831</v>
      </c>
      <c r="AB48" s="338">
        <v>0</v>
      </c>
      <c r="AC48" s="338">
        <v>0</v>
      </c>
      <c r="AD48" s="365">
        <v>0</v>
      </c>
      <c r="AE48" s="343" t="s">
        <v>1792</v>
      </c>
      <c r="AF48" s="337" t="s">
        <v>1831</v>
      </c>
      <c r="AG48" s="338">
        <v>0</v>
      </c>
      <c r="AH48" s="338">
        <v>0</v>
      </c>
      <c r="AI48" s="365">
        <v>0</v>
      </c>
    </row>
    <row r="49" spans="1:35" s="335" customFormat="1" x14ac:dyDescent="0.3">
      <c r="A49" s="343" t="s">
        <v>1832</v>
      </c>
      <c r="B49" s="337" t="s">
        <v>1833</v>
      </c>
      <c r="C49" s="338">
        <f t="shared" si="3"/>
        <v>0</v>
      </c>
      <c r="D49" s="338">
        <f t="shared" si="4"/>
        <v>0</v>
      </c>
      <c r="E49" s="344">
        <v>0</v>
      </c>
      <c r="F49" s="343" t="s">
        <v>1832</v>
      </c>
      <c r="G49" s="337" t="s">
        <v>1833</v>
      </c>
      <c r="H49" s="338">
        <v>0</v>
      </c>
      <c r="I49" s="338">
        <v>0</v>
      </c>
      <c r="J49" s="365">
        <v>0</v>
      </c>
      <c r="K49" s="343" t="s">
        <v>1832</v>
      </c>
      <c r="L49" s="337" t="s">
        <v>1833</v>
      </c>
      <c r="M49" s="338">
        <v>0</v>
      </c>
      <c r="N49" s="338">
        <v>0</v>
      </c>
      <c r="O49" s="365">
        <v>0</v>
      </c>
      <c r="P49" s="343" t="s">
        <v>1832</v>
      </c>
      <c r="Q49" s="337" t="s">
        <v>1833</v>
      </c>
      <c r="R49" s="338">
        <v>0</v>
      </c>
      <c r="S49" s="338">
        <v>0</v>
      </c>
      <c r="T49" s="365">
        <v>0</v>
      </c>
      <c r="U49" s="343" t="s">
        <v>1832</v>
      </c>
      <c r="V49" s="337" t="s">
        <v>1833</v>
      </c>
      <c r="W49" s="338">
        <v>0</v>
      </c>
      <c r="X49" s="338">
        <v>0</v>
      </c>
      <c r="Y49" s="365">
        <v>0</v>
      </c>
      <c r="Z49" s="343" t="s">
        <v>1832</v>
      </c>
      <c r="AA49" s="337" t="s">
        <v>1833</v>
      </c>
      <c r="AB49" s="338">
        <v>0</v>
      </c>
      <c r="AC49" s="338">
        <v>0</v>
      </c>
      <c r="AD49" s="365">
        <v>0</v>
      </c>
      <c r="AE49" s="343" t="s">
        <v>1832</v>
      </c>
      <c r="AF49" s="337" t="s">
        <v>1833</v>
      </c>
      <c r="AG49" s="338">
        <v>0</v>
      </c>
      <c r="AH49" s="338">
        <v>0</v>
      </c>
      <c r="AI49" s="365">
        <v>0</v>
      </c>
    </row>
    <row r="50" spans="1:35" s="335" customFormat="1" ht="24.6" x14ac:dyDescent="0.3">
      <c r="A50" s="343" t="s">
        <v>1786</v>
      </c>
      <c r="B50" s="337" t="s">
        <v>1834</v>
      </c>
      <c r="C50" s="338">
        <f t="shared" si="3"/>
        <v>0</v>
      </c>
      <c r="D50" s="338">
        <f t="shared" si="4"/>
        <v>0</v>
      </c>
      <c r="E50" s="344">
        <v>0</v>
      </c>
      <c r="F50" s="343" t="s">
        <v>1786</v>
      </c>
      <c r="G50" s="337" t="s">
        <v>1834</v>
      </c>
      <c r="H50" s="338">
        <v>0</v>
      </c>
      <c r="I50" s="338">
        <v>0</v>
      </c>
      <c r="J50" s="365">
        <v>0</v>
      </c>
      <c r="K50" s="343" t="s">
        <v>1786</v>
      </c>
      <c r="L50" s="337" t="s">
        <v>1834</v>
      </c>
      <c r="M50" s="338">
        <v>0</v>
      </c>
      <c r="N50" s="338">
        <v>0</v>
      </c>
      <c r="O50" s="365">
        <v>0</v>
      </c>
      <c r="P50" s="343" t="s">
        <v>1786</v>
      </c>
      <c r="Q50" s="337" t="s">
        <v>1834</v>
      </c>
      <c r="R50" s="338">
        <v>0</v>
      </c>
      <c r="S50" s="338">
        <v>0</v>
      </c>
      <c r="T50" s="365">
        <v>0</v>
      </c>
      <c r="U50" s="343" t="s">
        <v>1786</v>
      </c>
      <c r="V50" s="337" t="s">
        <v>1834</v>
      </c>
      <c r="W50" s="338">
        <v>0</v>
      </c>
      <c r="X50" s="338">
        <v>0</v>
      </c>
      <c r="Y50" s="365">
        <v>0</v>
      </c>
      <c r="Z50" s="343" t="s">
        <v>1786</v>
      </c>
      <c r="AA50" s="337" t="s">
        <v>1834</v>
      </c>
      <c r="AB50" s="338">
        <v>0</v>
      </c>
      <c r="AC50" s="338">
        <v>0</v>
      </c>
      <c r="AD50" s="365">
        <v>0</v>
      </c>
      <c r="AE50" s="343" t="s">
        <v>1786</v>
      </c>
      <c r="AF50" s="337" t="s">
        <v>1834</v>
      </c>
      <c r="AG50" s="338">
        <v>0</v>
      </c>
      <c r="AH50" s="338">
        <v>0</v>
      </c>
      <c r="AI50" s="365">
        <v>0</v>
      </c>
    </row>
    <row r="51" spans="1:35" s="335" customFormat="1" ht="27.6" x14ac:dyDescent="0.3">
      <c r="A51" s="343" t="s">
        <v>1788</v>
      </c>
      <c r="B51" s="337" t="s">
        <v>1835</v>
      </c>
      <c r="C51" s="338">
        <f t="shared" si="3"/>
        <v>0</v>
      </c>
      <c r="D51" s="338">
        <f t="shared" si="4"/>
        <v>0</v>
      </c>
      <c r="E51" s="344">
        <v>0</v>
      </c>
      <c r="F51" s="343" t="s">
        <v>1788</v>
      </c>
      <c r="G51" s="337" t="s">
        <v>1835</v>
      </c>
      <c r="H51" s="338">
        <v>0</v>
      </c>
      <c r="I51" s="338">
        <v>0</v>
      </c>
      <c r="J51" s="365">
        <v>0</v>
      </c>
      <c r="K51" s="343" t="s">
        <v>1788</v>
      </c>
      <c r="L51" s="337" t="s">
        <v>1835</v>
      </c>
      <c r="M51" s="338">
        <v>0</v>
      </c>
      <c r="N51" s="338">
        <v>0</v>
      </c>
      <c r="O51" s="365">
        <v>0</v>
      </c>
      <c r="P51" s="343" t="s">
        <v>1788</v>
      </c>
      <c r="Q51" s="337" t="s">
        <v>1835</v>
      </c>
      <c r="R51" s="338">
        <v>0</v>
      </c>
      <c r="S51" s="338">
        <v>0</v>
      </c>
      <c r="T51" s="365">
        <v>0</v>
      </c>
      <c r="U51" s="343" t="s">
        <v>1788</v>
      </c>
      <c r="V51" s="337" t="s">
        <v>1835</v>
      </c>
      <c r="W51" s="338">
        <v>0</v>
      </c>
      <c r="X51" s="338">
        <v>0</v>
      </c>
      <c r="Y51" s="365">
        <v>0</v>
      </c>
      <c r="Z51" s="343" t="s">
        <v>1788</v>
      </c>
      <c r="AA51" s="337" t="s">
        <v>1835</v>
      </c>
      <c r="AB51" s="338">
        <v>0</v>
      </c>
      <c r="AC51" s="338">
        <v>0</v>
      </c>
      <c r="AD51" s="365">
        <v>0</v>
      </c>
      <c r="AE51" s="343" t="s">
        <v>1788</v>
      </c>
      <c r="AF51" s="337" t="s">
        <v>1835</v>
      </c>
      <c r="AG51" s="338">
        <v>0</v>
      </c>
      <c r="AH51" s="338">
        <v>0</v>
      </c>
      <c r="AI51" s="365">
        <v>0</v>
      </c>
    </row>
    <row r="52" spans="1:35" s="335" customFormat="1" ht="27.6" x14ac:dyDescent="0.3">
      <c r="A52" s="343" t="s">
        <v>1790</v>
      </c>
      <c r="B52" s="337" t="s">
        <v>1836</v>
      </c>
      <c r="C52" s="338">
        <f t="shared" si="3"/>
        <v>0</v>
      </c>
      <c r="D52" s="338">
        <f t="shared" si="4"/>
        <v>0</v>
      </c>
      <c r="E52" s="344">
        <v>0</v>
      </c>
      <c r="F52" s="343" t="s">
        <v>1790</v>
      </c>
      <c r="G52" s="337" t="s">
        <v>1836</v>
      </c>
      <c r="H52" s="338">
        <v>0</v>
      </c>
      <c r="I52" s="338">
        <v>0</v>
      </c>
      <c r="J52" s="365">
        <v>0</v>
      </c>
      <c r="K52" s="343" t="s">
        <v>1790</v>
      </c>
      <c r="L52" s="337" t="s">
        <v>1836</v>
      </c>
      <c r="M52" s="338">
        <v>0</v>
      </c>
      <c r="N52" s="338">
        <v>0</v>
      </c>
      <c r="O52" s="365">
        <v>0</v>
      </c>
      <c r="P52" s="343" t="s">
        <v>1790</v>
      </c>
      <c r="Q52" s="337" t="s">
        <v>1836</v>
      </c>
      <c r="R52" s="338">
        <v>0</v>
      </c>
      <c r="S52" s="338">
        <v>0</v>
      </c>
      <c r="T52" s="365">
        <v>0</v>
      </c>
      <c r="U52" s="343" t="s">
        <v>1790</v>
      </c>
      <c r="V52" s="337" t="s">
        <v>1836</v>
      </c>
      <c r="W52" s="338">
        <v>0</v>
      </c>
      <c r="X52" s="338">
        <v>0</v>
      </c>
      <c r="Y52" s="365">
        <v>0</v>
      </c>
      <c r="Z52" s="343" t="s">
        <v>1790</v>
      </c>
      <c r="AA52" s="337" t="s">
        <v>1836</v>
      </c>
      <c r="AB52" s="338">
        <v>0</v>
      </c>
      <c r="AC52" s="338">
        <v>0</v>
      </c>
      <c r="AD52" s="365">
        <v>0</v>
      </c>
      <c r="AE52" s="343" t="s">
        <v>1790</v>
      </c>
      <c r="AF52" s="337" t="s">
        <v>1836</v>
      </c>
      <c r="AG52" s="338">
        <v>0</v>
      </c>
      <c r="AH52" s="338">
        <v>0</v>
      </c>
      <c r="AI52" s="365">
        <v>0</v>
      </c>
    </row>
    <row r="53" spans="1:35" s="335" customFormat="1" ht="24.6" x14ac:dyDescent="0.3">
      <c r="A53" s="343" t="s">
        <v>1792</v>
      </c>
      <c r="B53" s="337" t="s">
        <v>1837</v>
      </c>
      <c r="C53" s="338">
        <f t="shared" si="3"/>
        <v>0</v>
      </c>
      <c r="D53" s="338">
        <f t="shared" si="4"/>
        <v>0</v>
      </c>
      <c r="E53" s="344">
        <v>0</v>
      </c>
      <c r="F53" s="343" t="s">
        <v>1792</v>
      </c>
      <c r="G53" s="337" t="s">
        <v>1837</v>
      </c>
      <c r="H53" s="338">
        <v>0</v>
      </c>
      <c r="I53" s="338">
        <v>0</v>
      </c>
      <c r="J53" s="365">
        <v>0</v>
      </c>
      <c r="K53" s="343" t="s">
        <v>1792</v>
      </c>
      <c r="L53" s="337" t="s">
        <v>1837</v>
      </c>
      <c r="M53" s="338">
        <v>0</v>
      </c>
      <c r="N53" s="338">
        <v>0</v>
      </c>
      <c r="O53" s="365">
        <v>0</v>
      </c>
      <c r="P53" s="343" t="s">
        <v>1792</v>
      </c>
      <c r="Q53" s="337" t="s">
        <v>1837</v>
      </c>
      <c r="R53" s="338">
        <v>0</v>
      </c>
      <c r="S53" s="338">
        <v>0</v>
      </c>
      <c r="T53" s="365">
        <v>0</v>
      </c>
      <c r="U53" s="343" t="s">
        <v>1792</v>
      </c>
      <c r="V53" s="337" t="s">
        <v>1837</v>
      </c>
      <c r="W53" s="338">
        <v>0</v>
      </c>
      <c r="X53" s="338">
        <v>0</v>
      </c>
      <c r="Y53" s="365">
        <v>0</v>
      </c>
      <c r="Z53" s="343" t="s">
        <v>1792</v>
      </c>
      <c r="AA53" s="337" t="s">
        <v>1837</v>
      </c>
      <c r="AB53" s="338">
        <v>0</v>
      </c>
      <c r="AC53" s="338">
        <v>0</v>
      </c>
      <c r="AD53" s="365">
        <v>0</v>
      </c>
      <c r="AE53" s="343" t="s">
        <v>1792</v>
      </c>
      <c r="AF53" s="337" t="s">
        <v>1837</v>
      </c>
      <c r="AG53" s="338">
        <v>0</v>
      </c>
      <c r="AH53" s="338">
        <v>0</v>
      </c>
      <c r="AI53" s="365">
        <v>0</v>
      </c>
    </row>
    <row r="54" spans="1:35" s="335" customFormat="1" ht="27.6" x14ac:dyDescent="0.3">
      <c r="A54" s="343" t="s">
        <v>1838</v>
      </c>
      <c r="B54" s="337" t="s">
        <v>1839</v>
      </c>
      <c r="C54" s="338">
        <f t="shared" si="3"/>
        <v>5671832</v>
      </c>
      <c r="D54" s="338">
        <f t="shared" si="4"/>
        <v>4509332</v>
      </c>
      <c r="E54" s="344">
        <f t="shared" si="2"/>
        <v>0.79503976845576529</v>
      </c>
      <c r="F54" s="343" t="s">
        <v>1838</v>
      </c>
      <c r="G54" s="337" t="s">
        <v>1839</v>
      </c>
      <c r="H54" s="338">
        <v>5671832</v>
      </c>
      <c r="I54" s="338">
        <v>4509332</v>
      </c>
      <c r="J54" s="365">
        <v>79</v>
      </c>
      <c r="K54" s="343" t="s">
        <v>1838</v>
      </c>
      <c r="L54" s="337" t="s">
        <v>1839</v>
      </c>
      <c r="M54" s="338">
        <v>0</v>
      </c>
      <c r="N54" s="338">
        <v>0</v>
      </c>
      <c r="O54" s="365">
        <v>0</v>
      </c>
      <c r="P54" s="343" t="s">
        <v>1838</v>
      </c>
      <c r="Q54" s="337" t="s">
        <v>1839</v>
      </c>
      <c r="R54" s="338">
        <v>0</v>
      </c>
      <c r="S54" s="338">
        <v>0</v>
      </c>
      <c r="T54" s="365">
        <v>0</v>
      </c>
      <c r="U54" s="343" t="s">
        <v>1838</v>
      </c>
      <c r="V54" s="337" t="s">
        <v>1839</v>
      </c>
      <c r="W54" s="338">
        <v>0</v>
      </c>
      <c r="X54" s="338">
        <v>0</v>
      </c>
      <c r="Y54" s="365">
        <v>0</v>
      </c>
      <c r="Z54" s="343" t="s">
        <v>1838</v>
      </c>
      <c r="AA54" s="337" t="s">
        <v>1839</v>
      </c>
      <c r="AB54" s="338">
        <v>0</v>
      </c>
      <c r="AC54" s="338">
        <v>0</v>
      </c>
      <c r="AD54" s="365">
        <v>0</v>
      </c>
      <c r="AE54" s="343" t="s">
        <v>1838</v>
      </c>
      <c r="AF54" s="337" t="s">
        <v>1839</v>
      </c>
      <c r="AG54" s="338">
        <v>0</v>
      </c>
      <c r="AH54" s="338">
        <v>0</v>
      </c>
      <c r="AI54" s="365">
        <v>0</v>
      </c>
    </row>
    <row r="55" spans="1:35" s="335" customFormat="1" ht="24.6" x14ac:dyDescent="0.3">
      <c r="A55" s="343" t="s">
        <v>1840</v>
      </c>
      <c r="B55" s="337" t="s">
        <v>1841</v>
      </c>
      <c r="C55" s="338">
        <f t="shared" si="3"/>
        <v>5671832</v>
      </c>
      <c r="D55" s="338">
        <f t="shared" si="4"/>
        <v>4509332</v>
      </c>
      <c r="E55" s="344">
        <f t="shared" si="2"/>
        <v>0.79503976845576529</v>
      </c>
      <c r="F55" s="343" t="s">
        <v>1840</v>
      </c>
      <c r="G55" s="337" t="s">
        <v>1841</v>
      </c>
      <c r="H55" s="338">
        <v>5671832</v>
      </c>
      <c r="I55" s="338">
        <v>4509332</v>
      </c>
      <c r="J55" s="365">
        <v>79</v>
      </c>
      <c r="K55" s="343" t="s">
        <v>1840</v>
      </c>
      <c r="L55" s="337" t="s">
        <v>1841</v>
      </c>
      <c r="M55" s="338">
        <v>0</v>
      </c>
      <c r="N55" s="338">
        <v>0</v>
      </c>
      <c r="O55" s="365">
        <v>0</v>
      </c>
      <c r="P55" s="343" t="s">
        <v>1840</v>
      </c>
      <c r="Q55" s="337" t="s">
        <v>1841</v>
      </c>
      <c r="R55" s="338">
        <v>0</v>
      </c>
      <c r="S55" s="338">
        <v>0</v>
      </c>
      <c r="T55" s="365">
        <v>0</v>
      </c>
      <c r="U55" s="343" t="s">
        <v>1840</v>
      </c>
      <c r="V55" s="337" t="s">
        <v>1841</v>
      </c>
      <c r="W55" s="338">
        <v>0</v>
      </c>
      <c r="X55" s="338">
        <v>0</v>
      </c>
      <c r="Y55" s="365">
        <v>0</v>
      </c>
      <c r="Z55" s="343" t="s">
        <v>1840</v>
      </c>
      <c r="AA55" s="337" t="s">
        <v>1841</v>
      </c>
      <c r="AB55" s="338">
        <v>0</v>
      </c>
      <c r="AC55" s="338">
        <v>0</v>
      </c>
      <c r="AD55" s="365">
        <v>0</v>
      </c>
      <c r="AE55" s="343" t="s">
        <v>1840</v>
      </c>
      <c r="AF55" s="337" t="s">
        <v>1841</v>
      </c>
      <c r="AG55" s="338">
        <v>0</v>
      </c>
      <c r="AH55" s="338">
        <v>0</v>
      </c>
      <c r="AI55" s="365">
        <v>0</v>
      </c>
    </row>
    <row r="56" spans="1:35" s="335" customFormat="1" ht="24.6" x14ac:dyDescent="0.3">
      <c r="A56" s="343" t="s">
        <v>1786</v>
      </c>
      <c r="B56" s="339" t="s">
        <v>1842</v>
      </c>
      <c r="C56" s="338">
        <f t="shared" si="3"/>
        <v>0</v>
      </c>
      <c r="D56" s="338">
        <f t="shared" si="4"/>
        <v>0</v>
      </c>
      <c r="E56" s="344">
        <v>0</v>
      </c>
      <c r="F56" s="343" t="s">
        <v>1786</v>
      </c>
      <c r="G56" s="339" t="s">
        <v>1842</v>
      </c>
      <c r="H56" s="338">
        <v>0</v>
      </c>
      <c r="I56" s="338">
        <v>0</v>
      </c>
      <c r="J56" s="365">
        <v>0</v>
      </c>
      <c r="K56" s="343" t="s">
        <v>1786</v>
      </c>
      <c r="L56" s="339" t="s">
        <v>1842</v>
      </c>
      <c r="M56" s="338">
        <v>0</v>
      </c>
      <c r="N56" s="338">
        <v>0</v>
      </c>
      <c r="O56" s="365">
        <v>0</v>
      </c>
      <c r="P56" s="343" t="s">
        <v>1786</v>
      </c>
      <c r="Q56" s="339" t="s">
        <v>1842</v>
      </c>
      <c r="R56" s="338">
        <v>0</v>
      </c>
      <c r="S56" s="338">
        <v>0</v>
      </c>
      <c r="T56" s="365">
        <v>0</v>
      </c>
      <c r="U56" s="343" t="s">
        <v>1786</v>
      </c>
      <c r="V56" s="339" t="s">
        <v>1842</v>
      </c>
      <c r="W56" s="338">
        <v>0</v>
      </c>
      <c r="X56" s="338">
        <v>0</v>
      </c>
      <c r="Y56" s="365">
        <v>0</v>
      </c>
      <c r="Z56" s="343" t="s">
        <v>1786</v>
      </c>
      <c r="AA56" s="339" t="s">
        <v>1842</v>
      </c>
      <c r="AB56" s="338">
        <v>0</v>
      </c>
      <c r="AC56" s="338">
        <v>0</v>
      </c>
      <c r="AD56" s="365">
        <v>0</v>
      </c>
      <c r="AE56" s="343" t="s">
        <v>1786</v>
      </c>
      <c r="AF56" s="339" t="s">
        <v>1842</v>
      </c>
      <c r="AG56" s="338">
        <v>0</v>
      </c>
      <c r="AH56" s="338">
        <v>0</v>
      </c>
      <c r="AI56" s="365">
        <v>0</v>
      </c>
    </row>
    <row r="57" spans="1:35" s="335" customFormat="1" ht="27.6" x14ac:dyDescent="0.3">
      <c r="A57" s="343" t="s">
        <v>1788</v>
      </c>
      <c r="B57" s="339" t="s">
        <v>1843</v>
      </c>
      <c r="C57" s="338">
        <f t="shared" si="3"/>
        <v>0</v>
      </c>
      <c r="D57" s="338">
        <f t="shared" si="4"/>
        <v>0</v>
      </c>
      <c r="E57" s="344">
        <v>0</v>
      </c>
      <c r="F57" s="343" t="s">
        <v>1788</v>
      </c>
      <c r="G57" s="339" t="s">
        <v>1843</v>
      </c>
      <c r="H57" s="338">
        <v>0</v>
      </c>
      <c r="I57" s="338">
        <v>0</v>
      </c>
      <c r="J57" s="365">
        <v>0</v>
      </c>
      <c r="K57" s="343" t="s">
        <v>1788</v>
      </c>
      <c r="L57" s="339" t="s">
        <v>1843</v>
      </c>
      <c r="M57" s="338">
        <v>0</v>
      </c>
      <c r="N57" s="338">
        <v>0</v>
      </c>
      <c r="O57" s="365">
        <v>0</v>
      </c>
      <c r="P57" s="343" t="s">
        <v>1788</v>
      </c>
      <c r="Q57" s="339" t="s">
        <v>1843</v>
      </c>
      <c r="R57" s="338">
        <v>0</v>
      </c>
      <c r="S57" s="338">
        <v>0</v>
      </c>
      <c r="T57" s="365">
        <v>0</v>
      </c>
      <c r="U57" s="343" t="s">
        <v>1788</v>
      </c>
      <c r="V57" s="339" t="s">
        <v>1843</v>
      </c>
      <c r="W57" s="338">
        <v>0</v>
      </c>
      <c r="X57" s="338">
        <v>0</v>
      </c>
      <c r="Y57" s="365">
        <v>0</v>
      </c>
      <c r="Z57" s="343" t="s">
        <v>1788</v>
      </c>
      <c r="AA57" s="339" t="s">
        <v>1843</v>
      </c>
      <c r="AB57" s="338">
        <v>0</v>
      </c>
      <c r="AC57" s="338">
        <v>0</v>
      </c>
      <c r="AD57" s="365">
        <v>0</v>
      </c>
      <c r="AE57" s="343" t="s">
        <v>1788</v>
      </c>
      <c r="AF57" s="339" t="s">
        <v>1843</v>
      </c>
      <c r="AG57" s="338">
        <v>0</v>
      </c>
      <c r="AH57" s="338">
        <v>0</v>
      </c>
      <c r="AI57" s="365">
        <v>0</v>
      </c>
    </row>
    <row r="58" spans="1:35" s="335" customFormat="1" ht="27.6" x14ac:dyDescent="0.3">
      <c r="A58" s="343" t="s">
        <v>1790</v>
      </c>
      <c r="B58" s="339" t="s">
        <v>1844</v>
      </c>
      <c r="C58" s="338">
        <f t="shared" si="3"/>
        <v>0</v>
      </c>
      <c r="D58" s="338">
        <f t="shared" si="4"/>
        <v>0</v>
      </c>
      <c r="E58" s="344">
        <v>0</v>
      </c>
      <c r="F58" s="343" t="s">
        <v>1790</v>
      </c>
      <c r="G58" s="339" t="s">
        <v>1844</v>
      </c>
      <c r="H58" s="338">
        <v>0</v>
      </c>
      <c r="I58" s="338">
        <v>0</v>
      </c>
      <c r="J58" s="365">
        <v>0</v>
      </c>
      <c r="K58" s="343" t="s">
        <v>1790</v>
      </c>
      <c r="L58" s="339" t="s">
        <v>1844</v>
      </c>
      <c r="M58" s="338">
        <v>0</v>
      </c>
      <c r="N58" s="338">
        <v>0</v>
      </c>
      <c r="O58" s="365">
        <v>0</v>
      </c>
      <c r="P58" s="343" t="s">
        <v>1790</v>
      </c>
      <c r="Q58" s="339" t="s">
        <v>1844</v>
      </c>
      <c r="R58" s="338">
        <v>0</v>
      </c>
      <c r="S58" s="338">
        <v>0</v>
      </c>
      <c r="T58" s="365">
        <v>0</v>
      </c>
      <c r="U58" s="343" t="s">
        <v>1790</v>
      </c>
      <c r="V58" s="339" t="s">
        <v>1844</v>
      </c>
      <c r="W58" s="338">
        <v>0</v>
      </c>
      <c r="X58" s="338">
        <v>0</v>
      </c>
      <c r="Y58" s="365">
        <v>0</v>
      </c>
      <c r="Z58" s="343" t="s">
        <v>1790</v>
      </c>
      <c r="AA58" s="339" t="s">
        <v>1844</v>
      </c>
      <c r="AB58" s="338">
        <v>0</v>
      </c>
      <c r="AC58" s="338">
        <v>0</v>
      </c>
      <c r="AD58" s="365">
        <v>0</v>
      </c>
      <c r="AE58" s="343" t="s">
        <v>1790</v>
      </c>
      <c r="AF58" s="339" t="s">
        <v>1844</v>
      </c>
      <c r="AG58" s="338">
        <v>0</v>
      </c>
      <c r="AH58" s="338">
        <v>0</v>
      </c>
      <c r="AI58" s="365">
        <v>0</v>
      </c>
    </row>
    <row r="59" spans="1:35" s="335" customFormat="1" ht="24.6" x14ac:dyDescent="0.3">
      <c r="A59" s="343" t="s">
        <v>1792</v>
      </c>
      <c r="B59" s="339" t="s">
        <v>1845</v>
      </c>
      <c r="C59" s="338">
        <f t="shared" si="3"/>
        <v>5671832</v>
      </c>
      <c r="D59" s="338">
        <f t="shared" si="4"/>
        <v>4509332</v>
      </c>
      <c r="E59" s="344">
        <f t="shared" si="2"/>
        <v>0.79503976845576529</v>
      </c>
      <c r="F59" s="343" t="s">
        <v>1792</v>
      </c>
      <c r="G59" s="339" t="s">
        <v>1845</v>
      </c>
      <c r="H59" s="338">
        <v>5671832</v>
      </c>
      <c r="I59" s="338">
        <v>4509332</v>
      </c>
      <c r="J59" s="365">
        <v>79</v>
      </c>
      <c r="K59" s="343" t="s">
        <v>1792</v>
      </c>
      <c r="L59" s="339" t="s">
        <v>1845</v>
      </c>
      <c r="M59" s="338">
        <v>0</v>
      </c>
      <c r="N59" s="338">
        <v>0</v>
      </c>
      <c r="O59" s="365">
        <v>0</v>
      </c>
      <c r="P59" s="343" t="s">
        <v>1792</v>
      </c>
      <c r="Q59" s="339" t="s">
        <v>1845</v>
      </c>
      <c r="R59" s="338">
        <v>0</v>
      </c>
      <c r="S59" s="338">
        <v>0</v>
      </c>
      <c r="T59" s="365">
        <v>0</v>
      </c>
      <c r="U59" s="343" t="s">
        <v>1792</v>
      </c>
      <c r="V59" s="339" t="s">
        <v>1845</v>
      </c>
      <c r="W59" s="338">
        <v>0</v>
      </c>
      <c r="X59" s="338">
        <v>0</v>
      </c>
      <c r="Y59" s="365">
        <v>0</v>
      </c>
      <c r="Z59" s="343" t="s">
        <v>1792</v>
      </c>
      <c r="AA59" s="339" t="s">
        <v>1845</v>
      </c>
      <c r="AB59" s="338">
        <v>0</v>
      </c>
      <c r="AC59" s="338">
        <v>0</v>
      </c>
      <c r="AD59" s="365">
        <v>0</v>
      </c>
      <c r="AE59" s="343" t="s">
        <v>1792</v>
      </c>
      <c r="AF59" s="339" t="s">
        <v>1845</v>
      </c>
      <c r="AG59" s="338">
        <v>0</v>
      </c>
      <c r="AH59" s="338">
        <v>0</v>
      </c>
      <c r="AI59" s="365">
        <v>0</v>
      </c>
    </row>
    <row r="60" spans="1:35" s="335" customFormat="1" ht="27.6" x14ac:dyDescent="0.3">
      <c r="A60" s="343" t="s">
        <v>1846</v>
      </c>
      <c r="B60" s="337" t="s">
        <v>1847</v>
      </c>
      <c r="C60" s="338">
        <f t="shared" si="3"/>
        <v>0</v>
      </c>
      <c r="D60" s="338">
        <f t="shared" si="4"/>
        <v>0</v>
      </c>
      <c r="E60" s="344">
        <v>0</v>
      </c>
      <c r="F60" s="343" t="s">
        <v>1846</v>
      </c>
      <c r="G60" s="337" t="s">
        <v>1847</v>
      </c>
      <c r="H60" s="338">
        <v>0</v>
      </c>
      <c r="I60" s="338">
        <v>0</v>
      </c>
      <c r="J60" s="365">
        <v>0</v>
      </c>
      <c r="K60" s="343" t="s">
        <v>1846</v>
      </c>
      <c r="L60" s="337" t="s">
        <v>1847</v>
      </c>
      <c r="M60" s="338">
        <v>0</v>
      </c>
      <c r="N60" s="338">
        <v>0</v>
      </c>
      <c r="O60" s="365">
        <v>0</v>
      </c>
      <c r="P60" s="343" t="s">
        <v>1846</v>
      </c>
      <c r="Q60" s="337" t="s">
        <v>1847</v>
      </c>
      <c r="R60" s="338">
        <v>0</v>
      </c>
      <c r="S60" s="338">
        <v>0</v>
      </c>
      <c r="T60" s="365">
        <v>0</v>
      </c>
      <c r="U60" s="343" t="s">
        <v>1846</v>
      </c>
      <c r="V60" s="337" t="s">
        <v>1847</v>
      </c>
      <c r="W60" s="338">
        <v>0</v>
      </c>
      <c r="X60" s="338">
        <v>0</v>
      </c>
      <c r="Y60" s="365">
        <v>0</v>
      </c>
      <c r="Z60" s="343" t="s">
        <v>1846</v>
      </c>
      <c r="AA60" s="337" t="s">
        <v>1847</v>
      </c>
      <c r="AB60" s="338">
        <v>0</v>
      </c>
      <c r="AC60" s="338">
        <v>0</v>
      </c>
      <c r="AD60" s="365">
        <v>0</v>
      </c>
      <c r="AE60" s="343" t="s">
        <v>1846</v>
      </c>
      <c r="AF60" s="337" t="s">
        <v>1847</v>
      </c>
      <c r="AG60" s="338">
        <v>0</v>
      </c>
      <c r="AH60" s="338">
        <v>0</v>
      </c>
      <c r="AI60" s="365">
        <v>0</v>
      </c>
    </row>
    <row r="61" spans="1:35" s="335" customFormat="1" ht="24.6" x14ac:dyDescent="0.3">
      <c r="A61" s="343" t="s">
        <v>1786</v>
      </c>
      <c r="B61" s="339" t="s">
        <v>1848</v>
      </c>
      <c r="C61" s="338">
        <f t="shared" si="3"/>
        <v>0</v>
      </c>
      <c r="D61" s="338">
        <f t="shared" si="4"/>
        <v>0</v>
      </c>
      <c r="E61" s="344">
        <v>0</v>
      </c>
      <c r="F61" s="343" t="s">
        <v>1786</v>
      </c>
      <c r="G61" s="339" t="s">
        <v>1848</v>
      </c>
      <c r="H61" s="338">
        <v>0</v>
      </c>
      <c r="I61" s="338">
        <v>0</v>
      </c>
      <c r="J61" s="365">
        <v>0</v>
      </c>
      <c r="K61" s="343" t="s">
        <v>1786</v>
      </c>
      <c r="L61" s="339" t="s">
        <v>1848</v>
      </c>
      <c r="M61" s="338">
        <v>0</v>
      </c>
      <c r="N61" s="338">
        <v>0</v>
      </c>
      <c r="O61" s="365">
        <v>0</v>
      </c>
      <c r="P61" s="343" t="s">
        <v>1786</v>
      </c>
      <c r="Q61" s="339" t="s">
        <v>1848</v>
      </c>
      <c r="R61" s="338">
        <v>0</v>
      </c>
      <c r="S61" s="338">
        <v>0</v>
      </c>
      <c r="T61" s="365">
        <v>0</v>
      </c>
      <c r="U61" s="343" t="s">
        <v>1786</v>
      </c>
      <c r="V61" s="339" t="s">
        <v>1848</v>
      </c>
      <c r="W61" s="338">
        <v>0</v>
      </c>
      <c r="X61" s="338">
        <v>0</v>
      </c>
      <c r="Y61" s="365">
        <v>0</v>
      </c>
      <c r="Z61" s="343" t="s">
        <v>1786</v>
      </c>
      <c r="AA61" s="339" t="s">
        <v>1848</v>
      </c>
      <c r="AB61" s="338">
        <v>0</v>
      </c>
      <c r="AC61" s="338">
        <v>0</v>
      </c>
      <c r="AD61" s="365">
        <v>0</v>
      </c>
      <c r="AE61" s="343" t="s">
        <v>1786</v>
      </c>
      <c r="AF61" s="339" t="s">
        <v>1848</v>
      </c>
      <c r="AG61" s="338">
        <v>0</v>
      </c>
      <c r="AH61" s="338">
        <v>0</v>
      </c>
      <c r="AI61" s="365">
        <v>0</v>
      </c>
    </row>
    <row r="62" spans="1:35" s="335" customFormat="1" ht="27.6" x14ac:dyDescent="0.3">
      <c r="A62" s="343" t="s">
        <v>1788</v>
      </c>
      <c r="B62" s="339" t="s">
        <v>1849</v>
      </c>
      <c r="C62" s="338">
        <f t="shared" si="3"/>
        <v>0</v>
      </c>
      <c r="D62" s="338">
        <f t="shared" si="4"/>
        <v>0</v>
      </c>
      <c r="E62" s="344">
        <v>0</v>
      </c>
      <c r="F62" s="343" t="s">
        <v>1788</v>
      </c>
      <c r="G62" s="339" t="s">
        <v>1849</v>
      </c>
      <c r="H62" s="338">
        <v>0</v>
      </c>
      <c r="I62" s="338">
        <v>0</v>
      </c>
      <c r="J62" s="365">
        <v>0</v>
      </c>
      <c r="K62" s="343" t="s">
        <v>1788</v>
      </c>
      <c r="L62" s="339" t="s">
        <v>1849</v>
      </c>
      <c r="M62" s="338">
        <v>0</v>
      </c>
      <c r="N62" s="338">
        <v>0</v>
      </c>
      <c r="O62" s="365">
        <v>0</v>
      </c>
      <c r="P62" s="343" t="s">
        <v>1788</v>
      </c>
      <c r="Q62" s="339" t="s">
        <v>1849</v>
      </c>
      <c r="R62" s="338">
        <v>0</v>
      </c>
      <c r="S62" s="338">
        <v>0</v>
      </c>
      <c r="T62" s="365">
        <v>0</v>
      </c>
      <c r="U62" s="343" t="s">
        <v>1788</v>
      </c>
      <c r="V62" s="339" t="s">
        <v>1849</v>
      </c>
      <c r="W62" s="338">
        <v>0</v>
      </c>
      <c r="X62" s="338">
        <v>0</v>
      </c>
      <c r="Y62" s="365">
        <v>0</v>
      </c>
      <c r="Z62" s="343" t="s">
        <v>1788</v>
      </c>
      <c r="AA62" s="339" t="s">
        <v>1849</v>
      </c>
      <c r="AB62" s="338">
        <v>0</v>
      </c>
      <c r="AC62" s="338">
        <v>0</v>
      </c>
      <c r="AD62" s="365">
        <v>0</v>
      </c>
      <c r="AE62" s="343" t="s">
        <v>1788</v>
      </c>
      <c r="AF62" s="339" t="s">
        <v>1849</v>
      </c>
      <c r="AG62" s="338">
        <v>0</v>
      </c>
      <c r="AH62" s="338">
        <v>0</v>
      </c>
      <c r="AI62" s="365">
        <v>0</v>
      </c>
    </row>
    <row r="63" spans="1:35" s="335" customFormat="1" ht="27.6" x14ac:dyDescent="0.3">
      <c r="A63" s="343" t="s">
        <v>1790</v>
      </c>
      <c r="B63" s="339" t="s">
        <v>1850</v>
      </c>
      <c r="C63" s="338">
        <f t="shared" si="3"/>
        <v>0</v>
      </c>
      <c r="D63" s="338">
        <f t="shared" si="4"/>
        <v>0</v>
      </c>
      <c r="E63" s="344">
        <v>0</v>
      </c>
      <c r="F63" s="343" t="s">
        <v>1790</v>
      </c>
      <c r="G63" s="339" t="s">
        <v>1850</v>
      </c>
      <c r="H63" s="338">
        <v>0</v>
      </c>
      <c r="I63" s="338">
        <v>0</v>
      </c>
      <c r="J63" s="365">
        <v>0</v>
      </c>
      <c r="K63" s="343" t="s">
        <v>1790</v>
      </c>
      <c r="L63" s="339" t="s">
        <v>1850</v>
      </c>
      <c r="M63" s="338">
        <v>0</v>
      </c>
      <c r="N63" s="338">
        <v>0</v>
      </c>
      <c r="O63" s="365">
        <v>0</v>
      </c>
      <c r="P63" s="343" t="s">
        <v>1790</v>
      </c>
      <c r="Q63" s="339" t="s">
        <v>1850</v>
      </c>
      <c r="R63" s="338">
        <v>0</v>
      </c>
      <c r="S63" s="338">
        <v>0</v>
      </c>
      <c r="T63" s="365">
        <v>0</v>
      </c>
      <c r="U63" s="343" t="s">
        <v>1790</v>
      </c>
      <c r="V63" s="339" t="s">
        <v>1850</v>
      </c>
      <c r="W63" s="338">
        <v>0</v>
      </c>
      <c r="X63" s="338">
        <v>0</v>
      </c>
      <c r="Y63" s="365">
        <v>0</v>
      </c>
      <c r="Z63" s="343" t="s">
        <v>1790</v>
      </c>
      <c r="AA63" s="339" t="s">
        <v>1850</v>
      </c>
      <c r="AB63" s="338">
        <v>0</v>
      </c>
      <c r="AC63" s="338">
        <v>0</v>
      </c>
      <c r="AD63" s="365">
        <v>0</v>
      </c>
      <c r="AE63" s="343" t="s">
        <v>1790</v>
      </c>
      <c r="AF63" s="339" t="s">
        <v>1850</v>
      </c>
      <c r="AG63" s="338">
        <v>0</v>
      </c>
      <c r="AH63" s="338">
        <v>0</v>
      </c>
      <c r="AI63" s="365">
        <v>0</v>
      </c>
    </row>
    <row r="64" spans="1:35" s="335" customFormat="1" ht="24.6" x14ac:dyDescent="0.3">
      <c r="A64" s="343" t="s">
        <v>1792</v>
      </c>
      <c r="B64" s="339" t="s">
        <v>1851</v>
      </c>
      <c r="C64" s="338">
        <f t="shared" si="3"/>
        <v>0</v>
      </c>
      <c r="D64" s="338">
        <f t="shared" si="4"/>
        <v>0</v>
      </c>
      <c r="E64" s="344">
        <v>0</v>
      </c>
      <c r="F64" s="343" t="s">
        <v>1792</v>
      </c>
      <c r="G64" s="339" t="s">
        <v>1851</v>
      </c>
      <c r="H64" s="338">
        <v>0</v>
      </c>
      <c r="I64" s="338">
        <v>0</v>
      </c>
      <c r="J64" s="365">
        <v>0</v>
      </c>
      <c r="K64" s="343" t="s">
        <v>1792</v>
      </c>
      <c r="L64" s="339" t="s">
        <v>1851</v>
      </c>
      <c r="M64" s="338">
        <v>0</v>
      </c>
      <c r="N64" s="338">
        <v>0</v>
      </c>
      <c r="O64" s="365">
        <v>0</v>
      </c>
      <c r="P64" s="343" t="s">
        <v>1792</v>
      </c>
      <c r="Q64" s="339" t="s">
        <v>1851</v>
      </c>
      <c r="R64" s="338">
        <v>0</v>
      </c>
      <c r="S64" s="338">
        <v>0</v>
      </c>
      <c r="T64" s="365">
        <v>0</v>
      </c>
      <c r="U64" s="343" t="s">
        <v>1792</v>
      </c>
      <c r="V64" s="339" t="s">
        <v>1851</v>
      </c>
      <c r="W64" s="338">
        <v>0</v>
      </c>
      <c r="X64" s="338">
        <v>0</v>
      </c>
      <c r="Y64" s="365">
        <v>0</v>
      </c>
      <c r="Z64" s="343" t="s">
        <v>1792</v>
      </c>
      <c r="AA64" s="339" t="s">
        <v>1851</v>
      </c>
      <c r="AB64" s="338">
        <v>0</v>
      </c>
      <c r="AC64" s="338">
        <v>0</v>
      </c>
      <c r="AD64" s="365">
        <v>0</v>
      </c>
      <c r="AE64" s="343" t="s">
        <v>1792</v>
      </c>
      <c r="AF64" s="339" t="s">
        <v>1851</v>
      </c>
      <c r="AG64" s="338">
        <v>0</v>
      </c>
      <c r="AH64" s="338">
        <v>0</v>
      </c>
      <c r="AI64" s="365">
        <v>0</v>
      </c>
    </row>
    <row r="65" spans="1:35" s="335" customFormat="1" ht="27.6" x14ac:dyDescent="0.3">
      <c r="A65" s="343" t="s">
        <v>1852</v>
      </c>
      <c r="B65" s="337" t="s">
        <v>1853</v>
      </c>
      <c r="C65" s="338">
        <f t="shared" si="3"/>
        <v>0</v>
      </c>
      <c r="D65" s="338">
        <f t="shared" si="4"/>
        <v>0</v>
      </c>
      <c r="E65" s="344">
        <v>0</v>
      </c>
      <c r="F65" s="343" t="s">
        <v>1852</v>
      </c>
      <c r="G65" s="337" t="s">
        <v>1853</v>
      </c>
      <c r="H65" s="338">
        <v>0</v>
      </c>
      <c r="I65" s="338">
        <v>0</v>
      </c>
      <c r="J65" s="365">
        <v>0</v>
      </c>
      <c r="K65" s="343" t="s">
        <v>1852</v>
      </c>
      <c r="L65" s="337" t="s">
        <v>1853</v>
      </c>
      <c r="M65" s="338">
        <v>0</v>
      </c>
      <c r="N65" s="338">
        <v>0</v>
      </c>
      <c r="O65" s="365">
        <v>0</v>
      </c>
      <c r="P65" s="343" t="s">
        <v>1852</v>
      </c>
      <c r="Q65" s="337" t="s">
        <v>1853</v>
      </c>
      <c r="R65" s="338">
        <v>0</v>
      </c>
      <c r="S65" s="338">
        <v>0</v>
      </c>
      <c r="T65" s="365">
        <v>0</v>
      </c>
      <c r="U65" s="343" t="s">
        <v>1852</v>
      </c>
      <c r="V65" s="337" t="s">
        <v>1853</v>
      </c>
      <c r="W65" s="338">
        <v>0</v>
      </c>
      <c r="X65" s="338">
        <v>0</v>
      </c>
      <c r="Y65" s="365">
        <v>0</v>
      </c>
      <c r="Z65" s="343" t="s">
        <v>1852</v>
      </c>
      <c r="AA65" s="337" t="s">
        <v>1853</v>
      </c>
      <c r="AB65" s="338">
        <v>0</v>
      </c>
      <c r="AC65" s="338">
        <v>0</v>
      </c>
      <c r="AD65" s="365">
        <v>0</v>
      </c>
      <c r="AE65" s="343" t="s">
        <v>1852</v>
      </c>
      <c r="AF65" s="337" t="s">
        <v>1853</v>
      </c>
      <c r="AG65" s="338">
        <v>0</v>
      </c>
      <c r="AH65" s="338">
        <v>0</v>
      </c>
      <c r="AI65" s="365">
        <v>0</v>
      </c>
    </row>
    <row r="66" spans="1:35" s="335" customFormat="1" ht="24.6" x14ac:dyDescent="0.3">
      <c r="A66" s="343" t="s">
        <v>1786</v>
      </c>
      <c r="B66" s="339" t="s">
        <v>1854</v>
      </c>
      <c r="C66" s="338">
        <f t="shared" si="3"/>
        <v>0</v>
      </c>
      <c r="D66" s="338">
        <f t="shared" si="4"/>
        <v>0</v>
      </c>
      <c r="E66" s="344">
        <v>0</v>
      </c>
      <c r="F66" s="343" t="s">
        <v>1786</v>
      </c>
      <c r="G66" s="339" t="s">
        <v>1854</v>
      </c>
      <c r="H66" s="338">
        <v>0</v>
      </c>
      <c r="I66" s="338">
        <v>0</v>
      </c>
      <c r="J66" s="365">
        <v>0</v>
      </c>
      <c r="K66" s="343" t="s">
        <v>1786</v>
      </c>
      <c r="L66" s="339" t="s">
        <v>1854</v>
      </c>
      <c r="M66" s="338">
        <v>0</v>
      </c>
      <c r="N66" s="338">
        <v>0</v>
      </c>
      <c r="O66" s="365">
        <v>0</v>
      </c>
      <c r="P66" s="343" t="s">
        <v>1786</v>
      </c>
      <c r="Q66" s="339" t="s">
        <v>1854</v>
      </c>
      <c r="R66" s="338">
        <v>0</v>
      </c>
      <c r="S66" s="338">
        <v>0</v>
      </c>
      <c r="T66" s="365">
        <v>0</v>
      </c>
      <c r="U66" s="343" t="s">
        <v>1786</v>
      </c>
      <c r="V66" s="339" t="s">
        <v>1854</v>
      </c>
      <c r="W66" s="338">
        <v>0</v>
      </c>
      <c r="X66" s="338">
        <v>0</v>
      </c>
      <c r="Y66" s="365">
        <v>0</v>
      </c>
      <c r="Z66" s="343" t="s">
        <v>1786</v>
      </c>
      <c r="AA66" s="339" t="s">
        <v>1854</v>
      </c>
      <c r="AB66" s="338">
        <v>0</v>
      </c>
      <c r="AC66" s="338">
        <v>0</v>
      </c>
      <c r="AD66" s="365">
        <v>0</v>
      </c>
      <c r="AE66" s="343" t="s">
        <v>1786</v>
      </c>
      <c r="AF66" s="339" t="s">
        <v>1854</v>
      </c>
      <c r="AG66" s="338">
        <v>0</v>
      </c>
      <c r="AH66" s="338">
        <v>0</v>
      </c>
      <c r="AI66" s="365">
        <v>0</v>
      </c>
    </row>
    <row r="67" spans="1:35" s="335" customFormat="1" ht="27.6" x14ac:dyDescent="0.3">
      <c r="A67" s="343" t="s">
        <v>1788</v>
      </c>
      <c r="B67" s="339" t="s">
        <v>1855</v>
      </c>
      <c r="C67" s="338">
        <f t="shared" si="3"/>
        <v>0</v>
      </c>
      <c r="D67" s="338">
        <f t="shared" si="4"/>
        <v>0</v>
      </c>
      <c r="E67" s="344">
        <v>0</v>
      </c>
      <c r="F67" s="343" t="s">
        <v>1788</v>
      </c>
      <c r="G67" s="339" t="s">
        <v>1855</v>
      </c>
      <c r="H67" s="338">
        <v>0</v>
      </c>
      <c r="I67" s="338">
        <v>0</v>
      </c>
      <c r="J67" s="365">
        <v>0</v>
      </c>
      <c r="K67" s="343" t="s">
        <v>1788</v>
      </c>
      <c r="L67" s="339" t="s">
        <v>1855</v>
      </c>
      <c r="M67" s="338">
        <v>0</v>
      </c>
      <c r="N67" s="338">
        <v>0</v>
      </c>
      <c r="O67" s="365">
        <v>0</v>
      </c>
      <c r="P67" s="343" t="s">
        <v>1788</v>
      </c>
      <c r="Q67" s="339" t="s">
        <v>1855</v>
      </c>
      <c r="R67" s="338">
        <v>0</v>
      </c>
      <c r="S67" s="338">
        <v>0</v>
      </c>
      <c r="T67" s="365">
        <v>0</v>
      </c>
      <c r="U67" s="343" t="s">
        <v>1788</v>
      </c>
      <c r="V67" s="339" t="s">
        <v>1855</v>
      </c>
      <c r="W67" s="338">
        <v>0</v>
      </c>
      <c r="X67" s="338">
        <v>0</v>
      </c>
      <c r="Y67" s="365">
        <v>0</v>
      </c>
      <c r="Z67" s="343" t="s">
        <v>1788</v>
      </c>
      <c r="AA67" s="339" t="s">
        <v>1855</v>
      </c>
      <c r="AB67" s="338">
        <v>0</v>
      </c>
      <c r="AC67" s="338">
        <v>0</v>
      </c>
      <c r="AD67" s="365">
        <v>0</v>
      </c>
      <c r="AE67" s="343" t="s">
        <v>1788</v>
      </c>
      <c r="AF67" s="339" t="s">
        <v>1855</v>
      </c>
      <c r="AG67" s="338">
        <v>0</v>
      </c>
      <c r="AH67" s="338">
        <v>0</v>
      </c>
      <c r="AI67" s="365">
        <v>0</v>
      </c>
    </row>
    <row r="68" spans="1:35" s="335" customFormat="1" ht="27.6" x14ac:dyDescent="0.3">
      <c r="A68" s="343" t="s">
        <v>1790</v>
      </c>
      <c r="B68" s="339" t="s">
        <v>1856</v>
      </c>
      <c r="C68" s="338">
        <f t="shared" si="3"/>
        <v>0</v>
      </c>
      <c r="D68" s="338">
        <f t="shared" si="4"/>
        <v>0</v>
      </c>
      <c r="E68" s="344">
        <v>0</v>
      </c>
      <c r="F68" s="343" t="s">
        <v>1790</v>
      </c>
      <c r="G68" s="339" t="s">
        <v>1856</v>
      </c>
      <c r="H68" s="338">
        <v>0</v>
      </c>
      <c r="I68" s="338">
        <v>0</v>
      </c>
      <c r="J68" s="365">
        <v>0</v>
      </c>
      <c r="K68" s="343" t="s">
        <v>1790</v>
      </c>
      <c r="L68" s="339" t="s">
        <v>1856</v>
      </c>
      <c r="M68" s="338">
        <v>0</v>
      </c>
      <c r="N68" s="338">
        <v>0</v>
      </c>
      <c r="O68" s="365">
        <v>0</v>
      </c>
      <c r="P68" s="343" t="s">
        <v>1790</v>
      </c>
      <c r="Q68" s="339" t="s">
        <v>1856</v>
      </c>
      <c r="R68" s="338">
        <v>0</v>
      </c>
      <c r="S68" s="338">
        <v>0</v>
      </c>
      <c r="T68" s="365">
        <v>0</v>
      </c>
      <c r="U68" s="343" t="s">
        <v>1790</v>
      </c>
      <c r="V68" s="339" t="s">
        <v>1856</v>
      </c>
      <c r="W68" s="338">
        <v>0</v>
      </c>
      <c r="X68" s="338">
        <v>0</v>
      </c>
      <c r="Y68" s="365">
        <v>0</v>
      </c>
      <c r="Z68" s="343" t="s">
        <v>1790</v>
      </c>
      <c r="AA68" s="339" t="s">
        <v>1856</v>
      </c>
      <c r="AB68" s="338">
        <v>0</v>
      </c>
      <c r="AC68" s="338">
        <v>0</v>
      </c>
      <c r="AD68" s="365">
        <v>0</v>
      </c>
      <c r="AE68" s="343" t="s">
        <v>1790</v>
      </c>
      <c r="AF68" s="339" t="s">
        <v>1856</v>
      </c>
      <c r="AG68" s="338">
        <v>0</v>
      </c>
      <c r="AH68" s="338">
        <v>0</v>
      </c>
      <c r="AI68" s="365">
        <v>0</v>
      </c>
    </row>
    <row r="69" spans="1:35" s="335" customFormat="1" ht="24.6" x14ac:dyDescent="0.3">
      <c r="A69" s="343" t="s">
        <v>1792</v>
      </c>
      <c r="B69" s="339" t="s">
        <v>1857</v>
      </c>
      <c r="C69" s="338">
        <f t="shared" si="3"/>
        <v>0</v>
      </c>
      <c r="D69" s="338">
        <f t="shared" si="4"/>
        <v>0</v>
      </c>
      <c r="E69" s="344">
        <v>0</v>
      </c>
      <c r="F69" s="343" t="s">
        <v>1792</v>
      </c>
      <c r="G69" s="339" t="s">
        <v>1857</v>
      </c>
      <c r="H69" s="338">
        <v>0</v>
      </c>
      <c r="I69" s="338">
        <v>0</v>
      </c>
      <c r="J69" s="365">
        <v>0</v>
      </c>
      <c r="K69" s="343" t="s">
        <v>1792</v>
      </c>
      <c r="L69" s="339" t="s">
        <v>1857</v>
      </c>
      <c r="M69" s="338">
        <v>0</v>
      </c>
      <c r="N69" s="338">
        <v>0</v>
      </c>
      <c r="O69" s="365">
        <v>0</v>
      </c>
      <c r="P69" s="343" t="s">
        <v>1792</v>
      </c>
      <c r="Q69" s="339" t="s">
        <v>1857</v>
      </c>
      <c r="R69" s="338">
        <v>0</v>
      </c>
      <c r="S69" s="338">
        <v>0</v>
      </c>
      <c r="T69" s="365">
        <v>0</v>
      </c>
      <c r="U69" s="343" t="s">
        <v>1792</v>
      </c>
      <c r="V69" s="339" t="s">
        <v>1857</v>
      </c>
      <c r="W69" s="338">
        <v>0</v>
      </c>
      <c r="X69" s="338">
        <v>0</v>
      </c>
      <c r="Y69" s="365">
        <v>0</v>
      </c>
      <c r="Z69" s="343" t="s">
        <v>1792</v>
      </c>
      <c r="AA69" s="339" t="s">
        <v>1857</v>
      </c>
      <c r="AB69" s="338">
        <v>0</v>
      </c>
      <c r="AC69" s="338">
        <v>0</v>
      </c>
      <c r="AD69" s="365">
        <v>0</v>
      </c>
      <c r="AE69" s="343" t="s">
        <v>1792</v>
      </c>
      <c r="AF69" s="339" t="s">
        <v>1857</v>
      </c>
      <c r="AG69" s="338">
        <v>0</v>
      </c>
      <c r="AH69" s="338">
        <v>0</v>
      </c>
      <c r="AI69" s="365">
        <v>0</v>
      </c>
    </row>
    <row r="70" spans="1:35" s="335" customFormat="1" ht="41.4" x14ac:dyDescent="0.3">
      <c r="A70" s="343" t="s">
        <v>1858</v>
      </c>
      <c r="B70" s="337" t="s">
        <v>1859</v>
      </c>
      <c r="C70" s="338">
        <f t="shared" si="3"/>
        <v>781600</v>
      </c>
      <c r="D70" s="338">
        <f t="shared" si="4"/>
        <v>836000</v>
      </c>
      <c r="E70" s="344">
        <f t="shared" si="2"/>
        <v>1.0696008188331627</v>
      </c>
      <c r="F70" s="343" t="s">
        <v>1858</v>
      </c>
      <c r="G70" s="337" t="s">
        <v>1859</v>
      </c>
      <c r="H70" s="338">
        <v>781600</v>
      </c>
      <c r="I70" s="338">
        <v>836000</v>
      </c>
      <c r="J70" s="365">
        <v>106</v>
      </c>
      <c r="K70" s="343" t="s">
        <v>1858</v>
      </c>
      <c r="L70" s="337" t="s">
        <v>1859</v>
      </c>
      <c r="M70" s="338">
        <v>0</v>
      </c>
      <c r="N70" s="338">
        <v>0</v>
      </c>
      <c r="O70" s="365">
        <v>0</v>
      </c>
      <c r="P70" s="343" t="s">
        <v>1858</v>
      </c>
      <c r="Q70" s="337" t="s">
        <v>1859</v>
      </c>
      <c r="R70" s="338">
        <v>0</v>
      </c>
      <c r="S70" s="338">
        <v>0</v>
      </c>
      <c r="T70" s="365">
        <v>0</v>
      </c>
      <c r="U70" s="343" t="s">
        <v>1858</v>
      </c>
      <c r="V70" s="337" t="s">
        <v>1859</v>
      </c>
      <c r="W70" s="338">
        <v>0</v>
      </c>
      <c r="X70" s="338">
        <v>0</v>
      </c>
      <c r="Y70" s="365">
        <v>0</v>
      </c>
      <c r="Z70" s="343" t="s">
        <v>1858</v>
      </c>
      <c r="AA70" s="337" t="s">
        <v>1859</v>
      </c>
      <c r="AB70" s="338">
        <v>0</v>
      </c>
      <c r="AC70" s="338">
        <v>0</v>
      </c>
      <c r="AD70" s="365">
        <v>0</v>
      </c>
      <c r="AE70" s="343" t="s">
        <v>1858</v>
      </c>
      <c r="AF70" s="337" t="s">
        <v>1859</v>
      </c>
      <c r="AG70" s="338">
        <v>0</v>
      </c>
      <c r="AH70" s="338">
        <v>0</v>
      </c>
      <c r="AI70" s="365">
        <v>0</v>
      </c>
    </row>
    <row r="71" spans="1:35" s="335" customFormat="1" ht="27.6" x14ac:dyDescent="0.3">
      <c r="A71" s="343" t="s">
        <v>1860</v>
      </c>
      <c r="B71" s="337" t="s">
        <v>1861</v>
      </c>
      <c r="C71" s="338">
        <f t="shared" si="3"/>
        <v>781600</v>
      </c>
      <c r="D71" s="338">
        <f t="shared" si="4"/>
        <v>836000</v>
      </c>
      <c r="E71" s="344">
        <f t="shared" si="2"/>
        <v>1.0696008188331627</v>
      </c>
      <c r="F71" s="343" t="s">
        <v>1860</v>
      </c>
      <c r="G71" s="337" t="s">
        <v>1861</v>
      </c>
      <c r="H71" s="338">
        <v>781600</v>
      </c>
      <c r="I71" s="338">
        <v>836000</v>
      </c>
      <c r="J71" s="365">
        <v>106</v>
      </c>
      <c r="K71" s="343" t="s">
        <v>1860</v>
      </c>
      <c r="L71" s="337" t="s">
        <v>1861</v>
      </c>
      <c r="M71" s="338">
        <v>0</v>
      </c>
      <c r="N71" s="338">
        <v>0</v>
      </c>
      <c r="O71" s="365">
        <v>0</v>
      </c>
      <c r="P71" s="343" t="s">
        <v>1860</v>
      </c>
      <c r="Q71" s="337" t="s">
        <v>1861</v>
      </c>
      <c r="R71" s="338">
        <v>0</v>
      </c>
      <c r="S71" s="338">
        <v>0</v>
      </c>
      <c r="T71" s="365">
        <v>0</v>
      </c>
      <c r="U71" s="343" t="s">
        <v>1860</v>
      </c>
      <c r="V71" s="337" t="s">
        <v>1861</v>
      </c>
      <c r="W71" s="338">
        <v>0</v>
      </c>
      <c r="X71" s="338">
        <v>0</v>
      </c>
      <c r="Y71" s="365">
        <v>0</v>
      </c>
      <c r="Z71" s="343" t="s">
        <v>1860</v>
      </c>
      <c r="AA71" s="337" t="s">
        <v>1861</v>
      </c>
      <c r="AB71" s="338">
        <v>0</v>
      </c>
      <c r="AC71" s="338">
        <v>0</v>
      </c>
      <c r="AD71" s="365">
        <v>0</v>
      </c>
      <c r="AE71" s="343" t="s">
        <v>1860</v>
      </c>
      <c r="AF71" s="337" t="s">
        <v>1861</v>
      </c>
      <c r="AG71" s="338">
        <v>0</v>
      </c>
      <c r="AH71" s="338">
        <v>0</v>
      </c>
      <c r="AI71" s="365">
        <v>0</v>
      </c>
    </row>
    <row r="72" spans="1:35" s="335" customFormat="1" ht="24.6" x14ac:dyDescent="0.3">
      <c r="A72" s="343" t="s">
        <v>1786</v>
      </c>
      <c r="B72" s="337" t="s">
        <v>1862</v>
      </c>
      <c r="C72" s="338">
        <f t="shared" si="3"/>
        <v>0</v>
      </c>
      <c r="D72" s="338">
        <f t="shared" si="4"/>
        <v>0</v>
      </c>
      <c r="E72" s="344">
        <v>0</v>
      </c>
      <c r="F72" s="343" t="s">
        <v>1786</v>
      </c>
      <c r="G72" s="337" t="s">
        <v>1862</v>
      </c>
      <c r="H72" s="338">
        <v>0</v>
      </c>
      <c r="I72" s="338">
        <v>0</v>
      </c>
      <c r="J72" s="365">
        <v>0</v>
      </c>
      <c r="K72" s="343" t="s">
        <v>1786</v>
      </c>
      <c r="L72" s="337" t="s">
        <v>1862</v>
      </c>
      <c r="M72" s="338">
        <v>0</v>
      </c>
      <c r="N72" s="338">
        <v>0</v>
      </c>
      <c r="O72" s="365">
        <v>0</v>
      </c>
      <c r="P72" s="343" t="s">
        <v>1786</v>
      </c>
      <c r="Q72" s="337" t="s">
        <v>1862</v>
      </c>
      <c r="R72" s="338">
        <v>0</v>
      </c>
      <c r="S72" s="338">
        <v>0</v>
      </c>
      <c r="T72" s="365">
        <v>0</v>
      </c>
      <c r="U72" s="343" t="s">
        <v>1786</v>
      </c>
      <c r="V72" s="337" t="s">
        <v>1862</v>
      </c>
      <c r="W72" s="338">
        <v>0</v>
      </c>
      <c r="X72" s="338">
        <v>0</v>
      </c>
      <c r="Y72" s="365">
        <v>0</v>
      </c>
      <c r="Z72" s="343" t="s">
        <v>1786</v>
      </c>
      <c r="AA72" s="337" t="s">
        <v>1862</v>
      </c>
      <c r="AB72" s="338">
        <v>0</v>
      </c>
      <c r="AC72" s="338">
        <v>0</v>
      </c>
      <c r="AD72" s="365">
        <v>0</v>
      </c>
      <c r="AE72" s="343" t="s">
        <v>1786</v>
      </c>
      <c r="AF72" s="337" t="s">
        <v>1862</v>
      </c>
      <c r="AG72" s="338">
        <v>0</v>
      </c>
      <c r="AH72" s="338">
        <v>0</v>
      </c>
      <c r="AI72" s="365">
        <v>0</v>
      </c>
    </row>
    <row r="73" spans="1:35" s="335" customFormat="1" ht="27.6" x14ac:dyDescent="0.3">
      <c r="A73" s="343" t="s">
        <v>1788</v>
      </c>
      <c r="B73" s="337" t="s">
        <v>1863</v>
      </c>
      <c r="C73" s="338">
        <f t="shared" si="3"/>
        <v>0</v>
      </c>
      <c r="D73" s="338">
        <f t="shared" si="4"/>
        <v>0</v>
      </c>
      <c r="E73" s="344">
        <v>0</v>
      </c>
      <c r="F73" s="343" t="s">
        <v>1788</v>
      </c>
      <c r="G73" s="337" t="s">
        <v>1863</v>
      </c>
      <c r="H73" s="338">
        <v>0</v>
      </c>
      <c r="I73" s="338">
        <v>0</v>
      </c>
      <c r="J73" s="365">
        <v>0</v>
      </c>
      <c r="K73" s="343" t="s">
        <v>1788</v>
      </c>
      <c r="L73" s="337" t="s">
        <v>1863</v>
      </c>
      <c r="M73" s="338">
        <v>0</v>
      </c>
      <c r="N73" s="338">
        <v>0</v>
      </c>
      <c r="O73" s="365">
        <v>0</v>
      </c>
      <c r="P73" s="343" t="s">
        <v>1788</v>
      </c>
      <c r="Q73" s="337" t="s">
        <v>1863</v>
      </c>
      <c r="R73" s="338">
        <v>0</v>
      </c>
      <c r="S73" s="338">
        <v>0</v>
      </c>
      <c r="T73" s="365">
        <v>0</v>
      </c>
      <c r="U73" s="343" t="s">
        <v>1788</v>
      </c>
      <c r="V73" s="337" t="s">
        <v>1863</v>
      </c>
      <c r="W73" s="338">
        <v>0</v>
      </c>
      <c r="X73" s="338">
        <v>0</v>
      </c>
      <c r="Y73" s="365">
        <v>0</v>
      </c>
      <c r="Z73" s="343" t="s">
        <v>1788</v>
      </c>
      <c r="AA73" s="337" t="s">
        <v>1863</v>
      </c>
      <c r="AB73" s="338">
        <v>0</v>
      </c>
      <c r="AC73" s="338">
        <v>0</v>
      </c>
      <c r="AD73" s="365">
        <v>0</v>
      </c>
      <c r="AE73" s="343" t="s">
        <v>1788</v>
      </c>
      <c r="AF73" s="337" t="s">
        <v>1863</v>
      </c>
      <c r="AG73" s="338">
        <v>0</v>
      </c>
      <c r="AH73" s="338">
        <v>0</v>
      </c>
      <c r="AI73" s="365">
        <v>0</v>
      </c>
    </row>
    <row r="74" spans="1:35" s="335" customFormat="1" ht="27.6" x14ac:dyDescent="0.3">
      <c r="A74" s="343" t="s">
        <v>1790</v>
      </c>
      <c r="B74" s="337" t="s">
        <v>1864</v>
      </c>
      <c r="C74" s="338">
        <f t="shared" si="3"/>
        <v>0</v>
      </c>
      <c r="D74" s="338">
        <f t="shared" si="4"/>
        <v>0</v>
      </c>
      <c r="E74" s="344">
        <v>0</v>
      </c>
      <c r="F74" s="343" t="s">
        <v>1790</v>
      </c>
      <c r="G74" s="337" t="s">
        <v>1864</v>
      </c>
      <c r="H74" s="338">
        <v>0</v>
      </c>
      <c r="I74" s="338">
        <v>0</v>
      </c>
      <c r="J74" s="365">
        <v>0</v>
      </c>
      <c r="K74" s="343" t="s">
        <v>1790</v>
      </c>
      <c r="L74" s="337" t="s">
        <v>1864</v>
      </c>
      <c r="M74" s="338">
        <v>0</v>
      </c>
      <c r="N74" s="338">
        <v>0</v>
      </c>
      <c r="O74" s="365">
        <v>0</v>
      </c>
      <c r="P74" s="343" t="s">
        <v>1790</v>
      </c>
      <c r="Q74" s="337" t="s">
        <v>1864</v>
      </c>
      <c r="R74" s="338">
        <v>0</v>
      </c>
      <c r="S74" s="338">
        <v>0</v>
      </c>
      <c r="T74" s="365">
        <v>0</v>
      </c>
      <c r="U74" s="343" t="s">
        <v>1790</v>
      </c>
      <c r="V74" s="337" t="s">
        <v>1864</v>
      </c>
      <c r="W74" s="338">
        <v>0</v>
      </c>
      <c r="X74" s="338">
        <v>0</v>
      </c>
      <c r="Y74" s="365">
        <v>0</v>
      </c>
      <c r="Z74" s="343" t="s">
        <v>1790</v>
      </c>
      <c r="AA74" s="337" t="s">
        <v>1864</v>
      </c>
      <c r="AB74" s="338">
        <v>0</v>
      </c>
      <c r="AC74" s="338">
        <v>0</v>
      </c>
      <c r="AD74" s="365">
        <v>0</v>
      </c>
      <c r="AE74" s="343" t="s">
        <v>1790</v>
      </c>
      <c r="AF74" s="337" t="s">
        <v>1864</v>
      </c>
      <c r="AG74" s="338">
        <v>0</v>
      </c>
      <c r="AH74" s="338">
        <v>0</v>
      </c>
      <c r="AI74" s="365">
        <v>0</v>
      </c>
    </row>
    <row r="75" spans="1:35" s="335" customFormat="1" ht="24.6" x14ac:dyDescent="0.3">
      <c r="A75" s="343" t="s">
        <v>1792</v>
      </c>
      <c r="B75" s="337" t="s">
        <v>1865</v>
      </c>
      <c r="C75" s="338">
        <f t="shared" ref="C75:C95" si="5">M75+R75+W75+H75+AB75+AG75</f>
        <v>781600</v>
      </c>
      <c r="D75" s="338">
        <f t="shared" ref="D75:D95" si="6">N75+S75+X75+I75+AC75+AH75</f>
        <v>836000</v>
      </c>
      <c r="E75" s="344">
        <f t="shared" si="2"/>
        <v>1.0696008188331627</v>
      </c>
      <c r="F75" s="343" t="s">
        <v>1792</v>
      </c>
      <c r="G75" s="337" t="s">
        <v>1865</v>
      </c>
      <c r="H75" s="338">
        <v>781600</v>
      </c>
      <c r="I75" s="338">
        <v>836000</v>
      </c>
      <c r="J75" s="365">
        <v>106</v>
      </c>
      <c r="K75" s="343" t="s">
        <v>1792</v>
      </c>
      <c r="L75" s="337" t="s">
        <v>1865</v>
      </c>
      <c r="M75" s="338">
        <v>0</v>
      </c>
      <c r="N75" s="338">
        <v>0</v>
      </c>
      <c r="O75" s="365">
        <v>0</v>
      </c>
      <c r="P75" s="343" t="s">
        <v>1792</v>
      </c>
      <c r="Q75" s="337" t="s">
        <v>1865</v>
      </c>
      <c r="R75" s="338">
        <v>0</v>
      </c>
      <c r="S75" s="338">
        <v>0</v>
      </c>
      <c r="T75" s="365">
        <v>0</v>
      </c>
      <c r="U75" s="343" t="s">
        <v>1792</v>
      </c>
      <c r="V75" s="337" t="s">
        <v>1865</v>
      </c>
      <c r="W75" s="338">
        <v>0</v>
      </c>
      <c r="X75" s="338">
        <v>0</v>
      </c>
      <c r="Y75" s="365">
        <v>0</v>
      </c>
      <c r="Z75" s="343" t="s">
        <v>1792</v>
      </c>
      <c r="AA75" s="337" t="s">
        <v>1865</v>
      </c>
      <c r="AB75" s="338">
        <v>0</v>
      </c>
      <c r="AC75" s="338">
        <v>0</v>
      </c>
      <c r="AD75" s="365">
        <v>0</v>
      </c>
      <c r="AE75" s="343" t="s">
        <v>1792</v>
      </c>
      <c r="AF75" s="337" t="s">
        <v>1865</v>
      </c>
      <c r="AG75" s="338">
        <v>0</v>
      </c>
      <c r="AH75" s="338">
        <v>0</v>
      </c>
      <c r="AI75" s="365">
        <v>0</v>
      </c>
    </row>
    <row r="76" spans="1:35" s="335" customFormat="1" ht="27.6" x14ac:dyDescent="0.3">
      <c r="A76" s="343" t="s">
        <v>1866</v>
      </c>
      <c r="B76" s="337" t="s">
        <v>1867</v>
      </c>
      <c r="C76" s="338">
        <f t="shared" si="5"/>
        <v>0</v>
      </c>
      <c r="D76" s="338">
        <f t="shared" si="6"/>
        <v>0</v>
      </c>
      <c r="E76" s="344">
        <v>0</v>
      </c>
      <c r="F76" s="343" t="s">
        <v>1866</v>
      </c>
      <c r="G76" s="337" t="s">
        <v>1867</v>
      </c>
      <c r="H76" s="338">
        <v>0</v>
      </c>
      <c r="I76" s="338">
        <v>0</v>
      </c>
      <c r="J76" s="365">
        <v>0</v>
      </c>
      <c r="K76" s="343" t="s">
        <v>1866</v>
      </c>
      <c r="L76" s="337" t="s">
        <v>1867</v>
      </c>
      <c r="M76" s="338">
        <v>0</v>
      </c>
      <c r="N76" s="338">
        <v>0</v>
      </c>
      <c r="O76" s="365">
        <v>0</v>
      </c>
      <c r="P76" s="343" t="s">
        <v>1866</v>
      </c>
      <c r="Q76" s="337" t="s">
        <v>1867</v>
      </c>
      <c r="R76" s="338">
        <v>0</v>
      </c>
      <c r="S76" s="338">
        <v>0</v>
      </c>
      <c r="T76" s="365">
        <v>0</v>
      </c>
      <c r="U76" s="343" t="s">
        <v>1866</v>
      </c>
      <c r="V76" s="337" t="s">
        <v>1867</v>
      </c>
      <c r="W76" s="338">
        <v>0</v>
      </c>
      <c r="X76" s="338">
        <v>0</v>
      </c>
      <c r="Y76" s="365">
        <v>0</v>
      </c>
      <c r="Z76" s="343" t="s">
        <v>1866</v>
      </c>
      <c r="AA76" s="337" t="s">
        <v>1867</v>
      </c>
      <c r="AB76" s="338">
        <v>0</v>
      </c>
      <c r="AC76" s="338">
        <v>0</v>
      </c>
      <c r="AD76" s="365">
        <v>0</v>
      </c>
      <c r="AE76" s="343" t="s">
        <v>1866</v>
      </c>
      <c r="AF76" s="337" t="s">
        <v>1867</v>
      </c>
      <c r="AG76" s="338">
        <v>0</v>
      </c>
      <c r="AH76" s="338">
        <v>0</v>
      </c>
      <c r="AI76" s="365">
        <v>0</v>
      </c>
    </row>
    <row r="77" spans="1:35" s="335" customFormat="1" ht="24.6" x14ac:dyDescent="0.3">
      <c r="A77" s="343" t="s">
        <v>1786</v>
      </c>
      <c r="B77" s="337" t="s">
        <v>1868</v>
      </c>
      <c r="C77" s="338">
        <f t="shared" si="5"/>
        <v>0</v>
      </c>
      <c r="D77" s="338">
        <f t="shared" si="6"/>
        <v>0</v>
      </c>
      <c r="E77" s="344">
        <v>0</v>
      </c>
      <c r="F77" s="343" t="s">
        <v>1786</v>
      </c>
      <c r="G77" s="337" t="s">
        <v>1868</v>
      </c>
      <c r="H77" s="338">
        <v>0</v>
      </c>
      <c r="I77" s="338">
        <v>0</v>
      </c>
      <c r="J77" s="365">
        <v>0</v>
      </c>
      <c r="K77" s="343" t="s">
        <v>1786</v>
      </c>
      <c r="L77" s="337" t="s">
        <v>1868</v>
      </c>
      <c r="M77" s="338">
        <v>0</v>
      </c>
      <c r="N77" s="338">
        <v>0</v>
      </c>
      <c r="O77" s="365">
        <v>0</v>
      </c>
      <c r="P77" s="343" t="s">
        <v>1786</v>
      </c>
      <c r="Q77" s="337" t="s">
        <v>1868</v>
      </c>
      <c r="R77" s="338">
        <v>0</v>
      </c>
      <c r="S77" s="338">
        <v>0</v>
      </c>
      <c r="T77" s="365">
        <v>0</v>
      </c>
      <c r="U77" s="343" t="s">
        <v>1786</v>
      </c>
      <c r="V77" s="337" t="s">
        <v>1868</v>
      </c>
      <c r="W77" s="338">
        <v>0</v>
      </c>
      <c r="X77" s="338">
        <v>0</v>
      </c>
      <c r="Y77" s="365">
        <v>0</v>
      </c>
      <c r="Z77" s="343" t="s">
        <v>1786</v>
      </c>
      <c r="AA77" s="337" t="s">
        <v>1868</v>
      </c>
      <c r="AB77" s="338">
        <v>0</v>
      </c>
      <c r="AC77" s="338">
        <v>0</v>
      </c>
      <c r="AD77" s="365">
        <v>0</v>
      </c>
      <c r="AE77" s="343" t="s">
        <v>1786</v>
      </c>
      <c r="AF77" s="337" t="s">
        <v>1868</v>
      </c>
      <c r="AG77" s="338">
        <v>0</v>
      </c>
      <c r="AH77" s="338">
        <v>0</v>
      </c>
      <c r="AI77" s="365">
        <v>0</v>
      </c>
    </row>
    <row r="78" spans="1:35" s="335" customFormat="1" ht="27.6" x14ac:dyDescent="0.3">
      <c r="A78" s="343" t="s">
        <v>1788</v>
      </c>
      <c r="B78" s="337" t="s">
        <v>1869</v>
      </c>
      <c r="C78" s="338">
        <f t="shared" si="5"/>
        <v>0</v>
      </c>
      <c r="D78" s="338">
        <f t="shared" si="6"/>
        <v>0</v>
      </c>
      <c r="E78" s="344">
        <v>0</v>
      </c>
      <c r="F78" s="343" t="s">
        <v>1788</v>
      </c>
      <c r="G78" s="337" t="s">
        <v>1869</v>
      </c>
      <c r="H78" s="338">
        <v>0</v>
      </c>
      <c r="I78" s="338">
        <v>0</v>
      </c>
      <c r="J78" s="365">
        <v>0</v>
      </c>
      <c r="K78" s="343" t="s">
        <v>1788</v>
      </c>
      <c r="L78" s="337" t="s">
        <v>1869</v>
      </c>
      <c r="M78" s="338">
        <v>0</v>
      </c>
      <c r="N78" s="338">
        <v>0</v>
      </c>
      <c r="O78" s="365">
        <v>0</v>
      </c>
      <c r="P78" s="343" t="s">
        <v>1788</v>
      </c>
      <c r="Q78" s="337" t="s">
        <v>1869</v>
      </c>
      <c r="R78" s="338">
        <v>0</v>
      </c>
      <c r="S78" s="338">
        <v>0</v>
      </c>
      <c r="T78" s="365">
        <v>0</v>
      </c>
      <c r="U78" s="343" t="s">
        <v>1788</v>
      </c>
      <c r="V78" s="337" t="s">
        <v>1869</v>
      </c>
      <c r="W78" s="338">
        <v>0</v>
      </c>
      <c r="X78" s="338">
        <v>0</v>
      </c>
      <c r="Y78" s="365">
        <v>0</v>
      </c>
      <c r="Z78" s="343" t="s">
        <v>1788</v>
      </c>
      <c r="AA78" s="337" t="s">
        <v>1869</v>
      </c>
      <c r="AB78" s="338">
        <v>0</v>
      </c>
      <c r="AC78" s="338">
        <v>0</v>
      </c>
      <c r="AD78" s="365">
        <v>0</v>
      </c>
      <c r="AE78" s="343" t="s">
        <v>1788</v>
      </c>
      <c r="AF78" s="337" t="s">
        <v>1869</v>
      </c>
      <c r="AG78" s="338">
        <v>0</v>
      </c>
      <c r="AH78" s="338">
        <v>0</v>
      </c>
      <c r="AI78" s="365">
        <v>0</v>
      </c>
    </row>
    <row r="79" spans="1:35" s="335" customFormat="1" ht="27.6" x14ac:dyDescent="0.3">
      <c r="A79" s="343" t="s">
        <v>1790</v>
      </c>
      <c r="B79" s="337" t="s">
        <v>1870</v>
      </c>
      <c r="C79" s="338">
        <f t="shared" si="5"/>
        <v>0</v>
      </c>
      <c r="D79" s="338">
        <f t="shared" si="6"/>
        <v>0</v>
      </c>
      <c r="E79" s="344">
        <v>0</v>
      </c>
      <c r="F79" s="343" t="s">
        <v>1790</v>
      </c>
      <c r="G79" s="337" t="s">
        <v>1870</v>
      </c>
      <c r="H79" s="338">
        <v>0</v>
      </c>
      <c r="I79" s="338">
        <v>0</v>
      </c>
      <c r="J79" s="365">
        <v>0</v>
      </c>
      <c r="K79" s="343" t="s">
        <v>1790</v>
      </c>
      <c r="L79" s="337" t="s">
        <v>1870</v>
      </c>
      <c r="M79" s="338">
        <v>0</v>
      </c>
      <c r="N79" s="338">
        <v>0</v>
      </c>
      <c r="O79" s="365">
        <v>0</v>
      </c>
      <c r="P79" s="343" t="s">
        <v>1790</v>
      </c>
      <c r="Q79" s="337" t="s">
        <v>1870</v>
      </c>
      <c r="R79" s="338">
        <v>0</v>
      </c>
      <c r="S79" s="338">
        <v>0</v>
      </c>
      <c r="T79" s="365">
        <v>0</v>
      </c>
      <c r="U79" s="343" t="s">
        <v>1790</v>
      </c>
      <c r="V79" s="337" t="s">
        <v>1870</v>
      </c>
      <c r="W79" s="338">
        <v>0</v>
      </c>
      <c r="X79" s="338">
        <v>0</v>
      </c>
      <c r="Y79" s="365">
        <v>0</v>
      </c>
      <c r="Z79" s="343" t="s">
        <v>1790</v>
      </c>
      <c r="AA79" s="337" t="s">
        <v>1870</v>
      </c>
      <c r="AB79" s="338">
        <v>0</v>
      </c>
      <c r="AC79" s="338">
        <v>0</v>
      </c>
      <c r="AD79" s="365">
        <v>0</v>
      </c>
      <c r="AE79" s="343" t="s">
        <v>1790</v>
      </c>
      <c r="AF79" s="337" t="s">
        <v>1870</v>
      </c>
      <c r="AG79" s="338">
        <v>0</v>
      </c>
      <c r="AH79" s="338">
        <v>0</v>
      </c>
      <c r="AI79" s="365">
        <v>0</v>
      </c>
    </row>
    <row r="80" spans="1:35" s="335" customFormat="1" ht="24.6" x14ac:dyDescent="0.3">
      <c r="A80" s="343" t="s">
        <v>1792</v>
      </c>
      <c r="B80" s="337" t="s">
        <v>1871</v>
      </c>
      <c r="C80" s="338">
        <f t="shared" si="5"/>
        <v>0</v>
      </c>
      <c r="D80" s="338">
        <f t="shared" si="6"/>
        <v>0</v>
      </c>
      <c r="E80" s="344">
        <v>0</v>
      </c>
      <c r="F80" s="343" t="s">
        <v>1792</v>
      </c>
      <c r="G80" s="337" t="s">
        <v>1871</v>
      </c>
      <c r="H80" s="338">
        <v>0</v>
      </c>
      <c r="I80" s="338">
        <v>0</v>
      </c>
      <c r="J80" s="365">
        <v>0</v>
      </c>
      <c r="K80" s="343" t="s">
        <v>1792</v>
      </c>
      <c r="L80" s="337" t="s">
        <v>1871</v>
      </c>
      <c r="M80" s="338">
        <v>0</v>
      </c>
      <c r="N80" s="338">
        <v>0</v>
      </c>
      <c r="O80" s="365">
        <v>0</v>
      </c>
      <c r="P80" s="343" t="s">
        <v>1792</v>
      </c>
      <c r="Q80" s="337" t="s">
        <v>1871</v>
      </c>
      <c r="R80" s="338">
        <v>0</v>
      </c>
      <c r="S80" s="338">
        <v>0</v>
      </c>
      <c r="T80" s="365">
        <v>0</v>
      </c>
      <c r="U80" s="343" t="s">
        <v>1792</v>
      </c>
      <c r="V80" s="337" t="s">
        <v>1871</v>
      </c>
      <c r="W80" s="338">
        <v>0</v>
      </c>
      <c r="X80" s="338">
        <v>0</v>
      </c>
      <c r="Y80" s="365">
        <v>0</v>
      </c>
      <c r="Z80" s="343" t="s">
        <v>1792</v>
      </c>
      <c r="AA80" s="337" t="s">
        <v>1871</v>
      </c>
      <c r="AB80" s="338">
        <v>0</v>
      </c>
      <c r="AC80" s="338">
        <v>0</v>
      </c>
      <c r="AD80" s="365">
        <v>0</v>
      </c>
      <c r="AE80" s="343" t="s">
        <v>1792</v>
      </c>
      <c r="AF80" s="337" t="s">
        <v>1871</v>
      </c>
      <c r="AG80" s="338">
        <v>0</v>
      </c>
      <c r="AH80" s="338">
        <v>0</v>
      </c>
      <c r="AI80" s="365">
        <v>0</v>
      </c>
    </row>
    <row r="81" spans="1:35" s="335" customFormat="1" ht="27.6" x14ac:dyDescent="0.3">
      <c r="A81" s="343" t="s">
        <v>1872</v>
      </c>
      <c r="B81" s="337" t="s">
        <v>1873</v>
      </c>
      <c r="C81" s="338">
        <f t="shared" si="5"/>
        <v>3164758</v>
      </c>
      <c r="D81" s="338">
        <f t="shared" si="6"/>
        <v>2700100</v>
      </c>
      <c r="E81" s="344">
        <f t="shared" ref="E81:E120" si="7">D81/C81</f>
        <v>0.85317739934617431</v>
      </c>
      <c r="F81" s="343" t="s">
        <v>1872</v>
      </c>
      <c r="G81" s="337" t="s">
        <v>1873</v>
      </c>
      <c r="H81" s="338">
        <v>484898</v>
      </c>
      <c r="I81" s="338">
        <v>466000</v>
      </c>
      <c r="J81" s="365">
        <v>96</v>
      </c>
      <c r="K81" s="343" t="s">
        <v>1872</v>
      </c>
      <c r="L81" s="337" t="s">
        <v>1873</v>
      </c>
      <c r="M81" s="338">
        <v>2567800</v>
      </c>
      <c r="N81" s="338">
        <v>2234100</v>
      </c>
      <c r="O81" s="365">
        <v>87</v>
      </c>
      <c r="P81" s="343" t="s">
        <v>1872</v>
      </c>
      <c r="Q81" s="337" t="s">
        <v>1873</v>
      </c>
      <c r="R81" s="338">
        <v>112060</v>
      </c>
      <c r="S81" s="338">
        <v>0</v>
      </c>
      <c r="T81" s="365">
        <v>0</v>
      </c>
      <c r="U81" s="343" t="s">
        <v>1872</v>
      </c>
      <c r="V81" s="337" t="s">
        <v>1873</v>
      </c>
      <c r="W81" s="338">
        <v>0</v>
      </c>
      <c r="X81" s="338">
        <v>0</v>
      </c>
      <c r="Y81" s="365">
        <v>0</v>
      </c>
      <c r="Z81" s="343" t="s">
        <v>1872</v>
      </c>
      <c r="AA81" s="337" t="s">
        <v>1873</v>
      </c>
      <c r="AB81" s="338">
        <v>0</v>
      </c>
      <c r="AC81" s="338">
        <v>0</v>
      </c>
      <c r="AD81" s="365">
        <v>0</v>
      </c>
      <c r="AE81" s="343" t="s">
        <v>1872</v>
      </c>
      <c r="AF81" s="337" t="s">
        <v>1873</v>
      </c>
      <c r="AG81" s="338">
        <v>0</v>
      </c>
      <c r="AH81" s="338">
        <v>0</v>
      </c>
      <c r="AI81" s="365">
        <v>0</v>
      </c>
    </row>
    <row r="82" spans="1:35" s="335" customFormat="1" x14ac:dyDescent="0.3">
      <c r="A82" s="343" t="s">
        <v>1874</v>
      </c>
      <c r="B82" s="337" t="s">
        <v>1875</v>
      </c>
      <c r="C82" s="338">
        <f t="shared" si="5"/>
        <v>3164758</v>
      </c>
      <c r="D82" s="338">
        <f t="shared" si="6"/>
        <v>2700100</v>
      </c>
      <c r="E82" s="344">
        <f t="shared" si="7"/>
        <v>0.85317739934617431</v>
      </c>
      <c r="F82" s="343" t="s">
        <v>1874</v>
      </c>
      <c r="G82" s="337" t="s">
        <v>1875</v>
      </c>
      <c r="H82" s="338">
        <v>484898</v>
      </c>
      <c r="I82" s="338">
        <v>466000</v>
      </c>
      <c r="J82" s="365">
        <v>96</v>
      </c>
      <c r="K82" s="343" t="s">
        <v>1874</v>
      </c>
      <c r="L82" s="337" t="s">
        <v>1875</v>
      </c>
      <c r="M82" s="338">
        <v>2567800</v>
      </c>
      <c r="N82" s="338">
        <v>2234100</v>
      </c>
      <c r="O82" s="365">
        <v>87</v>
      </c>
      <c r="P82" s="343" t="s">
        <v>1874</v>
      </c>
      <c r="Q82" s="337" t="s">
        <v>1875</v>
      </c>
      <c r="R82" s="338">
        <v>112060</v>
      </c>
      <c r="S82" s="338">
        <v>0</v>
      </c>
      <c r="T82" s="365">
        <v>0</v>
      </c>
      <c r="U82" s="343" t="s">
        <v>1874</v>
      </c>
      <c r="V82" s="337" t="s">
        <v>1875</v>
      </c>
      <c r="W82" s="338">
        <v>0</v>
      </c>
      <c r="X82" s="338">
        <v>0</v>
      </c>
      <c r="Y82" s="365">
        <v>0</v>
      </c>
      <c r="Z82" s="343" t="s">
        <v>1874</v>
      </c>
      <c r="AA82" s="337" t="s">
        <v>1875</v>
      </c>
      <c r="AB82" s="338">
        <v>0</v>
      </c>
      <c r="AC82" s="338">
        <v>0</v>
      </c>
      <c r="AD82" s="365">
        <v>0</v>
      </c>
      <c r="AE82" s="343" t="s">
        <v>1874</v>
      </c>
      <c r="AF82" s="337" t="s">
        <v>1875</v>
      </c>
      <c r="AG82" s="338">
        <v>0</v>
      </c>
      <c r="AH82" s="338">
        <v>0</v>
      </c>
      <c r="AI82" s="365">
        <v>0</v>
      </c>
    </row>
    <row r="83" spans="1:35" s="335" customFormat="1" x14ac:dyDescent="0.3">
      <c r="A83" s="343" t="s">
        <v>1876</v>
      </c>
      <c r="B83" s="337" t="s">
        <v>1877</v>
      </c>
      <c r="C83" s="338">
        <f t="shared" si="5"/>
        <v>0</v>
      </c>
      <c r="D83" s="338">
        <f t="shared" si="6"/>
        <v>0</v>
      </c>
      <c r="E83" s="344">
        <v>0</v>
      </c>
      <c r="F83" s="343" t="s">
        <v>1876</v>
      </c>
      <c r="G83" s="337" t="s">
        <v>1877</v>
      </c>
      <c r="H83" s="338">
        <v>0</v>
      </c>
      <c r="I83" s="338">
        <v>0</v>
      </c>
      <c r="J83" s="365">
        <v>0</v>
      </c>
      <c r="K83" s="343" t="s">
        <v>1876</v>
      </c>
      <c r="L83" s="337" t="s">
        <v>1877</v>
      </c>
      <c r="M83" s="338">
        <v>0</v>
      </c>
      <c r="N83" s="338">
        <v>0</v>
      </c>
      <c r="O83" s="365">
        <v>0</v>
      </c>
      <c r="P83" s="343" t="s">
        <v>1876</v>
      </c>
      <c r="Q83" s="337" t="s">
        <v>1877</v>
      </c>
      <c r="R83" s="338">
        <v>0</v>
      </c>
      <c r="S83" s="338">
        <v>0</v>
      </c>
      <c r="T83" s="365">
        <v>0</v>
      </c>
      <c r="U83" s="343" t="s">
        <v>1876</v>
      </c>
      <c r="V83" s="337" t="s">
        <v>1877</v>
      </c>
      <c r="W83" s="338">
        <v>0</v>
      </c>
      <c r="X83" s="338">
        <v>0</v>
      </c>
      <c r="Y83" s="365">
        <v>0</v>
      </c>
      <c r="Z83" s="343" t="s">
        <v>1876</v>
      </c>
      <c r="AA83" s="337" t="s">
        <v>1877</v>
      </c>
      <c r="AB83" s="338">
        <v>0</v>
      </c>
      <c r="AC83" s="338">
        <v>0</v>
      </c>
      <c r="AD83" s="365">
        <v>0</v>
      </c>
      <c r="AE83" s="343" t="s">
        <v>1876</v>
      </c>
      <c r="AF83" s="337" t="s">
        <v>1877</v>
      </c>
      <c r="AG83" s="338">
        <v>0</v>
      </c>
      <c r="AH83" s="338">
        <v>0</v>
      </c>
      <c r="AI83" s="365">
        <v>0</v>
      </c>
    </row>
    <row r="84" spans="1:35" s="335" customFormat="1" x14ac:dyDescent="0.3">
      <c r="A84" s="343" t="s">
        <v>1878</v>
      </c>
      <c r="B84" s="337" t="s">
        <v>1879</v>
      </c>
      <c r="C84" s="338">
        <f t="shared" si="5"/>
        <v>996930861</v>
      </c>
      <c r="D84" s="338">
        <f t="shared" si="6"/>
        <v>2467676191</v>
      </c>
      <c r="E84" s="344">
        <f t="shared" si="7"/>
        <v>2.4752731483552699</v>
      </c>
      <c r="F84" s="343" t="s">
        <v>1878</v>
      </c>
      <c r="G84" s="337" t="s">
        <v>1879</v>
      </c>
      <c r="H84" s="352">
        <v>996295827</v>
      </c>
      <c r="I84" s="352">
        <v>2464287705</v>
      </c>
      <c r="J84" s="365">
        <v>247</v>
      </c>
      <c r="K84" s="343" t="s">
        <v>1878</v>
      </c>
      <c r="L84" s="337" t="s">
        <v>1879</v>
      </c>
      <c r="M84" s="338">
        <v>135576</v>
      </c>
      <c r="N84" s="338">
        <v>274951</v>
      </c>
      <c r="O84" s="365">
        <v>202</v>
      </c>
      <c r="P84" s="343" t="s">
        <v>1878</v>
      </c>
      <c r="Q84" s="337" t="s">
        <v>1879</v>
      </c>
      <c r="R84" s="338">
        <v>251982</v>
      </c>
      <c r="S84" s="338">
        <v>1808095</v>
      </c>
      <c r="T84" s="365">
        <v>717</v>
      </c>
      <c r="U84" s="343" t="s">
        <v>1878</v>
      </c>
      <c r="V84" s="337" t="s">
        <v>1879</v>
      </c>
      <c r="W84" s="338">
        <v>113916</v>
      </c>
      <c r="X84" s="338">
        <v>765175</v>
      </c>
      <c r="Y84" s="365">
        <v>671</v>
      </c>
      <c r="Z84" s="343" t="s">
        <v>1878</v>
      </c>
      <c r="AA84" s="337" t="s">
        <v>1879</v>
      </c>
      <c r="AB84" s="338">
        <v>17184</v>
      </c>
      <c r="AC84" s="338">
        <v>82464</v>
      </c>
      <c r="AD84" s="365">
        <v>479</v>
      </c>
      <c r="AE84" s="343" t="s">
        <v>1878</v>
      </c>
      <c r="AF84" s="337" t="s">
        <v>1879</v>
      </c>
      <c r="AG84" s="338">
        <v>116376</v>
      </c>
      <c r="AH84" s="338">
        <v>457801</v>
      </c>
      <c r="AI84" s="365">
        <v>393</v>
      </c>
    </row>
    <row r="85" spans="1:35" s="335" customFormat="1" x14ac:dyDescent="0.3">
      <c r="A85" s="343" t="s">
        <v>1880</v>
      </c>
      <c r="B85" s="337" t="s">
        <v>1881</v>
      </c>
      <c r="C85" s="338">
        <f t="shared" si="5"/>
        <v>0</v>
      </c>
      <c r="D85" s="338">
        <f t="shared" si="6"/>
        <v>0</v>
      </c>
      <c r="E85" s="344">
        <v>0</v>
      </c>
      <c r="F85" s="343" t="s">
        <v>1880</v>
      </c>
      <c r="G85" s="337" t="s">
        <v>1881</v>
      </c>
      <c r="H85" s="338">
        <v>0</v>
      </c>
      <c r="I85" s="338">
        <v>0</v>
      </c>
      <c r="J85" s="365">
        <v>0</v>
      </c>
      <c r="K85" s="343" t="s">
        <v>1880</v>
      </c>
      <c r="L85" s="337" t="s">
        <v>1881</v>
      </c>
      <c r="M85" s="338">
        <v>0</v>
      </c>
      <c r="N85" s="338">
        <v>0</v>
      </c>
      <c r="O85" s="365">
        <v>0</v>
      </c>
      <c r="P85" s="343" t="s">
        <v>1880</v>
      </c>
      <c r="Q85" s="337" t="s">
        <v>1881</v>
      </c>
      <c r="R85" s="338">
        <v>0</v>
      </c>
      <c r="S85" s="338">
        <v>0</v>
      </c>
      <c r="T85" s="365">
        <v>0</v>
      </c>
      <c r="U85" s="343" t="s">
        <v>1880</v>
      </c>
      <c r="V85" s="337" t="s">
        <v>1881</v>
      </c>
      <c r="W85" s="338">
        <v>0</v>
      </c>
      <c r="X85" s="338">
        <v>0</v>
      </c>
      <c r="Y85" s="365">
        <v>0</v>
      </c>
      <c r="Z85" s="343" t="s">
        <v>1880</v>
      </c>
      <c r="AA85" s="337" t="s">
        <v>1881</v>
      </c>
      <c r="AB85" s="338">
        <v>0</v>
      </c>
      <c r="AC85" s="338">
        <v>0</v>
      </c>
      <c r="AD85" s="365">
        <v>0</v>
      </c>
      <c r="AE85" s="343" t="s">
        <v>1880</v>
      </c>
      <c r="AF85" s="337" t="s">
        <v>1881</v>
      </c>
      <c r="AG85" s="338">
        <v>0</v>
      </c>
      <c r="AH85" s="338">
        <v>0</v>
      </c>
      <c r="AI85" s="365">
        <v>0</v>
      </c>
    </row>
    <row r="86" spans="1:35" s="335" customFormat="1" x14ac:dyDescent="0.3">
      <c r="A86" s="343" t="s">
        <v>1882</v>
      </c>
      <c r="B86" s="337" t="s">
        <v>1883</v>
      </c>
      <c r="C86" s="338">
        <f t="shared" si="5"/>
        <v>288420</v>
      </c>
      <c r="D86" s="338">
        <f t="shared" si="6"/>
        <v>0</v>
      </c>
      <c r="E86" s="344">
        <f t="shared" si="7"/>
        <v>0</v>
      </c>
      <c r="F86" s="343" t="s">
        <v>1882</v>
      </c>
      <c r="G86" s="337" t="s">
        <v>1883</v>
      </c>
      <c r="H86" s="338">
        <v>0</v>
      </c>
      <c r="I86" s="338">
        <v>0</v>
      </c>
      <c r="J86" s="365">
        <v>0</v>
      </c>
      <c r="K86" s="343" t="s">
        <v>1882</v>
      </c>
      <c r="L86" s="337" t="s">
        <v>1883</v>
      </c>
      <c r="M86" s="338">
        <v>38830</v>
      </c>
      <c r="N86" s="338">
        <v>0</v>
      </c>
      <c r="O86" s="365">
        <v>0</v>
      </c>
      <c r="P86" s="343" t="s">
        <v>1882</v>
      </c>
      <c r="Q86" s="337" t="s">
        <v>1883</v>
      </c>
      <c r="R86" s="338">
        <v>173335</v>
      </c>
      <c r="S86" s="338">
        <v>0</v>
      </c>
      <c r="T86" s="365">
        <v>0</v>
      </c>
      <c r="U86" s="343" t="s">
        <v>1882</v>
      </c>
      <c r="V86" s="337" t="s">
        <v>1883</v>
      </c>
      <c r="W86" s="338">
        <v>34840</v>
      </c>
      <c r="X86" s="338">
        <v>0</v>
      </c>
      <c r="Y86" s="365">
        <v>0</v>
      </c>
      <c r="Z86" s="343" t="s">
        <v>1882</v>
      </c>
      <c r="AA86" s="337" t="s">
        <v>1883</v>
      </c>
      <c r="AB86" s="338">
        <v>0</v>
      </c>
      <c r="AC86" s="338">
        <v>0</v>
      </c>
      <c r="AD86" s="365">
        <v>0</v>
      </c>
      <c r="AE86" s="343" t="s">
        <v>1882</v>
      </c>
      <c r="AF86" s="337" t="s">
        <v>1883</v>
      </c>
      <c r="AG86" s="338">
        <v>41415</v>
      </c>
      <c r="AH86" s="338">
        <v>0</v>
      </c>
      <c r="AI86" s="365">
        <v>0</v>
      </c>
    </row>
    <row r="87" spans="1:35" s="335" customFormat="1" x14ac:dyDescent="0.3">
      <c r="A87" s="343" t="s">
        <v>1884</v>
      </c>
      <c r="B87" s="337" t="s">
        <v>1885</v>
      </c>
      <c r="C87" s="338">
        <f t="shared" si="5"/>
        <v>996642441</v>
      </c>
      <c r="D87" s="338">
        <f t="shared" si="6"/>
        <v>2467676191</v>
      </c>
      <c r="E87" s="344">
        <f t="shared" si="7"/>
        <v>2.4759894717347284</v>
      </c>
      <c r="F87" s="343" t="s">
        <v>1884</v>
      </c>
      <c r="G87" s="337" t="s">
        <v>1885</v>
      </c>
      <c r="H87" s="352">
        <v>996295827</v>
      </c>
      <c r="I87" s="352">
        <v>2464287705</v>
      </c>
      <c r="J87" s="365">
        <v>247</v>
      </c>
      <c r="K87" s="343" t="s">
        <v>1884</v>
      </c>
      <c r="L87" s="337" t="s">
        <v>1885</v>
      </c>
      <c r="M87" s="338">
        <v>96746</v>
      </c>
      <c r="N87" s="338">
        <v>274951</v>
      </c>
      <c r="O87" s="365">
        <v>284</v>
      </c>
      <c r="P87" s="343" t="s">
        <v>1884</v>
      </c>
      <c r="Q87" s="337" t="s">
        <v>1885</v>
      </c>
      <c r="R87" s="338">
        <v>78647</v>
      </c>
      <c r="S87" s="338">
        <v>1808095</v>
      </c>
      <c r="T87" s="365">
        <v>2299</v>
      </c>
      <c r="U87" s="343" t="s">
        <v>1884</v>
      </c>
      <c r="V87" s="337" t="s">
        <v>1885</v>
      </c>
      <c r="W87" s="338">
        <v>79076</v>
      </c>
      <c r="X87" s="338">
        <v>765175</v>
      </c>
      <c r="Y87" s="365">
        <v>967</v>
      </c>
      <c r="Z87" s="343" t="s">
        <v>1884</v>
      </c>
      <c r="AA87" s="337" t="s">
        <v>1885</v>
      </c>
      <c r="AB87" s="338">
        <v>17184</v>
      </c>
      <c r="AC87" s="338">
        <v>82464</v>
      </c>
      <c r="AD87" s="365">
        <v>479</v>
      </c>
      <c r="AE87" s="343" t="s">
        <v>1884</v>
      </c>
      <c r="AF87" s="337" t="s">
        <v>1885</v>
      </c>
      <c r="AG87" s="338">
        <v>74961</v>
      </c>
      <c r="AH87" s="338">
        <v>457801</v>
      </c>
      <c r="AI87" s="365">
        <v>610</v>
      </c>
    </row>
    <row r="88" spans="1:35" s="335" customFormat="1" x14ac:dyDescent="0.3">
      <c r="A88" s="343" t="s">
        <v>1886</v>
      </c>
      <c r="B88" s="337" t="s">
        <v>1887</v>
      </c>
      <c r="C88" s="338">
        <f t="shared" si="5"/>
        <v>0</v>
      </c>
      <c r="D88" s="338">
        <f t="shared" si="6"/>
        <v>0</v>
      </c>
      <c r="E88" s="344">
        <v>0</v>
      </c>
      <c r="F88" s="343" t="s">
        <v>1886</v>
      </c>
      <c r="G88" s="337" t="s">
        <v>1887</v>
      </c>
      <c r="H88" s="338">
        <v>0</v>
      </c>
      <c r="I88" s="338">
        <v>0</v>
      </c>
      <c r="J88" s="365">
        <v>0</v>
      </c>
      <c r="K88" s="343" t="s">
        <v>1886</v>
      </c>
      <c r="L88" s="337" t="s">
        <v>1887</v>
      </c>
      <c r="M88" s="338">
        <v>0</v>
      </c>
      <c r="N88" s="338">
        <v>0</v>
      </c>
      <c r="O88" s="365">
        <v>0</v>
      </c>
      <c r="P88" s="343" t="s">
        <v>1886</v>
      </c>
      <c r="Q88" s="337" t="s">
        <v>1887</v>
      </c>
      <c r="R88" s="338">
        <v>0</v>
      </c>
      <c r="S88" s="338">
        <v>0</v>
      </c>
      <c r="T88" s="365">
        <v>0</v>
      </c>
      <c r="U88" s="343" t="s">
        <v>1886</v>
      </c>
      <c r="V88" s="337" t="s">
        <v>1887</v>
      </c>
      <c r="W88" s="338">
        <v>0</v>
      </c>
      <c r="X88" s="338">
        <v>0</v>
      </c>
      <c r="Y88" s="365">
        <v>0</v>
      </c>
      <c r="Z88" s="343" t="s">
        <v>1886</v>
      </c>
      <c r="AA88" s="337" t="s">
        <v>1887</v>
      </c>
      <c r="AB88" s="338">
        <v>0</v>
      </c>
      <c r="AC88" s="338">
        <v>0</v>
      </c>
      <c r="AD88" s="365">
        <v>0</v>
      </c>
      <c r="AE88" s="343" t="s">
        <v>1886</v>
      </c>
      <c r="AF88" s="337" t="s">
        <v>1887</v>
      </c>
      <c r="AG88" s="338">
        <v>0</v>
      </c>
      <c r="AH88" s="338">
        <v>0</v>
      </c>
      <c r="AI88" s="365">
        <v>0</v>
      </c>
    </row>
    <row r="89" spans="1:35" s="335" customFormat="1" x14ac:dyDescent="0.3">
      <c r="A89" s="343" t="s">
        <v>1888</v>
      </c>
      <c r="B89" s="337" t="s">
        <v>1889</v>
      </c>
      <c r="C89" s="338">
        <f t="shared" si="5"/>
        <v>628775258</v>
      </c>
      <c r="D89" s="338">
        <f t="shared" si="6"/>
        <v>746058251</v>
      </c>
      <c r="E89" s="344">
        <f t="shared" si="7"/>
        <v>1.186526094193102</v>
      </c>
      <c r="F89" s="343" t="s">
        <v>1888</v>
      </c>
      <c r="G89" s="337" t="s">
        <v>1889</v>
      </c>
      <c r="H89" s="352">
        <v>626131319</v>
      </c>
      <c r="I89" s="352">
        <v>744127103</v>
      </c>
      <c r="J89" s="365">
        <v>118</v>
      </c>
      <c r="K89" s="343" t="s">
        <v>1888</v>
      </c>
      <c r="L89" s="337" t="s">
        <v>1889</v>
      </c>
      <c r="M89" s="338">
        <v>0</v>
      </c>
      <c r="N89" s="338">
        <v>586308</v>
      </c>
      <c r="O89" s="365">
        <v>0</v>
      </c>
      <c r="P89" s="343" t="s">
        <v>1888</v>
      </c>
      <c r="Q89" s="337" t="s">
        <v>1889</v>
      </c>
      <c r="R89" s="338">
        <v>2226636</v>
      </c>
      <c r="S89" s="338">
        <v>1017009</v>
      </c>
      <c r="T89" s="365">
        <v>45</v>
      </c>
      <c r="U89" s="343" t="s">
        <v>1888</v>
      </c>
      <c r="V89" s="337" t="s">
        <v>1889</v>
      </c>
      <c r="W89" s="338">
        <v>5788</v>
      </c>
      <c r="X89" s="338">
        <v>15000</v>
      </c>
      <c r="Y89" s="365">
        <v>259</v>
      </c>
      <c r="Z89" s="343" t="s">
        <v>1888</v>
      </c>
      <c r="AA89" s="337" t="s">
        <v>1889</v>
      </c>
      <c r="AB89" s="338">
        <v>275929</v>
      </c>
      <c r="AC89" s="338">
        <v>170045</v>
      </c>
      <c r="AD89" s="365">
        <v>61</v>
      </c>
      <c r="AE89" s="343" t="s">
        <v>1888</v>
      </c>
      <c r="AF89" s="337" t="s">
        <v>1889</v>
      </c>
      <c r="AG89" s="338">
        <v>135586</v>
      </c>
      <c r="AH89" s="338">
        <v>142786</v>
      </c>
      <c r="AI89" s="365">
        <v>105</v>
      </c>
    </row>
    <row r="90" spans="1:35" s="335" customFormat="1" ht="27.6" x14ac:dyDescent="0.3">
      <c r="A90" s="343" t="s">
        <v>1890</v>
      </c>
      <c r="B90" s="337" t="s">
        <v>1891</v>
      </c>
      <c r="C90" s="338">
        <f t="shared" si="5"/>
        <v>134613351</v>
      </c>
      <c r="D90" s="338">
        <f t="shared" si="6"/>
        <v>127492094</v>
      </c>
      <c r="E90" s="344">
        <f t="shared" si="7"/>
        <v>0.94709843453789366</v>
      </c>
      <c r="F90" s="343" t="s">
        <v>1890</v>
      </c>
      <c r="G90" s="337" t="s">
        <v>1891</v>
      </c>
      <c r="H90" s="352">
        <v>132042744</v>
      </c>
      <c r="I90" s="352">
        <v>125582359</v>
      </c>
      <c r="J90" s="365">
        <v>95</v>
      </c>
      <c r="K90" s="343" t="s">
        <v>1890</v>
      </c>
      <c r="L90" s="337" t="s">
        <v>1891</v>
      </c>
      <c r="M90" s="338">
        <v>0</v>
      </c>
      <c r="N90" s="338">
        <v>586308</v>
      </c>
      <c r="O90" s="365">
        <v>0</v>
      </c>
      <c r="P90" s="343" t="s">
        <v>1890</v>
      </c>
      <c r="Q90" s="337" t="s">
        <v>1891</v>
      </c>
      <c r="R90" s="338">
        <v>2226636</v>
      </c>
      <c r="S90" s="338">
        <v>995596</v>
      </c>
      <c r="T90" s="365">
        <v>44</v>
      </c>
      <c r="U90" s="343" t="s">
        <v>1890</v>
      </c>
      <c r="V90" s="337" t="s">
        <v>1891</v>
      </c>
      <c r="W90" s="338">
        <v>5788</v>
      </c>
      <c r="X90" s="338">
        <v>15000</v>
      </c>
      <c r="Y90" s="365">
        <v>259</v>
      </c>
      <c r="Z90" s="343" t="s">
        <v>1890</v>
      </c>
      <c r="AA90" s="337" t="s">
        <v>1891</v>
      </c>
      <c r="AB90" s="338">
        <v>202597</v>
      </c>
      <c r="AC90" s="338">
        <v>170045</v>
      </c>
      <c r="AD90" s="365">
        <v>83</v>
      </c>
      <c r="AE90" s="343" t="s">
        <v>1890</v>
      </c>
      <c r="AF90" s="337" t="s">
        <v>1891</v>
      </c>
      <c r="AG90" s="338">
        <v>135586</v>
      </c>
      <c r="AH90" s="338">
        <v>142786</v>
      </c>
      <c r="AI90" s="365">
        <v>105</v>
      </c>
    </row>
    <row r="91" spans="1:35" s="335" customFormat="1" ht="27.6" x14ac:dyDescent="0.3">
      <c r="A91" s="343" t="s">
        <v>1892</v>
      </c>
      <c r="B91" s="337" t="s">
        <v>1893</v>
      </c>
      <c r="C91" s="338">
        <f t="shared" si="5"/>
        <v>286573450</v>
      </c>
      <c r="D91" s="338">
        <f t="shared" si="6"/>
        <v>304485392</v>
      </c>
      <c r="E91" s="344">
        <f t="shared" si="7"/>
        <v>1.0625038432555423</v>
      </c>
      <c r="F91" s="343" t="s">
        <v>1892</v>
      </c>
      <c r="G91" s="337" t="s">
        <v>1893</v>
      </c>
      <c r="H91" s="352">
        <v>286573450</v>
      </c>
      <c r="I91" s="352">
        <v>304485392</v>
      </c>
      <c r="J91" s="365">
        <v>106</v>
      </c>
      <c r="K91" s="343" t="s">
        <v>1892</v>
      </c>
      <c r="L91" s="337" t="s">
        <v>1893</v>
      </c>
      <c r="M91" s="338">
        <v>0</v>
      </c>
      <c r="N91" s="338">
        <v>0</v>
      </c>
      <c r="O91" s="365">
        <v>0</v>
      </c>
      <c r="P91" s="343" t="s">
        <v>1892</v>
      </c>
      <c r="Q91" s="337" t="s">
        <v>1893</v>
      </c>
      <c r="R91" s="338">
        <v>0</v>
      </c>
      <c r="S91" s="338">
        <v>0</v>
      </c>
      <c r="T91" s="365">
        <v>0</v>
      </c>
      <c r="U91" s="343" t="s">
        <v>1892</v>
      </c>
      <c r="V91" s="337" t="s">
        <v>1893</v>
      </c>
      <c r="W91" s="338">
        <v>0</v>
      </c>
      <c r="X91" s="338">
        <v>0</v>
      </c>
      <c r="Y91" s="365">
        <v>0</v>
      </c>
      <c r="Z91" s="343" t="s">
        <v>1892</v>
      </c>
      <c r="AA91" s="337" t="s">
        <v>1893</v>
      </c>
      <c r="AB91" s="338">
        <v>0</v>
      </c>
      <c r="AC91" s="338">
        <v>0</v>
      </c>
      <c r="AD91" s="365">
        <v>0</v>
      </c>
      <c r="AE91" s="343" t="s">
        <v>1892</v>
      </c>
      <c r="AF91" s="337" t="s">
        <v>1893</v>
      </c>
      <c r="AG91" s="338">
        <v>0</v>
      </c>
      <c r="AH91" s="338">
        <v>0</v>
      </c>
      <c r="AI91" s="365">
        <v>0</v>
      </c>
    </row>
    <row r="92" spans="1:35" s="335" customFormat="1" ht="27.6" x14ac:dyDescent="0.3">
      <c r="A92" s="343" t="s">
        <v>1894</v>
      </c>
      <c r="B92" s="337" t="s">
        <v>1895</v>
      </c>
      <c r="C92" s="338">
        <f t="shared" si="5"/>
        <v>207588457</v>
      </c>
      <c r="D92" s="338">
        <f t="shared" si="6"/>
        <v>314080765</v>
      </c>
      <c r="E92" s="344">
        <f t="shared" si="7"/>
        <v>1.5129972520581914</v>
      </c>
      <c r="F92" s="343" t="s">
        <v>1894</v>
      </c>
      <c r="G92" s="337" t="s">
        <v>1895</v>
      </c>
      <c r="H92" s="352">
        <v>207515125</v>
      </c>
      <c r="I92" s="352">
        <v>314059352</v>
      </c>
      <c r="J92" s="365">
        <v>151</v>
      </c>
      <c r="K92" s="343" t="s">
        <v>1894</v>
      </c>
      <c r="L92" s="337" t="s">
        <v>1895</v>
      </c>
      <c r="M92" s="338">
        <v>0</v>
      </c>
      <c r="N92" s="338">
        <v>0</v>
      </c>
      <c r="O92" s="365">
        <v>0</v>
      </c>
      <c r="P92" s="343" t="s">
        <v>1894</v>
      </c>
      <c r="Q92" s="337" t="s">
        <v>1895</v>
      </c>
      <c r="R92" s="338">
        <v>0</v>
      </c>
      <c r="S92" s="338">
        <v>21413</v>
      </c>
      <c r="T92" s="365">
        <v>0</v>
      </c>
      <c r="U92" s="343" t="s">
        <v>1894</v>
      </c>
      <c r="V92" s="337" t="s">
        <v>1895</v>
      </c>
      <c r="W92" s="338">
        <v>0</v>
      </c>
      <c r="X92" s="338">
        <v>0</v>
      </c>
      <c r="Y92" s="365">
        <v>0</v>
      </c>
      <c r="Z92" s="343" t="s">
        <v>1894</v>
      </c>
      <c r="AA92" s="337" t="s">
        <v>1895</v>
      </c>
      <c r="AB92" s="338">
        <v>73332</v>
      </c>
      <c r="AC92" s="338">
        <v>0</v>
      </c>
      <c r="AD92" s="365">
        <v>0</v>
      </c>
      <c r="AE92" s="343" t="s">
        <v>1894</v>
      </c>
      <c r="AF92" s="337" t="s">
        <v>1895</v>
      </c>
      <c r="AG92" s="338">
        <v>0</v>
      </c>
      <c r="AH92" s="338">
        <v>0</v>
      </c>
      <c r="AI92" s="365">
        <v>0</v>
      </c>
    </row>
    <row r="93" spans="1:35" s="335" customFormat="1" ht="27.6" x14ac:dyDescent="0.3">
      <c r="A93" s="343" t="s">
        <v>1896</v>
      </c>
      <c r="B93" s="337" t="s">
        <v>1897</v>
      </c>
      <c r="C93" s="338">
        <f t="shared" si="5"/>
        <v>-4625929</v>
      </c>
      <c r="D93" s="338">
        <f t="shared" si="6"/>
        <v>7058846</v>
      </c>
      <c r="E93" s="344">
        <f t="shared" si="7"/>
        <v>-1.5259304671558944</v>
      </c>
      <c r="F93" s="343" t="s">
        <v>1896</v>
      </c>
      <c r="G93" s="337" t="s">
        <v>1897</v>
      </c>
      <c r="H93" s="338">
        <v>-7266222</v>
      </c>
      <c r="I93" s="338">
        <v>-1466763</v>
      </c>
      <c r="J93" s="365">
        <v>20</v>
      </c>
      <c r="K93" s="343" t="s">
        <v>1896</v>
      </c>
      <c r="L93" s="337" t="s">
        <v>1897</v>
      </c>
      <c r="M93" s="338">
        <v>0</v>
      </c>
      <c r="N93" s="338">
        <v>984690</v>
      </c>
      <c r="O93" s="365">
        <v>0</v>
      </c>
      <c r="P93" s="343" t="s">
        <v>1896</v>
      </c>
      <c r="Q93" s="337" t="s">
        <v>1897</v>
      </c>
      <c r="R93" s="338">
        <v>-52170</v>
      </c>
      <c r="S93" s="338">
        <v>6640619</v>
      </c>
      <c r="T93" s="375">
        <v>-12728</v>
      </c>
      <c r="U93" s="343" t="s">
        <v>1896</v>
      </c>
      <c r="V93" s="337" t="s">
        <v>1897</v>
      </c>
      <c r="W93" s="338">
        <v>1782114</v>
      </c>
      <c r="X93" s="338">
        <v>211136</v>
      </c>
      <c r="Y93" s="365">
        <v>11</v>
      </c>
      <c r="Z93" s="343" t="s">
        <v>1896</v>
      </c>
      <c r="AA93" s="337" t="s">
        <v>1897</v>
      </c>
      <c r="AB93" s="338">
        <v>-149182</v>
      </c>
      <c r="AC93" s="338">
        <v>4050</v>
      </c>
      <c r="AD93" s="365">
        <v>-2</v>
      </c>
      <c r="AE93" s="343" t="s">
        <v>1896</v>
      </c>
      <c r="AF93" s="337" t="s">
        <v>1897</v>
      </c>
      <c r="AG93" s="338">
        <v>1059531</v>
      </c>
      <c r="AH93" s="338">
        <v>685114</v>
      </c>
      <c r="AI93" s="365">
        <v>64</v>
      </c>
    </row>
    <row r="94" spans="1:35" s="335" customFormat="1" x14ac:dyDescent="0.3">
      <c r="A94" s="343" t="s">
        <v>1898</v>
      </c>
      <c r="B94" s="337" t="s">
        <v>1899</v>
      </c>
      <c r="C94" s="338">
        <f t="shared" si="5"/>
        <v>0</v>
      </c>
      <c r="D94" s="338">
        <f t="shared" si="6"/>
        <v>0</v>
      </c>
      <c r="E94" s="344">
        <v>0</v>
      </c>
      <c r="F94" s="343" t="s">
        <v>1898</v>
      </c>
      <c r="G94" s="337" t="s">
        <v>1899</v>
      </c>
      <c r="H94" s="338">
        <v>0</v>
      </c>
      <c r="I94" s="338">
        <v>0</v>
      </c>
      <c r="J94" s="365">
        <v>0</v>
      </c>
      <c r="K94" s="343" t="s">
        <v>1898</v>
      </c>
      <c r="L94" s="337" t="s">
        <v>1899</v>
      </c>
      <c r="M94" s="338">
        <v>0</v>
      </c>
      <c r="N94" s="338">
        <v>0</v>
      </c>
      <c r="O94" s="365">
        <v>0</v>
      </c>
      <c r="P94" s="343" t="s">
        <v>1898</v>
      </c>
      <c r="Q94" s="337" t="s">
        <v>1899</v>
      </c>
      <c r="R94" s="338">
        <v>0</v>
      </c>
      <c r="S94" s="338">
        <v>0</v>
      </c>
      <c r="T94" s="365">
        <v>0</v>
      </c>
      <c r="U94" s="343" t="s">
        <v>1898</v>
      </c>
      <c r="V94" s="337" t="s">
        <v>1899</v>
      </c>
      <c r="W94" s="338">
        <v>0</v>
      </c>
      <c r="X94" s="338">
        <v>0</v>
      </c>
      <c r="Y94" s="365">
        <v>0</v>
      </c>
      <c r="Z94" s="343" t="s">
        <v>1898</v>
      </c>
      <c r="AA94" s="337" t="s">
        <v>1899</v>
      </c>
      <c r="AB94" s="338">
        <v>0</v>
      </c>
      <c r="AC94" s="338">
        <v>0</v>
      </c>
      <c r="AD94" s="365">
        <v>0</v>
      </c>
      <c r="AE94" s="343" t="s">
        <v>1898</v>
      </c>
      <c r="AF94" s="337" t="s">
        <v>1899</v>
      </c>
      <c r="AG94" s="338">
        <v>0</v>
      </c>
      <c r="AH94" s="338">
        <v>0</v>
      </c>
      <c r="AI94" s="365">
        <v>0</v>
      </c>
    </row>
    <row r="95" spans="1:35" s="336" customFormat="1" x14ac:dyDescent="0.3">
      <c r="A95" s="345" t="s">
        <v>1900</v>
      </c>
      <c r="B95" s="340" t="s">
        <v>1901</v>
      </c>
      <c r="C95" s="341">
        <f t="shared" si="5"/>
        <v>14678426640</v>
      </c>
      <c r="D95" s="341">
        <f t="shared" si="6"/>
        <v>16357431919</v>
      </c>
      <c r="E95" s="346">
        <f t="shared" si="7"/>
        <v>1.1143859161597445</v>
      </c>
      <c r="F95" s="345" t="s">
        <v>1900</v>
      </c>
      <c r="G95" s="340" t="s">
        <v>1901</v>
      </c>
      <c r="H95" s="353">
        <v>14658210721</v>
      </c>
      <c r="I95" s="353">
        <v>16322582350</v>
      </c>
      <c r="J95" s="366">
        <v>111</v>
      </c>
      <c r="K95" s="345" t="s">
        <v>1900</v>
      </c>
      <c r="L95" s="340" t="s">
        <v>1901</v>
      </c>
      <c r="M95" s="341">
        <v>3705086</v>
      </c>
      <c r="N95" s="341">
        <v>9312068</v>
      </c>
      <c r="O95" s="366">
        <v>251</v>
      </c>
      <c r="P95" s="345" t="s">
        <v>1900</v>
      </c>
      <c r="Q95" s="340" t="s">
        <v>1901</v>
      </c>
      <c r="R95" s="341">
        <v>7464471</v>
      </c>
      <c r="S95" s="341">
        <v>11379223</v>
      </c>
      <c r="T95" s="366">
        <v>152</v>
      </c>
      <c r="U95" s="345" t="s">
        <v>1900</v>
      </c>
      <c r="V95" s="340" t="s">
        <v>1901</v>
      </c>
      <c r="W95" s="341">
        <v>2377471</v>
      </c>
      <c r="X95" s="341">
        <v>2447630</v>
      </c>
      <c r="Y95" s="366">
        <v>102</v>
      </c>
      <c r="Z95" s="345" t="s">
        <v>1900</v>
      </c>
      <c r="AA95" s="340" t="s">
        <v>1901</v>
      </c>
      <c r="AB95" s="341">
        <v>4247844</v>
      </c>
      <c r="AC95" s="341">
        <v>9208711</v>
      </c>
      <c r="AD95" s="366">
        <v>216</v>
      </c>
      <c r="AE95" s="345" t="s">
        <v>1900</v>
      </c>
      <c r="AF95" s="340" t="s">
        <v>1901</v>
      </c>
      <c r="AG95" s="341">
        <v>2421047</v>
      </c>
      <c r="AH95" s="341">
        <v>2501937</v>
      </c>
      <c r="AI95" s="366">
        <v>103</v>
      </c>
    </row>
    <row r="96" spans="1:35" s="335" customFormat="1" x14ac:dyDescent="0.3">
      <c r="A96" s="343" t="s">
        <v>3</v>
      </c>
      <c r="B96" s="337" t="s">
        <v>3</v>
      </c>
      <c r="C96" s="342" t="s">
        <v>3</v>
      </c>
      <c r="D96" s="342" t="s">
        <v>3</v>
      </c>
      <c r="E96" s="344"/>
      <c r="F96" s="343" t="s">
        <v>3</v>
      </c>
      <c r="G96" s="337" t="s">
        <v>3</v>
      </c>
      <c r="H96" s="342" t="s">
        <v>3</v>
      </c>
      <c r="I96" s="342" t="s">
        <v>3</v>
      </c>
      <c r="J96" s="364" t="s">
        <v>3</v>
      </c>
      <c r="K96" s="343" t="s">
        <v>3</v>
      </c>
      <c r="L96" s="337" t="s">
        <v>3</v>
      </c>
      <c r="M96" s="342" t="s">
        <v>3</v>
      </c>
      <c r="N96" s="342" t="s">
        <v>3</v>
      </c>
      <c r="O96" s="364" t="s">
        <v>3</v>
      </c>
      <c r="P96" s="343" t="s">
        <v>3</v>
      </c>
      <c r="Q96" s="337" t="s">
        <v>3</v>
      </c>
      <c r="R96" s="342" t="s">
        <v>3</v>
      </c>
      <c r="S96" s="342" t="s">
        <v>3</v>
      </c>
      <c r="T96" s="364" t="s">
        <v>3</v>
      </c>
      <c r="U96" s="343" t="s">
        <v>3</v>
      </c>
      <c r="V96" s="337" t="s">
        <v>3</v>
      </c>
      <c r="W96" s="342" t="s">
        <v>3</v>
      </c>
      <c r="X96" s="342" t="s">
        <v>3</v>
      </c>
      <c r="Y96" s="364" t="s">
        <v>3</v>
      </c>
      <c r="Z96" s="343" t="s">
        <v>3</v>
      </c>
      <c r="AA96" s="337" t="s">
        <v>3</v>
      </c>
      <c r="AB96" s="342" t="s">
        <v>3</v>
      </c>
      <c r="AC96" s="342" t="s">
        <v>3</v>
      </c>
      <c r="AD96" s="364" t="s">
        <v>3</v>
      </c>
      <c r="AE96" s="343" t="s">
        <v>3</v>
      </c>
      <c r="AF96" s="337" t="s">
        <v>3</v>
      </c>
      <c r="AG96" s="342" t="s">
        <v>3</v>
      </c>
      <c r="AH96" s="342" t="s">
        <v>3</v>
      </c>
      <c r="AI96" s="364" t="s">
        <v>3</v>
      </c>
    </row>
    <row r="97" spans="1:35" s="335" customFormat="1" x14ac:dyDescent="0.3">
      <c r="A97" s="343" t="s">
        <v>1902</v>
      </c>
      <c r="B97" s="337" t="s">
        <v>3</v>
      </c>
      <c r="C97" s="342" t="s">
        <v>3</v>
      </c>
      <c r="D97" s="342" t="s">
        <v>3</v>
      </c>
      <c r="E97" s="344"/>
      <c r="F97" s="343" t="s">
        <v>1902</v>
      </c>
      <c r="G97" s="337" t="s">
        <v>3</v>
      </c>
      <c r="H97" s="342" t="s">
        <v>3</v>
      </c>
      <c r="I97" s="342" t="s">
        <v>3</v>
      </c>
      <c r="J97" s="364" t="s">
        <v>3</v>
      </c>
      <c r="K97" s="343" t="s">
        <v>1902</v>
      </c>
      <c r="L97" s="337" t="s">
        <v>3</v>
      </c>
      <c r="M97" s="342" t="s">
        <v>3</v>
      </c>
      <c r="N97" s="342" t="s">
        <v>3</v>
      </c>
      <c r="O97" s="364" t="s">
        <v>3</v>
      </c>
      <c r="P97" s="343" t="s">
        <v>1902</v>
      </c>
      <c r="Q97" s="337" t="s">
        <v>3</v>
      </c>
      <c r="R97" s="342" t="s">
        <v>3</v>
      </c>
      <c r="S97" s="342" t="s">
        <v>3</v>
      </c>
      <c r="T97" s="364" t="s">
        <v>3</v>
      </c>
      <c r="U97" s="343" t="s">
        <v>1902</v>
      </c>
      <c r="V97" s="337" t="s">
        <v>3</v>
      </c>
      <c r="W97" s="342" t="s">
        <v>3</v>
      </c>
      <c r="X97" s="342" t="s">
        <v>3</v>
      </c>
      <c r="Y97" s="364" t="s">
        <v>3</v>
      </c>
      <c r="Z97" s="343" t="s">
        <v>1902</v>
      </c>
      <c r="AA97" s="337" t="s">
        <v>3</v>
      </c>
      <c r="AB97" s="342" t="s">
        <v>3</v>
      </c>
      <c r="AC97" s="342" t="s">
        <v>3</v>
      </c>
      <c r="AD97" s="364" t="s">
        <v>3</v>
      </c>
      <c r="AE97" s="343" t="s">
        <v>1902</v>
      </c>
      <c r="AF97" s="337" t="s">
        <v>3</v>
      </c>
      <c r="AG97" s="342" t="s">
        <v>3</v>
      </c>
      <c r="AH97" s="342" t="s">
        <v>3</v>
      </c>
      <c r="AI97" s="364" t="s">
        <v>3</v>
      </c>
    </row>
    <row r="98" spans="1:35" s="335" customFormat="1" x14ac:dyDescent="0.3">
      <c r="A98" s="343" t="s">
        <v>1903</v>
      </c>
      <c r="B98" s="337" t="s">
        <v>1904</v>
      </c>
      <c r="C98" s="338">
        <f t="shared" ref="C98:C111" si="8">M98+R98+W98+H98+AB98+AG98</f>
        <v>11325780306</v>
      </c>
      <c r="D98" s="338">
        <f t="shared" ref="D98:D111" si="9">N98+S98+X98+I98+AC98+AH98</f>
        <v>11568409479</v>
      </c>
      <c r="E98" s="344">
        <f t="shared" si="7"/>
        <v>1.0214227334845498</v>
      </c>
      <c r="F98" s="343" t="s">
        <v>1903</v>
      </c>
      <c r="G98" s="337" t="s">
        <v>1904</v>
      </c>
      <c r="H98" s="352">
        <v>11375760750</v>
      </c>
      <c r="I98" s="352">
        <v>11614012280</v>
      </c>
      <c r="J98" s="365">
        <v>102</v>
      </c>
      <c r="K98" s="343" t="s">
        <v>1903</v>
      </c>
      <c r="L98" s="337" t="s">
        <v>1904</v>
      </c>
      <c r="M98" s="338">
        <v>1532970</v>
      </c>
      <c r="N98" s="338">
        <v>2834294</v>
      </c>
      <c r="O98" s="365">
        <v>184</v>
      </c>
      <c r="P98" s="343" t="s">
        <v>1903</v>
      </c>
      <c r="Q98" s="337" t="s">
        <v>1904</v>
      </c>
      <c r="R98" s="352">
        <v>-12957215</v>
      </c>
      <c r="S98" s="338">
        <v>1006425</v>
      </c>
      <c r="T98" s="365">
        <v>-7</v>
      </c>
      <c r="U98" s="343" t="s">
        <v>1903</v>
      </c>
      <c r="V98" s="337" t="s">
        <v>1904</v>
      </c>
      <c r="W98" s="338">
        <v>-8755202</v>
      </c>
      <c r="X98" s="352">
        <v>-10590252</v>
      </c>
      <c r="Y98" s="365">
        <v>120</v>
      </c>
      <c r="Z98" s="343" t="s">
        <v>1903</v>
      </c>
      <c r="AA98" s="337" t="s">
        <v>1904</v>
      </c>
      <c r="AB98" s="352">
        <v>-20537657</v>
      </c>
      <c r="AC98" s="352">
        <v>-25056951</v>
      </c>
      <c r="AD98" s="365">
        <v>122</v>
      </c>
      <c r="AE98" s="343" t="s">
        <v>1903</v>
      </c>
      <c r="AF98" s="337" t="s">
        <v>1904</v>
      </c>
      <c r="AG98" s="338">
        <v>-9263340</v>
      </c>
      <c r="AH98" s="352">
        <v>-13796317</v>
      </c>
      <c r="AI98" s="365">
        <v>148</v>
      </c>
    </row>
    <row r="99" spans="1:35" s="335" customFormat="1" x14ac:dyDescent="0.3">
      <c r="A99" s="343" t="s">
        <v>1905</v>
      </c>
      <c r="B99" s="337" t="s">
        <v>1906</v>
      </c>
      <c r="C99" s="338">
        <f t="shared" si="8"/>
        <v>13587952053</v>
      </c>
      <c r="D99" s="338">
        <f t="shared" si="9"/>
        <v>13587952053</v>
      </c>
      <c r="E99" s="344">
        <f t="shared" si="7"/>
        <v>1</v>
      </c>
      <c r="F99" s="343" t="s">
        <v>1905</v>
      </c>
      <c r="G99" s="337" t="s">
        <v>1906</v>
      </c>
      <c r="H99" s="352">
        <v>13446328967</v>
      </c>
      <c r="I99" s="352">
        <v>13446328967</v>
      </c>
      <c r="J99" s="365">
        <v>100</v>
      </c>
      <c r="K99" s="343" t="s">
        <v>1905</v>
      </c>
      <c r="L99" s="337" t="s">
        <v>1906</v>
      </c>
      <c r="M99" s="338">
        <v>5214771</v>
      </c>
      <c r="N99" s="338">
        <v>5214771</v>
      </c>
      <c r="O99" s="365">
        <v>100</v>
      </c>
      <c r="P99" s="343" t="s">
        <v>1905</v>
      </c>
      <c r="Q99" s="337" t="s">
        <v>1906</v>
      </c>
      <c r="R99" s="338">
        <v>30524193</v>
      </c>
      <c r="S99" s="338">
        <v>30524193</v>
      </c>
      <c r="T99" s="365">
        <v>100</v>
      </c>
      <c r="U99" s="343" t="s">
        <v>1905</v>
      </c>
      <c r="V99" s="337" t="s">
        <v>1906</v>
      </c>
      <c r="W99" s="338">
        <v>22719516</v>
      </c>
      <c r="X99" s="338">
        <v>22719516</v>
      </c>
      <c r="Y99" s="365">
        <v>100</v>
      </c>
      <c r="Z99" s="343" t="s">
        <v>1905</v>
      </c>
      <c r="AA99" s="337" t="s">
        <v>1906</v>
      </c>
      <c r="AB99" s="338">
        <v>83164606</v>
      </c>
      <c r="AC99" s="338">
        <v>83164606</v>
      </c>
      <c r="AD99" s="365">
        <v>100</v>
      </c>
      <c r="AE99" s="343" t="s">
        <v>1905</v>
      </c>
      <c r="AF99" s="337" t="s">
        <v>1906</v>
      </c>
      <c r="AG99" s="338">
        <v>0</v>
      </c>
      <c r="AH99" s="338">
        <v>0</v>
      </c>
      <c r="AI99" s="365">
        <v>0</v>
      </c>
    </row>
    <row r="100" spans="1:35" s="335" customFormat="1" x14ac:dyDescent="0.3">
      <c r="A100" s="343" t="s">
        <v>1907</v>
      </c>
      <c r="B100" s="337" t="s">
        <v>1908</v>
      </c>
      <c r="C100" s="338">
        <f t="shared" si="8"/>
        <v>3540000</v>
      </c>
      <c r="D100" s="338">
        <f t="shared" si="9"/>
        <v>121063983</v>
      </c>
      <c r="E100" s="344">
        <f t="shared" si="7"/>
        <v>34.19886525423729</v>
      </c>
      <c r="F100" s="343" t="s">
        <v>1907</v>
      </c>
      <c r="G100" s="337" t="s">
        <v>1908</v>
      </c>
      <c r="H100" s="338">
        <v>3540000</v>
      </c>
      <c r="I100" s="352">
        <v>121063983</v>
      </c>
      <c r="J100" s="365">
        <v>3419</v>
      </c>
      <c r="K100" s="343" t="s">
        <v>1907</v>
      </c>
      <c r="L100" s="337" t="s">
        <v>1908</v>
      </c>
      <c r="M100" s="338">
        <v>0</v>
      </c>
      <c r="N100" s="338">
        <v>0</v>
      </c>
      <c r="O100" s="365">
        <v>0</v>
      </c>
      <c r="P100" s="343" t="s">
        <v>1907</v>
      </c>
      <c r="Q100" s="337" t="s">
        <v>1908</v>
      </c>
      <c r="R100" s="338">
        <v>0</v>
      </c>
      <c r="S100" s="338">
        <v>0</v>
      </c>
      <c r="T100" s="365">
        <v>0</v>
      </c>
      <c r="U100" s="343" t="s">
        <v>1907</v>
      </c>
      <c r="V100" s="337" t="s">
        <v>1908</v>
      </c>
      <c r="W100" s="338">
        <v>0</v>
      </c>
      <c r="X100" s="338">
        <v>0</v>
      </c>
      <c r="Y100" s="365">
        <v>0</v>
      </c>
      <c r="Z100" s="343" t="s">
        <v>1907</v>
      </c>
      <c r="AA100" s="337" t="s">
        <v>1908</v>
      </c>
      <c r="AB100" s="338">
        <v>0</v>
      </c>
      <c r="AC100" s="338">
        <v>0</v>
      </c>
      <c r="AD100" s="365">
        <v>0</v>
      </c>
      <c r="AE100" s="343" t="s">
        <v>1907</v>
      </c>
      <c r="AF100" s="337" t="s">
        <v>1908</v>
      </c>
      <c r="AG100" s="338">
        <v>0</v>
      </c>
      <c r="AH100" s="338">
        <v>0</v>
      </c>
      <c r="AI100" s="365">
        <v>0</v>
      </c>
    </row>
    <row r="101" spans="1:35" s="335" customFormat="1" ht="27.6" x14ac:dyDescent="0.3">
      <c r="A101" s="343" t="s">
        <v>1909</v>
      </c>
      <c r="B101" s="337" t="s">
        <v>1910</v>
      </c>
      <c r="C101" s="338">
        <f t="shared" si="8"/>
        <v>300484728</v>
      </c>
      <c r="D101" s="338">
        <f t="shared" si="9"/>
        <v>300484728</v>
      </c>
      <c r="E101" s="344">
        <f t="shared" si="7"/>
        <v>1</v>
      </c>
      <c r="F101" s="343" t="s">
        <v>1909</v>
      </c>
      <c r="G101" s="337" t="s">
        <v>1910</v>
      </c>
      <c r="H101" s="352">
        <v>310320131</v>
      </c>
      <c r="I101" s="352">
        <v>310320131</v>
      </c>
      <c r="J101" s="365">
        <v>100</v>
      </c>
      <c r="K101" s="343" t="s">
        <v>1909</v>
      </c>
      <c r="L101" s="337" t="s">
        <v>1910</v>
      </c>
      <c r="M101" s="338">
        <v>1496578</v>
      </c>
      <c r="N101" s="338">
        <v>1496578</v>
      </c>
      <c r="O101" s="365">
        <v>100</v>
      </c>
      <c r="P101" s="343" t="s">
        <v>1909</v>
      </c>
      <c r="Q101" s="337" t="s">
        <v>1910</v>
      </c>
      <c r="R101" s="338">
        <v>3219117</v>
      </c>
      <c r="S101" s="338">
        <v>3219117</v>
      </c>
      <c r="T101" s="365">
        <v>100</v>
      </c>
      <c r="U101" s="343" t="s">
        <v>1909</v>
      </c>
      <c r="V101" s="337" t="s">
        <v>1910</v>
      </c>
      <c r="W101" s="352">
        <v>-17396814</v>
      </c>
      <c r="X101" s="352">
        <v>-17396814</v>
      </c>
      <c r="Y101" s="365">
        <v>100</v>
      </c>
      <c r="Z101" s="343" t="s">
        <v>1909</v>
      </c>
      <c r="AA101" s="337" t="s">
        <v>1910</v>
      </c>
      <c r="AB101" s="338">
        <v>2845716</v>
      </c>
      <c r="AC101" s="338">
        <v>2845716</v>
      </c>
      <c r="AD101" s="365">
        <v>100</v>
      </c>
      <c r="AE101" s="343" t="s">
        <v>1909</v>
      </c>
      <c r="AF101" s="337" t="s">
        <v>1910</v>
      </c>
      <c r="AG101" s="338">
        <v>0</v>
      </c>
      <c r="AH101" s="338">
        <v>0</v>
      </c>
      <c r="AI101" s="365">
        <v>0</v>
      </c>
    </row>
    <row r="102" spans="1:35" s="335" customFormat="1" x14ac:dyDescent="0.3">
      <c r="A102" s="343" t="s">
        <v>1911</v>
      </c>
      <c r="B102" s="337" t="s">
        <v>1912</v>
      </c>
      <c r="C102" s="338">
        <f t="shared" si="8"/>
        <v>-2178362603</v>
      </c>
      <c r="D102" s="338">
        <f t="shared" si="9"/>
        <v>-2589503677</v>
      </c>
      <c r="E102" s="344">
        <f t="shared" si="7"/>
        <v>1.1887385843999452</v>
      </c>
      <c r="F102" s="343" t="s">
        <v>1911</v>
      </c>
      <c r="G102" s="337" t="s">
        <v>1912</v>
      </c>
      <c r="H102" s="352">
        <v>-1989527884</v>
      </c>
      <c r="I102" s="352">
        <v>-2407735550</v>
      </c>
      <c r="J102" s="365">
        <v>121</v>
      </c>
      <c r="K102" s="343" t="s">
        <v>1911</v>
      </c>
      <c r="L102" s="337" t="s">
        <v>1912</v>
      </c>
      <c r="M102" s="338">
        <v>-7129129</v>
      </c>
      <c r="N102" s="338">
        <v>-5178379</v>
      </c>
      <c r="O102" s="365">
        <v>72</v>
      </c>
      <c r="P102" s="343" t="s">
        <v>1911</v>
      </c>
      <c r="Q102" s="337" t="s">
        <v>1912</v>
      </c>
      <c r="R102" s="352">
        <v>-40970930</v>
      </c>
      <c r="S102" s="352">
        <v>-46700525</v>
      </c>
      <c r="T102" s="365">
        <v>113</v>
      </c>
      <c r="U102" s="343" t="s">
        <v>1911</v>
      </c>
      <c r="V102" s="337" t="s">
        <v>1912</v>
      </c>
      <c r="W102" s="352">
        <v>-16961454</v>
      </c>
      <c r="X102" s="352">
        <v>-14077904</v>
      </c>
      <c r="Y102" s="365">
        <v>83</v>
      </c>
      <c r="Z102" s="343" t="s">
        <v>1911</v>
      </c>
      <c r="AA102" s="337" t="s">
        <v>1912</v>
      </c>
      <c r="AB102" s="352">
        <v>-113365694</v>
      </c>
      <c r="AC102" s="352">
        <v>-106547979</v>
      </c>
      <c r="AD102" s="365">
        <v>93</v>
      </c>
      <c r="AE102" s="343" t="s">
        <v>1911</v>
      </c>
      <c r="AF102" s="337" t="s">
        <v>1912</v>
      </c>
      <c r="AG102" s="352">
        <v>-10407512</v>
      </c>
      <c r="AH102" s="338">
        <v>-9263340</v>
      </c>
      <c r="AI102" s="365">
        <v>89</v>
      </c>
    </row>
    <row r="103" spans="1:35" s="335" customFormat="1" ht="27.6" x14ac:dyDescent="0.3">
      <c r="A103" s="343" t="s">
        <v>1913</v>
      </c>
      <c r="B103" s="337" t="s">
        <v>1914</v>
      </c>
      <c r="C103" s="338">
        <f t="shared" si="8"/>
        <v>0</v>
      </c>
      <c r="D103" s="338">
        <f t="shared" si="9"/>
        <v>0</v>
      </c>
      <c r="E103" s="344">
        <v>0</v>
      </c>
      <c r="F103" s="343" t="s">
        <v>1913</v>
      </c>
      <c r="G103" s="337" t="s">
        <v>1914</v>
      </c>
      <c r="H103" s="338">
        <v>0</v>
      </c>
      <c r="I103" s="338">
        <v>0</v>
      </c>
      <c r="J103" s="365">
        <v>0</v>
      </c>
      <c r="K103" s="343" t="s">
        <v>1913</v>
      </c>
      <c r="L103" s="337" t="s">
        <v>1914</v>
      </c>
      <c r="M103" s="338">
        <v>0</v>
      </c>
      <c r="N103" s="338">
        <v>0</v>
      </c>
      <c r="O103" s="365">
        <v>0</v>
      </c>
      <c r="P103" s="343" t="s">
        <v>1913</v>
      </c>
      <c r="Q103" s="337" t="s">
        <v>1914</v>
      </c>
      <c r="R103" s="338">
        <v>0</v>
      </c>
      <c r="S103" s="338">
        <v>0</v>
      </c>
      <c r="T103" s="365">
        <v>0</v>
      </c>
      <c r="U103" s="343" t="s">
        <v>1913</v>
      </c>
      <c r="V103" s="337" t="s">
        <v>1914</v>
      </c>
      <c r="W103" s="338">
        <v>0</v>
      </c>
      <c r="X103" s="338">
        <v>0</v>
      </c>
      <c r="Y103" s="365">
        <v>0</v>
      </c>
      <c r="Z103" s="343" t="s">
        <v>1913</v>
      </c>
      <c r="AA103" s="337" t="s">
        <v>1914</v>
      </c>
      <c r="AB103" s="338">
        <v>0</v>
      </c>
      <c r="AC103" s="338">
        <v>0</v>
      </c>
      <c r="AD103" s="365">
        <v>0</v>
      </c>
      <c r="AE103" s="343" t="s">
        <v>1913</v>
      </c>
      <c r="AF103" s="337" t="s">
        <v>1914</v>
      </c>
      <c r="AG103" s="338">
        <v>0</v>
      </c>
      <c r="AH103" s="338">
        <v>0</v>
      </c>
      <c r="AI103" s="365">
        <v>0</v>
      </c>
    </row>
    <row r="104" spans="1:35" s="335" customFormat="1" x14ac:dyDescent="0.3">
      <c r="A104" s="343" t="s">
        <v>1915</v>
      </c>
      <c r="B104" s="337" t="s">
        <v>1916</v>
      </c>
      <c r="C104" s="338">
        <f t="shared" si="8"/>
        <v>-387833872</v>
      </c>
      <c r="D104" s="338">
        <f t="shared" si="9"/>
        <v>148412392</v>
      </c>
      <c r="E104" s="344">
        <f t="shared" si="7"/>
        <v>-0.38267001083391705</v>
      </c>
      <c r="F104" s="343" t="s">
        <v>1915</v>
      </c>
      <c r="G104" s="337" t="s">
        <v>1916</v>
      </c>
      <c r="H104" s="352">
        <v>-394900464</v>
      </c>
      <c r="I104" s="352">
        <v>144034749</v>
      </c>
      <c r="J104" s="365">
        <v>-36</v>
      </c>
      <c r="K104" s="343" t="s">
        <v>1915</v>
      </c>
      <c r="L104" s="337" t="s">
        <v>1916</v>
      </c>
      <c r="M104" s="338">
        <v>1950750</v>
      </c>
      <c r="N104" s="338">
        <v>1301324</v>
      </c>
      <c r="O104" s="365">
        <v>66</v>
      </c>
      <c r="P104" s="343" t="s">
        <v>1915</v>
      </c>
      <c r="Q104" s="337" t="s">
        <v>1916</v>
      </c>
      <c r="R104" s="338">
        <v>-5729595</v>
      </c>
      <c r="S104" s="338">
        <v>13963640</v>
      </c>
      <c r="T104" s="365">
        <v>-243</v>
      </c>
      <c r="U104" s="343" t="s">
        <v>1915</v>
      </c>
      <c r="V104" s="337" t="s">
        <v>1916</v>
      </c>
      <c r="W104" s="338">
        <v>2883550</v>
      </c>
      <c r="X104" s="338">
        <v>-1835050</v>
      </c>
      <c r="Y104" s="365">
        <v>-63</v>
      </c>
      <c r="Z104" s="343" t="s">
        <v>1915</v>
      </c>
      <c r="AA104" s="337" t="s">
        <v>1916</v>
      </c>
      <c r="AB104" s="338">
        <v>6817715</v>
      </c>
      <c r="AC104" s="338">
        <v>-4519294</v>
      </c>
      <c r="AD104" s="365">
        <v>-66</v>
      </c>
      <c r="AE104" s="343" t="s">
        <v>1915</v>
      </c>
      <c r="AF104" s="337" t="s">
        <v>1916</v>
      </c>
      <c r="AG104" s="338">
        <v>1144172</v>
      </c>
      <c r="AH104" s="338">
        <v>-4532977</v>
      </c>
      <c r="AI104" s="365">
        <v>-396</v>
      </c>
    </row>
    <row r="105" spans="1:35" s="335" customFormat="1" x14ac:dyDescent="0.3">
      <c r="A105" s="343" t="s">
        <v>1917</v>
      </c>
      <c r="B105" s="337" t="s">
        <v>1918</v>
      </c>
      <c r="C105" s="338">
        <f t="shared" si="8"/>
        <v>362833886</v>
      </c>
      <c r="D105" s="338">
        <f t="shared" si="9"/>
        <v>426388741</v>
      </c>
      <c r="E105" s="344">
        <f t="shared" si="7"/>
        <v>1.1751624020034337</v>
      </c>
      <c r="F105" s="343" t="s">
        <v>1917</v>
      </c>
      <c r="G105" s="337" t="s">
        <v>1918</v>
      </c>
      <c r="H105" s="352">
        <v>359262023</v>
      </c>
      <c r="I105" s="352">
        <v>424728378</v>
      </c>
      <c r="J105" s="365">
        <v>118</v>
      </c>
      <c r="K105" s="343" t="s">
        <v>1917</v>
      </c>
      <c r="L105" s="337" t="s">
        <v>1918</v>
      </c>
      <c r="M105" s="338">
        <v>210733</v>
      </c>
      <c r="N105" s="338">
        <v>520323</v>
      </c>
      <c r="O105" s="365">
        <v>246</v>
      </c>
      <c r="P105" s="343" t="s">
        <v>1917</v>
      </c>
      <c r="Q105" s="337" t="s">
        <v>1918</v>
      </c>
      <c r="R105" s="338">
        <v>1826846</v>
      </c>
      <c r="S105" s="338">
        <v>458826</v>
      </c>
      <c r="T105" s="365">
        <v>25</v>
      </c>
      <c r="U105" s="343" t="s">
        <v>1917</v>
      </c>
      <c r="V105" s="337" t="s">
        <v>1918</v>
      </c>
      <c r="W105" s="338">
        <v>103087</v>
      </c>
      <c r="X105" s="338">
        <v>127392</v>
      </c>
      <c r="Y105" s="365">
        <v>123</v>
      </c>
      <c r="Z105" s="343" t="s">
        <v>1917</v>
      </c>
      <c r="AA105" s="337" t="s">
        <v>1918</v>
      </c>
      <c r="AB105" s="338">
        <v>342982</v>
      </c>
      <c r="AC105" s="338">
        <v>340965</v>
      </c>
      <c r="AD105" s="365">
        <v>99</v>
      </c>
      <c r="AE105" s="343" t="s">
        <v>1917</v>
      </c>
      <c r="AF105" s="337" t="s">
        <v>1918</v>
      </c>
      <c r="AG105" s="338">
        <v>1088215</v>
      </c>
      <c r="AH105" s="338">
        <v>212857</v>
      </c>
      <c r="AI105" s="365">
        <v>19</v>
      </c>
    </row>
    <row r="106" spans="1:35" s="335" customFormat="1" ht="27.6" x14ac:dyDescent="0.3">
      <c r="A106" s="343" t="s">
        <v>1919</v>
      </c>
      <c r="B106" s="337" t="s">
        <v>1920</v>
      </c>
      <c r="C106" s="338">
        <f t="shared" si="8"/>
        <v>33011091</v>
      </c>
      <c r="D106" s="338">
        <f t="shared" si="9"/>
        <v>87122634</v>
      </c>
      <c r="E106" s="344">
        <f t="shared" si="7"/>
        <v>2.6391928094712167</v>
      </c>
      <c r="F106" s="343" t="s">
        <v>1919</v>
      </c>
      <c r="G106" s="337" t="s">
        <v>1920</v>
      </c>
      <c r="H106" s="338">
        <v>32438513</v>
      </c>
      <c r="I106" s="338">
        <v>86129278</v>
      </c>
      <c r="J106" s="365">
        <v>265</v>
      </c>
      <c r="K106" s="343" t="s">
        <v>1919</v>
      </c>
      <c r="L106" s="337" t="s">
        <v>1920</v>
      </c>
      <c r="M106" s="338">
        <v>0</v>
      </c>
      <c r="N106" s="338">
        <v>359702</v>
      </c>
      <c r="O106" s="365">
        <v>0</v>
      </c>
      <c r="P106" s="343" t="s">
        <v>1919</v>
      </c>
      <c r="Q106" s="337" t="s">
        <v>1920</v>
      </c>
      <c r="R106" s="338">
        <v>87351</v>
      </c>
      <c r="S106" s="338">
        <v>278889</v>
      </c>
      <c r="T106" s="365">
        <v>319</v>
      </c>
      <c r="U106" s="343" t="s">
        <v>1919</v>
      </c>
      <c r="V106" s="337" t="s">
        <v>1920</v>
      </c>
      <c r="W106" s="338">
        <v>98887</v>
      </c>
      <c r="X106" s="338">
        <v>0</v>
      </c>
      <c r="Y106" s="365">
        <v>0</v>
      </c>
      <c r="Z106" s="343" t="s">
        <v>1919</v>
      </c>
      <c r="AA106" s="337" t="s">
        <v>1920</v>
      </c>
      <c r="AB106" s="338">
        <v>342982</v>
      </c>
      <c r="AC106" s="338">
        <v>340965</v>
      </c>
      <c r="AD106" s="365">
        <v>99</v>
      </c>
      <c r="AE106" s="343" t="s">
        <v>1919</v>
      </c>
      <c r="AF106" s="337" t="s">
        <v>1920</v>
      </c>
      <c r="AG106" s="338">
        <v>43358</v>
      </c>
      <c r="AH106" s="338">
        <v>13800</v>
      </c>
      <c r="AI106" s="365">
        <v>31</v>
      </c>
    </row>
    <row r="107" spans="1:35" s="335" customFormat="1" ht="27.6" x14ac:dyDescent="0.3">
      <c r="A107" s="343" t="s">
        <v>1921</v>
      </c>
      <c r="B107" s="337" t="s">
        <v>1922</v>
      </c>
      <c r="C107" s="338">
        <f t="shared" si="8"/>
        <v>288361519</v>
      </c>
      <c r="D107" s="338">
        <f t="shared" si="9"/>
        <v>240825531</v>
      </c>
      <c r="E107" s="344">
        <f t="shared" si="7"/>
        <v>0.83515141630253376</v>
      </c>
      <c r="F107" s="343" t="s">
        <v>1921</v>
      </c>
      <c r="G107" s="337" t="s">
        <v>1922</v>
      </c>
      <c r="H107" s="352">
        <v>285443803</v>
      </c>
      <c r="I107" s="352">
        <v>240164274</v>
      </c>
      <c r="J107" s="365">
        <v>84</v>
      </c>
      <c r="K107" s="343" t="s">
        <v>1921</v>
      </c>
      <c r="L107" s="337" t="s">
        <v>1922</v>
      </c>
      <c r="M107" s="338">
        <v>210733</v>
      </c>
      <c r="N107" s="338">
        <v>160621</v>
      </c>
      <c r="O107" s="365">
        <v>76</v>
      </c>
      <c r="P107" s="343" t="s">
        <v>1921</v>
      </c>
      <c r="Q107" s="337" t="s">
        <v>1922</v>
      </c>
      <c r="R107" s="338">
        <v>1710751</v>
      </c>
      <c r="S107" s="338">
        <v>174457</v>
      </c>
      <c r="T107" s="365">
        <v>10</v>
      </c>
      <c r="U107" s="343" t="s">
        <v>1921</v>
      </c>
      <c r="V107" s="337" t="s">
        <v>1922</v>
      </c>
      <c r="W107" s="338">
        <v>1660</v>
      </c>
      <c r="X107" s="338">
        <v>127392</v>
      </c>
      <c r="Y107" s="365">
        <v>7674</v>
      </c>
      <c r="Z107" s="343" t="s">
        <v>1921</v>
      </c>
      <c r="AA107" s="337" t="s">
        <v>1922</v>
      </c>
      <c r="AB107" s="338">
        <v>0</v>
      </c>
      <c r="AC107" s="338">
        <v>0</v>
      </c>
      <c r="AD107" s="365">
        <v>0</v>
      </c>
      <c r="AE107" s="343" t="s">
        <v>1921</v>
      </c>
      <c r="AF107" s="337" t="s">
        <v>1922</v>
      </c>
      <c r="AG107" s="338">
        <v>994572</v>
      </c>
      <c r="AH107" s="338">
        <v>198787</v>
      </c>
      <c r="AI107" s="365">
        <v>19</v>
      </c>
    </row>
    <row r="108" spans="1:35" s="335" customFormat="1" ht="27.6" x14ac:dyDescent="0.3">
      <c r="A108" s="343" t="s">
        <v>1923</v>
      </c>
      <c r="B108" s="337" t="s">
        <v>1924</v>
      </c>
      <c r="C108" s="338">
        <f t="shared" si="8"/>
        <v>41461276</v>
      </c>
      <c r="D108" s="338">
        <f t="shared" si="9"/>
        <v>98440576</v>
      </c>
      <c r="E108" s="344">
        <f t="shared" si="7"/>
        <v>2.3742775306770589</v>
      </c>
      <c r="F108" s="343" t="s">
        <v>1923</v>
      </c>
      <c r="G108" s="337" t="s">
        <v>1924</v>
      </c>
      <c r="H108" s="338">
        <v>41379707</v>
      </c>
      <c r="I108" s="338">
        <v>98434826</v>
      </c>
      <c r="J108" s="365">
        <v>237</v>
      </c>
      <c r="K108" s="343" t="s">
        <v>1923</v>
      </c>
      <c r="L108" s="337" t="s">
        <v>1924</v>
      </c>
      <c r="M108" s="338">
        <v>0</v>
      </c>
      <c r="N108" s="338">
        <v>0</v>
      </c>
      <c r="O108" s="365">
        <v>0</v>
      </c>
      <c r="P108" s="343" t="s">
        <v>1923</v>
      </c>
      <c r="Q108" s="337" t="s">
        <v>1924</v>
      </c>
      <c r="R108" s="338">
        <v>28744</v>
      </c>
      <c r="S108" s="338">
        <v>5480</v>
      </c>
      <c r="T108" s="365">
        <v>19</v>
      </c>
      <c r="U108" s="343" t="s">
        <v>1923</v>
      </c>
      <c r="V108" s="337" t="s">
        <v>1924</v>
      </c>
      <c r="W108" s="338">
        <v>2540</v>
      </c>
      <c r="X108" s="338">
        <v>0</v>
      </c>
      <c r="Y108" s="365">
        <v>0</v>
      </c>
      <c r="Z108" s="343" t="s">
        <v>1923</v>
      </c>
      <c r="AA108" s="337" t="s">
        <v>1924</v>
      </c>
      <c r="AB108" s="338">
        <v>0</v>
      </c>
      <c r="AC108" s="338">
        <v>0</v>
      </c>
      <c r="AD108" s="365">
        <v>0</v>
      </c>
      <c r="AE108" s="343" t="s">
        <v>1923</v>
      </c>
      <c r="AF108" s="337" t="s">
        <v>1924</v>
      </c>
      <c r="AG108" s="338">
        <v>50285</v>
      </c>
      <c r="AH108" s="338">
        <v>270</v>
      </c>
      <c r="AI108" s="365">
        <v>0</v>
      </c>
    </row>
    <row r="109" spans="1:35" s="335" customFormat="1" ht="27.6" x14ac:dyDescent="0.3">
      <c r="A109" s="343" t="s">
        <v>1925</v>
      </c>
      <c r="B109" s="337" t="s">
        <v>1926</v>
      </c>
      <c r="C109" s="338">
        <f t="shared" si="8"/>
        <v>0</v>
      </c>
      <c r="D109" s="338">
        <f t="shared" si="9"/>
        <v>0</v>
      </c>
      <c r="E109" s="344">
        <v>0</v>
      </c>
      <c r="F109" s="343" t="s">
        <v>1925</v>
      </c>
      <c r="G109" s="337" t="s">
        <v>1926</v>
      </c>
      <c r="H109" s="338">
        <v>0</v>
      </c>
      <c r="I109" s="338">
        <v>0</v>
      </c>
      <c r="J109" s="365">
        <v>0</v>
      </c>
      <c r="K109" s="343" t="s">
        <v>1925</v>
      </c>
      <c r="L109" s="337" t="s">
        <v>1926</v>
      </c>
      <c r="M109" s="338">
        <v>0</v>
      </c>
      <c r="N109" s="338">
        <v>0</v>
      </c>
      <c r="O109" s="365">
        <v>0</v>
      </c>
      <c r="P109" s="343" t="s">
        <v>1925</v>
      </c>
      <c r="Q109" s="337" t="s">
        <v>1926</v>
      </c>
      <c r="R109" s="338">
        <v>0</v>
      </c>
      <c r="S109" s="338">
        <v>0</v>
      </c>
      <c r="T109" s="365">
        <v>0</v>
      </c>
      <c r="U109" s="343" t="s">
        <v>1925</v>
      </c>
      <c r="V109" s="337" t="s">
        <v>1926</v>
      </c>
      <c r="W109" s="338">
        <v>0</v>
      </c>
      <c r="X109" s="338">
        <v>0</v>
      </c>
      <c r="Y109" s="365">
        <v>0</v>
      </c>
      <c r="Z109" s="343" t="s">
        <v>1925</v>
      </c>
      <c r="AA109" s="337" t="s">
        <v>1926</v>
      </c>
      <c r="AB109" s="338">
        <v>0</v>
      </c>
      <c r="AC109" s="338">
        <v>0</v>
      </c>
      <c r="AD109" s="365">
        <v>0</v>
      </c>
      <c r="AE109" s="343" t="s">
        <v>1925</v>
      </c>
      <c r="AF109" s="337" t="s">
        <v>1926</v>
      </c>
      <c r="AG109" s="338">
        <v>0</v>
      </c>
      <c r="AH109" s="338">
        <v>0</v>
      </c>
      <c r="AI109" s="365">
        <v>0</v>
      </c>
    </row>
    <row r="110" spans="1:35" s="335" customFormat="1" ht="27.6" x14ac:dyDescent="0.3">
      <c r="A110" s="343" t="s">
        <v>1927</v>
      </c>
      <c r="B110" s="337" t="s">
        <v>1928</v>
      </c>
      <c r="C110" s="338">
        <f t="shared" si="8"/>
        <v>3013119650</v>
      </c>
      <c r="D110" s="338">
        <f t="shared" si="9"/>
        <v>4362633699</v>
      </c>
      <c r="E110" s="344">
        <f t="shared" si="7"/>
        <v>1.4478793429261927</v>
      </c>
      <c r="F110" s="343" t="s">
        <v>1927</v>
      </c>
      <c r="G110" s="337" t="s">
        <v>1928</v>
      </c>
      <c r="H110" s="352">
        <v>2946495150</v>
      </c>
      <c r="I110" s="352">
        <v>4283841692</v>
      </c>
      <c r="J110" s="365">
        <v>145</v>
      </c>
      <c r="K110" s="343" t="s">
        <v>1927</v>
      </c>
      <c r="L110" s="337" t="s">
        <v>1928</v>
      </c>
      <c r="M110" s="338">
        <v>1961383</v>
      </c>
      <c r="N110" s="338">
        <v>5957451</v>
      </c>
      <c r="O110" s="365">
        <v>303</v>
      </c>
      <c r="P110" s="343" t="s">
        <v>1927</v>
      </c>
      <c r="Q110" s="337" t="s">
        <v>1928</v>
      </c>
      <c r="R110" s="338">
        <v>18594840</v>
      </c>
      <c r="S110" s="338">
        <v>9913972</v>
      </c>
      <c r="T110" s="365">
        <v>53</v>
      </c>
      <c r="U110" s="343" t="s">
        <v>1927</v>
      </c>
      <c r="V110" s="337" t="s">
        <v>1928</v>
      </c>
      <c r="W110" s="338">
        <v>11029586</v>
      </c>
      <c r="X110" s="338">
        <v>12910490</v>
      </c>
      <c r="Y110" s="365">
        <v>117</v>
      </c>
      <c r="Z110" s="343" t="s">
        <v>1927</v>
      </c>
      <c r="AA110" s="337" t="s">
        <v>1928</v>
      </c>
      <c r="AB110" s="338">
        <v>24442519</v>
      </c>
      <c r="AC110" s="338">
        <v>33924697</v>
      </c>
      <c r="AD110" s="365">
        <v>138</v>
      </c>
      <c r="AE110" s="343" t="s">
        <v>1927</v>
      </c>
      <c r="AF110" s="337" t="s">
        <v>1928</v>
      </c>
      <c r="AG110" s="338">
        <v>10596172</v>
      </c>
      <c r="AH110" s="338">
        <v>16085397</v>
      </c>
      <c r="AI110" s="365">
        <v>151</v>
      </c>
    </row>
    <row r="111" spans="1:35" s="336" customFormat="1" ht="24.6" x14ac:dyDescent="0.3">
      <c r="A111" s="345" t="s">
        <v>1929</v>
      </c>
      <c r="B111" s="340" t="s">
        <v>1930</v>
      </c>
      <c r="C111" s="341">
        <f t="shared" si="8"/>
        <v>14701733842</v>
      </c>
      <c r="D111" s="341">
        <f t="shared" si="9"/>
        <v>16357431919</v>
      </c>
      <c r="E111" s="346">
        <f t="shared" si="7"/>
        <v>1.112619238981867</v>
      </c>
      <c r="F111" s="345" t="s">
        <v>1929</v>
      </c>
      <c r="G111" s="340" t="s">
        <v>1930</v>
      </c>
      <c r="H111" s="353">
        <v>14681517923</v>
      </c>
      <c r="I111" s="353">
        <v>16322582350</v>
      </c>
      <c r="J111" s="366">
        <v>111</v>
      </c>
      <c r="K111" s="345" t="s">
        <v>1929</v>
      </c>
      <c r="L111" s="340" t="s">
        <v>1930</v>
      </c>
      <c r="M111" s="341">
        <v>3705086</v>
      </c>
      <c r="N111" s="341">
        <v>9312068</v>
      </c>
      <c r="O111" s="366">
        <v>251</v>
      </c>
      <c r="P111" s="345" t="s">
        <v>1929</v>
      </c>
      <c r="Q111" s="340" t="s">
        <v>1930</v>
      </c>
      <c r="R111" s="341">
        <v>7464471</v>
      </c>
      <c r="S111" s="341">
        <v>11379223</v>
      </c>
      <c r="T111" s="366">
        <v>152</v>
      </c>
      <c r="U111" s="345" t="s">
        <v>1929</v>
      </c>
      <c r="V111" s="340" t="s">
        <v>1930</v>
      </c>
      <c r="W111" s="341">
        <v>2377471</v>
      </c>
      <c r="X111" s="341">
        <v>2447630</v>
      </c>
      <c r="Y111" s="366">
        <v>102</v>
      </c>
      <c r="Z111" s="345" t="s">
        <v>1929</v>
      </c>
      <c r="AA111" s="340" t="s">
        <v>1930</v>
      </c>
      <c r="AB111" s="341">
        <v>4247844</v>
      </c>
      <c r="AC111" s="341">
        <v>9208711</v>
      </c>
      <c r="AD111" s="366">
        <v>216</v>
      </c>
      <c r="AE111" s="345" t="s">
        <v>1929</v>
      </c>
      <c r="AF111" s="340" t="s">
        <v>1930</v>
      </c>
      <c r="AG111" s="341">
        <v>2421047</v>
      </c>
      <c r="AH111" s="341">
        <v>2501937</v>
      </c>
      <c r="AI111" s="366">
        <v>103</v>
      </c>
    </row>
    <row r="112" spans="1:35" s="335" customFormat="1" x14ac:dyDescent="0.3">
      <c r="A112" s="343" t="s">
        <v>3</v>
      </c>
      <c r="B112" s="337" t="s">
        <v>3</v>
      </c>
      <c r="C112" s="342" t="s">
        <v>3</v>
      </c>
      <c r="D112" s="342" t="s">
        <v>3</v>
      </c>
      <c r="E112" s="344"/>
      <c r="F112" s="343" t="s">
        <v>3</v>
      </c>
      <c r="G112" s="337" t="s">
        <v>3</v>
      </c>
      <c r="H112" s="342" t="s">
        <v>3</v>
      </c>
      <c r="I112" s="342" t="s">
        <v>3</v>
      </c>
      <c r="J112" s="364" t="s">
        <v>3</v>
      </c>
      <c r="K112" s="343" t="s">
        <v>3</v>
      </c>
      <c r="L112" s="337" t="s">
        <v>3</v>
      </c>
      <c r="M112" s="342" t="s">
        <v>3</v>
      </c>
      <c r="N112" s="342" t="s">
        <v>3</v>
      </c>
      <c r="O112" s="364" t="s">
        <v>3</v>
      </c>
      <c r="P112" s="343" t="s">
        <v>3</v>
      </c>
      <c r="Q112" s="337" t="s">
        <v>3</v>
      </c>
      <c r="R112" s="342" t="s">
        <v>3</v>
      </c>
      <c r="S112" s="342" t="s">
        <v>3</v>
      </c>
      <c r="T112" s="364" t="s">
        <v>3</v>
      </c>
      <c r="U112" s="343" t="s">
        <v>3</v>
      </c>
      <c r="V112" s="337" t="s">
        <v>3</v>
      </c>
      <c r="W112" s="342" t="s">
        <v>3</v>
      </c>
      <c r="X112" s="342" t="s">
        <v>3</v>
      </c>
      <c r="Y112" s="364" t="s">
        <v>3</v>
      </c>
      <c r="Z112" s="343" t="s">
        <v>3</v>
      </c>
      <c r="AA112" s="337" t="s">
        <v>3</v>
      </c>
      <c r="AB112" s="342" t="s">
        <v>3</v>
      </c>
      <c r="AC112" s="342" t="s">
        <v>3</v>
      </c>
      <c r="AD112" s="364" t="s">
        <v>3</v>
      </c>
      <c r="AE112" s="343" t="s">
        <v>3</v>
      </c>
      <c r="AF112" s="337" t="s">
        <v>3</v>
      </c>
      <c r="AG112" s="342" t="s">
        <v>3</v>
      </c>
      <c r="AH112" s="342" t="s">
        <v>3</v>
      </c>
      <c r="AI112" s="364" t="s">
        <v>3</v>
      </c>
    </row>
    <row r="113" spans="1:35" s="335" customFormat="1" ht="27.6" x14ac:dyDescent="0.3">
      <c r="A113" s="343" t="s">
        <v>1931</v>
      </c>
      <c r="B113" s="337" t="s">
        <v>1932</v>
      </c>
      <c r="C113" s="342" t="s">
        <v>3</v>
      </c>
      <c r="D113" s="342" t="s">
        <v>3</v>
      </c>
      <c r="E113" s="344"/>
      <c r="F113" s="343" t="s">
        <v>1931</v>
      </c>
      <c r="G113" s="337" t="s">
        <v>1932</v>
      </c>
      <c r="H113" s="342" t="s">
        <v>3</v>
      </c>
      <c r="I113" s="342" t="s">
        <v>3</v>
      </c>
      <c r="J113" s="364" t="s">
        <v>3</v>
      </c>
      <c r="K113" s="343" t="s">
        <v>1931</v>
      </c>
      <c r="L113" s="337" t="s">
        <v>1932</v>
      </c>
      <c r="M113" s="342" t="s">
        <v>3</v>
      </c>
      <c r="N113" s="342" t="s">
        <v>3</v>
      </c>
      <c r="O113" s="364" t="s">
        <v>3</v>
      </c>
      <c r="P113" s="343" t="s">
        <v>1931</v>
      </c>
      <c r="Q113" s="337" t="s">
        <v>1932</v>
      </c>
      <c r="R113" s="342" t="s">
        <v>3</v>
      </c>
      <c r="S113" s="342" t="s">
        <v>3</v>
      </c>
      <c r="T113" s="364" t="s">
        <v>3</v>
      </c>
      <c r="U113" s="343" t="s">
        <v>1931</v>
      </c>
      <c r="V113" s="337" t="s">
        <v>1932</v>
      </c>
      <c r="W113" s="342" t="s">
        <v>3</v>
      </c>
      <c r="X113" s="342" t="s">
        <v>3</v>
      </c>
      <c r="Y113" s="364" t="s">
        <v>3</v>
      </c>
      <c r="Z113" s="343" t="s">
        <v>1931</v>
      </c>
      <c r="AA113" s="337" t="s">
        <v>1932</v>
      </c>
      <c r="AB113" s="342" t="s">
        <v>3</v>
      </c>
      <c r="AC113" s="342" t="s">
        <v>3</v>
      </c>
      <c r="AD113" s="364" t="s">
        <v>3</v>
      </c>
      <c r="AE113" s="343" t="s">
        <v>1931</v>
      </c>
      <c r="AF113" s="337" t="s">
        <v>1932</v>
      </c>
      <c r="AG113" s="342" t="s">
        <v>3</v>
      </c>
      <c r="AH113" s="342" t="s">
        <v>3</v>
      </c>
      <c r="AI113" s="364" t="s">
        <v>3</v>
      </c>
    </row>
    <row r="114" spans="1:35" s="335" customFormat="1" x14ac:dyDescent="0.3">
      <c r="A114" s="343" t="s">
        <v>1933</v>
      </c>
      <c r="B114" s="337" t="s">
        <v>1934</v>
      </c>
      <c r="C114" s="338">
        <f t="shared" ref="C114:D121" si="10">M114+R114+W114+H114+AB114+AG114</f>
        <v>738201486</v>
      </c>
      <c r="D114" s="338">
        <f t="shared" si="10"/>
        <v>774785643</v>
      </c>
      <c r="E114" s="344">
        <f t="shared" si="7"/>
        <v>1.0495584981794523</v>
      </c>
      <c r="F114" s="343" t="s">
        <v>1933</v>
      </c>
      <c r="G114" s="337" t="s">
        <v>1934</v>
      </c>
      <c r="H114" s="352">
        <v>571125348</v>
      </c>
      <c r="I114" s="352">
        <v>594498377</v>
      </c>
      <c r="J114" s="365">
        <v>104</v>
      </c>
      <c r="K114" s="343" t="s">
        <v>1933</v>
      </c>
      <c r="L114" s="337" t="s">
        <v>1934</v>
      </c>
      <c r="M114" s="338">
        <v>22317874</v>
      </c>
      <c r="N114" s="338">
        <v>33429555</v>
      </c>
      <c r="O114" s="365">
        <v>149</v>
      </c>
      <c r="P114" s="343" t="s">
        <v>1933</v>
      </c>
      <c r="Q114" s="337" t="s">
        <v>1934</v>
      </c>
      <c r="R114" s="338">
        <v>33791942</v>
      </c>
      <c r="S114" s="338">
        <v>29024498</v>
      </c>
      <c r="T114" s="365">
        <v>85</v>
      </c>
      <c r="U114" s="343" t="s">
        <v>1933</v>
      </c>
      <c r="V114" s="337" t="s">
        <v>1934</v>
      </c>
      <c r="W114" s="338">
        <v>9655093</v>
      </c>
      <c r="X114" s="338">
        <v>10425025</v>
      </c>
      <c r="Y114" s="365">
        <v>107</v>
      </c>
      <c r="Z114" s="343" t="s">
        <v>1933</v>
      </c>
      <c r="AA114" s="337" t="s">
        <v>1934</v>
      </c>
      <c r="AB114" s="338">
        <v>93205080</v>
      </c>
      <c r="AC114" s="338">
        <v>95993517</v>
      </c>
      <c r="AD114" s="365">
        <v>102</v>
      </c>
      <c r="AE114" s="343" t="s">
        <v>1933</v>
      </c>
      <c r="AF114" s="337" t="s">
        <v>1934</v>
      </c>
      <c r="AG114" s="338">
        <v>8106149</v>
      </c>
      <c r="AH114" s="338">
        <v>11414671</v>
      </c>
      <c r="AI114" s="365">
        <v>140</v>
      </c>
    </row>
    <row r="115" spans="1:35" s="335" customFormat="1" ht="27.6" x14ac:dyDescent="0.3">
      <c r="A115" s="343" t="s">
        <v>1935</v>
      </c>
      <c r="B115" s="337" t="s">
        <v>1936</v>
      </c>
      <c r="C115" s="338">
        <f t="shared" si="10"/>
        <v>125335968</v>
      </c>
      <c r="D115" s="338">
        <f t="shared" si="10"/>
        <v>151284468</v>
      </c>
      <c r="E115" s="344">
        <f t="shared" si="7"/>
        <v>1.2070315521877966</v>
      </c>
      <c r="F115" s="343" t="s">
        <v>1935</v>
      </c>
      <c r="G115" s="337" t="s">
        <v>1936</v>
      </c>
      <c r="H115" s="338">
        <v>58129312</v>
      </c>
      <c r="I115" s="338">
        <v>66210872</v>
      </c>
      <c r="J115" s="365">
        <v>113</v>
      </c>
      <c r="K115" s="343" t="s">
        <v>1935</v>
      </c>
      <c r="L115" s="337" t="s">
        <v>1936</v>
      </c>
      <c r="M115" s="338">
        <v>19300903</v>
      </c>
      <c r="N115" s="338">
        <v>30362584</v>
      </c>
      <c r="O115" s="365">
        <v>157</v>
      </c>
      <c r="P115" s="343" t="s">
        <v>1935</v>
      </c>
      <c r="Q115" s="337" t="s">
        <v>1936</v>
      </c>
      <c r="R115" s="338">
        <v>6328749</v>
      </c>
      <c r="S115" s="338">
        <v>6332305</v>
      </c>
      <c r="T115" s="365">
        <v>100</v>
      </c>
      <c r="U115" s="343" t="s">
        <v>1935</v>
      </c>
      <c r="V115" s="337" t="s">
        <v>1936</v>
      </c>
      <c r="W115" s="338">
        <v>3391783</v>
      </c>
      <c r="X115" s="338">
        <v>4161715</v>
      </c>
      <c r="Y115" s="365">
        <v>122</v>
      </c>
      <c r="Z115" s="343" t="s">
        <v>1935</v>
      </c>
      <c r="AA115" s="337" t="s">
        <v>1936</v>
      </c>
      <c r="AB115" s="338">
        <v>33520785</v>
      </c>
      <c r="AC115" s="338">
        <v>36176035</v>
      </c>
      <c r="AD115" s="365">
        <v>107</v>
      </c>
      <c r="AE115" s="343" t="s">
        <v>1935</v>
      </c>
      <c r="AF115" s="337" t="s">
        <v>1936</v>
      </c>
      <c r="AG115" s="338">
        <v>4664436</v>
      </c>
      <c r="AH115" s="338">
        <v>8040957</v>
      </c>
      <c r="AI115" s="365">
        <v>172</v>
      </c>
    </row>
    <row r="116" spans="1:35" s="335" customFormat="1" x14ac:dyDescent="0.3">
      <c r="A116" s="343" t="s">
        <v>1937</v>
      </c>
      <c r="B116" s="337" t="s">
        <v>1938</v>
      </c>
      <c r="C116" s="338">
        <f t="shared" si="10"/>
        <v>0</v>
      </c>
      <c r="D116" s="338">
        <f t="shared" si="10"/>
        <v>0</v>
      </c>
      <c r="E116" s="344">
        <v>0</v>
      </c>
      <c r="F116" s="343" t="s">
        <v>1937</v>
      </c>
      <c r="G116" s="337" t="s">
        <v>1938</v>
      </c>
      <c r="H116" s="338">
        <v>0</v>
      </c>
      <c r="I116" s="338">
        <v>0</v>
      </c>
      <c r="J116" s="365">
        <v>0</v>
      </c>
      <c r="K116" s="343" t="s">
        <v>1937</v>
      </c>
      <c r="L116" s="337" t="s">
        <v>1938</v>
      </c>
      <c r="M116" s="338">
        <v>0</v>
      </c>
      <c r="N116" s="338">
        <v>0</v>
      </c>
      <c r="O116" s="365">
        <v>0</v>
      </c>
      <c r="P116" s="343" t="s">
        <v>1937</v>
      </c>
      <c r="Q116" s="337" t="s">
        <v>1938</v>
      </c>
      <c r="R116" s="338">
        <v>0</v>
      </c>
      <c r="S116" s="338">
        <v>0</v>
      </c>
      <c r="T116" s="365">
        <v>0</v>
      </c>
      <c r="U116" s="343" t="s">
        <v>1937</v>
      </c>
      <c r="V116" s="337" t="s">
        <v>1938</v>
      </c>
      <c r="W116" s="338">
        <v>0</v>
      </c>
      <c r="X116" s="338">
        <v>0</v>
      </c>
      <c r="Y116" s="365">
        <v>0</v>
      </c>
      <c r="Z116" s="343" t="s">
        <v>1937</v>
      </c>
      <c r="AA116" s="337" t="s">
        <v>1938</v>
      </c>
      <c r="AB116" s="338">
        <v>0</v>
      </c>
      <c r="AC116" s="338">
        <v>0</v>
      </c>
      <c r="AD116" s="365">
        <v>0</v>
      </c>
      <c r="AE116" s="343" t="s">
        <v>1937</v>
      </c>
      <c r="AF116" s="337" t="s">
        <v>1938</v>
      </c>
      <c r="AG116" s="338">
        <v>0</v>
      </c>
      <c r="AH116" s="338">
        <v>0</v>
      </c>
      <c r="AI116" s="365">
        <v>0</v>
      </c>
    </row>
    <row r="117" spans="1:35" s="335" customFormat="1" ht="69" x14ac:dyDescent="0.3">
      <c r="A117" s="343" t="s">
        <v>1939</v>
      </c>
      <c r="B117" s="337" t="s">
        <v>1940</v>
      </c>
      <c r="C117" s="338">
        <f t="shared" si="10"/>
        <v>1861853448</v>
      </c>
      <c r="D117" s="338">
        <f t="shared" si="10"/>
        <v>1705388341</v>
      </c>
      <c r="E117" s="344">
        <f t="shared" si="7"/>
        <v>0.91596271598708556</v>
      </c>
      <c r="F117" s="343" t="s">
        <v>1939</v>
      </c>
      <c r="G117" s="337" t="s">
        <v>1940</v>
      </c>
      <c r="H117" s="352">
        <v>1861853448</v>
      </c>
      <c r="I117" s="352">
        <v>1705388341</v>
      </c>
      <c r="J117" s="365">
        <v>91</v>
      </c>
      <c r="K117" s="343" t="s">
        <v>1939</v>
      </c>
      <c r="L117" s="337" t="s">
        <v>1940</v>
      </c>
      <c r="M117" s="338">
        <v>0</v>
      </c>
      <c r="N117" s="338">
        <v>0</v>
      </c>
      <c r="O117" s="365">
        <v>0</v>
      </c>
      <c r="P117" s="343" t="s">
        <v>1939</v>
      </c>
      <c r="Q117" s="337" t="s">
        <v>1940</v>
      </c>
      <c r="R117" s="338">
        <v>0</v>
      </c>
      <c r="S117" s="338">
        <v>0</v>
      </c>
      <c r="T117" s="365">
        <v>0</v>
      </c>
      <c r="U117" s="343" t="s">
        <v>1939</v>
      </c>
      <c r="V117" s="337" t="s">
        <v>1940</v>
      </c>
      <c r="W117" s="338">
        <v>0</v>
      </c>
      <c r="X117" s="338">
        <v>0</v>
      </c>
      <c r="Y117" s="365">
        <v>0</v>
      </c>
      <c r="Z117" s="343" t="s">
        <v>1939</v>
      </c>
      <c r="AA117" s="337" t="s">
        <v>1940</v>
      </c>
      <c r="AB117" s="338">
        <v>0</v>
      </c>
      <c r="AC117" s="338">
        <v>0</v>
      </c>
      <c r="AD117" s="365">
        <v>0</v>
      </c>
      <c r="AE117" s="343" t="s">
        <v>1939</v>
      </c>
      <c r="AF117" s="337" t="s">
        <v>1940</v>
      </c>
      <c r="AG117" s="338">
        <v>0</v>
      </c>
      <c r="AH117" s="338">
        <v>0</v>
      </c>
      <c r="AI117" s="365">
        <v>0</v>
      </c>
    </row>
    <row r="118" spans="1:35" s="335" customFormat="1" ht="69" x14ac:dyDescent="0.3">
      <c r="A118" s="343" t="s">
        <v>1941</v>
      </c>
      <c r="B118" s="337" t="s">
        <v>1942</v>
      </c>
      <c r="C118" s="338">
        <f t="shared" si="10"/>
        <v>0</v>
      </c>
      <c r="D118" s="338">
        <f t="shared" si="10"/>
        <v>0</v>
      </c>
      <c r="E118" s="344">
        <v>0</v>
      </c>
      <c r="F118" s="343" t="s">
        <v>1941</v>
      </c>
      <c r="G118" s="337" t="s">
        <v>1942</v>
      </c>
      <c r="H118" s="338">
        <v>0</v>
      </c>
      <c r="I118" s="338">
        <v>0</v>
      </c>
      <c r="J118" s="365">
        <v>0</v>
      </c>
      <c r="K118" s="343" t="s">
        <v>1941</v>
      </c>
      <c r="L118" s="337" t="s">
        <v>1942</v>
      </c>
      <c r="M118" s="338">
        <v>0</v>
      </c>
      <c r="N118" s="338">
        <v>0</v>
      </c>
      <c r="O118" s="365">
        <v>0</v>
      </c>
      <c r="P118" s="343" t="s">
        <v>1941</v>
      </c>
      <c r="Q118" s="337" t="s">
        <v>1942</v>
      </c>
      <c r="R118" s="338">
        <v>0</v>
      </c>
      <c r="S118" s="338">
        <v>0</v>
      </c>
      <c r="T118" s="365">
        <v>0</v>
      </c>
      <c r="U118" s="343" t="s">
        <v>1941</v>
      </c>
      <c r="V118" s="337" t="s">
        <v>1942</v>
      </c>
      <c r="W118" s="338">
        <v>0</v>
      </c>
      <c r="X118" s="338">
        <v>0</v>
      </c>
      <c r="Y118" s="365">
        <v>0</v>
      </c>
      <c r="Z118" s="343" t="s">
        <v>1941</v>
      </c>
      <c r="AA118" s="337" t="s">
        <v>1942</v>
      </c>
      <c r="AB118" s="338">
        <v>0</v>
      </c>
      <c r="AC118" s="338">
        <v>0</v>
      </c>
      <c r="AD118" s="365">
        <v>0</v>
      </c>
      <c r="AE118" s="343" t="s">
        <v>1941</v>
      </c>
      <c r="AF118" s="337" t="s">
        <v>1942</v>
      </c>
      <c r="AG118" s="338">
        <v>0</v>
      </c>
      <c r="AH118" s="338">
        <v>0</v>
      </c>
      <c r="AI118" s="365">
        <v>0</v>
      </c>
    </row>
    <row r="119" spans="1:35" s="335" customFormat="1" x14ac:dyDescent="0.3">
      <c r="A119" s="343" t="s">
        <v>1943</v>
      </c>
      <c r="B119" s="337" t="s">
        <v>1944</v>
      </c>
      <c r="C119" s="338">
        <f t="shared" si="10"/>
        <v>28158626</v>
      </c>
      <c r="D119" s="338">
        <f t="shared" si="10"/>
        <v>-28567870</v>
      </c>
      <c r="E119" s="344">
        <f t="shared" si="7"/>
        <v>-1.0145335216285056</v>
      </c>
      <c r="F119" s="343" t="s">
        <v>1943</v>
      </c>
      <c r="G119" s="337" t="s">
        <v>1944</v>
      </c>
      <c r="H119" s="338">
        <v>28158626</v>
      </c>
      <c r="I119" s="352">
        <v>-28567870</v>
      </c>
      <c r="J119" s="365">
        <v>-101</v>
      </c>
      <c r="K119" s="343" t="s">
        <v>1943</v>
      </c>
      <c r="L119" s="337" t="s">
        <v>1944</v>
      </c>
      <c r="M119" s="338">
        <v>0</v>
      </c>
      <c r="N119" s="338">
        <v>0</v>
      </c>
      <c r="O119" s="365">
        <v>0</v>
      </c>
      <c r="P119" s="343" t="s">
        <v>1943</v>
      </c>
      <c r="Q119" s="337" t="s">
        <v>1944</v>
      </c>
      <c r="R119" s="338">
        <v>0</v>
      </c>
      <c r="S119" s="338">
        <v>0</v>
      </c>
      <c r="T119" s="365">
        <v>0</v>
      </c>
      <c r="U119" s="343" t="s">
        <v>1943</v>
      </c>
      <c r="V119" s="337" t="s">
        <v>1944</v>
      </c>
      <c r="W119" s="338">
        <v>0</v>
      </c>
      <c r="X119" s="338">
        <v>0</v>
      </c>
      <c r="Y119" s="365">
        <v>0</v>
      </c>
      <c r="Z119" s="343" t="s">
        <v>1943</v>
      </c>
      <c r="AA119" s="337" t="s">
        <v>1944</v>
      </c>
      <c r="AB119" s="338">
        <v>0</v>
      </c>
      <c r="AC119" s="338">
        <v>0</v>
      </c>
      <c r="AD119" s="365">
        <v>0</v>
      </c>
      <c r="AE119" s="343" t="s">
        <v>1943</v>
      </c>
      <c r="AF119" s="337" t="s">
        <v>1944</v>
      </c>
      <c r="AG119" s="338">
        <v>0</v>
      </c>
      <c r="AH119" s="338">
        <v>0</v>
      </c>
      <c r="AI119" s="365">
        <v>0</v>
      </c>
    </row>
    <row r="120" spans="1:35" s="335" customFormat="1" x14ac:dyDescent="0.3">
      <c r="A120" s="343" t="s">
        <v>1945</v>
      </c>
      <c r="B120" s="337" t="s">
        <v>1946</v>
      </c>
      <c r="C120" s="338">
        <f t="shared" si="10"/>
        <v>2159813</v>
      </c>
      <c r="D120" s="338">
        <f t="shared" si="10"/>
        <v>2159813</v>
      </c>
      <c r="E120" s="344">
        <f t="shared" si="7"/>
        <v>1</v>
      </c>
      <c r="F120" s="343" t="s">
        <v>1945</v>
      </c>
      <c r="G120" s="337" t="s">
        <v>1946</v>
      </c>
      <c r="H120" s="338">
        <v>2159813</v>
      </c>
      <c r="I120" s="338">
        <v>2159813</v>
      </c>
      <c r="J120" s="365">
        <v>100</v>
      </c>
      <c r="K120" s="343" t="s">
        <v>1945</v>
      </c>
      <c r="L120" s="337" t="s">
        <v>1946</v>
      </c>
      <c r="M120" s="338">
        <v>0</v>
      </c>
      <c r="N120" s="338">
        <v>0</v>
      </c>
      <c r="O120" s="365">
        <v>0</v>
      </c>
      <c r="P120" s="343" t="s">
        <v>1945</v>
      </c>
      <c r="Q120" s="337" t="s">
        <v>1946</v>
      </c>
      <c r="R120" s="338">
        <v>0</v>
      </c>
      <c r="S120" s="338">
        <v>0</v>
      </c>
      <c r="T120" s="365">
        <v>0</v>
      </c>
      <c r="U120" s="343" t="s">
        <v>1945</v>
      </c>
      <c r="V120" s="337" t="s">
        <v>1946</v>
      </c>
      <c r="W120" s="338">
        <v>0</v>
      </c>
      <c r="X120" s="338">
        <v>0</v>
      </c>
      <c r="Y120" s="365">
        <v>0</v>
      </c>
      <c r="Z120" s="343" t="s">
        <v>1945</v>
      </c>
      <c r="AA120" s="337" t="s">
        <v>1946</v>
      </c>
      <c r="AB120" s="338">
        <v>0</v>
      </c>
      <c r="AC120" s="338">
        <v>0</v>
      </c>
      <c r="AD120" s="365">
        <v>0</v>
      </c>
      <c r="AE120" s="343" t="s">
        <v>1945</v>
      </c>
      <c r="AF120" s="337" t="s">
        <v>1946</v>
      </c>
      <c r="AG120" s="338">
        <v>0</v>
      </c>
      <c r="AH120" s="338">
        <v>0</v>
      </c>
      <c r="AI120" s="365">
        <v>0</v>
      </c>
    </row>
    <row r="121" spans="1:35" s="335" customFormat="1" ht="15" thickBot="1" x14ac:dyDescent="0.35">
      <c r="A121" s="347" t="s">
        <v>1947</v>
      </c>
      <c r="B121" s="348" t="s">
        <v>1948</v>
      </c>
      <c r="C121" s="349">
        <f t="shared" si="10"/>
        <v>0</v>
      </c>
      <c r="D121" s="349">
        <f t="shared" si="10"/>
        <v>0</v>
      </c>
      <c r="E121" s="350">
        <v>0</v>
      </c>
      <c r="F121" s="347" t="s">
        <v>1947</v>
      </c>
      <c r="G121" s="348" t="s">
        <v>1948</v>
      </c>
      <c r="H121" s="349">
        <v>0</v>
      </c>
      <c r="I121" s="349">
        <v>0</v>
      </c>
      <c r="J121" s="367">
        <v>0</v>
      </c>
      <c r="K121" s="347" t="s">
        <v>1947</v>
      </c>
      <c r="L121" s="348" t="s">
        <v>1948</v>
      </c>
      <c r="M121" s="349">
        <v>0</v>
      </c>
      <c r="N121" s="349">
        <v>0</v>
      </c>
      <c r="O121" s="367">
        <v>0</v>
      </c>
      <c r="P121" s="347" t="s">
        <v>1947</v>
      </c>
      <c r="Q121" s="348" t="s">
        <v>1948</v>
      </c>
      <c r="R121" s="349">
        <v>0</v>
      </c>
      <c r="S121" s="349">
        <v>0</v>
      </c>
      <c r="T121" s="367">
        <v>0</v>
      </c>
      <c r="U121" s="347" t="s">
        <v>1947</v>
      </c>
      <c r="V121" s="348" t="s">
        <v>1948</v>
      </c>
      <c r="W121" s="349">
        <v>0</v>
      </c>
      <c r="X121" s="349">
        <v>0</v>
      </c>
      <c r="Y121" s="367">
        <v>0</v>
      </c>
      <c r="Z121" s="347" t="s">
        <v>1947</v>
      </c>
      <c r="AA121" s="348" t="s">
        <v>1948</v>
      </c>
      <c r="AB121" s="349">
        <v>0</v>
      </c>
      <c r="AC121" s="349">
        <v>0</v>
      </c>
      <c r="AD121" s="367">
        <v>0</v>
      </c>
      <c r="AE121" s="347" t="s">
        <v>1947</v>
      </c>
      <c r="AF121" s="348" t="s">
        <v>1948</v>
      </c>
      <c r="AG121" s="349">
        <v>0</v>
      </c>
      <c r="AH121" s="349">
        <v>0</v>
      </c>
      <c r="AI121" s="367">
        <v>0</v>
      </c>
    </row>
    <row r="122" spans="1:35" s="335" customFormat="1" x14ac:dyDescent="0.3"/>
    <row r="123" spans="1:35" s="335" customFormat="1" x14ac:dyDescent="0.3"/>
    <row r="124" spans="1:35" s="335" customFormat="1" x14ac:dyDescent="0.3"/>
    <row r="125" spans="1:35" s="335" customFormat="1" x14ac:dyDescent="0.3"/>
    <row r="126" spans="1:35" s="335" customFormat="1" x14ac:dyDescent="0.3"/>
    <row r="127" spans="1:35" s="335" customFormat="1" x14ac:dyDescent="0.3"/>
    <row r="128" spans="1:35" s="335" customFormat="1" x14ac:dyDescent="0.3"/>
    <row r="129" s="335" customFormat="1" x14ac:dyDescent="0.3"/>
    <row r="130" s="335" customFormat="1" x14ac:dyDescent="0.3"/>
    <row r="131" s="335" customFormat="1" x14ac:dyDescent="0.3"/>
    <row r="132" s="335" customFormat="1" x14ac:dyDescent="0.3"/>
    <row r="133" s="335" customFormat="1" x14ac:dyDescent="0.3"/>
    <row r="134" s="335" customFormat="1" x14ac:dyDescent="0.3"/>
    <row r="135" s="335" customFormat="1" x14ac:dyDescent="0.3"/>
    <row r="136" s="335" customFormat="1" x14ac:dyDescent="0.3"/>
    <row r="137" s="335" customFormat="1" x14ac:dyDescent="0.3"/>
    <row r="138" s="335" customFormat="1" x14ac:dyDescent="0.3"/>
    <row r="139" s="335" customFormat="1" x14ac:dyDescent="0.3"/>
    <row r="140" s="335" customFormat="1" x14ac:dyDescent="0.3"/>
    <row r="141" s="335" customFormat="1" x14ac:dyDescent="0.3"/>
    <row r="142" s="335" customFormat="1" x14ac:dyDescent="0.3"/>
    <row r="143" s="335" customFormat="1" x14ac:dyDescent="0.3"/>
  </sheetData>
  <sheetProtection formatCells="0" formatColumns="0" formatRows="0" insertColumns="0" insertRows="0" insertHyperlinks="0" deleteColumns="0" deleteRows="0" sort="0" autoFilter="0" pivotTables="0"/>
  <mergeCells count="21">
    <mergeCell ref="AE3:AI3"/>
    <mergeCell ref="A4:E4"/>
    <mergeCell ref="F4:J4"/>
    <mergeCell ref="K4:O4"/>
    <mergeCell ref="P4:T4"/>
    <mergeCell ref="U4:Y4"/>
    <mergeCell ref="Z4:AD4"/>
    <mergeCell ref="AE4:AI4"/>
    <mergeCell ref="A3:E3"/>
    <mergeCell ref="F3:J3"/>
    <mergeCell ref="K3:O3"/>
    <mergeCell ref="P3:T3"/>
    <mergeCell ref="U3:Y3"/>
    <mergeCell ref="Z3:AD3"/>
    <mergeCell ref="AE6:AI6"/>
    <mergeCell ref="A6:E6"/>
    <mergeCell ref="F6:J6"/>
    <mergeCell ref="K6:O6"/>
    <mergeCell ref="P6:T6"/>
    <mergeCell ref="U6:Y6"/>
    <mergeCell ref="Z6:AD6"/>
  </mergeCells>
  <pageMargins left="0.75" right="0.75" top="1" bottom="1"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0C9F7-7CA1-4633-83C9-E45DEA1B1354}">
  <sheetPr>
    <tabColor rgb="FF92D050"/>
    <pageSetUpPr fitToPage="1"/>
  </sheetPr>
  <dimension ref="A1:E16"/>
  <sheetViews>
    <sheetView view="pageBreakPreview" zoomScale="115" zoomScaleNormal="100" zoomScaleSheetLayoutView="115" workbookViewId="0">
      <selection activeCell="E1" sqref="E1"/>
    </sheetView>
  </sheetViews>
  <sheetFormatPr defaultRowHeight="13.2" x14ac:dyDescent="0.25"/>
  <cols>
    <col min="1" max="1" width="51.88671875" style="329" customWidth="1"/>
    <col min="2" max="2" width="14" style="441" bestFit="1" customWidth="1"/>
    <col min="3" max="3" width="12" style="441" bestFit="1" customWidth="1"/>
    <col min="4" max="4" width="10.44140625" style="441" bestFit="1" customWidth="1"/>
    <col min="5" max="5" width="17.88671875" style="9" customWidth="1"/>
    <col min="6" max="256" width="9.109375" style="10"/>
    <col min="257" max="257" width="39.44140625" style="10" customWidth="1"/>
    <col min="258" max="258" width="14" style="10" bestFit="1" customWidth="1"/>
    <col min="259" max="259" width="12" style="10" bestFit="1" customWidth="1"/>
    <col min="260" max="260" width="10.44140625" style="10" bestFit="1" customWidth="1"/>
    <col min="261" max="261" width="17.88671875" style="10" customWidth="1"/>
    <col min="262" max="512" width="9.109375" style="10"/>
    <col min="513" max="513" width="39.44140625" style="10" customWidth="1"/>
    <col min="514" max="514" width="14" style="10" bestFit="1" customWidth="1"/>
    <col min="515" max="515" width="12" style="10" bestFit="1" customWidth="1"/>
    <col min="516" max="516" width="10.44140625" style="10" bestFit="1" customWidth="1"/>
    <col min="517" max="517" width="17.88671875" style="10" customWidth="1"/>
    <col min="518" max="768" width="9.109375" style="10"/>
    <col min="769" max="769" width="39.44140625" style="10" customWidth="1"/>
    <col min="770" max="770" width="14" style="10" bestFit="1" customWidth="1"/>
    <col min="771" max="771" width="12" style="10" bestFit="1" customWidth="1"/>
    <col min="772" max="772" width="10.44140625" style="10" bestFit="1" customWidth="1"/>
    <col min="773" max="773" width="17.88671875" style="10" customWidth="1"/>
    <col min="774" max="1024" width="9.109375" style="10"/>
    <col min="1025" max="1025" width="39.44140625" style="10" customWidth="1"/>
    <col min="1026" max="1026" width="14" style="10" bestFit="1" customWidth="1"/>
    <col min="1027" max="1027" width="12" style="10" bestFit="1" customWidth="1"/>
    <col min="1028" max="1028" width="10.44140625" style="10" bestFit="1" customWidth="1"/>
    <col min="1029" max="1029" width="17.88671875" style="10" customWidth="1"/>
    <col min="1030" max="1280" width="9.109375" style="10"/>
    <col min="1281" max="1281" width="39.44140625" style="10" customWidth="1"/>
    <col min="1282" max="1282" width="14" style="10" bestFit="1" customWidth="1"/>
    <col min="1283" max="1283" width="12" style="10" bestFit="1" customWidth="1"/>
    <col min="1284" max="1284" width="10.44140625" style="10" bestFit="1" customWidth="1"/>
    <col min="1285" max="1285" width="17.88671875" style="10" customWidth="1"/>
    <col min="1286" max="1536" width="9.109375" style="10"/>
    <col min="1537" max="1537" width="39.44140625" style="10" customWidth="1"/>
    <col min="1538" max="1538" width="14" style="10" bestFit="1" customWidth="1"/>
    <col min="1539" max="1539" width="12" style="10" bestFit="1" customWidth="1"/>
    <col min="1540" max="1540" width="10.44140625" style="10" bestFit="1" customWidth="1"/>
    <col min="1541" max="1541" width="17.88671875" style="10" customWidth="1"/>
    <col min="1542" max="1792" width="9.109375" style="10"/>
    <col min="1793" max="1793" width="39.44140625" style="10" customWidth="1"/>
    <col min="1794" max="1794" width="14" style="10" bestFit="1" customWidth="1"/>
    <col min="1795" max="1795" width="12" style="10" bestFit="1" customWidth="1"/>
    <col min="1796" max="1796" width="10.44140625" style="10" bestFit="1" customWidth="1"/>
    <col min="1797" max="1797" width="17.88671875" style="10" customWidth="1"/>
    <col min="1798" max="2048" width="9.109375" style="10"/>
    <col min="2049" max="2049" width="39.44140625" style="10" customWidth="1"/>
    <col min="2050" max="2050" width="14" style="10" bestFit="1" customWidth="1"/>
    <col min="2051" max="2051" width="12" style="10" bestFit="1" customWidth="1"/>
    <col min="2052" max="2052" width="10.44140625" style="10" bestFit="1" customWidth="1"/>
    <col min="2053" max="2053" width="17.88671875" style="10" customWidth="1"/>
    <col min="2054" max="2304" width="9.109375" style="10"/>
    <col min="2305" max="2305" width="39.44140625" style="10" customWidth="1"/>
    <col min="2306" max="2306" width="14" style="10" bestFit="1" customWidth="1"/>
    <col min="2307" max="2307" width="12" style="10" bestFit="1" customWidth="1"/>
    <col min="2308" max="2308" width="10.44140625" style="10" bestFit="1" customWidth="1"/>
    <col min="2309" max="2309" width="17.88671875" style="10" customWidth="1"/>
    <col min="2310" max="2560" width="9.109375" style="10"/>
    <col min="2561" max="2561" width="39.44140625" style="10" customWidth="1"/>
    <col min="2562" max="2562" width="14" style="10" bestFit="1" customWidth="1"/>
    <col min="2563" max="2563" width="12" style="10" bestFit="1" customWidth="1"/>
    <col min="2564" max="2564" width="10.44140625" style="10" bestFit="1" customWidth="1"/>
    <col min="2565" max="2565" width="17.88671875" style="10" customWidth="1"/>
    <col min="2566" max="2816" width="9.109375" style="10"/>
    <col min="2817" max="2817" width="39.44140625" style="10" customWidth="1"/>
    <col min="2818" max="2818" width="14" style="10" bestFit="1" customWidth="1"/>
    <col min="2819" max="2819" width="12" style="10" bestFit="1" customWidth="1"/>
    <col min="2820" max="2820" width="10.44140625" style="10" bestFit="1" customWidth="1"/>
    <col min="2821" max="2821" width="17.88671875" style="10" customWidth="1"/>
    <col min="2822" max="3072" width="9.109375" style="10"/>
    <col min="3073" max="3073" width="39.44140625" style="10" customWidth="1"/>
    <col min="3074" max="3074" width="14" style="10" bestFit="1" customWidth="1"/>
    <col min="3075" max="3075" width="12" style="10" bestFit="1" customWidth="1"/>
    <col min="3076" max="3076" width="10.44140625" style="10" bestFit="1" customWidth="1"/>
    <col min="3077" max="3077" width="17.88671875" style="10" customWidth="1"/>
    <col min="3078" max="3328" width="9.109375" style="10"/>
    <col min="3329" max="3329" width="39.44140625" style="10" customWidth="1"/>
    <col min="3330" max="3330" width="14" style="10" bestFit="1" customWidth="1"/>
    <col min="3331" max="3331" width="12" style="10" bestFit="1" customWidth="1"/>
    <col min="3332" max="3332" width="10.44140625" style="10" bestFit="1" customWidth="1"/>
    <col min="3333" max="3333" width="17.88671875" style="10" customWidth="1"/>
    <col min="3334" max="3584" width="9.109375" style="10"/>
    <col min="3585" max="3585" width="39.44140625" style="10" customWidth="1"/>
    <col min="3586" max="3586" width="14" style="10" bestFit="1" customWidth="1"/>
    <col min="3587" max="3587" width="12" style="10" bestFit="1" customWidth="1"/>
    <col min="3588" max="3588" width="10.44140625" style="10" bestFit="1" customWidth="1"/>
    <col min="3589" max="3589" width="17.88671875" style="10" customWidth="1"/>
    <col min="3590" max="3840" width="9.109375" style="10"/>
    <col min="3841" max="3841" width="39.44140625" style="10" customWidth="1"/>
    <col min="3842" max="3842" width="14" style="10" bestFit="1" customWidth="1"/>
    <col min="3843" max="3843" width="12" style="10" bestFit="1" customWidth="1"/>
    <col min="3844" max="3844" width="10.44140625" style="10" bestFit="1" customWidth="1"/>
    <col min="3845" max="3845" width="17.88671875" style="10" customWidth="1"/>
    <col min="3846" max="4096" width="9.109375" style="10"/>
    <col min="4097" max="4097" width="39.44140625" style="10" customWidth="1"/>
    <col min="4098" max="4098" width="14" style="10" bestFit="1" customWidth="1"/>
    <col min="4099" max="4099" width="12" style="10" bestFit="1" customWidth="1"/>
    <col min="4100" max="4100" width="10.44140625" style="10" bestFit="1" customWidth="1"/>
    <col min="4101" max="4101" width="17.88671875" style="10" customWidth="1"/>
    <col min="4102" max="4352" width="9.109375" style="10"/>
    <col min="4353" max="4353" width="39.44140625" style="10" customWidth="1"/>
    <col min="4354" max="4354" width="14" style="10" bestFit="1" customWidth="1"/>
    <col min="4355" max="4355" width="12" style="10" bestFit="1" customWidth="1"/>
    <col min="4356" max="4356" width="10.44140625" style="10" bestFit="1" customWidth="1"/>
    <col min="4357" max="4357" width="17.88671875" style="10" customWidth="1"/>
    <col min="4358" max="4608" width="9.109375" style="10"/>
    <col min="4609" max="4609" width="39.44140625" style="10" customWidth="1"/>
    <col min="4610" max="4610" width="14" style="10" bestFit="1" customWidth="1"/>
    <col min="4611" max="4611" width="12" style="10" bestFit="1" customWidth="1"/>
    <col min="4612" max="4612" width="10.44140625" style="10" bestFit="1" customWidth="1"/>
    <col min="4613" max="4613" width="17.88671875" style="10" customWidth="1"/>
    <col min="4614" max="4864" width="9.109375" style="10"/>
    <col min="4865" max="4865" width="39.44140625" style="10" customWidth="1"/>
    <col min="4866" max="4866" width="14" style="10" bestFit="1" customWidth="1"/>
    <col min="4867" max="4867" width="12" style="10" bestFit="1" customWidth="1"/>
    <col min="4868" max="4868" width="10.44140625" style="10" bestFit="1" customWidth="1"/>
    <col min="4869" max="4869" width="17.88671875" style="10" customWidth="1"/>
    <col min="4870" max="5120" width="9.109375" style="10"/>
    <col min="5121" max="5121" width="39.44140625" style="10" customWidth="1"/>
    <col min="5122" max="5122" width="14" style="10" bestFit="1" customWidth="1"/>
    <col min="5123" max="5123" width="12" style="10" bestFit="1" customWidth="1"/>
    <col min="5124" max="5124" width="10.44140625" style="10" bestFit="1" customWidth="1"/>
    <col min="5125" max="5125" width="17.88671875" style="10" customWidth="1"/>
    <col min="5126" max="5376" width="9.109375" style="10"/>
    <col min="5377" max="5377" width="39.44140625" style="10" customWidth="1"/>
    <col min="5378" max="5378" width="14" style="10" bestFit="1" customWidth="1"/>
    <col min="5379" max="5379" width="12" style="10" bestFit="1" customWidth="1"/>
    <col min="5380" max="5380" width="10.44140625" style="10" bestFit="1" customWidth="1"/>
    <col min="5381" max="5381" width="17.88671875" style="10" customWidth="1"/>
    <col min="5382" max="5632" width="9.109375" style="10"/>
    <col min="5633" max="5633" width="39.44140625" style="10" customWidth="1"/>
    <col min="5634" max="5634" width="14" style="10" bestFit="1" customWidth="1"/>
    <col min="5635" max="5635" width="12" style="10" bestFit="1" customWidth="1"/>
    <col min="5636" max="5636" width="10.44140625" style="10" bestFit="1" customWidth="1"/>
    <col min="5637" max="5637" width="17.88671875" style="10" customWidth="1"/>
    <col min="5638" max="5888" width="9.109375" style="10"/>
    <col min="5889" max="5889" width="39.44140625" style="10" customWidth="1"/>
    <col min="5890" max="5890" width="14" style="10" bestFit="1" customWidth="1"/>
    <col min="5891" max="5891" width="12" style="10" bestFit="1" customWidth="1"/>
    <col min="5892" max="5892" width="10.44140625" style="10" bestFit="1" customWidth="1"/>
    <col min="5893" max="5893" width="17.88671875" style="10" customWidth="1"/>
    <col min="5894" max="6144" width="9.109375" style="10"/>
    <col min="6145" max="6145" width="39.44140625" style="10" customWidth="1"/>
    <col min="6146" max="6146" width="14" style="10" bestFit="1" customWidth="1"/>
    <col min="6147" max="6147" width="12" style="10" bestFit="1" customWidth="1"/>
    <col min="6148" max="6148" width="10.44140625" style="10" bestFit="1" customWidth="1"/>
    <col min="6149" max="6149" width="17.88671875" style="10" customWidth="1"/>
    <col min="6150" max="6400" width="9.109375" style="10"/>
    <col min="6401" max="6401" width="39.44140625" style="10" customWidth="1"/>
    <col min="6402" max="6402" width="14" style="10" bestFit="1" customWidth="1"/>
    <col min="6403" max="6403" width="12" style="10" bestFit="1" customWidth="1"/>
    <col min="6404" max="6404" width="10.44140625" style="10" bestFit="1" customWidth="1"/>
    <col min="6405" max="6405" width="17.88671875" style="10" customWidth="1"/>
    <col min="6406" max="6656" width="9.109375" style="10"/>
    <col min="6657" max="6657" width="39.44140625" style="10" customWidth="1"/>
    <col min="6658" max="6658" width="14" style="10" bestFit="1" customWidth="1"/>
    <col min="6659" max="6659" width="12" style="10" bestFit="1" customWidth="1"/>
    <col min="6660" max="6660" width="10.44140625" style="10" bestFit="1" customWidth="1"/>
    <col min="6661" max="6661" width="17.88671875" style="10" customWidth="1"/>
    <col min="6662" max="6912" width="9.109375" style="10"/>
    <col min="6913" max="6913" width="39.44140625" style="10" customWidth="1"/>
    <col min="6914" max="6914" width="14" style="10" bestFit="1" customWidth="1"/>
    <col min="6915" max="6915" width="12" style="10" bestFit="1" customWidth="1"/>
    <col min="6916" max="6916" width="10.44140625" style="10" bestFit="1" customWidth="1"/>
    <col min="6917" max="6917" width="17.88671875" style="10" customWidth="1"/>
    <col min="6918" max="7168" width="9.109375" style="10"/>
    <col min="7169" max="7169" width="39.44140625" style="10" customWidth="1"/>
    <col min="7170" max="7170" width="14" style="10" bestFit="1" customWidth="1"/>
    <col min="7171" max="7171" width="12" style="10" bestFit="1" customWidth="1"/>
    <col min="7172" max="7172" width="10.44140625" style="10" bestFit="1" customWidth="1"/>
    <col min="7173" max="7173" width="17.88671875" style="10" customWidth="1"/>
    <col min="7174" max="7424" width="9.109375" style="10"/>
    <col min="7425" max="7425" width="39.44140625" style="10" customWidth="1"/>
    <col min="7426" max="7426" width="14" style="10" bestFit="1" customWidth="1"/>
    <col min="7427" max="7427" width="12" style="10" bestFit="1" customWidth="1"/>
    <col min="7428" max="7428" width="10.44140625" style="10" bestFit="1" customWidth="1"/>
    <col min="7429" max="7429" width="17.88671875" style="10" customWidth="1"/>
    <col min="7430" max="7680" width="9.109375" style="10"/>
    <col min="7681" max="7681" width="39.44140625" style="10" customWidth="1"/>
    <col min="7682" max="7682" width="14" style="10" bestFit="1" customWidth="1"/>
    <col min="7683" max="7683" width="12" style="10" bestFit="1" customWidth="1"/>
    <col min="7684" max="7684" width="10.44140625" style="10" bestFit="1" customWidth="1"/>
    <col min="7685" max="7685" width="17.88671875" style="10" customWidth="1"/>
    <col min="7686" max="7936" width="9.109375" style="10"/>
    <col min="7937" max="7937" width="39.44140625" style="10" customWidth="1"/>
    <col min="7938" max="7938" width="14" style="10" bestFit="1" customWidth="1"/>
    <col min="7939" max="7939" width="12" style="10" bestFit="1" customWidth="1"/>
    <col min="7940" max="7940" width="10.44140625" style="10" bestFit="1" customWidth="1"/>
    <col min="7941" max="7941" width="17.88671875" style="10" customWidth="1"/>
    <col min="7942" max="8192" width="9.109375" style="10"/>
    <col min="8193" max="8193" width="39.44140625" style="10" customWidth="1"/>
    <col min="8194" max="8194" width="14" style="10" bestFit="1" customWidth="1"/>
    <col min="8195" max="8195" width="12" style="10" bestFit="1" customWidth="1"/>
    <col min="8196" max="8196" width="10.44140625" style="10" bestFit="1" customWidth="1"/>
    <col min="8197" max="8197" width="17.88671875" style="10" customWidth="1"/>
    <col min="8198" max="8448" width="9.109375" style="10"/>
    <col min="8449" max="8449" width="39.44140625" style="10" customWidth="1"/>
    <col min="8450" max="8450" width="14" style="10" bestFit="1" customWidth="1"/>
    <col min="8451" max="8451" width="12" style="10" bestFit="1" customWidth="1"/>
    <col min="8452" max="8452" width="10.44140625" style="10" bestFit="1" customWidth="1"/>
    <col min="8453" max="8453" width="17.88671875" style="10" customWidth="1"/>
    <col min="8454" max="8704" width="9.109375" style="10"/>
    <col min="8705" max="8705" width="39.44140625" style="10" customWidth="1"/>
    <col min="8706" max="8706" width="14" style="10" bestFit="1" customWidth="1"/>
    <col min="8707" max="8707" width="12" style="10" bestFit="1" customWidth="1"/>
    <col min="8708" max="8708" width="10.44140625" style="10" bestFit="1" customWidth="1"/>
    <col min="8709" max="8709" width="17.88671875" style="10" customWidth="1"/>
    <col min="8710" max="8960" width="9.109375" style="10"/>
    <col min="8961" max="8961" width="39.44140625" style="10" customWidth="1"/>
    <col min="8962" max="8962" width="14" style="10" bestFit="1" customWidth="1"/>
    <col min="8963" max="8963" width="12" style="10" bestFit="1" customWidth="1"/>
    <col min="8964" max="8964" width="10.44140625" style="10" bestFit="1" customWidth="1"/>
    <col min="8965" max="8965" width="17.88671875" style="10" customWidth="1"/>
    <col min="8966" max="9216" width="9.109375" style="10"/>
    <col min="9217" max="9217" width="39.44140625" style="10" customWidth="1"/>
    <col min="9218" max="9218" width="14" style="10" bestFit="1" customWidth="1"/>
    <col min="9219" max="9219" width="12" style="10" bestFit="1" customWidth="1"/>
    <col min="9220" max="9220" width="10.44140625" style="10" bestFit="1" customWidth="1"/>
    <col min="9221" max="9221" width="17.88671875" style="10" customWidth="1"/>
    <col min="9222" max="9472" width="9.109375" style="10"/>
    <col min="9473" max="9473" width="39.44140625" style="10" customWidth="1"/>
    <col min="9474" max="9474" width="14" style="10" bestFit="1" customWidth="1"/>
    <col min="9475" max="9475" width="12" style="10" bestFit="1" customWidth="1"/>
    <col min="9476" max="9476" width="10.44140625" style="10" bestFit="1" customWidth="1"/>
    <col min="9477" max="9477" width="17.88671875" style="10" customWidth="1"/>
    <col min="9478" max="9728" width="9.109375" style="10"/>
    <col min="9729" max="9729" width="39.44140625" style="10" customWidth="1"/>
    <col min="9730" max="9730" width="14" style="10" bestFit="1" customWidth="1"/>
    <col min="9731" max="9731" width="12" style="10" bestFit="1" customWidth="1"/>
    <col min="9732" max="9732" width="10.44140625" style="10" bestFit="1" customWidth="1"/>
    <col min="9733" max="9733" width="17.88671875" style="10" customWidth="1"/>
    <col min="9734" max="9984" width="9.109375" style="10"/>
    <col min="9985" max="9985" width="39.44140625" style="10" customWidth="1"/>
    <col min="9986" max="9986" width="14" style="10" bestFit="1" customWidth="1"/>
    <col min="9987" max="9987" width="12" style="10" bestFit="1" customWidth="1"/>
    <col min="9988" max="9988" width="10.44140625" style="10" bestFit="1" customWidth="1"/>
    <col min="9989" max="9989" width="17.88671875" style="10" customWidth="1"/>
    <col min="9990" max="10240" width="9.109375" style="10"/>
    <col min="10241" max="10241" width="39.44140625" style="10" customWidth="1"/>
    <col min="10242" max="10242" width="14" style="10" bestFit="1" customWidth="1"/>
    <col min="10243" max="10243" width="12" style="10" bestFit="1" customWidth="1"/>
    <col min="10244" max="10244" width="10.44140625" style="10" bestFit="1" customWidth="1"/>
    <col min="10245" max="10245" width="17.88671875" style="10" customWidth="1"/>
    <col min="10246" max="10496" width="9.109375" style="10"/>
    <col min="10497" max="10497" width="39.44140625" style="10" customWidth="1"/>
    <col min="10498" max="10498" width="14" style="10" bestFit="1" customWidth="1"/>
    <col min="10499" max="10499" width="12" style="10" bestFit="1" customWidth="1"/>
    <col min="10500" max="10500" width="10.44140625" style="10" bestFit="1" customWidth="1"/>
    <col min="10501" max="10501" width="17.88671875" style="10" customWidth="1"/>
    <col min="10502" max="10752" width="9.109375" style="10"/>
    <col min="10753" max="10753" width="39.44140625" style="10" customWidth="1"/>
    <col min="10754" max="10754" width="14" style="10" bestFit="1" customWidth="1"/>
    <col min="10755" max="10755" width="12" style="10" bestFit="1" customWidth="1"/>
    <col min="10756" max="10756" width="10.44140625" style="10" bestFit="1" customWidth="1"/>
    <col min="10757" max="10757" width="17.88671875" style="10" customWidth="1"/>
    <col min="10758" max="11008" width="9.109375" style="10"/>
    <col min="11009" max="11009" width="39.44140625" style="10" customWidth="1"/>
    <col min="11010" max="11010" width="14" style="10" bestFit="1" customWidth="1"/>
    <col min="11011" max="11011" width="12" style="10" bestFit="1" customWidth="1"/>
    <col min="11012" max="11012" width="10.44140625" style="10" bestFit="1" customWidth="1"/>
    <col min="11013" max="11013" width="17.88671875" style="10" customWidth="1"/>
    <col min="11014" max="11264" width="9.109375" style="10"/>
    <col min="11265" max="11265" width="39.44140625" style="10" customWidth="1"/>
    <col min="11266" max="11266" width="14" style="10" bestFit="1" customWidth="1"/>
    <col min="11267" max="11267" width="12" style="10" bestFit="1" customWidth="1"/>
    <col min="11268" max="11268" width="10.44140625" style="10" bestFit="1" customWidth="1"/>
    <col min="11269" max="11269" width="17.88671875" style="10" customWidth="1"/>
    <col min="11270" max="11520" width="9.109375" style="10"/>
    <col min="11521" max="11521" width="39.44140625" style="10" customWidth="1"/>
    <col min="11522" max="11522" width="14" style="10" bestFit="1" customWidth="1"/>
    <col min="11523" max="11523" width="12" style="10" bestFit="1" customWidth="1"/>
    <col min="11524" max="11524" width="10.44140625" style="10" bestFit="1" customWidth="1"/>
    <col min="11525" max="11525" width="17.88671875" style="10" customWidth="1"/>
    <col min="11526" max="11776" width="9.109375" style="10"/>
    <col min="11777" max="11777" width="39.44140625" style="10" customWidth="1"/>
    <col min="11778" max="11778" width="14" style="10" bestFit="1" customWidth="1"/>
    <col min="11779" max="11779" width="12" style="10" bestFit="1" customWidth="1"/>
    <col min="11780" max="11780" width="10.44140625" style="10" bestFit="1" customWidth="1"/>
    <col min="11781" max="11781" width="17.88671875" style="10" customWidth="1"/>
    <col min="11782" max="12032" width="9.109375" style="10"/>
    <col min="12033" max="12033" width="39.44140625" style="10" customWidth="1"/>
    <col min="12034" max="12034" width="14" style="10" bestFit="1" customWidth="1"/>
    <col min="12035" max="12035" width="12" style="10" bestFit="1" customWidth="1"/>
    <col min="12036" max="12036" width="10.44140625" style="10" bestFit="1" customWidth="1"/>
    <col min="12037" max="12037" width="17.88671875" style="10" customWidth="1"/>
    <col min="12038" max="12288" width="9.109375" style="10"/>
    <col min="12289" max="12289" width="39.44140625" style="10" customWidth="1"/>
    <col min="12290" max="12290" width="14" style="10" bestFit="1" customWidth="1"/>
    <col min="12291" max="12291" width="12" style="10" bestFit="1" customWidth="1"/>
    <col min="12292" max="12292" width="10.44140625" style="10" bestFit="1" customWidth="1"/>
    <col min="12293" max="12293" width="17.88671875" style="10" customWidth="1"/>
    <col min="12294" max="12544" width="9.109375" style="10"/>
    <col min="12545" max="12545" width="39.44140625" style="10" customWidth="1"/>
    <col min="12546" max="12546" width="14" style="10" bestFit="1" customWidth="1"/>
    <col min="12547" max="12547" width="12" style="10" bestFit="1" customWidth="1"/>
    <col min="12548" max="12548" width="10.44140625" style="10" bestFit="1" customWidth="1"/>
    <col min="12549" max="12549" width="17.88671875" style="10" customWidth="1"/>
    <col min="12550" max="12800" width="9.109375" style="10"/>
    <col min="12801" max="12801" width="39.44140625" style="10" customWidth="1"/>
    <col min="12802" max="12802" width="14" style="10" bestFit="1" customWidth="1"/>
    <col min="12803" max="12803" width="12" style="10" bestFit="1" customWidth="1"/>
    <col min="12804" max="12804" width="10.44140625" style="10" bestFit="1" customWidth="1"/>
    <col min="12805" max="12805" width="17.88671875" style="10" customWidth="1"/>
    <col min="12806" max="13056" width="9.109375" style="10"/>
    <col min="13057" max="13057" width="39.44140625" style="10" customWidth="1"/>
    <col min="13058" max="13058" width="14" style="10" bestFit="1" customWidth="1"/>
    <col min="13059" max="13059" width="12" style="10" bestFit="1" customWidth="1"/>
    <col min="13060" max="13060" width="10.44140625" style="10" bestFit="1" customWidth="1"/>
    <col min="13061" max="13061" width="17.88671875" style="10" customWidth="1"/>
    <col min="13062" max="13312" width="9.109375" style="10"/>
    <col min="13313" max="13313" width="39.44140625" style="10" customWidth="1"/>
    <col min="13314" max="13314" width="14" style="10" bestFit="1" customWidth="1"/>
    <col min="13315" max="13315" width="12" style="10" bestFit="1" customWidth="1"/>
    <col min="13316" max="13316" width="10.44140625" style="10" bestFit="1" customWidth="1"/>
    <col min="13317" max="13317" width="17.88671875" style="10" customWidth="1"/>
    <col min="13318" max="13568" width="9.109375" style="10"/>
    <col min="13569" max="13569" width="39.44140625" style="10" customWidth="1"/>
    <col min="13570" max="13570" width="14" style="10" bestFit="1" customWidth="1"/>
    <col min="13571" max="13571" width="12" style="10" bestFit="1" customWidth="1"/>
    <col min="13572" max="13572" width="10.44140625" style="10" bestFit="1" customWidth="1"/>
    <col min="13573" max="13573" width="17.88671875" style="10" customWidth="1"/>
    <col min="13574" max="13824" width="9.109375" style="10"/>
    <col min="13825" max="13825" width="39.44140625" style="10" customWidth="1"/>
    <col min="13826" max="13826" width="14" style="10" bestFit="1" customWidth="1"/>
    <col min="13827" max="13827" width="12" style="10" bestFit="1" customWidth="1"/>
    <col min="13828" max="13828" width="10.44140625" style="10" bestFit="1" customWidth="1"/>
    <col min="13829" max="13829" width="17.88671875" style="10" customWidth="1"/>
    <col min="13830" max="14080" width="9.109375" style="10"/>
    <col min="14081" max="14081" width="39.44140625" style="10" customWidth="1"/>
    <col min="14082" max="14082" width="14" style="10" bestFit="1" customWidth="1"/>
    <col min="14083" max="14083" width="12" style="10" bestFit="1" customWidth="1"/>
    <col min="14084" max="14084" width="10.44140625" style="10" bestFit="1" customWidth="1"/>
    <col min="14085" max="14085" width="17.88671875" style="10" customWidth="1"/>
    <col min="14086" max="14336" width="9.109375" style="10"/>
    <col min="14337" max="14337" width="39.44140625" style="10" customWidth="1"/>
    <col min="14338" max="14338" width="14" style="10" bestFit="1" customWidth="1"/>
    <col min="14339" max="14339" width="12" style="10" bestFit="1" customWidth="1"/>
    <col min="14340" max="14340" width="10.44140625" style="10" bestFit="1" customWidth="1"/>
    <col min="14341" max="14341" width="17.88671875" style="10" customWidth="1"/>
    <col min="14342" max="14592" width="9.109375" style="10"/>
    <col min="14593" max="14593" width="39.44140625" style="10" customWidth="1"/>
    <col min="14594" max="14594" width="14" style="10" bestFit="1" customWidth="1"/>
    <col min="14595" max="14595" width="12" style="10" bestFit="1" customWidth="1"/>
    <col min="14596" max="14596" width="10.44140625" style="10" bestFit="1" customWidth="1"/>
    <col min="14597" max="14597" width="17.88671875" style="10" customWidth="1"/>
    <col min="14598" max="14848" width="9.109375" style="10"/>
    <col min="14849" max="14849" width="39.44140625" style="10" customWidth="1"/>
    <col min="14850" max="14850" width="14" style="10" bestFit="1" customWidth="1"/>
    <col min="14851" max="14851" width="12" style="10" bestFit="1" customWidth="1"/>
    <col min="14852" max="14852" width="10.44140625" style="10" bestFit="1" customWidth="1"/>
    <col min="14853" max="14853" width="17.88671875" style="10" customWidth="1"/>
    <col min="14854" max="15104" width="9.109375" style="10"/>
    <col min="15105" max="15105" width="39.44140625" style="10" customWidth="1"/>
    <col min="15106" max="15106" width="14" style="10" bestFit="1" customWidth="1"/>
    <col min="15107" max="15107" width="12" style="10" bestFit="1" customWidth="1"/>
    <col min="15108" max="15108" width="10.44140625" style="10" bestFit="1" customWidth="1"/>
    <col min="15109" max="15109" width="17.88671875" style="10" customWidth="1"/>
    <col min="15110" max="15360" width="9.109375" style="10"/>
    <col min="15361" max="15361" width="39.44140625" style="10" customWidth="1"/>
    <col min="15362" max="15362" width="14" style="10" bestFit="1" customWidth="1"/>
    <col min="15363" max="15363" width="12" style="10" bestFit="1" customWidth="1"/>
    <col min="15364" max="15364" width="10.44140625" style="10" bestFit="1" customWidth="1"/>
    <col min="15365" max="15365" width="17.88671875" style="10" customWidth="1"/>
    <col min="15366" max="15616" width="9.109375" style="10"/>
    <col min="15617" max="15617" width="39.44140625" style="10" customWidth="1"/>
    <col min="15618" max="15618" width="14" style="10" bestFit="1" customWidth="1"/>
    <col min="15619" max="15619" width="12" style="10" bestFit="1" customWidth="1"/>
    <col min="15620" max="15620" width="10.44140625" style="10" bestFit="1" customWidth="1"/>
    <col min="15621" max="15621" width="17.88671875" style="10" customWidth="1"/>
    <col min="15622" max="15872" width="9.109375" style="10"/>
    <col min="15873" max="15873" width="39.44140625" style="10" customWidth="1"/>
    <col min="15874" max="15874" width="14" style="10" bestFit="1" customWidth="1"/>
    <col min="15875" max="15875" width="12" style="10" bestFit="1" customWidth="1"/>
    <col min="15876" max="15876" width="10.44140625" style="10" bestFit="1" customWidth="1"/>
    <col min="15877" max="15877" width="17.88671875" style="10" customWidth="1"/>
    <col min="15878" max="16128" width="9.109375" style="10"/>
    <col min="16129" max="16129" width="39.44140625" style="10" customWidth="1"/>
    <col min="16130" max="16130" width="14" style="10" bestFit="1" customWidth="1"/>
    <col min="16131" max="16131" width="12" style="10" bestFit="1" customWidth="1"/>
    <col min="16132" max="16132" width="10.44140625" style="10" bestFit="1" customWidth="1"/>
    <col min="16133" max="16133" width="17.88671875" style="10" customWidth="1"/>
    <col min="16134" max="16384" width="9.109375" style="10"/>
  </cols>
  <sheetData>
    <row r="1" spans="1:5" ht="13.8" x14ac:dyDescent="0.25">
      <c r="A1" s="328"/>
      <c r="B1" s="440"/>
      <c r="C1" s="440"/>
      <c r="E1" s="442" t="s">
        <v>1997</v>
      </c>
    </row>
    <row r="2" spans="1:5" x14ac:dyDescent="0.25">
      <c r="A2" s="328"/>
      <c r="B2" s="440"/>
      <c r="C2" s="440"/>
      <c r="D2" s="443"/>
    </row>
    <row r="3" spans="1:5" x14ac:dyDescent="0.25">
      <c r="A3" s="594" t="s">
        <v>1752</v>
      </c>
      <c r="B3" s="594"/>
      <c r="C3" s="594"/>
      <c r="D3" s="594"/>
      <c r="E3" s="594"/>
    </row>
    <row r="4" spans="1:5" x14ac:dyDescent="0.25">
      <c r="A4" s="328"/>
      <c r="B4" s="440"/>
      <c r="C4" s="440"/>
      <c r="D4" s="440"/>
    </row>
    <row r="5" spans="1:5" ht="52.8" x14ac:dyDescent="0.25">
      <c r="A5" s="330"/>
      <c r="B5" s="444" t="s">
        <v>1687</v>
      </c>
      <c r="C5" s="444" t="s">
        <v>1688</v>
      </c>
      <c r="D5" s="444" t="s">
        <v>1689</v>
      </c>
      <c r="E5" s="444" t="s">
        <v>1690</v>
      </c>
    </row>
    <row r="6" spans="1:5" x14ac:dyDescent="0.25">
      <c r="A6" s="331" t="s">
        <v>174</v>
      </c>
      <c r="B6" s="445">
        <v>41</v>
      </c>
      <c r="C6" s="446">
        <v>39</v>
      </c>
      <c r="D6" s="446">
        <v>39</v>
      </c>
      <c r="E6" s="446">
        <v>1</v>
      </c>
    </row>
    <row r="7" spans="1:5" x14ac:dyDescent="0.25">
      <c r="A7" s="331" t="s">
        <v>1756</v>
      </c>
      <c r="B7" s="447">
        <v>42</v>
      </c>
      <c r="C7" s="595">
        <v>44</v>
      </c>
      <c r="D7" s="595">
        <v>40</v>
      </c>
      <c r="E7" s="595">
        <v>1</v>
      </c>
    </row>
    <row r="8" spans="1:5" x14ac:dyDescent="0.25">
      <c r="A8" s="331" t="s">
        <v>1757</v>
      </c>
      <c r="B8" s="447">
        <v>45</v>
      </c>
      <c r="C8" s="596"/>
      <c r="D8" s="596"/>
      <c r="E8" s="596"/>
    </row>
    <row r="9" spans="1:5" x14ac:dyDescent="0.25">
      <c r="A9" s="331" t="s">
        <v>1758</v>
      </c>
      <c r="B9" s="446">
        <v>24</v>
      </c>
      <c r="C9" s="595">
        <v>24</v>
      </c>
      <c r="D9" s="595">
        <v>26</v>
      </c>
      <c r="E9" s="595">
        <v>0</v>
      </c>
    </row>
    <row r="10" spans="1:5" x14ac:dyDescent="0.25">
      <c r="A10" s="331" t="s">
        <v>1759</v>
      </c>
      <c r="B10" s="446">
        <v>25</v>
      </c>
      <c r="C10" s="596"/>
      <c r="D10" s="596"/>
      <c r="E10" s="596"/>
    </row>
    <row r="11" spans="1:5" x14ac:dyDescent="0.25">
      <c r="A11" s="331" t="s">
        <v>1760</v>
      </c>
      <c r="B11" s="446">
        <v>18.5</v>
      </c>
      <c r="C11" s="446">
        <v>17</v>
      </c>
      <c r="D11" s="446">
        <v>17</v>
      </c>
      <c r="E11" s="446">
        <v>1</v>
      </c>
    </row>
    <row r="12" spans="1:5" x14ac:dyDescent="0.25">
      <c r="A12" s="331" t="s">
        <v>47</v>
      </c>
      <c r="B12" s="446">
        <v>89</v>
      </c>
      <c r="C12" s="446">
        <v>72</v>
      </c>
      <c r="D12" s="446">
        <v>73</v>
      </c>
      <c r="E12" s="446">
        <v>0</v>
      </c>
    </row>
    <row r="13" spans="1:5" x14ac:dyDescent="0.25">
      <c r="A13" s="331" t="s">
        <v>1589</v>
      </c>
      <c r="B13" s="446">
        <v>19</v>
      </c>
      <c r="C13" s="446">
        <v>35</v>
      </c>
      <c r="D13" s="446">
        <v>43</v>
      </c>
      <c r="E13" s="446">
        <v>10</v>
      </c>
    </row>
    <row r="14" spans="1:5" x14ac:dyDescent="0.25">
      <c r="A14" s="332" t="s">
        <v>1753</v>
      </c>
      <c r="B14" s="448">
        <v>233.5</v>
      </c>
      <c r="C14" s="597">
        <f>SUM(C6:C13)</f>
        <v>231</v>
      </c>
      <c r="D14" s="597">
        <f>SUM(D6:D13)</f>
        <v>238</v>
      </c>
      <c r="E14" s="597">
        <f>SUM(E6:E13)</f>
        <v>13</v>
      </c>
    </row>
    <row r="15" spans="1:5" x14ac:dyDescent="0.25">
      <c r="A15" s="332" t="s">
        <v>1754</v>
      </c>
      <c r="B15" s="448">
        <v>234.5</v>
      </c>
      <c r="C15" s="598"/>
      <c r="D15" s="598"/>
      <c r="E15" s="598"/>
    </row>
    <row r="16" spans="1:5" x14ac:dyDescent="0.25">
      <c r="A16" s="332" t="s">
        <v>1755</v>
      </c>
      <c r="B16" s="448">
        <v>237.5</v>
      </c>
      <c r="C16" s="599"/>
      <c r="D16" s="599"/>
      <c r="E16" s="599"/>
    </row>
  </sheetData>
  <mergeCells count="10">
    <mergeCell ref="A3:E3"/>
    <mergeCell ref="C7:C8"/>
    <mergeCell ref="D7:D8"/>
    <mergeCell ref="E7:E8"/>
    <mergeCell ref="C14:C16"/>
    <mergeCell ref="D14:D16"/>
    <mergeCell ref="E14:E16"/>
    <mergeCell ref="C9:C10"/>
    <mergeCell ref="D9:D10"/>
    <mergeCell ref="E9:E10"/>
  </mergeCells>
  <pageMargins left="0.7" right="0.7" top="0.75" bottom="0.75" header="0.3" footer="0.3"/>
  <pageSetup paperSize="9" scale="84"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1FF76-3351-4A57-9D13-F3457E7F4EC6}">
  <sheetPr>
    <tabColor rgb="FF92D050"/>
    <pageSetUpPr fitToPage="1"/>
  </sheetPr>
  <dimension ref="A1:C52"/>
  <sheetViews>
    <sheetView zoomScaleNormal="100" workbookViewId="0">
      <selection sqref="A1:C1"/>
    </sheetView>
  </sheetViews>
  <sheetFormatPr defaultRowHeight="13.2" x14ac:dyDescent="0.25"/>
  <cols>
    <col min="1" max="1" width="64.88671875" style="10" customWidth="1"/>
    <col min="2" max="2" width="58.33203125" style="10" customWidth="1"/>
    <col min="3" max="3" width="33.109375" style="10" customWidth="1"/>
    <col min="4" max="256" width="9.109375" style="10"/>
    <col min="257" max="257" width="64.88671875" style="10" customWidth="1"/>
    <col min="258" max="258" width="58.33203125" style="10" customWidth="1"/>
    <col min="259" max="259" width="33.109375" style="10" customWidth="1"/>
    <col min="260" max="512" width="9.109375" style="10"/>
    <col min="513" max="513" width="64.88671875" style="10" customWidth="1"/>
    <col min="514" max="514" width="58.33203125" style="10" customWidth="1"/>
    <col min="515" max="515" width="33.109375" style="10" customWidth="1"/>
    <col min="516" max="768" width="9.109375" style="10"/>
    <col min="769" max="769" width="64.88671875" style="10" customWidth="1"/>
    <col min="770" max="770" width="58.33203125" style="10" customWidth="1"/>
    <col min="771" max="771" width="33.109375" style="10" customWidth="1"/>
    <col min="772" max="1024" width="9.109375" style="10"/>
    <col min="1025" max="1025" width="64.88671875" style="10" customWidth="1"/>
    <col min="1026" max="1026" width="58.33203125" style="10" customWidth="1"/>
    <col min="1027" max="1027" width="33.109375" style="10" customWidth="1"/>
    <col min="1028" max="1280" width="9.109375" style="10"/>
    <col min="1281" max="1281" width="64.88671875" style="10" customWidth="1"/>
    <col min="1282" max="1282" width="58.33203125" style="10" customWidth="1"/>
    <col min="1283" max="1283" width="33.109375" style="10" customWidth="1"/>
    <col min="1284" max="1536" width="9.109375" style="10"/>
    <col min="1537" max="1537" width="64.88671875" style="10" customWidth="1"/>
    <col min="1538" max="1538" width="58.33203125" style="10" customWidth="1"/>
    <col min="1539" max="1539" width="33.109375" style="10" customWidth="1"/>
    <col min="1540" max="1792" width="9.109375" style="10"/>
    <col min="1793" max="1793" width="64.88671875" style="10" customWidth="1"/>
    <col min="1794" max="1794" width="58.33203125" style="10" customWidth="1"/>
    <col min="1795" max="1795" width="33.109375" style="10" customWidth="1"/>
    <col min="1796" max="2048" width="9.109375" style="10"/>
    <col min="2049" max="2049" width="64.88671875" style="10" customWidth="1"/>
    <col min="2050" max="2050" width="58.33203125" style="10" customWidth="1"/>
    <col min="2051" max="2051" width="33.109375" style="10" customWidth="1"/>
    <col min="2052" max="2304" width="9.109375" style="10"/>
    <col min="2305" max="2305" width="64.88671875" style="10" customWidth="1"/>
    <col min="2306" max="2306" width="58.33203125" style="10" customWidth="1"/>
    <col min="2307" max="2307" width="33.109375" style="10" customWidth="1"/>
    <col min="2308" max="2560" width="9.109375" style="10"/>
    <col min="2561" max="2561" width="64.88671875" style="10" customWidth="1"/>
    <col min="2562" max="2562" width="58.33203125" style="10" customWidth="1"/>
    <col min="2563" max="2563" width="33.109375" style="10" customWidth="1"/>
    <col min="2564" max="2816" width="9.109375" style="10"/>
    <col min="2817" max="2817" width="64.88671875" style="10" customWidth="1"/>
    <col min="2818" max="2818" width="58.33203125" style="10" customWidth="1"/>
    <col min="2819" max="2819" width="33.109375" style="10" customWidth="1"/>
    <col min="2820" max="3072" width="9.109375" style="10"/>
    <col min="3073" max="3073" width="64.88671875" style="10" customWidth="1"/>
    <col min="3074" max="3074" width="58.33203125" style="10" customWidth="1"/>
    <col min="3075" max="3075" width="33.109375" style="10" customWidth="1"/>
    <col min="3076" max="3328" width="9.109375" style="10"/>
    <col min="3329" max="3329" width="64.88671875" style="10" customWidth="1"/>
    <col min="3330" max="3330" width="58.33203125" style="10" customWidth="1"/>
    <col min="3331" max="3331" width="33.109375" style="10" customWidth="1"/>
    <col min="3332" max="3584" width="9.109375" style="10"/>
    <col min="3585" max="3585" width="64.88671875" style="10" customWidth="1"/>
    <col min="3586" max="3586" width="58.33203125" style="10" customWidth="1"/>
    <col min="3587" max="3587" width="33.109375" style="10" customWidth="1"/>
    <col min="3588" max="3840" width="9.109375" style="10"/>
    <col min="3841" max="3841" width="64.88671875" style="10" customWidth="1"/>
    <col min="3842" max="3842" width="58.33203125" style="10" customWidth="1"/>
    <col min="3843" max="3843" width="33.109375" style="10" customWidth="1"/>
    <col min="3844" max="4096" width="9.109375" style="10"/>
    <col min="4097" max="4097" width="64.88671875" style="10" customWidth="1"/>
    <col min="4098" max="4098" width="58.33203125" style="10" customWidth="1"/>
    <col min="4099" max="4099" width="33.109375" style="10" customWidth="1"/>
    <col min="4100" max="4352" width="9.109375" style="10"/>
    <col min="4353" max="4353" width="64.88671875" style="10" customWidth="1"/>
    <col min="4354" max="4354" width="58.33203125" style="10" customWidth="1"/>
    <col min="4355" max="4355" width="33.109375" style="10" customWidth="1"/>
    <col min="4356" max="4608" width="9.109375" style="10"/>
    <col min="4609" max="4609" width="64.88671875" style="10" customWidth="1"/>
    <col min="4610" max="4610" width="58.33203125" style="10" customWidth="1"/>
    <col min="4611" max="4611" width="33.109375" style="10" customWidth="1"/>
    <col min="4612" max="4864" width="9.109375" style="10"/>
    <col min="4865" max="4865" width="64.88671875" style="10" customWidth="1"/>
    <col min="4866" max="4866" width="58.33203125" style="10" customWidth="1"/>
    <col min="4867" max="4867" width="33.109375" style="10" customWidth="1"/>
    <col min="4868" max="5120" width="9.109375" style="10"/>
    <col min="5121" max="5121" width="64.88671875" style="10" customWidth="1"/>
    <col min="5122" max="5122" width="58.33203125" style="10" customWidth="1"/>
    <col min="5123" max="5123" width="33.109375" style="10" customWidth="1"/>
    <col min="5124" max="5376" width="9.109375" style="10"/>
    <col min="5377" max="5377" width="64.88671875" style="10" customWidth="1"/>
    <col min="5378" max="5378" width="58.33203125" style="10" customWidth="1"/>
    <col min="5379" max="5379" width="33.109375" style="10" customWidth="1"/>
    <col min="5380" max="5632" width="9.109375" style="10"/>
    <col min="5633" max="5633" width="64.88671875" style="10" customWidth="1"/>
    <col min="5634" max="5634" width="58.33203125" style="10" customWidth="1"/>
    <col min="5635" max="5635" width="33.109375" style="10" customWidth="1"/>
    <col min="5636" max="5888" width="9.109375" style="10"/>
    <col min="5889" max="5889" width="64.88671875" style="10" customWidth="1"/>
    <col min="5890" max="5890" width="58.33203125" style="10" customWidth="1"/>
    <col min="5891" max="5891" width="33.109375" style="10" customWidth="1"/>
    <col min="5892" max="6144" width="9.109375" style="10"/>
    <col min="6145" max="6145" width="64.88671875" style="10" customWidth="1"/>
    <col min="6146" max="6146" width="58.33203125" style="10" customWidth="1"/>
    <col min="6147" max="6147" width="33.109375" style="10" customWidth="1"/>
    <col min="6148" max="6400" width="9.109375" style="10"/>
    <col min="6401" max="6401" width="64.88671875" style="10" customWidth="1"/>
    <col min="6402" max="6402" width="58.33203125" style="10" customWidth="1"/>
    <col min="6403" max="6403" width="33.109375" style="10" customWidth="1"/>
    <col min="6404" max="6656" width="9.109375" style="10"/>
    <col min="6657" max="6657" width="64.88671875" style="10" customWidth="1"/>
    <col min="6658" max="6658" width="58.33203125" style="10" customWidth="1"/>
    <col min="6659" max="6659" width="33.109375" style="10" customWidth="1"/>
    <col min="6660" max="6912" width="9.109375" style="10"/>
    <col min="6913" max="6913" width="64.88671875" style="10" customWidth="1"/>
    <col min="6914" max="6914" width="58.33203125" style="10" customWidth="1"/>
    <col min="6915" max="6915" width="33.109375" style="10" customWidth="1"/>
    <col min="6916" max="7168" width="9.109375" style="10"/>
    <col min="7169" max="7169" width="64.88671875" style="10" customWidth="1"/>
    <col min="7170" max="7170" width="58.33203125" style="10" customWidth="1"/>
    <col min="7171" max="7171" width="33.109375" style="10" customWidth="1"/>
    <col min="7172" max="7424" width="9.109375" style="10"/>
    <col min="7425" max="7425" width="64.88671875" style="10" customWidth="1"/>
    <col min="7426" max="7426" width="58.33203125" style="10" customWidth="1"/>
    <col min="7427" max="7427" width="33.109375" style="10" customWidth="1"/>
    <col min="7428" max="7680" width="9.109375" style="10"/>
    <col min="7681" max="7681" width="64.88671875" style="10" customWidth="1"/>
    <col min="7682" max="7682" width="58.33203125" style="10" customWidth="1"/>
    <col min="7683" max="7683" width="33.109375" style="10" customWidth="1"/>
    <col min="7684" max="7936" width="9.109375" style="10"/>
    <col min="7937" max="7937" width="64.88671875" style="10" customWidth="1"/>
    <col min="7938" max="7938" width="58.33203125" style="10" customWidth="1"/>
    <col min="7939" max="7939" width="33.109375" style="10" customWidth="1"/>
    <col min="7940" max="8192" width="9.109375" style="10"/>
    <col min="8193" max="8193" width="64.88671875" style="10" customWidth="1"/>
    <col min="8194" max="8194" width="58.33203125" style="10" customWidth="1"/>
    <col min="8195" max="8195" width="33.109375" style="10" customWidth="1"/>
    <col min="8196" max="8448" width="9.109375" style="10"/>
    <col min="8449" max="8449" width="64.88671875" style="10" customWidth="1"/>
    <col min="8450" max="8450" width="58.33203125" style="10" customWidth="1"/>
    <col min="8451" max="8451" width="33.109375" style="10" customWidth="1"/>
    <col min="8452" max="8704" width="9.109375" style="10"/>
    <col min="8705" max="8705" width="64.88671875" style="10" customWidth="1"/>
    <col min="8706" max="8706" width="58.33203125" style="10" customWidth="1"/>
    <col min="8707" max="8707" width="33.109375" style="10" customWidth="1"/>
    <col min="8708" max="8960" width="9.109375" style="10"/>
    <col min="8961" max="8961" width="64.88671875" style="10" customWidth="1"/>
    <col min="8962" max="8962" width="58.33203125" style="10" customWidth="1"/>
    <col min="8963" max="8963" width="33.109375" style="10" customWidth="1"/>
    <col min="8964" max="9216" width="9.109375" style="10"/>
    <col min="9217" max="9217" width="64.88671875" style="10" customWidth="1"/>
    <col min="9218" max="9218" width="58.33203125" style="10" customWidth="1"/>
    <col min="9219" max="9219" width="33.109375" style="10" customWidth="1"/>
    <col min="9220" max="9472" width="9.109375" style="10"/>
    <col min="9473" max="9473" width="64.88671875" style="10" customWidth="1"/>
    <col min="9474" max="9474" width="58.33203125" style="10" customWidth="1"/>
    <col min="9475" max="9475" width="33.109375" style="10" customWidth="1"/>
    <col min="9476" max="9728" width="9.109375" style="10"/>
    <col min="9729" max="9729" width="64.88671875" style="10" customWidth="1"/>
    <col min="9730" max="9730" width="58.33203125" style="10" customWidth="1"/>
    <col min="9731" max="9731" width="33.109375" style="10" customWidth="1"/>
    <col min="9732" max="9984" width="9.109375" style="10"/>
    <col min="9985" max="9985" width="64.88671875" style="10" customWidth="1"/>
    <col min="9986" max="9986" width="58.33203125" style="10" customWidth="1"/>
    <col min="9987" max="9987" width="33.109375" style="10" customWidth="1"/>
    <col min="9988" max="10240" width="9.109375" style="10"/>
    <col min="10241" max="10241" width="64.88671875" style="10" customWidth="1"/>
    <col min="10242" max="10242" width="58.33203125" style="10" customWidth="1"/>
    <col min="10243" max="10243" width="33.109375" style="10" customWidth="1"/>
    <col min="10244" max="10496" width="9.109375" style="10"/>
    <col min="10497" max="10497" width="64.88671875" style="10" customWidth="1"/>
    <col min="10498" max="10498" width="58.33203125" style="10" customWidth="1"/>
    <col min="10499" max="10499" width="33.109375" style="10" customWidth="1"/>
    <col min="10500" max="10752" width="9.109375" style="10"/>
    <col min="10753" max="10753" width="64.88671875" style="10" customWidth="1"/>
    <col min="10754" max="10754" width="58.33203125" style="10" customWidth="1"/>
    <col min="10755" max="10755" width="33.109375" style="10" customWidth="1"/>
    <col min="10756" max="11008" width="9.109375" style="10"/>
    <col min="11009" max="11009" width="64.88671875" style="10" customWidth="1"/>
    <col min="11010" max="11010" width="58.33203125" style="10" customWidth="1"/>
    <col min="11011" max="11011" width="33.109375" style="10" customWidth="1"/>
    <col min="11012" max="11264" width="9.109375" style="10"/>
    <col min="11265" max="11265" width="64.88671875" style="10" customWidth="1"/>
    <col min="11266" max="11266" width="58.33203125" style="10" customWidth="1"/>
    <col min="11267" max="11267" width="33.109375" style="10" customWidth="1"/>
    <col min="11268" max="11520" width="9.109375" style="10"/>
    <col min="11521" max="11521" width="64.88671875" style="10" customWidth="1"/>
    <col min="11522" max="11522" width="58.33203125" style="10" customWidth="1"/>
    <col min="11523" max="11523" width="33.109375" style="10" customWidth="1"/>
    <col min="11524" max="11776" width="9.109375" style="10"/>
    <col min="11777" max="11777" width="64.88671875" style="10" customWidth="1"/>
    <col min="11778" max="11778" width="58.33203125" style="10" customWidth="1"/>
    <col min="11779" max="11779" width="33.109375" style="10" customWidth="1"/>
    <col min="11780" max="12032" width="9.109375" style="10"/>
    <col min="12033" max="12033" width="64.88671875" style="10" customWidth="1"/>
    <col min="12034" max="12034" width="58.33203125" style="10" customWidth="1"/>
    <col min="12035" max="12035" width="33.109375" style="10" customWidth="1"/>
    <col min="12036" max="12288" width="9.109375" style="10"/>
    <col min="12289" max="12289" width="64.88671875" style="10" customWidth="1"/>
    <col min="12290" max="12290" width="58.33203125" style="10" customWidth="1"/>
    <col min="12291" max="12291" width="33.109375" style="10" customWidth="1"/>
    <col min="12292" max="12544" width="9.109375" style="10"/>
    <col min="12545" max="12545" width="64.88671875" style="10" customWidth="1"/>
    <col min="12546" max="12546" width="58.33203125" style="10" customWidth="1"/>
    <col min="12547" max="12547" width="33.109375" style="10" customWidth="1"/>
    <col min="12548" max="12800" width="9.109375" style="10"/>
    <col min="12801" max="12801" width="64.88671875" style="10" customWidth="1"/>
    <col min="12802" max="12802" width="58.33203125" style="10" customWidth="1"/>
    <col min="12803" max="12803" width="33.109375" style="10" customWidth="1"/>
    <col min="12804" max="13056" width="9.109375" style="10"/>
    <col min="13057" max="13057" width="64.88671875" style="10" customWidth="1"/>
    <col min="13058" max="13058" width="58.33203125" style="10" customWidth="1"/>
    <col min="13059" max="13059" width="33.109375" style="10" customWidth="1"/>
    <col min="13060" max="13312" width="9.109375" style="10"/>
    <col min="13313" max="13313" width="64.88671875" style="10" customWidth="1"/>
    <col min="13314" max="13314" width="58.33203125" style="10" customWidth="1"/>
    <col min="13315" max="13315" width="33.109375" style="10" customWidth="1"/>
    <col min="13316" max="13568" width="9.109375" style="10"/>
    <col min="13569" max="13569" width="64.88671875" style="10" customWidth="1"/>
    <col min="13570" max="13570" width="58.33203125" style="10" customWidth="1"/>
    <col min="13571" max="13571" width="33.109375" style="10" customWidth="1"/>
    <col min="13572" max="13824" width="9.109375" style="10"/>
    <col min="13825" max="13825" width="64.88671875" style="10" customWidth="1"/>
    <col min="13826" max="13826" width="58.33203125" style="10" customWidth="1"/>
    <col min="13827" max="13827" width="33.109375" style="10" customWidth="1"/>
    <col min="13828" max="14080" width="9.109375" style="10"/>
    <col min="14081" max="14081" width="64.88671875" style="10" customWidth="1"/>
    <col min="14082" max="14082" width="58.33203125" style="10" customWidth="1"/>
    <col min="14083" max="14083" width="33.109375" style="10" customWidth="1"/>
    <col min="14084" max="14336" width="9.109375" style="10"/>
    <col min="14337" max="14337" width="64.88671875" style="10" customWidth="1"/>
    <col min="14338" max="14338" width="58.33203125" style="10" customWidth="1"/>
    <col min="14339" max="14339" width="33.109375" style="10" customWidth="1"/>
    <col min="14340" max="14592" width="9.109375" style="10"/>
    <col min="14593" max="14593" width="64.88671875" style="10" customWidth="1"/>
    <col min="14594" max="14594" width="58.33203125" style="10" customWidth="1"/>
    <col min="14595" max="14595" width="33.109375" style="10" customWidth="1"/>
    <col min="14596" max="14848" width="9.109375" style="10"/>
    <col min="14849" max="14849" width="64.88671875" style="10" customWidth="1"/>
    <col min="14850" max="14850" width="58.33203125" style="10" customWidth="1"/>
    <col min="14851" max="14851" width="33.109375" style="10" customWidth="1"/>
    <col min="14852" max="15104" width="9.109375" style="10"/>
    <col min="15105" max="15105" width="64.88671875" style="10" customWidth="1"/>
    <col min="15106" max="15106" width="58.33203125" style="10" customWidth="1"/>
    <col min="15107" max="15107" width="33.109375" style="10" customWidth="1"/>
    <col min="15108" max="15360" width="9.109375" style="10"/>
    <col min="15361" max="15361" width="64.88671875" style="10" customWidth="1"/>
    <col min="15362" max="15362" width="58.33203125" style="10" customWidth="1"/>
    <col min="15363" max="15363" width="33.109375" style="10" customWidth="1"/>
    <col min="15364" max="15616" width="9.109375" style="10"/>
    <col min="15617" max="15617" width="64.88671875" style="10" customWidth="1"/>
    <col min="15618" max="15618" width="58.33203125" style="10" customWidth="1"/>
    <col min="15619" max="15619" width="33.109375" style="10" customWidth="1"/>
    <col min="15620" max="15872" width="9.109375" style="10"/>
    <col min="15873" max="15873" width="64.88671875" style="10" customWidth="1"/>
    <col min="15874" max="15874" width="58.33203125" style="10" customWidth="1"/>
    <col min="15875" max="15875" width="33.109375" style="10" customWidth="1"/>
    <col min="15876" max="16128" width="9.109375" style="10"/>
    <col min="16129" max="16129" width="64.88671875" style="10" customWidth="1"/>
    <col min="16130" max="16130" width="58.33203125" style="10" customWidth="1"/>
    <col min="16131" max="16131" width="33.109375" style="10" customWidth="1"/>
    <col min="16132" max="16384" width="9.109375" style="10"/>
  </cols>
  <sheetData>
    <row r="1" spans="1:3" s="9" customFormat="1" x14ac:dyDescent="0.25">
      <c r="A1" s="601" t="s">
        <v>1998</v>
      </c>
      <c r="B1" s="601"/>
      <c r="C1" s="601"/>
    </row>
    <row r="2" spans="1:3" s="9" customFormat="1" x14ac:dyDescent="0.25">
      <c r="A2" s="449"/>
      <c r="B2" s="449"/>
      <c r="C2" s="449"/>
    </row>
    <row r="3" spans="1:3" s="9" customFormat="1" ht="15.6" x14ac:dyDescent="0.3">
      <c r="A3" s="450" t="s">
        <v>1691</v>
      </c>
      <c r="B3" s="450"/>
      <c r="C3" s="450"/>
    </row>
    <row r="4" spans="1:3" s="9" customFormat="1" ht="15.6" x14ac:dyDescent="0.3">
      <c r="A4" s="451"/>
      <c r="B4" s="451"/>
      <c r="C4" s="451"/>
    </row>
    <row r="5" spans="1:3" s="9" customFormat="1" ht="15.6" x14ac:dyDescent="0.3">
      <c r="A5" s="452" t="s">
        <v>1692</v>
      </c>
      <c r="B5" s="453" t="s">
        <v>1693</v>
      </c>
      <c r="C5" s="454" t="s">
        <v>1694</v>
      </c>
    </row>
    <row r="6" spans="1:3" s="9" customFormat="1" ht="15.6" x14ac:dyDescent="0.3">
      <c r="A6" s="455" t="s">
        <v>1695</v>
      </c>
      <c r="B6" s="456" t="s">
        <v>1696</v>
      </c>
      <c r="C6" s="457">
        <v>12634</v>
      </c>
    </row>
    <row r="7" spans="1:3" s="9" customFormat="1" ht="15.6" x14ac:dyDescent="0.3">
      <c r="A7" s="455" t="s">
        <v>1697</v>
      </c>
      <c r="B7" s="456" t="s">
        <v>1698</v>
      </c>
      <c r="C7" s="457">
        <v>14425</v>
      </c>
    </row>
    <row r="8" spans="1:3" s="9" customFormat="1" ht="15.6" x14ac:dyDescent="0.3">
      <c r="A8" s="458" t="s">
        <v>1699</v>
      </c>
      <c r="B8" s="459" t="s">
        <v>1700</v>
      </c>
      <c r="C8" s="460">
        <v>6000</v>
      </c>
    </row>
    <row r="9" spans="1:3" s="9" customFormat="1" ht="31.2" x14ac:dyDescent="0.3">
      <c r="A9" s="458" t="s">
        <v>1701</v>
      </c>
      <c r="B9" s="459" t="s">
        <v>1702</v>
      </c>
      <c r="C9" s="460">
        <v>437</v>
      </c>
    </row>
    <row r="10" spans="1:3" s="9" customFormat="1" ht="15.6" x14ac:dyDescent="0.3">
      <c r="A10" s="458" t="s">
        <v>1703</v>
      </c>
      <c r="B10" s="459" t="s">
        <v>1704</v>
      </c>
      <c r="C10" s="460">
        <v>2589</v>
      </c>
    </row>
    <row r="11" spans="1:3" s="9" customFormat="1" ht="31.2" x14ac:dyDescent="0.3">
      <c r="A11" s="458" t="s">
        <v>1705</v>
      </c>
      <c r="B11" s="456" t="s">
        <v>1706</v>
      </c>
      <c r="C11" s="457">
        <v>11000</v>
      </c>
    </row>
    <row r="12" spans="1:3" s="9" customFormat="1" ht="8.25" customHeight="1" x14ac:dyDescent="0.3">
      <c r="A12" s="451"/>
      <c r="B12" s="451"/>
      <c r="C12" s="451"/>
    </row>
    <row r="13" spans="1:3" s="9" customFormat="1" ht="15.6" x14ac:dyDescent="0.3">
      <c r="A13" s="277" t="s">
        <v>1707</v>
      </c>
      <c r="B13" s="451"/>
      <c r="C13" s="451"/>
    </row>
    <row r="14" spans="1:3" s="9" customFormat="1" ht="15.6" x14ac:dyDescent="0.3">
      <c r="A14" s="277" t="s">
        <v>1708</v>
      </c>
      <c r="B14" s="451"/>
      <c r="C14" s="451"/>
    </row>
    <row r="15" spans="1:3" s="9" customFormat="1" ht="37.5" customHeight="1" x14ac:dyDescent="0.25">
      <c r="A15" s="600" t="s">
        <v>1709</v>
      </c>
      <c r="B15" s="600"/>
      <c r="C15" s="600"/>
    </row>
    <row r="16" spans="1:3" s="9" customFormat="1" ht="9.75" customHeight="1" x14ac:dyDescent="0.3">
      <c r="A16" s="277"/>
      <c r="B16" s="451"/>
      <c r="C16" s="451"/>
    </row>
    <row r="17" spans="1:3" s="9" customFormat="1" ht="15.6" x14ac:dyDescent="0.3">
      <c r="A17" s="277" t="s">
        <v>1710</v>
      </c>
      <c r="B17" s="451"/>
      <c r="C17" s="451"/>
    </row>
    <row r="18" spans="1:3" s="9" customFormat="1" ht="8.25" customHeight="1" x14ac:dyDescent="0.3">
      <c r="B18" s="451"/>
      <c r="C18" s="451"/>
    </row>
    <row r="19" spans="1:3" s="9" customFormat="1" x14ac:dyDescent="0.25">
      <c r="A19" s="602" t="s">
        <v>1711</v>
      </c>
      <c r="B19" s="602"/>
      <c r="C19" s="602"/>
    </row>
    <row r="20" spans="1:3" s="9" customFormat="1" ht="25.5" customHeight="1" x14ac:dyDescent="0.25">
      <c r="A20" s="600" t="s">
        <v>1712</v>
      </c>
      <c r="B20" s="600"/>
      <c r="C20" s="600"/>
    </row>
    <row r="21" spans="1:3" s="9" customFormat="1" x14ac:dyDescent="0.25">
      <c r="A21" s="9" t="s">
        <v>1990</v>
      </c>
    </row>
    <row r="22" spans="1:3" s="9" customFormat="1" ht="25.5" customHeight="1" x14ac:dyDescent="0.25">
      <c r="A22" s="600" t="s">
        <v>1713</v>
      </c>
      <c r="B22" s="600"/>
      <c r="C22" s="600"/>
    </row>
    <row r="23" spans="1:3" s="9" customFormat="1" x14ac:dyDescent="0.25">
      <c r="A23" s="600" t="s">
        <v>1714</v>
      </c>
      <c r="B23" s="600"/>
      <c r="C23" s="600"/>
    </row>
    <row r="24" spans="1:3" s="9" customFormat="1" x14ac:dyDescent="0.25">
      <c r="A24" s="600" t="s">
        <v>1715</v>
      </c>
      <c r="B24" s="603"/>
      <c r="C24" s="603"/>
    </row>
    <row r="25" spans="1:3" s="9" customFormat="1" x14ac:dyDescent="0.25">
      <c r="A25" s="600" t="s">
        <v>1716</v>
      </c>
      <c r="B25" s="603"/>
      <c r="C25" s="603"/>
    </row>
    <row r="26" spans="1:3" s="9" customFormat="1" x14ac:dyDescent="0.25">
      <c r="A26" s="461"/>
      <c r="B26" s="461"/>
      <c r="C26" s="461"/>
    </row>
    <row r="27" spans="1:3" s="9" customFormat="1" x14ac:dyDescent="0.25">
      <c r="A27" s="462" t="s">
        <v>1717</v>
      </c>
      <c r="B27" s="461"/>
      <c r="C27" s="461"/>
    </row>
    <row r="28" spans="1:3" s="9" customFormat="1" ht="30" customHeight="1" x14ac:dyDescent="0.25">
      <c r="A28" s="600" t="s">
        <v>1718</v>
      </c>
      <c r="B28" s="600"/>
      <c r="C28" s="600"/>
    </row>
    <row r="29" spans="1:3" s="9" customFormat="1" x14ac:dyDescent="0.25">
      <c r="A29" s="461"/>
      <c r="B29" s="461"/>
      <c r="C29" s="461"/>
    </row>
    <row r="30" spans="1:3" s="9" customFormat="1" x14ac:dyDescent="0.25">
      <c r="A30" s="463" t="s">
        <v>1719</v>
      </c>
    </row>
    <row r="31" spans="1:3" s="9" customFormat="1" x14ac:dyDescent="0.25">
      <c r="A31" s="600" t="s">
        <v>1720</v>
      </c>
      <c r="B31" s="600"/>
      <c r="C31" s="600"/>
    </row>
    <row r="32" spans="1:3" s="9" customFormat="1" x14ac:dyDescent="0.25">
      <c r="A32" s="9" t="s">
        <v>1721</v>
      </c>
    </row>
    <row r="33" spans="1:3" s="9" customFormat="1" x14ac:dyDescent="0.25"/>
    <row r="34" spans="1:3" s="9" customFormat="1" x14ac:dyDescent="0.25">
      <c r="A34" s="277" t="s">
        <v>1722</v>
      </c>
      <c r="B34" s="277"/>
      <c r="C34" s="277"/>
    </row>
    <row r="35" spans="1:3" s="9" customFormat="1" ht="26.25" customHeight="1" x14ac:dyDescent="0.25">
      <c r="A35" s="600" t="s">
        <v>1723</v>
      </c>
      <c r="B35" s="600"/>
      <c r="C35" s="600"/>
    </row>
    <row r="36" spans="1:3" s="9" customFormat="1" x14ac:dyDescent="0.25"/>
    <row r="37" spans="1:3" s="9" customFormat="1" x14ac:dyDescent="0.25">
      <c r="A37" s="277" t="s">
        <v>1724</v>
      </c>
      <c r="B37" s="277"/>
      <c r="C37" s="277"/>
    </row>
    <row r="38" spans="1:3" s="9" customFormat="1" x14ac:dyDescent="0.25">
      <c r="A38" s="277"/>
      <c r="B38" s="277"/>
      <c r="C38" s="277"/>
    </row>
    <row r="39" spans="1:3" s="9" customFormat="1" x14ac:dyDescent="0.25">
      <c r="A39" s="464" t="s">
        <v>1725</v>
      </c>
      <c r="B39" s="464" t="s">
        <v>1726</v>
      </c>
      <c r="C39" s="464" t="s">
        <v>1727</v>
      </c>
    </row>
    <row r="40" spans="1:3" s="9" customFormat="1" ht="52.8" x14ac:dyDescent="0.25">
      <c r="A40" s="12" t="s">
        <v>1728</v>
      </c>
      <c r="B40" s="465" t="s">
        <v>1729</v>
      </c>
      <c r="C40" s="465" t="s">
        <v>1730</v>
      </c>
    </row>
    <row r="41" spans="1:3" s="9" customFormat="1" ht="66" x14ac:dyDescent="0.25">
      <c r="A41" s="465" t="s">
        <v>1731</v>
      </c>
      <c r="B41" s="465" t="s">
        <v>1732</v>
      </c>
      <c r="C41" s="465" t="s">
        <v>1733</v>
      </c>
    </row>
    <row r="42" spans="1:3" s="9" customFormat="1" ht="79.2" x14ac:dyDescent="0.25">
      <c r="A42" s="465" t="s">
        <v>1734</v>
      </c>
      <c r="B42" s="465" t="s">
        <v>1735</v>
      </c>
      <c r="C42" s="465" t="s">
        <v>1736</v>
      </c>
    </row>
    <row r="43" spans="1:3" s="9" customFormat="1" ht="132" x14ac:dyDescent="0.25">
      <c r="A43" s="12" t="s">
        <v>1737</v>
      </c>
      <c r="B43" s="465" t="s">
        <v>1738</v>
      </c>
      <c r="C43" s="465" t="s">
        <v>1739</v>
      </c>
    </row>
    <row r="44" spans="1:3" s="9" customFormat="1" ht="52.8" x14ac:dyDescent="0.25">
      <c r="A44" s="465" t="s">
        <v>1740</v>
      </c>
      <c r="B44" s="465" t="s">
        <v>1741</v>
      </c>
      <c r="C44" s="465" t="s">
        <v>1742</v>
      </c>
    </row>
    <row r="45" spans="1:3" s="9" customFormat="1" ht="26.4" x14ac:dyDescent="0.25">
      <c r="A45" s="465" t="s">
        <v>1743</v>
      </c>
      <c r="B45" s="465" t="s">
        <v>1744</v>
      </c>
      <c r="C45" s="12" t="s">
        <v>1745</v>
      </c>
    </row>
    <row r="46" spans="1:3" s="9" customFormat="1" ht="79.2" x14ac:dyDescent="0.25">
      <c r="A46" s="465" t="s">
        <v>1746</v>
      </c>
      <c r="B46" s="465" t="s">
        <v>1747</v>
      </c>
      <c r="C46" s="465" t="s">
        <v>1748</v>
      </c>
    </row>
    <row r="47" spans="1:3" s="9" customFormat="1" ht="52.8" x14ac:dyDescent="0.25">
      <c r="A47" s="12" t="s">
        <v>1974</v>
      </c>
      <c r="B47" s="465" t="s">
        <v>1975</v>
      </c>
      <c r="C47" s="12" t="s">
        <v>1976</v>
      </c>
    </row>
    <row r="48" spans="1:3" s="9" customFormat="1" ht="66" x14ac:dyDescent="0.25">
      <c r="A48" s="12" t="s">
        <v>1977</v>
      </c>
      <c r="B48" s="465" t="s">
        <v>1978</v>
      </c>
      <c r="C48" s="465" t="s">
        <v>1736</v>
      </c>
    </row>
    <row r="49" spans="1:3" s="9" customFormat="1" ht="52.8" x14ac:dyDescent="0.25">
      <c r="A49" s="12" t="s">
        <v>1979</v>
      </c>
      <c r="B49" s="465" t="s">
        <v>1980</v>
      </c>
      <c r="C49" s="465" t="s">
        <v>1981</v>
      </c>
    </row>
    <row r="50" spans="1:3" s="9" customFormat="1" ht="250.8" x14ac:dyDescent="0.25">
      <c r="A50" s="12" t="s">
        <v>1982</v>
      </c>
      <c r="B50" s="465" t="s">
        <v>1983</v>
      </c>
      <c r="C50" s="465" t="s">
        <v>1984</v>
      </c>
    </row>
    <row r="51" spans="1:3" s="9" customFormat="1" ht="39.6" x14ac:dyDescent="0.25">
      <c r="A51" s="465" t="s">
        <v>1985</v>
      </c>
      <c r="B51" s="465" t="s">
        <v>1986</v>
      </c>
      <c r="C51" s="466" t="s">
        <v>1749</v>
      </c>
    </row>
    <row r="52" spans="1:3" s="9" customFormat="1" ht="52.8" x14ac:dyDescent="0.25">
      <c r="A52" s="12" t="s">
        <v>1987</v>
      </c>
      <c r="B52" s="465" t="s">
        <v>1988</v>
      </c>
      <c r="C52" s="12" t="s">
        <v>1989</v>
      </c>
    </row>
  </sheetData>
  <mergeCells count="11">
    <mergeCell ref="A24:C24"/>
    <mergeCell ref="A25:C25"/>
    <mergeCell ref="A28:C28"/>
    <mergeCell ref="A31:C31"/>
    <mergeCell ref="A35:C35"/>
    <mergeCell ref="A23:C23"/>
    <mergeCell ref="A1:C1"/>
    <mergeCell ref="A15:C15"/>
    <mergeCell ref="A19:C19"/>
    <mergeCell ref="A20:C20"/>
    <mergeCell ref="A22:C22"/>
  </mergeCells>
  <pageMargins left="0.7" right="0.7" top="0.75" bottom="0.75" header="0.3" footer="0.3"/>
  <pageSetup paperSize="9" scale="4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23</vt:i4>
      </vt:variant>
      <vt:variant>
        <vt:lpstr>Névvel ellátott tartományok</vt:lpstr>
      </vt:variant>
      <vt:variant>
        <vt:i4>11</vt:i4>
      </vt:variant>
    </vt:vector>
  </HeadingPairs>
  <TitlesOfParts>
    <vt:vector size="34" baseType="lpstr">
      <vt:lpstr>1. m. bevételek (z)</vt:lpstr>
      <vt:lpstr>2. m. kiadások (z)</vt:lpstr>
      <vt:lpstr>3. KÖH részletező (z)</vt:lpstr>
      <vt:lpstr>4. maradványkimutatás (z)</vt:lpstr>
      <vt:lpstr>5. mell. felújítások (z)</vt:lpstr>
      <vt:lpstr>6. mell. beruházások (z)</vt:lpstr>
      <vt:lpstr>7. mell. vagyon2021</vt:lpstr>
      <vt:lpstr>8. mell. létszám (z)</vt:lpstr>
      <vt:lpstr>9. melléklet (z)</vt:lpstr>
      <vt:lpstr>10. mell. beruh_hitel (z)</vt:lpstr>
      <vt:lpstr>11. mell. röv.lej. hitel (z)</vt:lpstr>
      <vt:lpstr>12. mell. kezességvállalás (z)</vt:lpstr>
      <vt:lpstr>13. mell. ált.műk. (z)</vt:lpstr>
      <vt:lpstr>14. mell. kieg. tám. (z)</vt:lpstr>
      <vt:lpstr>15. költségvetési kiadások (z)</vt:lpstr>
      <vt:lpstr>16. költségvetési bevételek (z)</vt:lpstr>
      <vt:lpstr>17. finanszírozási kiadások (z)</vt:lpstr>
      <vt:lpstr>18. finanszírozási bevételek (z</vt:lpstr>
      <vt:lpstr>19. konsz. mérleg (z)</vt:lpstr>
      <vt:lpstr>20. konsz. eredménykimutatás (z</vt:lpstr>
      <vt:lpstr>21. mérleg</vt:lpstr>
      <vt:lpstr>22. melléklet EU-s</vt:lpstr>
      <vt:lpstr>23. pénzeszk.vált.</vt:lpstr>
      <vt:lpstr>'1. m. bevételek (z)'!Nyomtatási_cím</vt:lpstr>
      <vt:lpstr>'13. mell. ált.műk. (z)'!Nyomtatási_cím</vt:lpstr>
      <vt:lpstr>'2. m. kiadások (z)'!Nyomtatási_cím</vt:lpstr>
      <vt:lpstr>'3. KÖH részletező (z)'!Nyomtatási_cím</vt:lpstr>
      <vt:lpstr>'1. m. bevételek (z)'!Nyomtatási_terület</vt:lpstr>
      <vt:lpstr>'14. mell. kieg. tám. (z)'!Nyomtatási_terület</vt:lpstr>
      <vt:lpstr>'2. m. kiadások (z)'!Nyomtatási_terület</vt:lpstr>
      <vt:lpstr>'21. mérleg'!Nyomtatási_terület</vt:lpstr>
      <vt:lpstr>'22. melléklet EU-s'!Nyomtatási_terület</vt:lpstr>
      <vt:lpstr>'3. KÖH részletező (z)'!Nyomtatási_terület</vt:lpstr>
      <vt:lpstr>'8. mell. létszám (z)'!Nyomtatási_terület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Gábor Viktória</cp:lastModifiedBy>
  <cp:lastPrinted>2022-06-01T08:14:53Z</cp:lastPrinted>
  <dcterms:created xsi:type="dcterms:W3CDTF">2009-01-15T09:14:34Z</dcterms:created>
  <dcterms:modified xsi:type="dcterms:W3CDTF">2022-06-01T08:15:50Z</dcterms:modified>
</cp:coreProperties>
</file>