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defaultThemeVersion="124226"/>
  <mc:AlternateContent xmlns:mc="http://schemas.openxmlformats.org/markup-compatibility/2006">
    <mc:Choice Requires="x15">
      <x15ac:absPath xmlns:x15ac="http://schemas.microsoft.com/office/spreadsheetml/2010/11/ac" url="T:\Onkormanyzati-iroda\Új struktúra\Testületi gép 2021.02.08\Testület\2023. évi előterjesztések\2023.05.26. rendes\Ülés után\rendelet\14-2023 zárszámadás\"/>
    </mc:Choice>
  </mc:AlternateContent>
  <xr:revisionPtr revIDLastSave="0" documentId="13_ncr:1_{94367271-FA34-4F0E-8DD3-BAF4C8711B3A}" xr6:coauthVersionLast="47" xr6:coauthVersionMax="47" xr10:uidLastSave="{00000000-0000-0000-0000-000000000000}"/>
  <bookViews>
    <workbookView xWindow="-96" yWindow="-96" windowWidth="23232" windowHeight="12552" tabRatio="889" firstSheet="16" activeTab="22" xr2:uid="{00000000-000D-0000-FFFF-FFFF00000000}"/>
  </bookViews>
  <sheets>
    <sheet name="1. melléklet (z)" sheetId="280" r:id="rId1"/>
    <sheet name="2. melléklet (z)" sheetId="277" r:id="rId2"/>
    <sheet name="3. KÖH részletező (z)" sheetId="284" r:id="rId3"/>
    <sheet name="4. maradványkimutatás (z)" sheetId="288" r:id="rId4"/>
    <sheet name="5. mell. felújítások (z)" sheetId="289" r:id="rId5"/>
    <sheet name="6. mell. beruházások (z)" sheetId="290" r:id="rId6"/>
    <sheet name="7. mell. vagyon 2022" sheetId="291" r:id="rId7"/>
    <sheet name="8. mell. létszám (z)" sheetId="292" r:id="rId8"/>
    <sheet name="9. melléklet (z)" sheetId="301" r:id="rId9"/>
    <sheet name="10. mell. beruh_hitel (z)" sheetId="281" r:id="rId10"/>
    <sheet name="11. mell. röv.lej. hitel (z)" sheetId="282" r:id="rId11"/>
    <sheet name="12. mell. kezességvállalás (z)" sheetId="283" r:id="rId12"/>
    <sheet name="13. mell. ált.műk. (z)" sheetId="285" r:id="rId13"/>
    <sheet name="14. mell. kieg. tám. (z)" sheetId="286" r:id="rId14"/>
    <sheet name="15. költségvetési kiadások (z)" sheetId="294" r:id="rId15"/>
    <sheet name="16. költségvetési bevételek (z)" sheetId="295" r:id="rId16"/>
    <sheet name="17. finanszírozási kiadások (z)" sheetId="296" r:id="rId17"/>
    <sheet name="18. finanszírozási bevételek (z" sheetId="297" r:id="rId18"/>
    <sheet name="19. konsz. mérleg (z)" sheetId="298" r:id="rId19"/>
    <sheet name="20. konsz. eredménykimutatás (z" sheetId="299" r:id="rId20"/>
    <sheet name="21. mérleg (z)" sheetId="270" r:id="rId21"/>
    <sheet name="22. melléklet EU-s" sheetId="287" r:id="rId22"/>
    <sheet name="23. pénzeszk.vált." sheetId="293" r:id="rId23"/>
  </sheets>
  <definedNames>
    <definedName name="_xlnm.Print_Titles" localSheetId="12">'13. mell. ált.műk. (z)'!$5:$7</definedName>
    <definedName name="_xlnm.Print_Titles" localSheetId="2">'3. KÖH részletező (z)'!$6:$6</definedName>
    <definedName name="_xlnm.Print_Area" localSheetId="0">'1. melléklet (z)'!$A$1:$O$237</definedName>
    <definedName name="_xlnm.Print_Area" localSheetId="13">'14. mell. kieg. tám. (z)'!$A$1:$H$29</definedName>
    <definedName name="_xlnm.Print_Area" localSheetId="1">'2. melléklet (z)'!$A$1:$O$345</definedName>
    <definedName name="_xlnm.Print_Area" localSheetId="20">'21. mérleg (z)'!$A$1:$N$31</definedName>
    <definedName name="_xlnm.Print_Area" localSheetId="21">'22. melléklet EU-s'!$A$1:$G$214</definedName>
    <definedName name="_xlnm.Print_Area" localSheetId="2">'3. KÖH részletező (z)'!$A$1:$Y$12</definedName>
    <definedName name="_xlnm.Print_Area" localSheetId="7">'8. mell. létszám (z)'!$A$1:$E$12</definedName>
  </definedNames>
  <calcPr calcId="181029"/>
</workbook>
</file>

<file path=xl/calcChain.xml><?xml version="1.0" encoding="utf-8"?>
<calcChain xmlns="http://schemas.openxmlformats.org/spreadsheetml/2006/main">
  <c r="O28" i="277" l="1"/>
  <c r="N28" i="277"/>
  <c r="M28" i="277"/>
  <c r="L28" i="277"/>
  <c r="D121" i="291"/>
  <c r="C121" i="291"/>
  <c r="E120" i="291"/>
  <c r="D120" i="291"/>
  <c r="C120" i="291"/>
  <c r="D119" i="291"/>
  <c r="E119" i="291" s="1"/>
  <c r="C119" i="291"/>
  <c r="D118" i="291"/>
  <c r="C118" i="291"/>
  <c r="D117" i="291"/>
  <c r="E117" i="291" s="1"/>
  <c r="C117" i="291"/>
  <c r="D116" i="291"/>
  <c r="C116" i="291"/>
  <c r="D115" i="291"/>
  <c r="E115" i="291" s="1"/>
  <c r="C115" i="291"/>
  <c r="D114" i="291"/>
  <c r="E114" i="291" s="1"/>
  <c r="C114" i="291"/>
  <c r="D111" i="291"/>
  <c r="E111" i="291" s="1"/>
  <c r="C111" i="291"/>
  <c r="D110" i="291"/>
  <c r="C110" i="291"/>
  <c r="E110" i="291" s="1"/>
  <c r="D109" i="291"/>
  <c r="C109" i="291"/>
  <c r="E108" i="291"/>
  <c r="D108" i="291"/>
  <c r="C108" i="291"/>
  <c r="D107" i="291"/>
  <c r="E107" i="291" s="1"/>
  <c r="C107" i="291"/>
  <c r="D106" i="291"/>
  <c r="E106" i="291" s="1"/>
  <c r="C106" i="291"/>
  <c r="D105" i="291"/>
  <c r="E105" i="291" s="1"/>
  <c r="C105" i="291"/>
  <c r="E104" i="291"/>
  <c r="D104" i="291"/>
  <c r="C104" i="291"/>
  <c r="D103" i="291"/>
  <c r="C103" i="291"/>
  <c r="D102" i="291"/>
  <c r="E102" i="291" s="1"/>
  <c r="C102" i="291"/>
  <c r="D101" i="291"/>
  <c r="E101" i="291" s="1"/>
  <c r="C101" i="291"/>
  <c r="E100" i="291"/>
  <c r="D100" i="291"/>
  <c r="C100" i="291"/>
  <c r="D99" i="291"/>
  <c r="E99" i="291" s="1"/>
  <c r="C99" i="291"/>
  <c r="D98" i="291"/>
  <c r="E98" i="291" s="1"/>
  <c r="C98" i="291"/>
  <c r="D95" i="291"/>
  <c r="E95" i="291" s="1"/>
  <c r="C95" i="291"/>
  <c r="D94" i="291"/>
  <c r="C94" i="291"/>
  <c r="D93" i="291"/>
  <c r="E93" i="291" s="1"/>
  <c r="C93" i="291"/>
  <c r="E92" i="291"/>
  <c r="D92" i="291"/>
  <c r="C92" i="291"/>
  <c r="D91" i="291"/>
  <c r="E91" i="291" s="1"/>
  <c r="C91" i="291"/>
  <c r="D90" i="291"/>
  <c r="E90" i="291" s="1"/>
  <c r="C90" i="291"/>
  <c r="D89" i="291"/>
  <c r="E89" i="291" s="1"/>
  <c r="C89" i="291"/>
  <c r="D88" i="291"/>
  <c r="C88" i="291"/>
  <c r="D87" i="291"/>
  <c r="E87" i="291" s="1"/>
  <c r="C87" i="291"/>
  <c r="D86" i="291"/>
  <c r="C86" i="291"/>
  <c r="D85" i="291"/>
  <c r="C85" i="291"/>
  <c r="E84" i="291"/>
  <c r="D84" i="291"/>
  <c r="C84" i="291"/>
  <c r="D83" i="291"/>
  <c r="C83" i="291"/>
  <c r="D82" i="291"/>
  <c r="E82" i="291" s="1"/>
  <c r="C82" i="291"/>
  <c r="D81" i="291"/>
  <c r="E81" i="291" s="1"/>
  <c r="C81" i="291"/>
  <c r="D80" i="291"/>
  <c r="C80" i="291"/>
  <c r="D79" i="291"/>
  <c r="C79" i="291"/>
  <c r="D78" i="291"/>
  <c r="C78" i="291"/>
  <c r="D77" i="291"/>
  <c r="C77" i="291"/>
  <c r="D76" i="291"/>
  <c r="C76" i="291"/>
  <c r="D75" i="291"/>
  <c r="E75" i="291" s="1"/>
  <c r="C75" i="291"/>
  <c r="D74" i="291"/>
  <c r="C74" i="291"/>
  <c r="D73" i="291"/>
  <c r="C73" i="291"/>
  <c r="D72" i="291"/>
  <c r="C72" i="291"/>
  <c r="D71" i="291"/>
  <c r="E71" i="291" s="1"/>
  <c r="C71" i="291"/>
  <c r="D70" i="291"/>
  <c r="E70" i="291" s="1"/>
  <c r="C70" i="291"/>
  <c r="D69" i="291"/>
  <c r="C69" i="291"/>
  <c r="D68" i="291"/>
  <c r="C68" i="291"/>
  <c r="D67" i="291"/>
  <c r="C67" i="291"/>
  <c r="D66" i="291"/>
  <c r="C66" i="291"/>
  <c r="D65" i="291"/>
  <c r="C65" i="291"/>
  <c r="D64" i="291"/>
  <c r="C64" i="291"/>
  <c r="D63" i="291"/>
  <c r="C63" i="291"/>
  <c r="D62" i="291"/>
  <c r="C62" i="291"/>
  <c r="D61" i="291"/>
  <c r="C61" i="291"/>
  <c r="D60" i="291"/>
  <c r="C60" i="291"/>
  <c r="D59" i="291"/>
  <c r="E59" i="291" s="1"/>
  <c r="C59" i="291"/>
  <c r="D58" i="291"/>
  <c r="C58" i="291"/>
  <c r="D57" i="291"/>
  <c r="C57" i="291"/>
  <c r="D56" i="291"/>
  <c r="C56" i="291"/>
  <c r="D55" i="291"/>
  <c r="E55" i="291" s="1"/>
  <c r="C55" i="291"/>
  <c r="D54" i="291"/>
  <c r="E54" i="291" s="1"/>
  <c r="C54" i="291"/>
  <c r="D53" i="291"/>
  <c r="C53" i="291"/>
  <c r="D52" i="291"/>
  <c r="C52" i="291"/>
  <c r="D51" i="291"/>
  <c r="C51" i="291"/>
  <c r="D50" i="291"/>
  <c r="C50" i="291"/>
  <c r="D49" i="291"/>
  <c r="C49" i="291"/>
  <c r="E48" i="291"/>
  <c r="D48" i="291"/>
  <c r="C48" i="291"/>
  <c r="D47" i="291"/>
  <c r="C47" i="291"/>
  <c r="D46" i="291"/>
  <c r="C46" i="291"/>
  <c r="D45" i="291"/>
  <c r="C45" i="291"/>
  <c r="E44" i="291"/>
  <c r="D44" i="291"/>
  <c r="C44" i="291"/>
  <c r="D43" i="291"/>
  <c r="C43" i="291"/>
  <c r="D42" i="291"/>
  <c r="C42" i="291"/>
  <c r="D41" i="291"/>
  <c r="C41" i="291"/>
  <c r="D40" i="291"/>
  <c r="C40" i="291"/>
  <c r="D39" i="291"/>
  <c r="C39" i="291"/>
  <c r="D38" i="291"/>
  <c r="E38" i="291" s="1"/>
  <c r="C38" i="291"/>
  <c r="D37" i="291"/>
  <c r="E37" i="291" s="1"/>
  <c r="C37" i="291"/>
  <c r="D36" i="291"/>
  <c r="C36" i="291"/>
  <c r="D35" i="291"/>
  <c r="E35" i="291" s="1"/>
  <c r="C35" i="291"/>
  <c r="D34" i="291"/>
  <c r="E34" i="291" s="1"/>
  <c r="C34" i="291"/>
  <c r="D33" i="291"/>
  <c r="E33" i="291" s="1"/>
  <c r="C33" i="291"/>
  <c r="E32" i="291"/>
  <c r="D32" i="291"/>
  <c r="C32" i="291"/>
  <c r="D31" i="291"/>
  <c r="C31" i="291"/>
  <c r="D30" i="291"/>
  <c r="E30" i="291" s="1"/>
  <c r="C30" i="291"/>
  <c r="D29" i="291"/>
  <c r="E29" i="291" s="1"/>
  <c r="C29" i="291"/>
  <c r="E28" i="291"/>
  <c r="D28" i="291"/>
  <c r="C28" i="291"/>
  <c r="D27" i="291"/>
  <c r="C27" i="291"/>
  <c r="D26" i="291"/>
  <c r="C26" i="291"/>
  <c r="D25" i="291"/>
  <c r="C25" i="291"/>
  <c r="D24" i="291"/>
  <c r="C24" i="291"/>
  <c r="D23" i="291"/>
  <c r="C23" i="291"/>
  <c r="D22" i="291"/>
  <c r="E22" i="291" s="1"/>
  <c r="C22" i="291"/>
  <c r="D21" i="291"/>
  <c r="C21" i="291"/>
  <c r="D20" i="291"/>
  <c r="C20" i="291"/>
  <c r="D19" i="291"/>
  <c r="C19" i="291"/>
  <c r="D18" i="291"/>
  <c r="E18" i="291" s="1"/>
  <c r="C18" i="291"/>
  <c r="D17" i="291"/>
  <c r="C17" i="291"/>
  <c r="E16" i="291"/>
  <c r="D16" i="291"/>
  <c r="C16" i="291"/>
  <c r="D15" i="291"/>
  <c r="C15" i="291"/>
  <c r="D14" i="291"/>
  <c r="C14" i="291"/>
  <c r="D13" i="291"/>
  <c r="E13" i="291" s="1"/>
  <c r="C13" i="291"/>
  <c r="E12" i="291"/>
  <c r="D12" i="291"/>
  <c r="C12" i="291"/>
  <c r="D11" i="291"/>
  <c r="C11" i="291"/>
  <c r="B12" i="292"/>
  <c r="E12" i="292" l="1"/>
  <c r="D12" i="292"/>
  <c r="C12" i="292"/>
  <c r="H43" i="290"/>
  <c r="G43" i="290"/>
  <c r="F43" i="290"/>
  <c r="H32" i="289"/>
  <c r="G32" i="289"/>
  <c r="F32" i="289"/>
  <c r="E11" i="291" l="1"/>
  <c r="H26" i="288"/>
  <c r="H24" i="288"/>
  <c r="H23" i="288"/>
  <c r="H22" i="288"/>
  <c r="H21" i="288"/>
  <c r="H20" i="288"/>
  <c r="H19" i="288"/>
  <c r="H18" i="288"/>
  <c r="H17" i="288"/>
  <c r="H16" i="288"/>
  <c r="H15" i="288"/>
  <c r="H14" i="288"/>
  <c r="H13" i="288"/>
  <c r="H12" i="288"/>
  <c r="H11" i="288"/>
  <c r="H10" i="288"/>
  <c r="H9" i="288"/>
  <c r="H8" i="288"/>
  <c r="H7" i="288"/>
  <c r="H6" i="288"/>
  <c r="F164" i="287" l="1"/>
  <c r="F97" i="287" l="1"/>
  <c r="E188" i="287" l="1"/>
  <c r="F188" i="287"/>
  <c r="D188" i="287"/>
  <c r="G187" i="287"/>
  <c r="G188" i="287" s="1"/>
  <c r="E153" i="287"/>
  <c r="F153" i="287"/>
  <c r="G149" i="287"/>
  <c r="G150" i="287"/>
  <c r="G151" i="287"/>
  <c r="G152" i="287"/>
  <c r="G148" i="287"/>
  <c r="D153" i="287"/>
  <c r="E107" i="287"/>
  <c r="F107" i="287"/>
  <c r="D107" i="287"/>
  <c r="G106" i="287"/>
  <c r="G105" i="287"/>
  <c r="G73" i="287"/>
  <c r="G74" i="287" s="1"/>
  <c r="E74" i="287"/>
  <c r="F74" i="287"/>
  <c r="D74" i="287"/>
  <c r="E43" i="287"/>
  <c r="F43" i="287"/>
  <c r="D43" i="287"/>
  <c r="G42" i="287"/>
  <c r="G41" i="287"/>
  <c r="F13" i="287"/>
  <c r="G12" i="287"/>
  <c r="E13" i="287"/>
  <c r="D13" i="287"/>
  <c r="G11" i="287"/>
  <c r="G107" i="287" l="1"/>
  <c r="G153" i="287"/>
  <c r="G13" i="287"/>
  <c r="G43" i="287"/>
  <c r="F212" i="287" l="1"/>
  <c r="E212" i="287"/>
  <c r="D212" i="287"/>
  <c r="G211" i="287"/>
  <c r="G210" i="287"/>
  <c r="D206" i="287"/>
  <c r="G205" i="287"/>
  <c r="G204" i="287"/>
  <c r="F200" i="287"/>
  <c r="E200" i="287"/>
  <c r="D200" i="287"/>
  <c r="G199" i="287"/>
  <c r="G198" i="287"/>
  <c r="E194" i="287"/>
  <c r="D194" i="287"/>
  <c r="G193" i="287"/>
  <c r="G192" i="287"/>
  <c r="F182" i="287"/>
  <c r="E182" i="287"/>
  <c r="D182" i="287"/>
  <c r="G181" i="287"/>
  <c r="G180" i="287"/>
  <c r="G179" i="287"/>
  <c r="G178" i="287"/>
  <c r="G177" i="287"/>
  <c r="D173" i="287"/>
  <c r="G172" i="287"/>
  <c r="G171" i="287"/>
  <c r="E170" i="287"/>
  <c r="E173" i="287" s="1"/>
  <c r="F169" i="287"/>
  <c r="F173" i="287" s="1"/>
  <c r="F165" i="287"/>
  <c r="E165" i="287"/>
  <c r="G163" i="287"/>
  <c r="F159" i="287"/>
  <c r="E159" i="287"/>
  <c r="D159" i="287"/>
  <c r="G158" i="287"/>
  <c r="G157" i="287"/>
  <c r="F144" i="287"/>
  <c r="E144" i="287"/>
  <c r="D144" i="287"/>
  <c r="G143" i="287"/>
  <c r="G142" i="287"/>
  <c r="G141" i="287"/>
  <c r="F137" i="287"/>
  <c r="E137" i="287"/>
  <c r="D137" i="287"/>
  <c r="G136" i="287"/>
  <c r="G135" i="287"/>
  <c r="G134" i="287"/>
  <c r="G133" i="287"/>
  <c r="F129" i="287"/>
  <c r="E129" i="287"/>
  <c r="D129" i="287"/>
  <c r="G128" i="287"/>
  <c r="G127" i="287"/>
  <c r="G126" i="287"/>
  <c r="G125" i="287"/>
  <c r="G124" i="287"/>
  <c r="F120" i="287"/>
  <c r="E120" i="287"/>
  <c r="D120" i="287"/>
  <c r="G119" i="287"/>
  <c r="G118" i="287"/>
  <c r="G117" i="287"/>
  <c r="G116" i="287"/>
  <c r="G115" i="287"/>
  <c r="G114" i="287"/>
  <c r="F95" i="287"/>
  <c r="E95" i="287"/>
  <c r="D95" i="287"/>
  <c r="G94" i="287"/>
  <c r="G95" i="287" s="1"/>
  <c r="F90" i="287"/>
  <c r="E90" i="287"/>
  <c r="D90" i="287"/>
  <c r="G89" i="287"/>
  <c r="G90" i="287" s="1"/>
  <c r="F85" i="287"/>
  <c r="E85" i="287"/>
  <c r="D85" i="287"/>
  <c r="G84" i="287"/>
  <c r="G85" i="287" s="1"/>
  <c r="E80" i="287"/>
  <c r="D80" i="287"/>
  <c r="G79" i="287"/>
  <c r="G78" i="287"/>
  <c r="F69" i="287"/>
  <c r="E69" i="287"/>
  <c r="D69" i="287"/>
  <c r="G68" i="287"/>
  <c r="G67" i="287"/>
  <c r="E63" i="287"/>
  <c r="D63" i="287"/>
  <c r="G62" i="287"/>
  <c r="G61" i="287"/>
  <c r="F56" i="287"/>
  <c r="E56" i="287"/>
  <c r="D56" i="287"/>
  <c r="D97" i="287" s="1"/>
  <c r="G55" i="287"/>
  <c r="G54" i="287"/>
  <c r="F50" i="287"/>
  <c r="E50" i="287"/>
  <c r="D50" i="287"/>
  <c r="G49" i="287"/>
  <c r="G48" i="287"/>
  <c r="F37" i="287"/>
  <c r="E37" i="287"/>
  <c r="D37" i="287"/>
  <c r="G36" i="287"/>
  <c r="G37" i="287" s="1"/>
  <c r="F32" i="287"/>
  <c r="E32" i="287"/>
  <c r="D32" i="287"/>
  <c r="G31" i="287"/>
  <c r="G30" i="287"/>
  <c r="F26" i="287"/>
  <c r="E26" i="287"/>
  <c r="D26" i="287"/>
  <c r="G25" i="287"/>
  <c r="G24" i="287"/>
  <c r="F20" i="287"/>
  <c r="E20" i="287"/>
  <c r="D20" i="287"/>
  <c r="G19" i="287"/>
  <c r="G18" i="287"/>
  <c r="E97" i="287" l="1"/>
  <c r="F214" i="287"/>
  <c r="E214" i="287"/>
  <c r="G26" i="287"/>
  <c r="G63" i="287"/>
  <c r="G206" i="287"/>
  <c r="G212" i="287"/>
  <c r="G80" i="287"/>
  <c r="G144" i="287"/>
  <c r="G164" i="287"/>
  <c r="G165" i="287" s="1"/>
  <c r="G194" i="287"/>
  <c r="G200" i="287"/>
  <c r="G32" i="287"/>
  <c r="G137" i="287"/>
  <c r="G169" i="287"/>
  <c r="G20" i="287"/>
  <c r="G170" i="287"/>
  <c r="G182" i="287"/>
  <c r="G69" i="287"/>
  <c r="G56" i="287"/>
  <c r="G97" i="287" s="1"/>
  <c r="G159" i="287"/>
  <c r="G50" i="287"/>
  <c r="G129" i="287"/>
  <c r="G120" i="287"/>
  <c r="D165" i="287"/>
  <c r="D214" i="287" s="1"/>
  <c r="G173" i="287" l="1"/>
  <c r="G214" i="287" s="1"/>
  <c r="G29" i="286" l="1"/>
  <c r="G26" i="286"/>
  <c r="C16" i="286"/>
  <c r="D16" i="286"/>
  <c r="B16" i="286"/>
  <c r="E15" i="286"/>
  <c r="G28" i="286"/>
  <c r="G27" i="286"/>
  <c r="G25" i="286"/>
  <c r="E24" i="286"/>
  <c r="G24" i="286" s="1"/>
  <c r="G23" i="286"/>
  <c r="E22" i="286"/>
  <c r="G22" i="286" s="1"/>
  <c r="G21" i="286"/>
  <c r="G20" i="286"/>
  <c r="D14" i="286"/>
  <c r="C14" i="286"/>
  <c r="B14" i="286"/>
  <c r="E13" i="286"/>
  <c r="E12" i="286"/>
  <c r="E11" i="286"/>
  <c r="E10" i="286"/>
  <c r="E9" i="286"/>
  <c r="E8" i="286"/>
  <c r="E16" i="286" s="1"/>
  <c r="E51" i="285"/>
  <c r="C51" i="285"/>
  <c r="C52" i="285" s="1"/>
  <c r="F51" i="285"/>
  <c r="E52" i="285"/>
  <c r="H50" i="285"/>
  <c r="H49" i="285"/>
  <c r="G49" i="285"/>
  <c r="I49" i="285" s="1"/>
  <c r="F49" i="285"/>
  <c r="E48" i="285"/>
  <c r="C48" i="285"/>
  <c r="H47" i="285"/>
  <c r="I47" i="285" s="1"/>
  <c r="H46" i="285"/>
  <c r="G46" i="285"/>
  <c r="I46" i="285" s="1"/>
  <c r="F46" i="285"/>
  <c r="H45" i="285"/>
  <c r="G45" i="285"/>
  <c r="I45" i="285" s="1"/>
  <c r="F45" i="285"/>
  <c r="H44" i="285"/>
  <c r="G44" i="285"/>
  <c r="I44" i="285" s="1"/>
  <c r="F44" i="285"/>
  <c r="H43" i="285"/>
  <c r="G43" i="285"/>
  <c r="I43" i="285" s="1"/>
  <c r="F43" i="285"/>
  <c r="H42" i="285"/>
  <c r="G42" i="285"/>
  <c r="I42" i="285" s="1"/>
  <c r="F42" i="285"/>
  <c r="H41" i="285"/>
  <c r="G41" i="285"/>
  <c r="I41" i="285" s="1"/>
  <c r="F41" i="285"/>
  <c r="H40" i="285"/>
  <c r="G40" i="285"/>
  <c r="I40" i="285" s="1"/>
  <c r="F40" i="285"/>
  <c r="H39" i="285"/>
  <c r="G39" i="285"/>
  <c r="I39" i="285" s="1"/>
  <c r="F39" i="285"/>
  <c r="H38" i="285"/>
  <c r="G38" i="285"/>
  <c r="I38" i="285" s="1"/>
  <c r="F38" i="285"/>
  <c r="H37" i="285"/>
  <c r="G37" i="285"/>
  <c r="I37" i="285" s="1"/>
  <c r="F37" i="285"/>
  <c r="H36" i="285"/>
  <c r="G36" i="285"/>
  <c r="I36" i="285" s="1"/>
  <c r="F36" i="285"/>
  <c r="H35" i="285"/>
  <c r="G35" i="285"/>
  <c r="I35" i="285" s="1"/>
  <c r="F35" i="285"/>
  <c r="H34" i="285"/>
  <c r="G34" i="285"/>
  <c r="I34" i="285" s="1"/>
  <c r="F34" i="285"/>
  <c r="H33" i="285"/>
  <c r="G33" i="285"/>
  <c r="I33" i="285" s="1"/>
  <c r="F33" i="285"/>
  <c r="H32" i="285"/>
  <c r="G32" i="285"/>
  <c r="I32" i="285" s="1"/>
  <c r="F32" i="285"/>
  <c r="H31" i="285"/>
  <c r="G31" i="285"/>
  <c r="I31" i="285" s="1"/>
  <c r="F31" i="285"/>
  <c r="H30" i="285"/>
  <c r="G30" i="285"/>
  <c r="I30" i="285" s="1"/>
  <c r="F30" i="285"/>
  <c r="H29" i="285"/>
  <c r="G29" i="285"/>
  <c r="I29" i="285" s="1"/>
  <c r="F29" i="285"/>
  <c r="H28" i="285"/>
  <c r="G28" i="285"/>
  <c r="I28" i="285" s="1"/>
  <c r="F28" i="285"/>
  <c r="H27" i="285"/>
  <c r="G27" i="285"/>
  <c r="I27" i="285" s="1"/>
  <c r="E26" i="285"/>
  <c r="C26" i="285"/>
  <c r="H25" i="285"/>
  <c r="G25" i="285"/>
  <c r="I25" i="285" s="1"/>
  <c r="F25" i="285"/>
  <c r="H24" i="285"/>
  <c r="G24" i="285"/>
  <c r="I24" i="285" s="1"/>
  <c r="F24" i="285"/>
  <c r="H23" i="285"/>
  <c r="G23" i="285"/>
  <c r="I23" i="285" s="1"/>
  <c r="F23" i="285"/>
  <c r="H22" i="285"/>
  <c r="G22" i="285"/>
  <c r="I22" i="285" s="1"/>
  <c r="F22" i="285"/>
  <c r="H21" i="285"/>
  <c r="G21" i="285"/>
  <c r="I21" i="285" s="1"/>
  <c r="F21" i="285"/>
  <c r="H20" i="285"/>
  <c r="G20" i="285"/>
  <c r="I20" i="285" s="1"/>
  <c r="F20" i="285"/>
  <c r="H19" i="285"/>
  <c r="G19" i="285"/>
  <c r="I19" i="285" s="1"/>
  <c r="F19" i="285"/>
  <c r="H18" i="285"/>
  <c r="G18" i="285"/>
  <c r="I18" i="285" s="1"/>
  <c r="F18" i="285"/>
  <c r="E17" i="285"/>
  <c r="C17" i="285"/>
  <c r="G16" i="285"/>
  <c r="I16" i="285" s="1"/>
  <c r="F16" i="285"/>
  <c r="I15" i="285"/>
  <c r="H15" i="285"/>
  <c r="I14" i="285"/>
  <c r="H14" i="285"/>
  <c r="I13" i="285"/>
  <c r="H13" i="285"/>
  <c r="I12" i="285"/>
  <c r="H12" i="285"/>
  <c r="I11" i="285"/>
  <c r="H11" i="285"/>
  <c r="I10" i="285"/>
  <c r="H10" i="285"/>
  <c r="I8" i="285"/>
  <c r="H8" i="285"/>
  <c r="E14" i="286" l="1"/>
  <c r="H51" i="285"/>
  <c r="H52" i="285" s="1"/>
  <c r="I51" i="285"/>
  <c r="I52" i="285" s="1"/>
  <c r="H48" i="285"/>
  <c r="G48" i="285"/>
  <c r="H26" i="285"/>
  <c r="C53" i="285"/>
  <c r="G26" i="285"/>
  <c r="H17" i="285"/>
  <c r="E53" i="285"/>
  <c r="I17" i="285"/>
  <c r="I26" i="285"/>
  <c r="I48" i="285"/>
  <c r="G51" i="285"/>
  <c r="G52" i="285" s="1"/>
  <c r="H53" i="285" l="1"/>
  <c r="G53" i="285"/>
  <c r="I53" i="285"/>
  <c r="N23" i="270" l="1"/>
  <c r="N17" i="270"/>
  <c r="N14" i="270"/>
  <c r="N15" i="270"/>
  <c r="F25" i="270"/>
  <c r="F17" i="270"/>
  <c r="F16" i="270"/>
  <c r="Y11" i="284" l="1"/>
  <c r="Y10" i="284"/>
  <c r="Y9" i="284"/>
  <c r="Y8" i="284"/>
  <c r="X11" i="284"/>
  <c r="X10" i="284"/>
  <c r="X9" i="284"/>
  <c r="X8" i="284"/>
  <c r="W11" i="284"/>
  <c r="W10" i="284"/>
  <c r="W9" i="284"/>
  <c r="W8" i="284"/>
  <c r="V12" i="284" l="1"/>
  <c r="U12" i="284"/>
  <c r="T12" i="284"/>
  <c r="S12" i="284"/>
  <c r="R12" i="284"/>
  <c r="Q12" i="284"/>
  <c r="P12" i="284"/>
  <c r="O12" i="284"/>
  <c r="N12" i="284"/>
  <c r="M12" i="284"/>
  <c r="L12" i="284"/>
  <c r="K12" i="284"/>
  <c r="J12" i="284"/>
  <c r="I12" i="284"/>
  <c r="H12" i="284"/>
  <c r="G12" i="284"/>
  <c r="F12" i="284"/>
  <c r="E12" i="284"/>
  <c r="D12" i="284"/>
  <c r="C12" i="284"/>
  <c r="B12" i="284"/>
  <c r="W12" i="284"/>
  <c r="G10" i="282"/>
  <c r="F10" i="282"/>
  <c r="E10" i="282"/>
  <c r="D10" i="282"/>
  <c r="C10" i="282"/>
  <c r="G9" i="281"/>
  <c r="E9" i="281"/>
  <c r="D9" i="281"/>
  <c r="C9" i="281"/>
  <c r="F8" i="281"/>
  <c r="F9" i="281" s="1"/>
  <c r="X12" i="284" l="1"/>
  <c r="Y12" i="284"/>
  <c r="L214" i="280" l="1"/>
  <c r="F15" i="270" s="1"/>
  <c r="O15" i="280" l="1"/>
  <c r="N15" i="280"/>
  <c r="M15" i="280"/>
  <c r="L15" i="280"/>
  <c r="O23" i="277"/>
  <c r="N23" i="277"/>
  <c r="M23" i="277"/>
  <c r="L23" i="277"/>
  <c r="O42" i="280"/>
  <c r="N42" i="280"/>
  <c r="M42" i="280"/>
  <c r="L42" i="280"/>
  <c r="O37" i="277" l="1"/>
  <c r="N37" i="277"/>
  <c r="M37" i="277"/>
  <c r="L37" i="277"/>
  <c r="O107" i="280"/>
  <c r="N107" i="280"/>
  <c r="M107" i="280"/>
  <c r="L107" i="280"/>
  <c r="O100" i="280" l="1"/>
  <c r="N100" i="280"/>
  <c r="M100" i="280"/>
  <c r="L100" i="280"/>
  <c r="O30" i="280" l="1"/>
  <c r="N30" i="280"/>
  <c r="M30" i="280"/>
  <c r="L30" i="280"/>
  <c r="O22" i="280"/>
  <c r="N22" i="280"/>
  <c r="M22" i="280"/>
  <c r="L22" i="280"/>
  <c r="O41" i="277"/>
  <c r="N41" i="277"/>
  <c r="M41" i="277"/>
  <c r="L41" i="277"/>
  <c r="O15" i="277"/>
  <c r="N15" i="277"/>
  <c r="M15" i="277"/>
  <c r="L15" i="277"/>
  <c r="O230" i="280"/>
  <c r="N230" i="280"/>
  <c r="M230" i="280"/>
  <c r="L230" i="280"/>
  <c r="G230" i="280"/>
  <c r="F230" i="280"/>
  <c r="E230" i="280"/>
  <c r="D230" i="280"/>
  <c r="O224" i="280"/>
  <c r="N224" i="280"/>
  <c r="M224" i="280"/>
  <c r="L224" i="280"/>
  <c r="F26" i="270" s="1"/>
  <c r="G224" i="280"/>
  <c r="F224" i="280"/>
  <c r="E224" i="280"/>
  <c r="D224" i="280"/>
  <c r="O214" i="280"/>
  <c r="N214" i="280"/>
  <c r="M214" i="280"/>
  <c r="G214" i="280"/>
  <c r="F214" i="280"/>
  <c r="E214" i="280"/>
  <c r="D214" i="280"/>
  <c r="O196" i="280"/>
  <c r="N196" i="280"/>
  <c r="M196" i="280"/>
  <c r="L196" i="280"/>
  <c r="F14" i="270" s="1"/>
  <c r="G196" i="280"/>
  <c r="F196" i="280"/>
  <c r="E196" i="280"/>
  <c r="D196" i="280"/>
  <c r="O190" i="280"/>
  <c r="N190" i="280"/>
  <c r="M190" i="280"/>
  <c r="L190" i="280"/>
  <c r="G190" i="280"/>
  <c r="F190" i="280"/>
  <c r="E190" i="280"/>
  <c r="D190" i="280"/>
  <c r="O182" i="280"/>
  <c r="N182" i="280"/>
  <c r="M182" i="280"/>
  <c r="L182" i="280"/>
  <c r="F24" i="270" s="1"/>
  <c r="G182" i="280"/>
  <c r="F182" i="280"/>
  <c r="E182" i="280"/>
  <c r="D182" i="280"/>
  <c r="O177" i="280"/>
  <c r="N177" i="280"/>
  <c r="M177" i="280"/>
  <c r="L177" i="280"/>
  <c r="F13" i="270" s="1"/>
  <c r="G177" i="280"/>
  <c r="G184" i="280" s="1"/>
  <c r="F177" i="280"/>
  <c r="F184" i="280" s="1"/>
  <c r="E177" i="280"/>
  <c r="E184" i="280" s="1"/>
  <c r="D177" i="280"/>
  <c r="D184" i="280" s="1"/>
  <c r="O167" i="280"/>
  <c r="N167" i="280"/>
  <c r="M167" i="280"/>
  <c r="L167" i="280"/>
  <c r="F23" i="270" s="1"/>
  <c r="G167" i="280"/>
  <c r="F167" i="280"/>
  <c r="E167" i="280"/>
  <c r="D167" i="280"/>
  <c r="O152" i="280"/>
  <c r="N152" i="280"/>
  <c r="M152" i="280"/>
  <c r="L152" i="280"/>
  <c r="F12" i="270" s="1"/>
  <c r="G152" i="280"/>
  <c r="G169" i="280" s="1"/>
  <c r="F152" i="280"/>
  <c r="F169" i="280" s="1"/>
  <c r="E152" i="280"/>
  <c r="E169" i="280" s="1"/>
  <c r="D152" i="280"/>
  <c r="D169" i="280" s="1"/>
  <c r="O129" i="280"/>
  <c r="N129" i="280"/>
  <c r="M129" i="280"/>
  <c r="L129" i="280"/>
  <c r="F21" i="270" s="1"/>
  <c r="G129" i="280"/>
  <c r="F129" i="280"/>
  <c r="E129" i="280"/>
  <c r="D129" i="280"/>
  <c r="O117" i="280"/>
  <c r="N117" i="280"/>
  <c r="M117" i="280"/>
  <c r="L117" i="280"/>
  <c r="G117" i="280"/>
  <c r="F117" i="280"/>
  <c r="E117" i="280"/>
  <c r="D117" i="280"/>
  <c r="O112" i="280"/>
  <c r="N112" i="280"/>
  <c r="M112" i="280"/>
  <c r="L112" i="280"/>
  <c r="F22" i="270" s="1"/>
  <c r="G112" i="280"/>
  <c r="F112" i="280"/>
  <c r="E112" i="280"/>
  <c r="D112" i="280"/>
  <c r="G107" i="280"/>
  <c r="F107" i="280"/>
  <c r="E107" i="280"/>
  <c r="D107" i="280"/>
  <c r="G100" i="280"/>
  <c r="F100" i="280"/>
  <c r="E100" i="280"/>
  <c r="E119" i="280" s="1"/>
  <c r="D94" i="280"/>
  <c r="D100" i="280" s="1"/>
  <c r="O86" i="280"/>
  <c r="N86" i="280"/>
  <c r="M86" i="280"/>
  <c r="L86" i="280"/>
  <c r="G86" i="280"/>
  <c r="F86" i="280"/>
  <c r="E86" i="280"/>
  <c r="D86" i="280"/>
  <c r="O81" i="280"/>
  <c r="N81" i="280"/>
  <c r="M81" i="280"/>
  <c r="L81" i="280"/>
  <c r="G81" i="280"/>
  <c r="F81" i="280"/>
  <c r="E81" i="280"/>
  <c r="E88" i="280" s="1"/>
  <c r="D81" i="280"/>
  <c r="D88" i="280" s="1"/>
  <c r="O73" i="280"/>
  <c r="N73" i="280"/>
  <c r="M73" i="280"/>
  <c r="L73" i="280"/>
  <c r="G73" i="280"/>
  <c r="F73" i="280"/>
  <c r="E73" i="280"/>
  <c r="D73" i="280"/>
  <c r="O50" i="280"/>
  <c r="O56" i="280" s="1"/>
  <c r="N50" i="280"/>
  <c r="N56" i="280" s="1"/>
  <c r="M50" i="280"/>
  <c r="M56" i="280" s="1"/>
  <c r="L50" i="280"/>
  <c r="G50" i="280"/>
  <c r="G56" i="280" s="1"/>
  <c r="F50" i="280"/>
  <c r="F56" i="280" s="1"/>
  <c r="E50" i="280"/>
  <c r="E56" i="280" s="1"/>
  <c r="D50" i="280"/>
  <c r="D56" i="280" s="1"/>
  <c r="G42" i="280"/>
  <c r="F42" i="280"/>
  <c r="E42" i="280"/>
  <c r="D42" i="280"/>
  <c r="G30" i="280"/>
  <c r="F30" i="280"/>
  <c r="E30" i="280"/>
  <c r="D30" i="280"/>
  <c r="G22" i="280"/>
  <c r="F22" i="280"/>
  <c r="E22" i="280"/>
  <c r="D22" i="280"/>
  <c r="G15" i="280"/>
  <c r="F15" i="280"/>
  <c r="E15" i="280"/>
  <c r="D15" i="280"/>
  <c r="O341" i="277"/>
  <c r="N341" i="277"/>
  <c r="M341" i="277"/>
  <c r="L341" i="277"/>
  <c r="G341" i="277"/>
  <c r="F341" i="277"/>
  <c r="E341" i="277"/>
  <c r="D341" i="277"/>
  <c r="O330" i="277"/>
  <c r="N330" i="277"/>
  <c r="M330" i="277"/>
  <c r="L330" i="277"/>
  <c r="G330" i="277"/>
  <c r="F330" i="277"/>
  <c r="E330" i="277"/>
  <c r="D330" i="277"/>
  <c r="O319" i="277"/>
  <c r="N319" i="277"/>
  <c r="M319" i="277"/>
  <c r="L319" i="277"/>
  <c r="G319" i="277"/>
  <c r="F319" i="277"/>
  <c r="E319" i="277"/>
  <c r="D319" i="277"/>
  <c r="O310" i="277"/>
  <c r="N310" i="277"/>
  <c r="M310" i="277"/>
  <c r="L310" i="277"/>
  <c r="N24" i="270" s="1"/>
  <c r="G310" i="277"/>
  <c r="G332" i="277" s="1"/>
  <c r="F310" i="277"/>
  <c r="F332" i="277" s="1"/>
  <c r="E310" i="277"/>
  <c r="D310" i="277"/>
  <c r="D332" i="277" s="1"/>
  <c r="O303" i="277"/>
  <c r="N303" i="277"/>
  <c r="M303" i="277"/>
  <c r="L303" i="277"/>
  <c r="G303" i="277"/>
  <c r="F303" i="277"/>
  <c r="E303" i="277"/>
  <c r="D303" i="277"/>
  <c r="O276" i="277"/>
  <c r="N276" i="277"/>
  <c r="M276" i="277"/>
  <c r="L276" i="277"/>
  <c r="G276" i="277"/>
  <c r="F276" i="277"/>
  <c r="E276" i="277"/>
  <c r="D276" i="277"/>
  <c r="O234" i="277"/>
  <c r="N234" i="277"/>
  <c r="M234" i="277"/>
  <c r="L234" i="277"/>
  <c r="G234" i="277"/>
  <c r="F234" i="277"/>
  <c r="E234" i="277"/>
  <c r="D234" i="277"/>
  <c r="O230" i="277"/>
  <c r="N230" i="277"/>
  <c r="M230" i="277"/>
  <c r="L230" i="277"/>
  <c r="G230" i="277"/>
  <c r="F230" i="277"/>
  <c r="E230" i="277"/>
  <c r="D230" i="277"/>
  <c r="O212" i="277"/>
  <c r="N212" i="277"/>
  <c r="M212" i="277"/>
  <c r="L212" i="277"/>
  <c r="G212" i="277"/>
  <c r="G244" i="277" s="1"/>
  <c r="F212" i="277"/>
  <c r="F244" i="277" s="1"/>
  <c r="E212" i="277"/>
  <c r="E244" i="277" s="1"/>
  <c r="D212" i="277"/>
  <c r="D244" i="277" s="1"/>
  <c r="O198" i="277"/>
  <c r="N198" i="277"/>
  <c r="M198" i="277"/>
  <c r="L198" i="277"/>
  <c r="N13" i="270" s="1"/>
  <c r="G198" i="277"/>
  <c r="F198" i="277"/>
  <c r="E198" i="277"/>
  <c r="D198" i="277"/>
  <c r="O183" i="277"/>
  <c r="N183" i="277"/>
  <c r="M183" i="277"/>
  <c r="L183" i="277"/>
  <c r="N11" i="270" s="1"/>
  <c r="G183" i="277"/>
  <c r="F183" i="277"/>
  <c r="E183" i="277"/>
  <c r="D183" i="277"/>
  <c r="O103" i="277"/>
  <c r="N103" i="277"/>
  <c r="M103" i="277"/>
  <c r="L103" i="277"/>
  <c r="N10" i="270" s="1"/>
  <c r="G103" i="277"/>
  <c r="F103" i="277"/>
  <c r="E103" i="277"/>
  <c r="D103" i="277"/>
  <c r="O93" i="277"/>
  <c r="N93" i="277"/>
  <c r="M93" i="277"/>
  <c r="L93" i="277"/>
  <c r="N9" i="270" s="1"/>
  <c r="G93" i="277"/>
  <c r="F93" i="277"/>
  <c r="E93" i="277"/>
  <c r="D93" i="277"/>
  <c r="O80" i="277"/>
  <c r="N80" i="277"/>
  <c r="M80" i="277"/>
  <c r="L80" i="277"/>
  <c r="G80" i="277"/>
  <c r="F80" i="277"/>
  <c r="F82" i="277" s="1"/>
  <c r="E80" i="277"/>
  <c r="E82" i="277" s="1"/>
  <c r="D80" i="277"/>
  <c r="D82" i="277" s="1"/>
  <c r="O66" i="277"/>
  <c r="N66" i="277"/>
  <c r="M66" i="277"/>
  <c r="L66" i="277"/>
  <c r="G66" i="277"/>
  <c r="F66" i="277"/>
  <c r="E66" i="277"/>
  <c r="D66" i="277"/>
  <c r="O63" i="277"/>
  <c r="N63" i="277"/>
  <c r="M63" i="277"/>
  <c r="L63" i="277"/>
  <c r="G63" i="277"/>
  <c r="F63" i="277"/>
  <c r="F67" i="277" s="1"/>
  <c r="E63" i="277"/>
  <c r="D63" i="277"/>
  <c r="D67" i="277" s="1"/>
  <c r="O54" i="277"/>
  <c r="N54" i="277"/>
  <c r="M54" i="277"/>
  <c r="L54" i="277"/>
  <c r="G54" i="277"/>
  <c r="G55" i="277" s="1"/>
  <c r="F54" i="277"/>
  <c r="F55" i="277" s="1"/>
  <c r="E54" i="277"/>
  <c r="E55" i="277" s="1"/>
  <c r="D54" i="277"/>
  <c r="D55" i="277" s="1"/>
  <c r="O44" i="277"/>
  <c r="N44" i="277"/>
  <c r="M44" i="277"/>
  <c r="L44" i="277"/>
  <c r="N22" i="270" s="1"/>
  <c r="G44" i="277"/>
  <c r="F44" i="277"/>
  <c r="E44" i="277"/>
  <c r="D44" i="277"/>
  <c r="G41" i="277"/>
  <c r="F41" i="277"/>
  <c r="E41" i="277"/>
  <c r="D41" i="277"/>
  <c r="G28" i="277"/>
  <c r="F28" i="277"/>
  <c r="E28" i="277"/>
  <c r="D28" i="277"/>
  <c r="G23" i="277"/>
  <c r="F23" i="277"/>
  <c r="E23" i="277"/>
  <c r="D23" i="277"/>
  <c r="N12" i="270" l="1"/>
  <c r="N21" i="270"/>
  <c r="F29" i="270"/>
  <c r="N29" i="270"/>
  <c r="N19" i="270"/>
  <c r="F9" i="270"/>
  <c r="L56" i="280"/>
  <c r="D119" i="280"/>
  <c r="N119" i="280"/>
  <c r="F119" i="280"/>
  <c r="L119" i="280"/>
  <c r="F11" i="270" s="1"/>
  <c r="O119" i="280"/>
  <c r="G119" i="280"/>
  <c r="M119" i="280"/>
  <c r="E332" i="277"/>
  <c r="E334" i="277" s="1"/>
  <c r="O46" i="277"/>
  <c r="N46" i="277"/>
  <c r="M46" i="277"/>
  <c r="L46" i="277"/>
  <c r="N29" i="277"/>
  <c r="M29" i="277"/>
  <c r="O184" i="280"/>
  <c r="M88" i="280"/>
  <c r="M184" i="280"/>
  <c r="N88" i="280"/>
  <c r="N184" i="280"/>
  <c r="O88" i="280"/>
  <c r="L88" i="280"/>
  <c r="F10" i="270" s="1"/>
  <c r="L184" i="280"/>
  <c r="O29" i="277"/>
  <c r="N67" i="277"/>
  <c r="L67" i="277"/>
  <c r="M169" i="280"/>
  <c r="O169" i="280"/>
  <c r="N169" i="280"/>
  <c r="L169" i="280"/>
  <c r="M44" i="280"/>
  <c r="L332" i="277"/>
  <c r="M332" i="277"/>
  <c r="N332" i="277"/>
  <c r="O332" i="277"/>
  <c r="N244" i="277"/>
  <c r="O244" i="277"/>
  <c r="M244" i="277"/>
  <c r="L244" i="277"/>
  <c r="O82" i="277"/>
  <c r="N82" i="277"/>
  <c r="L82" i="277"/>
  <c r="M82" i="277"/>
  <c r="M55" i="277"/>
  <c r="N55" i="277"/>
  <c r="L55" i="277"/>
  <c r="O55" i="277"/>
  <c r="E29" i="277"/>
  <c r="G88" i="280"/>
  <c r="L44" i="280"/>
  <c r="D44" i="280"/>
  <c r="E44" i="280"/>
  <c r="N44" i="280"/>
  <c r="D198" i="280"/>
  <c r="F44" i="280"/>
  <c r="F198" i="280"/>
  <c r="N198" i="280"/>
  <c r="L198" i="280"/>
  <c r="M198" i="280"/>
  <c r="G44" i="280"/>
  <c r="O44" i="280"/>
  <c r="G198" i="280"/>
  <c r="O198" i="280"/>
  <c r="L29" i="277"/>
  <c r="D29" i="277"/>
  <c r="F29" i="277"/>
  <c r="D46" i="277"/>
  <c r="F46" i="277"/>
  <c r="G29" i="277"/>
  <c r="G46" i="277"/>
  <c r="G82" i="277"/>
  <c r="G67" i="277"/>
  <c r="O67" i="277"/>
  <c r="D334" i="277"/>
  <c r="E46" i="277"/>
  <c r="E67" i="277"/>
  <c r="M67" i="277"/>
  <c r="F88" i="280"/>
  <c r="E198" i="280"/>
  <c r="F334" i="277"/>
  <c r="G334" i="277"/>
  <c r="N31" i="270" l="1"/>
  <c r="F19" i="270"/>
  <c r="F31" i="270" s="1"/>
  <c r="N200" i="280"/>
  <c r="O334" i="277"/>
  <c r="O200" i="280"/>
  <c r="M200" i="280"/>
  <c r="L200" i="280"/>
  <c r="M334" i="277"/>
  <c r="N334" i="277"/>
  <c r="L334" i="277"/>
  <c r="N69" i="277"/>
  <c r="D69" i="277"/>
  <c r="D345" i="277" s="1"/>
  <c r="G200" i="280"/>
  <c r="G203" i="280" s="1"/>
  <c r="G234" i="280" s="1"/>
  <c r="F200" i="280"/>
  <c r="F69" i="277"/>
  <c r="E200" i="280"/>
  <c r="E203" i="280" s="1"/>
  <c r="L69" i="277"/>
  <c r="M69" i="277"/>
  <c r="E69" i="277"/>
  <c r="G69" i="277"/>
  <c r="G345" i="277" s="1"/>
  <c r="O69" i="277"/>
  <c r="D200" i="280"/>
  <c r="O203" i="280" l="1"/>
  <c r="O234" i="280" s="1"/>
  <c r="N203" i="280"/>
  <c r="M203" i="280"/>
  <c r="M234" i="280" s="1"/>
  <c r="L203" i="280"/>
  <c r="L234" i="280" s="1"/>
  <c r="N345" i="277"/>
  <c r="M345" i="277"/>
  <c r="O345" i="277"/>
  <c r="L345" i="277"/>
  <c r="F345" i="277"/>
  <c r="F203" i="280"/>
  <c r="F234" i="280" s="1"/>
  <c r="E345" i="277"/>
  <c r="D203" i="280"/>
  <c r="E234" i="280"/>
  <c r="N234" i="280" l="1"/>
  <c r="D234" i="280"/>
  <c r="J29" i="270" l="1"/>
  <c r="J19" i="270"/>
  <c r="C29" i="270"/>
  <c r="C19" i="270"/>
  <c r="C31" i="270" l="1"/>
  <c r="J31" i="270"/>
  <c r="I29" i="270"/>
  <c r="I19" i="270"/>
  <c r="I31" i="270" s="1"/>
  <c r="B29" i="270"/>
  <c r="B19" i="270"/>
  <c r="B31" i="270" l="1"/>
</calcChain>
</file>

<file path=xl/sharedStrings.xml><?xml version="1.0" encoding="utf-8"?>
<sst xmlns="http://schemas.openxmlformats.org/spreadsheetml/2006/main" count="4485" uniqueCount="1990">
  <si>
    <t>1. Informatikai eszközök, szoftverek beszerzése</t>
  </si>
  <si>
    <t>2.1. Dombóvári Város- és Lakásgazdálkodási Nkft. tagi kölcsön</t>
  </si>
  <si>
    <t>Kölcsönök visszatérülése</t>
  </si>
  <si>
    <t xml:space="preserve"> </t>
  </si>
  <si>
    <t xml:space="preserve">Önkormányzat </t>
  </si>
  <si>
    <t>Cím</t>
  </si>
  <si>
    <t>Alcím</t>
  </si>
  <si>
    <t>Cím neve</t>
  </si>
  <si>
    <t>I.</t>
  </si>
  <si>
    <t>IV.</t>
  </si>
  <si>
    <t>101. cím összesen:</t>
  </si>
  <si>
    <t>104. cím összesen:</t>
  </si>
  <si>
    <t>105. cím összesen:</t>
  </si>
  <si>
    <t>II.</t>
  </si>
  <si>
    <t>III.</t>
  </si>
  <si>
    <t>1. Tárgyi eszköz, ingatlanértékesítés</t>
  </si>
  <si>
    <t>V.</t>
  </si>
  <si>
    <t>Mindösszesen:</t>
  </si>
  <si>
    <t>103. cím összesen:</t>
  </si>
  <si>
    <t>VI.</t>
  </si>
  <si>
    <t>Felújítások</t>
  </si>
  <si>
    <t>VII.</t>
  </si>
  <si>
    <t>Személyi juttatások</t>
  </si>
  <si>
    <t>Összesen:</t>
  </si>
  <si>
    <t>eFt</t>
  </si>
  <si>
    <t>összesen:</t>
  </si>
  <si>
    <t>Dologi kiadások</t>
  </si>
  <si>
    <t>Önkormányzat költségvetési támogatása</t>
  </si>
  <si>
    <t>VIII.</t>
  </si>
  <si>
    <t>102. cím összesen:</t>
  </si>
  <si>
    <t>Önkormányzat</t>
  </si>
  <si>
    <t>1. Polgármesteri keret</t>
  </si>
  <si>
    <t>1. Helyi önkormányzat általános működésének és ágazati feladatainak támogatása</t>
  </si>
  <si>
    <t>I. alcím összesen:</t>
  </si>
  <si>
    <t>II. alcím összesen:</t>
  </si>
  <si>
    <t>III. alcím összesen:</t>
  </si>
  <si>
    <t>IV. alcím összesen:</t>
  </si>
  <si>
    <t>VI. alcím összesen:</t>
  </si>
  <si>
    <t>VII. alcím összesen:</t>
  </si>
  <si>
    <t>VIII. alcím összesen:</t>
  </si>
  <si>
    <t>kötelező
feladat</t>
  </si>
  <si>
    <t>önként vállalt
feladat</t>
  </si>
  <si>
    <t>Integrált Önkormányzati Szolgáltató Szervezet</t>
  </si>
  <si>
    <t>Dombóvári Közös Önkormányzati Hivatal</t>
  </si>
  <si>
    <t>104. cím összesen</t>
  </si>
  <si>
    <t>Ellátottak pénzbeli juttatásai</t>
  </si>
  <si>
    <t>Egyéb működési célú kiadások</t>
  </si>
  <si>
    <t>Beruházások</t>
  </si>
  <si>
    <t>Egyéb felhalmozási célú kiadások</t>
  </si>
  <si>
    <t>Beruházások összesen:</t>
  </si>
  <si>
    <t>1. Egyéb működési célú támogatások államháztartáson belülre</t>
  </si>
  <si>
    <t>2. Egyéb működési célú támogatások államháztartáson kívülre</t>
  </si>
  <si>
    <t>Munkaadókat terh. járulékok és szoc. hozzájár. adó</t>
  </si>
  <si>
    <t>V. alcím összesen:</t>
  </si>
  <si>
    <t>4. Általános tartalék</t>
  </si>
  <si>
    <t>Átvett pénzeszközök</t>
  </si>
  <si>
    <t>Közhatalmi bevételek</t>
  </si>
  <si>
    <t>1. Felhalmozási célú kölcsönök visszatérülése</t>
  </si>
  <si>
    <t>1. Helyi adók</t>
  </si>
  <si>
    <t>VI. alcím összesen</t>
  </si>
  <si>
    <t>IX.</t>
  </si>
  <si>
    <t>3. Céltartalék felhalmozási célú</t>
  </si>
  <si>
    <t>3. Céltartalék működési célú</t>
  </si>
  <si>
    <t>Felhalmozási bevételek</t>
  </si>
  <si>
    <t>1.2. Építményadó</t>
  </si>
  <si>
    <t>1.3. Idegenforgalmi adó</t>
  </si>
  <si>
    <t>1.1. Magánszemélyek kommunális adója</t>
  </si>
  <si>
    <t>1.4. Iparűzési adó</t>
  </si>
  <si>
    <t>1. Működési célú átvett pénzeszközök államháztartáson kívülről</t>
  </si>
  <si>
    <t>2. Felhalmozási célú átvett pénzeszközök államháztartáson kívülről</t>
  </si>
  <si>
    <t>2. Működési célú kölcsönök visszatérülése</t>
  </si>
  <si>
    <t>1. Egyéb felhalmozási célú támogatások államháztartáson belülre</t>
  </si>
  <si>
    <t>2. Egyéb felhalmozási célú támogatások államháztartáson kívülre</t>
  </si>
  <si>
    <t>1.1. Működési hitel</t>
  </si>
  <si>
    <t>1.2. Beruházási hitel</t>
  </si>
  <si>
    <t>1.3. Likvid hitel</t>
  </si>
  <si>
    <t>Finanszírozási kiadások</t>
  </si>
  <si>
    <t>1. Hitelek, kölcsönök törlesztése</t>
  </si>
  <si>
    <t>2. Államháztartáson belüli megelőlegezések visszafizetése</t>
  </si>
  <si>
    <t>2. Intézményi vagyonbiztosítás és felelősségbiztosítás</t>
  </si>
  <si>
    <t>1. Települési támogatás</t>
  </si>
  <si>
    <t>1.1. Lakhatáshoz kapcsolódó rendszeres kiadások viseléséhez</t>
  </si>
  <si>
    <t>2. Köztemetés</t>
  </si>
  <si>
    <t>3. Kiegészítő gyermekvédelmi támogatás</t>
  </si>
  <si>
    <t>Működési bevételek</t>
  </si>
  <si>
    <t>1. Dombóvár</t>
  </si>
  <si>
    <t>2. Szakcsi Kirendeltség</t>
  </si>
  <si>
    <t>2. Önkormányzati vagyon bérbeadás</t>
  </si>
  <si>
    <t>2.1. Víziközmű bérleti díj</t>
  </si>
  <si>
    <t>2.1.1. Szennyvízhálózat</t>
  </si>
  <si>
    <t>2.1.2. Ivóvízhálózat</t>
  </si>
  <si>
    <t>1.4. Közös Önkormányzati Hivatal működtetéséhez hozzájárulás</t>
  </si>
  <si>
    <t>1.4.1. Közös Önkormányzati Hivatal működtetéséhez hozzájárulás Szakcs</t>
  </si>
  <si>
    <t>1.4.2. Közös Önkormányzati Hivatal működtetéséhez hozzájárulás Lápafő</t>
  </si>
  <si>
    <t>1.4.3. Közös Önkormányzati Hivatal működtetéséhez hozzájárulás Várong</t>
  </si>
  <si>
    <t>1.1. Lakásszerzési támogatás, szociális kölcsön</t>
  </si>
  <si>
    <t>Működési és fejlesztési célú bevételek és kiadások mérlege</t>
  </si>
  <si>
    <t>Bevételek megnevezése</t>
  </si>
  <si>
    <t>Kiadások megnevezése</t>
  </si>
  <si>
    <t>Intézményi működési bevételek</t>
  </si>
  <si>
    <t>Munkaadókat terh. jár. és szoc. hozzáj. adó</t>
  </si>
  <si>
    <t>Állami hozzájárulások és támogatások</t>
  </si>
  <si>
    <t>Működési célú kölcsönök visszatérülése</t>
  </si>
  <si>
    <t>Rövidlejáratú hitel visszafizetése</t>
  </si>
  <si>
    <t>Működési célú maradvány</t>
  </si>
  <si>
    <t>Működési célú hitelfelvétel</t>
  </si>
  <si>
    <t>Működési célú kölcsönnyújtás</t>
  </si>
  <si>
    <t>Államháztartáson belüli megelőlegezések</t>
  </si>
  <si>
    <t>Céltartalék, általános tartalék (működési)</t>
  </si>
  <si>
    <t>Működési célú bevételek összesen:</t>
  </si>
  <si>
    <t>Működési célú kiadások összesen:</t>
  </si>
  <si>
    <t>Felhalmozási célú támogatás államháztartáson belülről</t>
  </si>
  <si>
    <t>Felhalmozási célú kölcsönök visszatérülése</t>
  </si>
  <si>
    <t>Felhalmozási célú maradvány</t>
  </si>
  <si>
    <t>Felhalmozási célú hitelfelvétel</t>
  </si>
  <si>
    <t>Felhalmozási célú kölcsönnyújtás</t>
  </si>
  <si>
    <t>Felhalmozási célú bevételek összesen:</t>
  </si>
  <si>
    <t>Felhalmozási célú kiadások összesen:</t>
  </si>
  <si>
    <t>Önkormányzati bevételek</t>
  </si>
  <si>
    <t>Önkormányzati kiadások</t>
  </si>
  <si>
    <t>Államháztartáson belüli megelőleg. visszafizetése</t>
  </si>
  <si>
    <t>Felújítások összesen:</t>
  </si>
  <si>
    <t>Felhalmozási célú hitel törlesztés</t>
  </si>
  <si>
    <t>3. Foglalkoztatás eü. szolg.</t>
  </si>
  <si>
    <t>4. Intézményi gáz</t>
  </si>
  <si>
    <t>5. Város- és községgazdálkodás</t>
  </si>
  <si>
    <t>1.1. Ingatlanok értékesítése</t>
  </si>
  <si>
    <t>1.2. Biztos Kezdet Gyerekház működtetésére</t>
  </si>
  <si>
    <t>1.3. Fogorvosi rendelő fenntartásához hozzájárulás</t>
  </si>
  <si>
    <t>1. Kisértékű tárgyi eszköz beszerzés</t>
  </si>
  <si>
    <t>1.1. Nemzeti Egészségbiztosítási Alapkezelőtől finanszírozás (védőnői ellátás, iskola eü.)</t>
  </si>
  <si>
    <t>1.2. Integrált Önkormányzati Szolgáltató Szervezet</t>
  </si>
  <si>
    <t>2.2. Integrált Önkormányzati Szolgáltató Szervezet</t>
  </si>
  <si>
    <t>2.4. Dombóvári Közös Önkormányzati Hivatal</t>
  </si>
  <si>
    <t>Céltartalék (felhalmozási)</t>
  </si>
  <si>
    <t>Egyéb felhalmozási célú kiadások Áht-n belülre, Áht-n kívülre</t>
  </si>
  <si>
    <t>Egyéb működési célú kiadások Áht-n belülre, Áht-n kívülre</t>
  </si>
  <si>
    <t>1. Működési célú maradvány</t>
  </si>
  <si>
    <t>2. Felhalmozási célú maradvány</t>
  </si>
  <si>
    <t>Felhalmozási célú állami támogatás</t>
  </si>
  <si>
    <t>1.1. Általános feladatok támogatása (B111)</t>
  </si>
  <si>
    <t>1.2. Egyes köznevelési feladatok támogatása (B112)</t>
  </si>
  <si>
    <t>1.3. Szociális, gyermekjóléti és gyermekétkeztetési feladatok támogatása (B113)</t>
  </si>
  <si>
    <t>1.4. Kulturális feladatok támogatása (B114)</t>
  </si>
  <si>
    <t>2.1. Tinódi Ház Nkft. működésére</t>
  </si>
  <si>
    <t>6. Helyi utak fenntartása</t>
  </si>
  <si>
    <t>2.2. Sporttámogatások sportszervezeteknek</t>
  </si>
  <si>
    <t>Dombóvári Százszorszép Óvoda és Bölcsőde</t>
  </si>
  <si>
    <t>106. cím összesen:</t>
  </si>
  <si>
    <t>3. Hitelek</t>
  </si>
  <si>
    <t>3.1. Működési hitel</t>
  </si>
  <si>
    <t>3.2. Beruházási hitel</t>
  </si>
  <si>
    <t>3.3. Likvid hitel</t>
  </si>
  <si>
    <t>Támogatások államháztartáson belülről</t>
  </si>
  <si>
    <t>1. Egyéb működési célú támogatások államháztartáson belülről</t>
  </si>
  <si>
    <t>2. Egyéb felhalmozási célú támogatások államháztartáson belülről</t>
  </si>
  <si>
    <t>1.4.4. Közös Önkormányzati Hivatal működtetéséhez hozzájárulás Csikóstőttős</t>
  </si>
  <si>
    <t>1.4.5. Közös Önkormányzati Hivatal működtetéséhez hozzájárulás Attala</t>
  </si>
  <si>
    <t xml:space="preserve">Működési bevételek </t>
  </si>
  <si>
    <t>101-104. intézmények összesen</t>
  </si>
  <si>
    <t>1. Választott tisztségviselők juttatásai</t>
  </si>
  <si>
    <t>3. Farkas Attila Uszoda</t>
  </si>
  <si>
    <t>4. Egyéb foglalkoztatottak személyi juttatásai</t>
  </si>
  <si>
    <t>4. Egyéb foglalkoztatottak</t>
  </si>
  <si>
    <t>5. A helyi önkormányzatok előző évi elszámolásából származó kiadások</t>
  </si>
  <si>
    <t>2. Ingatlanvásárlás</t>
  </si>
  <si>
    <t>Működési célú támogatások államháztartáson belülről</t>
  </si>
  <si>
    <t>105. cím összesen</t>
  </si>
  <si>
    <t>1.6.1. Önkormányzat</t>
  </si>
  <si>
    <t>1.5. Dombóvári Közös Önkormányzati Hivatal</t>
  </si>
  <si>
    <t xml:space="preserve">1.1. Dombóvári Szivárvány Óvoda </t>
  </si>
  <si>
    <t>2. Működési célú költségvetési támogatások és kiegészítő támogatások (B115)</t>
  </si>
  <si>
    <t>1. Közfoglalkoztatás támogatása</t>
  </si>
  <si>
    <t>2.3. Dombóvári Művelődési Ház, Könyvtár és Helytörténeti Gyűjtemény</t>
  </si>
  <si>
    <t>1.3. Dombóvári Művelődési Ház, Könyvtár és Helytörténeti Gyűjtemény</t>
  </si>
  <si>
    <t>2.1. Dombóvári Szivárvány Óvoda</t>
  </si>
  <si>
    <t>1.6.2. Önkormányzat (állami támogatás)</t>
  </si>
  <si>
    <t>Dombóvári Művelődési Ház, Könyvtár és Helytörténeti Gyűjtemény</t>
  </si>
  <si>
    <t>2. Közvetített szolgáltatások ellenértéke (intézményi gázfűtés miatt, háziorvosi rendelők, tábor, gyermekétkeztetés)</t>
  </si>
  <si>
    <t>1. Intézményi működési bevétel (segélyek visszafizetése, köztemetés, közig. bírság végrehajtásából, egyéb bevételek)</t>
  </si>
  <si>
    <t>21. Testvérvárosi kapcsolat kialakítása Gyergyószentmiklós településsel (pályázat)</t>
  </si>
  <si>
    <t>50. Tagdíj Kapos-menti Terület- és Vidékfejlesztési Társulásnak</t>
  </si>
  <si>
    <t>1.2. Rendkívüli települési támogatás temetési költségek finanszírozásához</t>
  </si>
  <si>
    <t>1.3. Rendkívüli települési támogatás megélhetésre</t>
  </si>
  <si>
    <t>1.4. Iskolakezdési támogatás</t>
  </si>
  <si>
    <t>1.5. Utazási támogatás</t>
  </si>
  <si>
    <t>1.6. Gyermek születésének támogatása</t>
  </si>
  <si>
    <t>1.1. Dombóvári Szociális és Gyermekjóléti Intézményfenntartó Társulás működésre átadott pénzeszköz</t>
  </si>
  <si>
    <t>1.2. Dombóvári Illyés Gyula Gimnázium Tehetséggondozó Program támogatása</t>
  </si>
  <si>
    <t>1.4. Bursa Hungarica felsőoktatási ösztöndíj pályázat</t>
  </si>
  <si>
    <t>2.11. Dombóvári Városgazdálkodási Nkft. részére önerő közfoglalkoztatáshoz</t>
  </si>
  <si>
    <t>1. Szőlőhegyre vezető kerékpárútnál híd megépítése</t>
  </si>
  <si>
    <t>3. Közvilágítás bővítése, korszerűsítése, fejlesztése</t>
  </si>
  <si>
    <t>4. Intézményi informatikai beszerzés</t>
  </si>
  <si>
    <t>5. Térfigyelő kamerarendszer bővítése</t>
  </si>
  <si>
    <t>2.1. Helyi védelem alatt álló épületek felújítására</t>
  </si>
  <si>
    <t>2.2. A Dombóvári Városgazdálkodási Nonprofit Kft. eszközvásárlásának támogatása</t>
  </si>
  <si>
    <t>2.3. TAO-s támogatáshoz önrész biztosítása</t>
  </si>
  <si>
    <t>3. Lakásgazdálkodás, bérleményhasznosítás - bérleti díj bevételek</t>
  </si>
  <si>
    <t>4. Közterület használati díj</t>
  </si>
  <si>
    <t>5. Terület bérbeadás</t>
  </si>
  <si>
    <t>6. Távhő vagyon bérbeadásából származó bevételek</t>
  </si>
  <si>
    <t>7. Farkas Attila Uszoda bevétele</t>
  </si>
  <si>
    <t>8. Balatonfenyvesi Ifjúsági Tábor bérbeadása</t>
  </si>
  <si>
    <t>2. Egyéb közhatalmi bevételek</t>
  </si>
  <si>
    <t>2.1. pótlék, bírság</t>
  </si>
  <si>
    <t>2.2. talajterhelési díj</t>
  </si>
  <si>
    <t>1.6. Nyári diákmunka támogatása</t>
  </si>
  <si>
    <t>1.7. Kiegészítő gyermekvédelmi támogatás</t>
  </si>
  <si>
    <t>1.8. EFOP-3.9.2-16-2017-00047 Humán kapacitások fejlesztése a Dombóvári járásban</t>
  </si>
  <si>
    <t>2.1. Döbrököztől szennyvízcsatlakozáshoz hozzájárulás</t>
  </si>
  <si>
    <t>2.2. Farkas Attila Uszoda vizesblokk és öltöző felújítására</t>
  </si>
  <si>
    <t>1. Szivárvány Óvodában megvalósuló beruházások</t>
  </si>
  <si>
    <t>2. Zöld Liget Tagóvodában megvalósuló beruházások</t>
  </si>
  <si>
    <t>1. Szivárvány Óvodában megvalósuló felújítások</t>
  </si>
  <si>
    <t>1. Kisértékű tárgyi eszköz beszerzés óvodába</t>
  </si>
  <si>
    <t>1. Óvodában megvalósuló felújítások</t>
  </si>
  <si>
    <t>2.5.1. Önkormányzat (pályázatok)</t>
  </si>
  <si>
    <t>2.5.2. Önkormányzat (bérlakások kiadásaira elkülönített)</t>
  </si>
  <si>
    <t>4. Elszámolásból származó bevételek (B116)</t>
  </si>
  <si>
    <t>9. Gunarasi gyerektábor</t>
  </si>
  <si>
    <t>1.3. Régészeti tárgyú pályázathoz önrész biztosítása</t>
  </si>
  <si>
    <t>4. Államháztartáson belüli megelőlegezések (B814)</t>
  </si>
  <si>
    <t>3. Felhalmozási célú költségvetési támogatások (B21)</t>
  </si>
  <si>
    <t>2.1. Lakosságtól szennyvízhozzájárulás</t>
  </si>
  <si>
    <t>2. Sportpályák (Szuhay Sportcentrum)</t>
  </si>
  <si>
    <t>államig.
feladat</t>
  </si>
  <si>
    <t>2020. tény</t>
  </si>
  <si>
    <t>2022. eredeti</t>
  </si>
  <si>
    <t>2020-22. év</t>
  </si>
  <si>
    <t>1. Bértámogatás</t>
  </si>
  <si>
    <t>2.1. Iparűzési adóhoz kapcsolódó kiegészítő támogatás</t>
  </si>
  <si>
    <t>4.1. 2021. évi elszámolás alapján keletkezett pótigény</t>
  </si>
  <si>
    <t>1.9. TOP-5.2.1-15-TL1-2016-00002 Szigetsor</t>
  </si>
  <si>
    <t>1.10. TOP-5.2.1-15-TL1-2016-00003 Kakasdomb-Erzsébet utca</t>
  </si>
  <si>
    <t>1.11. Kaposmenti Társulástól kapott támogatás</t>
  </si>
  <si>
    <t>2.3. TOP-7.1.1-16-H-ERFA-2018-00032  Szigeterdei Közösségi Tér kialakítása</t>
  </si>
  <si>
    <t>2.4. TOP-1.1.1-16-TL1-2017-00002  Tüskei iparterület fejlesztése és új iparterület kialakítása</t>
  </si>
  <si>
    <t>2.5. TOP-3.2.1-16-TL1-2019-00029 Dombóvári József Attila Általános Iskola energetikai korszerűsítése</t>
  </si>
  <si>
    <t>2.6. TOP-4.3.1-15-TL1-2016-00002 Mászlony - oázis az agrársivatagban</t>
  </si>
  <si>
    <t>2.7. TOP-4.3.1-15-TL1-2016-00003 A dombóvári Szigetsor-Vasút szegregátumok rehabilitációja</t>
  </si>
  <si>
    <t>2.8. TOP-4.3.1-15-TL1-2016-00004 DARK projekt</t>
  </si>
  <si>
    <t>2.9. Országos Bringapark Program 2022 pályázat</t>
  </si>
  <si>
    <t>1.1. Dombóvári HACS Egyesületnek nyújtott visszatérítendő támogatás</t>
  </si>
  <si>
    <t>1.2. Hamulyák Közalapítványnak nyújtott visszatérítendő támogatás</t>
  </si>
  <si>
    <t>2022. évi bevételek</t>
  </si>
  <si>
    <t>2022. évi kiadások</t>
  </si>
  <si>
    <t>3. Szivárvány Óvoda uszodájába kisértékű tárgyi eszköz beszerzés</t>
  </si>
  <si>
    <t>2. Szivárvány Óvoda uszodájában vízmelegítő rendszer javítása, csőcsere</t>
  </si>
  <si>
    <t>1. Művelődési Ház lift akkumulátor csere</t>
  </si>
  <si>
    <t>2. Kisértékű tárgyi eszköz beszerzés</t>
  </si>
  <si>
    <t>3. Kisértékű tárgyi eszköz beszerzés Szakcs</t>
  </si>
  <si>
    <t>5. TOP-7.1.1-16-H-ERFA-2018-00032  Szigeterdei Közösségi Tér kialakítása</t>
  </si>
  <si>
    <t>8. Útburkolati jelek festése</t>
  </si>
  <si>
    <t>7. Megsüllyedt közműaknafedlapok szintre emelése</t>
  </si>
  <si>
    <t>9. Belvízvédelem, települési vízellátás</t>
  </si>
  <si>
    <t>10. Ingatlanok üzemeltetése</t>
  </si>
  <si>
    <t>11. Köztisztaság, parkfenntartás</t>
  </si>
  <si>
    <t>12. Közterületen lévő fák, fasorok cseréje, telepítése, rendezése, nyesése, eseti fakivágások, növénybeszerzés</t>
  </si>
  <si>
    <t>13. Temetőfenntartás</t>
  </si>
  <si>
    <t>14. Közvilágítás - üzemeltetés, karbantartás, bérleti díj</t>
  </si>
  <si>
    <t>15. Katasztrófavédelemmel, közbiztonsággal kapcsolatos feladatok</t>
  </si>
  <si>
    <t>16. Környezet- és természetvédelmi feladatok</t>
  </si>
  <si>
    <t>17. Kamatfizetés</t>
  </si>
  <si>
    <t>17.1. Működési hitel után</t>
  </si>
  <si>
    <t>17.2. Beruházási hitel után</t>
  </si>
  <si>
    <t xml:space="preserve">18. Központi orvosi ügyelet </t>
  </si>
  <si>
    <t>19. Jogi tanácsadás</t>
  </si>
  <si>
    <t>20. Városi rendezvények</t>
  </si>
  <si>
    <t>22. Önkormányzati jogalkotás kiadásai</t>
  </si>
  <si>
    <t>23. Pandémia miatti védekezés kiadásai</t>
  </si>
  <si>
    <t>24. Helyi tömegközlekedés biztosítása</t>
  </si>
  <si>
    <t>25. Városmarketing és kommunikációs feladatok</t>
  </si>
  <si>
    <t>26. Balatonfenyvesi és Gunarasi Ifjúsági Tábor üzemeltetése</t>
  </si>
  <si>
    <t>26.1. Balatonfenyves</t>
  </si>
  <si>
    <t>26.2. Gunaras</t>
  </si>
  <si>
    <t>27. ÁFA befizetés (építési telkek, víziközmű bérleti díj)</t>
  </si>
  <si>
    <t>28. Sportpályák üzemeltetése</t>
  </si>
  <si>
    <t>29. Hulladékudvar üzemeltetése</t>
  </si>
  <si>
    <t>30. Településrendezési eszközök felülvizsgálata és módosítása</t>
  </si>
  <si>
    <t>31. Karácsonyi díszkivilágítás felszerelése, leszerelése</t>
  </si>
  <si>
    <t>32. TOP-5.2.1-15-TL1-2016-00001 A dombóvári Mászlony szegregátumban élők társadalmi integrációjának helyi szintű komplex programja</t>
  </si>
  <si>
    <t>33. TOP-5.2.1-15-TL1-2016-00002 pályázat A dombóvári Szigetsor-Vasút szegregátumban élők társadalmi integrációjának helyi szintű komplex programja</t>
  </si>
  <si>
    <t>34. TOP-5.2.1-15-TL1-2016-00003 A dombóvári Kakasdomb-Erzsébet utca szegregációval veszélyeztetett területén élők társadalmi integrációjának helyi szintű komplex programja</t>
  </si>
  <si>
    <t>35. TOP-4.3.1-15-TL1-2016-00002 Mászlony - oázis az agrársivatagban</t>
  </si>
  <si>
    <t>36. TOP-4.3.1-15-TL1-2016-00003 A dombóvári Szigetsor-Vasút szegregátumok rehabilitációja</t>
  </si>
  <si>
    <t>37. TOP-4.3.1-15-TL1-2016-00004 DARK projekt</t>
  </si>
  <si>
    <t>38. TOP-3.2.1-16-TL1-2018-00029 Dombóvári József Attila Általános Iskola energetikai korszerűsítése</t>
  </si>
  <si>
    <t>39. TOP-7.1.1-16-H-ERFA-2018-00032  Szigeterdei Közösségi Tér kialakítása</t>
  </si>
  <si>
    <t>40. KEHOP-5.4.1-16-2016-00131 Energiatudatos Dombóvár</t>
  </si>
  <si>
    <t>41. TOP-4.1.1-15-TL1-2020-00028 Dombóvár, Szabadság u. 2. szám alatti orvosi rendelő felújítása</t>
  </si>
  <si>
    <t>42. TOP-1.1.1-16-TL1-2017-00002  Tüskei iparterület fejlesztése és új iparterület kialakítása</t>
  </si>
  <si>
    <t>43. TOP-2.1.3-16-TL1-2021-00023 Dombóvár, Ady Endre utca csapadékvízelvezető rendszer rekonstrukciója</t>
  </si>
  <si>
    <t>44. TOP-2.1.3-16-TL1-2021-00024 Dombóvár, Fő utca csapadékvíz-elvezető rendszer rekonstrukciója I. ütem – nyugati utcarész</t>
  </si>
  <si>
    <t>45. TOP-2.1.3-16-TL1-2021-00025 Dombóvár, Fő utca csapadékvíz-elvezető rendszer rekonstrukciója II. ütem – keleti utcarész</t>
  </si>
  <si>
    <t>46. Farkas Attila Uszoda üzemeltetése</t>
  </si>
  <si>
    <t>47. Járdaprogram (1000m)</t>
  </si>
  <si>
    <t>48. Szúnyoggyérítés Dombóvár város közigazgatási területén</t>
  </si>
  <si>
    <t>49. Új közlekedési jelző- és utcanév táblák beszerzése</t>
  </si>
  <si>
    <t>51. Gyermekétkeztetés kiadásai</t>
  </si>
  <si>
    <t>52. Dombóvári Városgazdálkodási Nkft.-nek közszolgáltatási szerződés alapján fizetendő</t>
  </si>
  <si>
    <t>53. Dombóvár város grafikai arculatának terve</t>
  </si>
  <si>
    <t>54. Befejezetlen újdombóvári utcanyitásokhoz kapcsolódó tervezési feladatok</t>
  </si>
  <si>
    <t>55. Fenntartható Városfejlesztési Stratégia (FVS) stratégia kidolgozása</t>
  </si>
  <si>
    <t>56. Játszóterek felülvizsgálata, a szükséges és lehetséges javítási, felújítási munkák elvégzése</t>
  </si>
  <si>
    <t>57. Iskola egészségügyi feladat</t>
  </si>
  <si>
    <t>58. Dombóvári Belvárosi Általános Iskola aulájában található Színforgó című alkotás restaurálásához hozzájárulás</t>
  </si>
  <si>
    <t>59. Tanulmánytervek készítése</t>
  </si>
  <si>
    <t>1.7. Krízishelyzeti támogatás</t>
  </si>
  <si>
    <t>1.5. TOP-5.2.1-15-TL1-2016-00001 pályázat támogatási előleg visszafizetése</t>
  </si>
  <si>
    <t>1.6. Nemzetiségi önkormányzatok támogatása</t>
  </si>
  <si>
    <t>2.3. Mecsek Dráva Önkormányzati Társulás 2016. évi hozzájárulás</t>
  </si>
  <si>
    <t>2.4. Mecsek Dráva Önkormányzati Társulás 2022. évi hozzájárulás</t>
  </si>
  <si>
    <t>2.5. Civil szervezetek támogatása</t>
  </si>
  <si>
    <t>2.6. Kapos Alapítvány támogatása</t>
  </si>
  <si>
    <t>2.7. Dombóvári Városszépítő és Városvédő Egyesület támogatása</t>
  </si>
  <si>
    <t>2.8. Dombóvári Polgárőr Egyesület támogatása</t>
  </si>
  <si>
    <t>2.9. Dombóvári Ifjúsági Fúvószenekar támogatása</t>
  </si>
  <si>
    <t>2.10. Help-Dombóvár Egyesület támogatása</t>
  </si>
  <si>
    <t>2.12. Visszatérítendő támogatás Dombóvári HACS Egyesület részére</t>
  </si>
  <si>
    <t>2.13. Szociális konyha szolgáltatás bevétellel nem fedezett kiadásaira Magyar Máltai Szeretetszolgálat Egyesületnek</t>
  </si>
  <si>
    <t>5.1. 2021. évi állami támogatások elszámolása</t>
  </si>
  <si>
    <t>6. TOP-4.3.1-15-TL1-2016-00002 Mászlony - oázis az agrársivatagban</t>
  </si>
  <si>
    <t>7. TOP-4.3.1-15-TL1-2016-00003 A dombóvári Szigetsor-Vasút szegregátumok rehabilitációja</t>
  </si>
  <si>
    <t>8. TOP-4.3.1-15-TL1-2016-00004 DARK projekt</t>
  </si>
  <si>
    <t>9. TOP-7.1.1-16-H-ERFA-2018-00032  Szigeterdei Közösségi Tér kialakítása</t>
  </si>
  <si>
    <t>10. TOP-3.2.1-16-TL1-2018-00029 Dombóvári József Attila Általános Iskola energetikai korszerűsítése</t>
  </si>
  <si>
    <t>11. TOP-1.1.1-16-TL1-2017-00002  Tüskei iparterület fejlesztése és új iparterület kialakítása</t>
  </si>
  <si>
    <t>12. TOP-2.1.3-16-TL1-2021-00023 Dombóvár, Ady Endre utca csapadékvízelvezető rendszer rekonstrukciója</t>
  </si>
  <si>
    <t>13. TOP-2.1.3-16-TL1-2021-00024 Dombóvár, Fő utca csapadékvíz-elvezető rendszer rekonstrukciója I. ütem – nyugati utcarész</t>
  </si>
  <si>
    <t>14. TOP-2.1.3-16-TL1-2021-00025 Dombóvár, Fő utca csapadékvíz-elvezető rendszer rekonstrukciója II. ütem – keleti utcarész</t>
  </si>
  <si>
    <t>15. Parkoló kialakítása Járási Hivatal mögött, a rendőrség mellett</t>
  </si>
  <si>
    <t>16. Térségi Szabadidő- és Sportcentrum kialakítása</t>
  </si>
  <si>
    <t>17. Tüskei tónál pihenő ház tervezése, kivitelezése</t>
  </si>
  <si>
    <t>18. Bölcsődei fejlesztési program</t>
  </si>
  <si>
    <t>19. Új játszótér kialakítása</t>
  </si>
  <si>
    <t>20. Szuhay Sportcentrum világítás korszerűsítés</t>
  </si>
  <si>
    <t>21. Országos Bringapark Program 2022 pályázat</t>
  </si>
  <si>
    <t>1. Játszóterek felülvizsgálata, a szükséges és lehetséges javítási, felújítási munkák elvégzése</t>
  </si>
  <si>
    <t>3. TOP-4.1.1-15-TL1-2020-00028 Dombóvár, Szabadság u. 2. szám alatti orvosi rendelő felújítása</t>
  </si>
  <si>
    <t>4. TOP-4.3.1-15-TL1-2016-00002 Mászlony - oázis az agrársivatagban</t>
  </si>
  <si>
    <t>5. TOP-4.3.1-15-TL1-2016-00003 A dombóvári Szigetsor-Vasút szegregátumok rehabilitációja</t>
  </si>
  <si>
    <t>6. TOP-4.3.1-15-TL1-2016-00004 DARK projekt</t>
  </si>
  <si>
    <t>7. Víziközmű fejlesztés</t>
  </si>
  <si>
    <t>8. Pannónia út 7. szám alatti önkormányzati lakóépület felújítása</t>
  </si>
  <si>
    <t>9. Platán tér 1-3-5. épület villamos hálózat felújítás</t>
  </si>
  <si>
    <t>10. Teleki u. 14. sz. alatti önkormányzati lakóépület nyílászáróinak cseréje</t>
  </si>
  <si>
    <t>11. Új térkőburkolatú járda építése az Erzsébet utcában</t>
  </si>
  <si>
    <t>12. JAM csarnoknál új személyi bejárat kialakítás (Kinizsi u. 37.)</t>
  </si>
  <si>
    <t>13. Bölcsődei fejlesztési program</t>
  </si>
  <si>
    <t>14. Kiviteli terv a volt zeneiskola épületének felújítására</t>
  </si>
  <si>
    <t>1.1. Német Nemzetiségi Önkormányzat részére pályázati önrész biztosítása</t>
  </si>
  <si>
    <t>3.1. TOP-7.1.1-16-H-ERFA-2018-00032  Szigeterdei Közösségi Tér kialakítása tartalék</t>
  </si>
  <si>
    <t>3.2. TOP-1.1.1-16-TL1-2017-00002  Tüskei iparterület fejlesztése és új iparterület kialakítása tartalék</t>
  </si>
  <si>
    <t>3.3. TOP-2.1.3-16-TL1-2021-00023 Dombóvár, Ady Endre utca csapadékvízelvezető rendszer rekonstrukciója</t>
  </si>
  <si>
    <t>3.4. TOP-2.1.3-16-TL1-2021-00024 Dombóvár, Fő utca csapadékvíz-elvezető rendszer rekonstrukciója I. ütem – nyugati utcarész</t>
  </si>
  <si>
    <t>3.5. TOP-2.1.3-16-TL1-2021-00025 Dombóvár, Fő utca csapadékvíz-elvezető rendszer rekonstrukciója II. ütem – keleti utcarész</t>
  </si>
  <si>
    <t>3.6. Önerő - önkormányzati feladatellátást szolgáló fejlesztések 2022. évi pályázathoz</t>
  </si>
  <si>
    <t>3.7. Önrész KEHOP-2.1.11. pályázathoz</t>
  </si>
  <si>
    <t>Felhalmozási célú átvett pénzeszközök</t>
  </si>
  <si>
    <t>Működési célú átvett pénzeszközök</t>
  </si>
  <si>
    <t>2.5.3. Önkormányzat (víziközmű)</t>
  </si>
  <si>
    <t>Eredeti előirányzat</t>
  </si>
  <si>
    <t>22. Wifi4EU pályázat</t>
  </si>
  <si>
    <t>2.10. Wifi4EU pályázat</t>
  </si>
  <si>
    <t>3.1. Belterületi utak felújítása</t>
  </si>
  <si>
    <t>15. Belterületi utak felújítása</t>
  </si>
  <si>
    <t>1.12. Társulás nettósítási különbözet</t>
  </si>
  <si>
    <t>16. Platán tér 1-3-5. tetőtéri nyílászáróinak cseréje</t>
  </si>
  <si>
    <t>17. József Attila Általános Iskola étkező hidegburkolási munkái</t>
  </si>
  <si>
    <t>18. Szuhay SC tető vízszigetelési és bádogozási munkái</t>
  </si>
  <si>
    <t>23. Befejezetlen újdombóvári utcanyitásokhoz kapcsolódó tervezési feladatok</t>
  </si>
  <si>
    <t>60. Szuhay Sportcentrum világítás korszerűsítés</t>
  </si>
  <si>
    <t>61. Térzene Dombóváron pályázat kiadásai</t>
  </si>
  <si>
    <t>2.4. Dombó-Land Kft. részére pótbefizetés</t>
  </si>
  <si>
    <t>1.2. TOP-3.2.1-15-TL1-2016-00025 pályázat támogatás visszafizetés</t>
  </si>
  <si>
    <t>2.11. TOP-3.2.1-15-TL1-2016-00025 pályázat támogatás visszafizetésre Tamási Tankerületi Központtól</t>
  </si>
  <si>
    <t>1.7. Társulás nettósítási különbözet</t>
  </si>
  <si>
    <t>1.8. Humanitárius segély a kárpátaljai magyarok, ukrajnai menekültek megsegítésére</t>
  </si>
  <si>
    <t>6. Működési célú visszatérítendő támogatások, kölcsönök nyújtása államháztartáson kívülre</t>
  </si>
  <si>
    <t>6.1. Dombó-Land Kft. részére kamatmentes tagi kölcsön</t>
  </si>
  <si>
    <t>2.2. Dombó-Land Kft. tagi kölcsön visszafizetés</t>
  </si>
  <si>
    <t>1.3.1. Szociális ágazati összevont pótlék kifizetéséhez támogatás</t>
  </si>
  <si>
    <t>1.3.2. Egészségügyi kiegészítő pótlék kifizetéséhez támogatás</t>
  </si>
  <si>
    <t>6. Védőnők</t>
  </si>
  <si>
    <t>62. Védőnőkkel kapcsolatos dologi kiadások</t>
  </si>
  <si>
    <t>2. Választási bizottság tag átlagbér támogatás</t>
  </si>
  <si>
    <t>3. Közfoglalkoztatás támogatása</t>
  </si>
  <si>
    <t>4. Kormányhivatal bértámogatás</t>
  </si>
  <si>
    <t>5. NKA pályázat támogatás</t>
  </si>
  <si>
    <t>4. Országgyűlési választás kisértékű tárgyi eszköz</t>
  </si>
  <si>
    <t>24. Útépítés (2888/5. hrsz)</t>
  </si>
  <si>
    <t>1. Közfoglalkoztatás támogatás visszafizetése</t>
  </si>
  <si>
    <t>Egyéb működési célú kiadások összesen:</t>
  </si>
  <si>
    <t>4. Konyha kisértékű tárgyi eszköz</t>
  </si>
  <si>
    <t>2. Konyha kisértékű tárgyi eszköz</t>
  </si>
  <si>
    <t>1. Országgyűlési választásra</t>
  </si>
  <si>
    <t>2. Népszámlálásra</t>
  </si>
  <si>
    <t>2. TOP-3.2.1-16-TL1-2018-00029 Dombóvári József Attila Általános Iskola energetikai korszerűsítése</t>
  </si>
  <si>
    <t>63. „Rádió PLUSZ Dombóvár” rádiószolgáltatás költségei</t>
  </si>
  <si>
    <t>1.3. Hospital Alapítvány önkormányzatnak átadott vagyona</t>
  </si>
  <si>
    <t>2.14. Hospital Alapítvány végelszámolása után juttatott vagyon átadása</t>
  </si>
  <si>
    <t>1.4.1. Könyvtári célú érdekeltségnövelő támogatás</t>
  </si>
  <si>
    <t>1.8. Szennyvízcsatorna rákötés költségeinek támogatása</t>
  </si>
  <si>
    <t>25. Lidl áruháznál kijelölt gyalogos átkelőhely létesítése</t>
  </si>
  <si>
    <t>2.2. Az Ukrajnában kialakult fegyveres konfliktussal összefüggésben felmerült önkormányzati kiadások ellentételezése</t>
  </si>
  <si>
    <t>64. Térségi Szabadidő- és Sportcentrum kialakítása</t>
  </si>
  <si>
    <t>19. Dombóvári Belvárosi Általános Iskola aulájában található Színforgó című alkotás restaurálása</t>
  </si>
  <si>
    <t>10. Erzsébet tábor</t>
  </si>
  <si>
    <t>65. Erzsébet tábor</t>
  </si>
  <si>
    <t>26. Uszoda kisértékű tárgyi eszközök</t>
  </si>
  <si>
    <t>1.13. Mobil emlőszűrő állomás kitelepülési költségeinek finanszírozásához hozzájárulás</t>
  </si>
  <si>
    <t>11. Gyermekétkeztetés bevétele</t>
  </si>
  <si>
    <t>66. Mobil emlőszűrő állomás kitelepülési költségeinek finanszírozása</t>
  </si>
  <si>
    <t>5. Százszorszép Tagóvodában megvalósuló beruházások</t>
  </si>
  <si>
    <t>Dombóvári Szivárvány Óvoda (2022.08.31-ig)
Dombóvári Szivárvány
Óvoda és Bölcsőde (2022.09.01-től)</t>
  </si>
  <si>
    <t>1. Záró pénzkészlet átadása</t>
  </si>
  <si>
    <t>67. Orvosi rendelő felújítása miatt jelentkező bérleti díjak</t>
  </si>
  <si>
    <t>2.3. Önkormányzatok rendkívüli támogatása</t>
  </si>
  <si>
    <t>27. JAM csarnoknál új személyi bejárat kialakítás (Kinizsi u. 37.)</t>
  </si>
  <si>
    <t>68. Közbeszerzési eljárás a volt zeneiskola épületének felújítására</t>
  </si>
  <si>
    <t>69. Ukrajnából érkezett menekültekkel kapcsolatos kiadások</t>
  </si>
  <si>
    <t>70. Vis maior károk</t>
  </si>
  <si>
    <t>71. Energiamegtakarítást célzó intézkedések</t>
  </si>
  <si>
    <t>2.5. Támogatás a Rákóczi utcai egyházi temető ravatalozója előtetőjének megvalósításához</t>
  </si>
  <si>
    <t>15. Kölcsey F. u. 110-120. közötti út és járda burkolatának felújítása</t>
  </si>
  <si>
    <t>12. Hozzájárulás uszoda működtetéséhez</t>
  </si>
  <si>
    <t>1.9. TOP-5.1.2-15-TL1-2016-00002 Foglalkoztatási Paktum pályázat támogatás visszafizetése</t>
  </si>
  <si>
    <t>72. Bölcsődei fejlesztési program</t>
  </si>
  <si>
    <t>6. SZJA 1%</t>
  </si>
  <si>
    <t>7. EMMI támogatás</t>
  </si>
  <si>
    <t>6. Csikóstőttősi Tagóvoda kisértékű eszközök</t>
  </si>
  <si>
    <t>3. Csikóstőttősi Német Nemzetiségi Önkormányzattól kapott támogatáa</t>
  </si>
  <si>
    <t>Módosított előirányzat</t>
  </si>
  <si>
    <t>Teljesítés</t>
  </si>
  <si>
    <t>28. Kisértékű tárgyi eszköz beszerzés</t>
  </si>
  <si>
    <t>2022. mód. ei.</t>
  </si>
  <si>
    <t>2022. teljesítés</t>
  </si>
  <si>
    <t>2021. tény</t>
  </si>
  <si>
    <t>Hosszú lejáratú hitelek, kölcsönök</t>
  </si>
  <si>
    <t>Ft-ban</t>
  </si>
  <si>
    <t>Sorsz.</t>
  </si>
  <si>
    <t>Megnevezés</t>
  </si>
  <si>
    <t>Nyitó állomány</t>
  </si>
  <si>
    <t>Hitelfelvétel</t>
  </si>
  <si>
    <t>Törlesztés</t>
  </si>
  <si>
    <t>Következő évre esedékes törlesztés</t>
  </si>
  <si>
    <t>1.</t>
  </si>
  <si>
    <t>2.</t>
  </si>
  <si>
    <t>3.</t>
  </si>
  <si>
    <t>OTP - ÖNKORMÁNYZATI CÉLHITEL (013204158115)</t>
  </si>
  <si>
    <t>Záróállomány 2022.12.31-én</t>
  </si>
  <si>
    <t>Rövid lejáratú hitelek, kölcsönök</t>
  </si>
  <si>
    <t>Következő évi törlesztés</t>
  </si>
  <si>
    <t>-</t>
  </si>
  <si>
    <t>2022. évi nyitó állomány</t>
  </si>
  <si>
    <t>2022. évi záró állomány</t>
  </si>
  <si>
    <t>Garancia és kezességvállalás</t>
  </si>
  <si>
    <t>Garancia és kezességvállalás (függő)</t>
  </si>
  <si>
    <t>Kezesség típusa</t>
  </si>
  <si>
    <t>Kezességvállalás mértéke/hitelkeret
eFt</t>
  </si>
  <si>
    <t>Kezességvállalás kezdete</t>
  </si>
  <si>
    <t>Kezességvállalás időtartama/ lejárata</t>
  </si>
  <si>
    <t>Csökkenés 2023-ban</t>
  </si>
  <si>
    <t>2022. évi nyitó</t>
  </si>
  <si>
    <t>2022. évi növekedés</t>
  </si>
  <si>
    <t>2022. évi csökkenés</t>
  </si>
  <si>
    <t>2022. évi záró</t>
  </si>
  <si>
    <t>Csökkenés 2024-ben</t>
  </si>
  <si>
    <t>Munkaadókat terhelő járulékok és szociális hozzájárulási adó</t>
  </si>
  <si>
    <t>Kiadás összesen</t>
  </si>
  <si>
    <t>eredeti ei.</t>
  </si>
  <si>
    <t>módosított előirányzat</t>
  </si>
  <si>
    <t>teljesítés</t>
  </si>
  <si>
    <t>KÖH Dombóvár</t>
  </si>
  <si>
    <t>KÖH Szakcsi Kirendeltsége</t>
  </si>
  <si>
    <t>KÖH Attalai Kirendeltsége</t>
  </si>
  <si>
    <t>KÖH Csikóstőttősi Kirendeltsége</t>
  </si>
  <si>
    <t>2022. évi kiemelt kiadási előirányzata</t>
  </si>
  <si>
    <t>1. Tárgyi eszközök értékesítése</t>
  </si>
  <si>
    <t>Módosított</t>
  </si>
  <si>
    <t>Tényleges</t>
  </si>
  <si>
    <t>Évvégi eltérés</t>
  </si>
  <si>
    <t>December 31-ig ténylegesen felhasznált</t>
  </si>
  <si>
    <t>Eltérés</t>
  </si>
  <si>
    <t>mutató</t>
  </si>
  <si>
    <t>összeg (Ft)</t>
  </si>
  <si>
    <t>(Ft)</t>
  </si>
  <si>
    <t>Önkormányzati hivatal működésének támogatása - elismert hivatali létszám alapján</t>
  </si>
  <si>
    <t>Önkormányzati hivatal működésének támogatása - kiegészítés</t>
  </si>
  <si>
    <t>A zöldterület-gazdálkodással kapcsolatos feladatok ellátásának támogatása</t>
  </si>
  <si>
    <t>Közvilágítás fenntartásának támogatása</t>
  </si>
  <si>
    <t>Köztemető fenntartással kapcsolatos feladatok támogatása</t>
  </si>
  <si>
    <t>Közutak fenntartásának támogatása</t>
  </si>
  <si>
    <t>Egyéb önkormányzati feladatok támogatása</t>
  </si>
  <si>
    <t>Lakott külterülettel kapcsolatos feladatok támogatása</t>
  </si>
  <si>
    <t>Nem közművel összegyűjtött háztartási szennyvíz ártalmatlanítása</t>
  </si>
  <si>
    <t>1.1. A települési önkormányzatok működésének általános támogatása összesen</t>
  </si>
  <si>
    <t>Óvodaműködtetési támogatás
(óvoda napi nyitvatartási ideje eléri a nyolc órát)</t>
  </si>
  <si>
    <t>Óvodapedagógusok bértámogatása</t>
  </si>
  <si>
    <t>Nemzetiségi pótlék</t>
  </si>
  <si>
    <t>Óvodapedagógusok nevelő munkáját közvetlenül segítők bértámogatása</t>
  </si>
  <si>
    <t>1.2. A települési önkormányzatok egyes köznevelési feladatainak támogatása</t>
  </si>
  <si>
    <t>Család- és gyermekjóléti szolgálat</t>
  </si>
  <si>
    <t>Család- és gyermekjóléti központ</t>
  </si>
  <si>
    <t>Szociális étkeztetés - társulás által történő feladatellátás</t>
  </si>
  <si>
    <t>Házi segítségnyújtás - személyi gondozás - társulás által történő feladatellátás</t>
  </si>
  <si>
    <t>Tanyagondnoki szolgáltatás</t>
  </si>
  <si>
    <t>Időskorúak nappali intézményi ellátása - társulás által történő feladatellátás</t>
  </si>
  <si>
    <t>Demens személyek nappali intézményi ellátása - társulás által történő feladatellátás</t>
  </si>
  <si>
    <t>Hajléktalanok nappali intézményi ellátása</t>
  </si>
  <si>
    <t>Hajléktalanok nappali intézményi ellátása miniszter által kijelölt intézmény</t>
  </si>
  <si>
    <t>Támogató szolgáltatás - alaptámogatás</t>
  </si>
  <si>
    <t>Támogató szolgáltatás - teljesítménytámogatás</t>
  </si>
  <si>
    <t>Pszichiátriai betegek részére nyújtott közösségi alapellátás - alaptámogatás</t>
  </si>
  <si>
    <t>Pszichiátriai betegek részére nyújtott közösségi alapellátás - teljesítménytámogatás</t>
  </si>
  <si>
    <t>Szenvedélybetegek részére nyújtott közösségi alapellátás - alaptámogatás</t>
  </si>
  <si>
    <t>Szenvedélybetegek részére nyújtott közösségi alapellátás - teljesítménytámogatás</t>
  </si>
  <si>
    <t>Bölcsődei ellátás: a finanszírozás szempontjából elismert szakmai dolgozók bértámogatása (felsőfokú végzettségű)</t>
  </si>
  <si>
    <t>Bölcsődei ellátás: a finanszírozás szempontjából elismert szakmai dolgozók bértámogatása (középfokú végzettségű)</t>
  </si>
  <si>
    <t>Bölcsődei ellátás: bölcsődei üzemeltetési támogatás</t>
  </si>
  <si>
    <t>Szociális szakosított ellátások, gyermekek átmeneti gondozása: szakmai dolgozók bértámogatása</t>
  </si>
  <si>
    <t>Szociális szakosított ellátások, gyermekek átmeneti gondozása: intézmény-üzemeltetési támogatás</t>
  </si>
  <si>
    <t>1.3. A települési önkormányzatok által biztosított egyes szociális szakosított ellátások, valamint a gyermekek átmeneti gondozásával kapcsolatos feladatok támogatása</t>
  </si>
  <si>
    <t>Gyermekétkeztetés: dolgozók bértámogatása</t>
  </si>
  <si>
    <t>Gyermekétkeztetés: üzemeltetési támogatás</t>
  </si>
  <si>
    <t>A rászoruló gyermekek intézményen kívüli szünidei étkeztetésének támogatása</t>
  </si>
  <si>
    <t>1.4. Gyermekétkeztetés támogatása</t>
  </si>
  <si>
    <t>Összesen</t>
  </si>
  <si>
    <t>Az önkormányzat 2022. évi általános, köznevelési és szociális feladataihoz kapcsolódó támogatások elszámolása</t>
  </si>
  <si>
    <t>Kiegészítő támogatás az óvodapedagógusok minősítéséből adódó többletfeladatokhoz (alapfokozatú-ped.II 2022. január 1-jéig történő átsorolással szerezték meg)</t>
  </si>
  <si>
    <t>Kiegészítő támogatás az óvodapedagógusok minősítéséből adódó többletfeladatokhoz (alapfokozatú-ped. II, minősítést 2022. január 1-jei átsorolással szerezték meg)</t>
  </si>
  <si>
    <t>Kiegészítő támogatás az óvodapedagógusok minősítéséből adódó többletfeladatokhoz (alapfokozatú-mesterped., minősítést 2022. január 1-jei átsorolással szerezték meg)</t>
  </si>
  <si>
    <t>Kiegészítő támogatás az óvodapedagógusok minősítéséből adódó többletfeladatokhoz (alapfokozatú-mesterped. 2022. január 1-jéig történő átsorolással szerezték meg)</t>
  </si>
  <si>
    <t>A települési önkormányzatok szociális feladatainak egyéb támogatása</t>
  </si>
  <si>
    <t>adatok Ft-ban</t>
  </si>
  <si>
    <t>A központi költségvetésből támogatásként rendelkezésre bocsátott összeg</t>
  </si>
  <si>
    <t>Az önkormányzat  által az adott célra ténylegesen felhasznált összeg</t>
  </si>
  <si>
    <t>Az önkormányzat  által fel nem használt, de a következő évben jogszerűen felhasználható összeg</t>
  </si>
  <si>
    <t>A települési önkormányzatok szociális és gyermekjóléti feladatainak egyéb támogatása</t>
  </si>
  <si>
    <t>Önkormányzatok rendkívüli támogatása</t>
  </si>
  <si>
    <t>Szociális ágazati összevont pótlék és egészségügyi kiegészítő pótlék</t>
  </si>
  <si>
    <t>Óvodai és iskolai szociális segítő tevékenység támogatása</t>
  </si>
  <si>
    <t>A települési önkormányzatok könyvtári célú érdekeltségnövelő támogatása</t>
  </si>
  <si>
    <t>Helyi önkormányzatok működési célú költségvetési támogatásai összesen</t>
  </si>
  <si>
    <t>Mindösszesen</t>
  </si>
  <si>
    <t>Kettő évnél hosszabb felhasználási idejű támogatások elszámolása</t>
  </si>
  <si>
    <t>Az éves központi költségvetésből támogatásként rendelkezésre bocsátott összeg</t>
  </si>
  <si>
    <t>Az önkormányzat által a következő év(ek)ben felhasználható összeg</t>
  </si>
  <si>
    <t>Visszafizetési kötelezettség - az önkormányzat által a felhasználási határidőig fel nem használt összeg</t>
  </si>
  <si>
    <t>Önkormányzat által visszafizetett támogatás</t>
  </si>
  <si>
    <t>Közművelődési érdekeltségnövelő támogatás (2019. évi)</t>
  </si>
  <si>
    <t>Közművelődési érdekeltségnövelő támogatás (2020. évi)</t>
  </si>
  <si>
    <t>Muzeális intézmények szakmai támogatása (Kubinyi Ágoston Program) (2019. évi)</t>
  </si>
  <si>
    <t>Muzeális intézmények szakmai támogatása (Kubinyi Ágoston Program) (2020. évi)</t>
  </si>
  <si>
    <t>Belterületi utak, járdák, hidak felújítása (2020. évi)</t>
  </si>
  <si>
    <t>Belterületi utak, járdák, hidak felújítása (2021. évi)</t>
  </si>
  <si>
    <t>Tisztítsuk meg az országot! Pályázati támogatás (2020. évi)</t>
  </si>
  <si>
    <t>Bölcsődei fejlesztési program</t>
  </si>
  <si>
    <t>A helyi önkormányzat 2022. évi kiegészítő támogatásainak és egyéb kötött felhasználású támogatásainak elszámolása</t>
  </si>
  <si>
    <t>Települési önkormányzatok egyes kulturális feladatainak támogatása</t>
  </si>
  <si>
    <t>5. cím 2022. évi bérintézkedések támogatása</t>
  </si>
  <si>
    <t>Az önkormányzat által az adott célra ténylegesen felhasznált összeg 2017-2021 években</t>
  </si>
  <si>
    <t>Az önkormányzat által a 2022. évben és a következő év(ek)ben felhasználható támogatás</t>
  </si>
  <si>
    <t>Az önkormányzat által az adott célra ténylegesen felhasznált összeg 2022-ben</t>
  </si>
  <si>
    <t>Belterületi utak, járdák, hidak felújítása (2022. évi)</t>
  </si>
  <si>
    <t>Az Ukrajnában kialakult fegyveres konfliktussal összefüggésben felmerült önkormányzati kiadások ellentételezése (2022. évi)</t>
  </si>
  <si>
    <t>Európai Uniós támogatással megvalósuló programok, projektek bevételei, kiadásai</t>
  </si>
  <si>
    <t>Bevételek</t>
  </si>
  <si>
    <t>Ft</t>
  </si>
  <si>
    <t>szám</t>
  </si>
  <si>
    <t>azonosító</t>
  </si>
  <si>
    <t>program, projekt neve</t>
  </si>
  <si>
    <t>2022.</t>
  </si>
  <si>
    <t>TOP-5.2.1-15-TL1-2016-00001</t>
  </si>
  <si>
    <t>A dombóvári Mászlony szegregátumban élők társadalmi integrációjának helyi szintű komplex programja</t>
  </si>
  <si>
    <t xml:space="preserve">támogatás </t>
  </si>
  <si>
    <t>TOP-5.2.1-15-TL1-2016-00002</t>
  </si>
  <si>
    <t>A dombóvári Szigetsor-Vasút szegregátumban élők társadalmi integrációjának helyi szintű komplex programja</t>
  </si>
  <si>
    <t>TOP-5.2.1-15-TL1-2016-00003</t>
  </si>
  <si>
    <t>A dombóvári Kakasdomb-Erzsébet utca szegregációval veszélyeztetett területén élők társadalmi integrációjának helyi szintű komplex programja</t>
  </si>
  <si>
    <t>TOP-1.1.1-16-TL1-2017-00002</t>
  </si>
  <si>
    <t>Tüskei iparterület fejlesztése és új iparterület kialakítása 2017</t>
  </si>
  <si>
    <t>TOP-4.3.1-15-TL1-2016-00002</t>
  </si>
  <si>
    <t>Mászlony - oázis az agrársivatagban</t>
  </si>
  <si>
    <t>támogatás</t>
  </si>
  <si>
    <t>önkormányzati saját forrás</t>
  </si>
  <si>
    <t>TOP-4.3.1-15-TL1-2016-00003</t>
  </si>
  <si>
    <t>A dombóvári Szigetsor-Vasút szegregátumok rehabilitációja</t>
  </si>
  <si>
    <t>TOP-4.3.1-15-TL1-2016-00004</t>
  </si>
  <si>
    <t>DARK - Dombóvári Akcióterületi Rehabilitáció Kakasdomb-Erzsébet uztca szegregációval veszélyeztetett területen</t>
  </si>
  <si>
    <t xml:space="preserve"> TOP-7.1.1-16-H-ERFA-2018-00032</t>
  </si>
  <si>
    <t xml:space="preserve"> Szigeterdei Közösségi Tér kialakítása</t>
  </si>
  <si>
    <t>TOP-4.1.1-15-TL1-2020-00028</t>
  </si>
  <si>
    <t>Dombóvár, Szabadság u. 2. szám alatti orvosi rendelő felújítása</t>
  </si>
  <si>
    <t>TOP-2.1.3-00023</t>
  </si>
  <si>
    <t>DOMBÓVÁR, Ady Endre utca csapadékvíz elvezető rendszer rekonstrukciója</t>
  </si>
  <si>
    <t>TOP-2.1.3-00024</t>
  </si>
  <si>
    <t>DOMBÓVÁR, Fő utca csapadékvíz elvezető rendszer rekonstrukciója I. ütem - nyugati utcarész</t>
  </si>
  <si>
    <t>TOP-2.1.3-00025</t>
  </si>
  <si>
    <t>DOMBÓVÁR, Fő utca csapadékvíz elvezető rendszer rekonstrukciója II. ütem - keleti utcarész</t>
  </si>
  <si>
    <t>Bevételek összesen:</t>
  </si>
  <si>
    <t>Kiadások</t>
  </si>
  <si>
    <t>kiadás</t>
  </si>
  <si>
    <t>személyi</t>
  </si>
  <si>
    <t>járulék</t>
  </si>
  <si>
    <t>dologi kiadások (szolgáltatások)</t>
  </si>
  <si>
    <t>eszközbeszerzés</t>
  </si>
  <si>
    <t>tartalék</t>
  </si>
  <si>
    <t>túligénylés, ill. előleg visszautalása</t>
  </si>
  <si>
    <t>beruházás (ingatlan vásárlás költségei, építéshez kapcsolódó költségek, eszközbeszerzés)</t>
  </si>
  <si>
    <t xml:space="preserve">kiadás </t>
  </si>
  <si>
    <t xml:space="preserve">támogatás visszafizetés </t>
  </si>
  <si>
    <t>Kiadások összesen:</t>
  </si>
  <si>
    <t>2023-2024.</t>
  </si>
  <si>
    <t>TOP-3.2.1-16-TL1-2018-00029</t>
  </si>
  <si>
    <t>A Dombóvári József Attila Általános Iskola energetikai korszerűsítése</t>
  </si>
  <si>
    <t>2021.12.31-ig</t>
  </si>
  <si>
    <t>EFOP-3.9.2-16-2017-00047</t>
  </si>
  <si>
    <t>Humán kapacitások fejlesztése a Dombóvári járásban</t>
  </si>
  <si>
    <t>KEHOP-5.4.1-16-2016-00131</t>
  </si>
  <si>
    <t xml:space="preserve"> ENERGIATUDATOS DOMBÓVÁR - Az energiatudatos gondolkodást és életmódot elősegítő tematikus programsorozat szervezése és lebonyolítása a helyi közösségek bevonásával Dombóváron és térségében</t>
  </si>
  <si>
    <t>túlfizetés, ill. el nem számolt előleg visszautalása</t>
  </si>
  <si>
    <t>Dombóvári Szivárvány Óvoda</t>
  </si>
  <si>
    <t>Dombóvár Város Önkormányzata</t>
  </si>
  <si>
    <t>01        Alaptevékenység költségvetési bevételei</t>
  </si>
  <si>
    <t>02        Alaptevékenység költségvetési kiadásai</t>
  </si>
  <si>
    <t>I          Alaptevékenység költségvetési egyenlege (=01-02)</t>
  </si>
  <si>
    <t>03        Alaptevékenység finanszírozási bevételei</t>
  </si>
  <si>
    <t>04        Alaptevékenység finanszírozási kiadásai</t>
  </si>
  <si>
    <t>II         Alaptevékenység finanszírozási egyenlege (=03-04)</t>
  </si>
  <si>
    <t>A)        Alaptevékenység maradványa (=±I±II)</t>
  </si>
  <si>
    <t>05        Vállalkozási tevékenység költségvetési bevételei</t>
  </si>
  <si>
    <t>06        Vállalkozási tevékenység költségvetési kiadásai</t>
  </si>
  <si>
    <t>III        Vállalkozási tevékenység költségvetési egyenlege (=05-06)</t>
  </si>
  <si>
    <t>07        Vállalkozási tevékenység finanszírozási bevételei</t>
  </si>
  <si>
    <t>08        Vállalkozási tevékenység finanszírozási kiadásai</t>
  </si>
  <si>
    <t>IV        Vállalkozási tevékenység finanszírozási egyenlege (=07-08)</t>
  </si>
  <si>
    <t>B)        Vállalkozási tevékenység maradványa (=±III±IV)</t>
  </si>
  <si>
    <t>C)        Összes maradvány (=A+B)</t>
  </si>
  <si>
    <t>D)        Alaptevékenység kötelezettségvállalással terhelt maradványa</t>
  </si>
  <si>
    <t>E)        Alaptevékenység szabad maradványa (=A-D)</t>
  </si>
  <si>
    <t>F)        Vállalkozási tevékenységet terhelő befizetési kötelezettség</t>
  </si>
  <si>
    <t>G)        Vállalkozási tevékenység felhasználható maradványa (=B-F)</t>
  </si>
  <si>
    <t>2022. évi maradványkimutatás</t>
  </si>
  <si>
    <t>2022. évi intézményfinanszírozás elszámolása</t>
  </si>
  <si>
    <t>Dombóvári Szivárvány Óvoda és Bölcsőde</t>
  </si>
  <si>
    <t>Teljesítés dec. 31-ig</t>
  </si>
  <si>
    <t>Ingatlanok felújítása</t>
  </si>
  <si>
    <t>Felújítási célú előzetesen felszámított áfa</t>
  </si>
  <si>
    <t>2022. évi felújítások</t>
  </si>
  <si>
    <t>Egyéb tárgyi eszközök felújítása</t>
  </si>
  <si>
    <t>Immateriális javak beszerzése, létesítése</t>
  </si>
  <si>
    <t>Informatikai eszközök beszerzése, létesítése</t>
  </si>
  <si>
    <t>Egyéb tárgyi eszközök beszerzése, létesítése</t>
  </si>
  <si>
    <t>Beruházási célú előzetesen felszámított áfa</t>
  </si>
  <si>
    <t>Ingatlanok beszerzése, létesítése</t>
  </si>
  <si>
    <t>2022. évi beruházások</t>
  </si>
  <si>
    <t>Intézmény: DOMBÓVÁR VÁROS ÖNKORMÁNYZATA</t>
  </si>
  <si>
    <t>Intézmény: DOMBÓVÁRI MŰVELŐDÉSI HÁZ, KÖNYVTÁR ÉS HELYTÖRTÉNETI GYŰJTEMÉNY</t>
  </si>
  <si>
    <t>Intézmény: DOMBÓVÁRI KÖZÖS ÖNKORMÁNYZATI HIVATAL</t>
  </si>
  <si>
    <t>Törzsszáma: 733557</t>
  </si>
  <si>
    <t>Törzsszáma: 418191</t>
  </si>
  <si>
    <t>Törzsszáma: 418629</t>
  </si>
  <si>
    <t>Törzsszáma: 419154</t>
  </si>
  <si>
    <t>Törzsszáma: 812225</t>
  </si>
  <si>
    <t>Törzsszáma: 840406</t>
  </si>
  <si>
    <t>Sorszám</t>
  </si>
  <si>
    <t>Előző év</t>
  </si>
  <si>
    <t>Tárgyév</t>
  </si>
  <si>
    <t>Index (%)</t>
  </si>
  <si>
    <t>ESZKÖZÖK</t>
  </si>
  <si>
    <t>A/ NEMZETI VAGYONBA TARTOZÓ BEFEKTETETT ESZKÖZÖK</t>
  </si>
  <si>
    <t>A</t>
  </si>
  <si>
    <t>I. IMMATERIÁLIS JAVAK</t>
  </si>
  <si>
    <t>A/I</t>
  </si>
  <si>
    <t>1. Vagyoni értékű jogok</t>
  </si>
  <si>
    <t>A/I/1</t>
  </si>
  <si>
    <t>a) Forgalomképtelen törzsvagyon</t>
  </si>
  <si>
    <t>A/I/1/a</t>
  </si>
  <si>
    <t>b) Nemzetgazdasági szempontból kiemelt jelentőségű törzsvagyon</t>
  </si>
  <si>
    <t>A/I/1/b</t>
  </si>
  <si>
    <t>c) Korlátozottan forgalomképes vagyon</t>
  </si>
  <si>
    <t>A/I/1/c</t>
  </si>
  <si>
    <t>d) Üzleti vagyon</t>
  </si>
  <si>
    <t>A/I/1/d</t>
  </si>
  <si>
    <t>2. Szellemi termékek</t>
  </si>
  <si>
    <t>A/I/2</t>
  </si>
  <si>
    <t>A/I/2/a</t>
  </si>
  <si>
    <t>A/I/2/b</t>
  </si>
  <si>
    <t>A/I/2/c</t>
  </si>
  <si>
    <t>A/I/2/d</t>
  </si>
  <si>
    <t>3. Immateriális javak értékhelyesbítése</t>
  </si>
  <si>
    <t>A/I/3</t>
  </si>
  <si>
    <t>A/I/3/a</t>
  </si>
  <si>
    <t>A/I/3/b</t>
  </si>
  <si>
    <t>A/I/3/c</t>
  </si>
  <si>
    <t>A/I/3/d</t>
  </si>
  <si>
    <t>II. TÁRGYI ESZKÖZÖK</t>
  </si>
  <si>
    <t>A/II</t>
  </si>
  <si>
    <t>1. Ingatlanok és kapcsolódó vagyoni értékű jogok</t>
  </si>
  <si>
    <t>A/II/1</t>
  </si>
  <si>
    <t>A/II/1/a</t>
  </si>
  <si>
    <t>A/II/1/b</t>
  </si>
  <si>
    <t>A/II/1/c</t>
  </si>
  <si>
    <t>A/II/1/d</t>
  </si>
  <si>
    <t>2. Gépek, berendezések, felszerelések, járművek</t>
  </si>
  <si>
    <t>A/II/2</t>
  </si>
  <si>
    <t>A/II/2/a</t>
  </si>
  <si>
    <t>A/II/2/b</t>
  </si>
  <si>
    <t>A/II/2/c</t>
  </si>
  <si>
    <t>A/II/2/d</t>
  </si>
  <si>
    <t>3. Tenyészállatok</t>
  </si>
  <si>
    <t>A/II/3</t>
  </si>
  <si>
    <t>A/II/3/a</t>
  </si>
  <si>
    <t>A/II/3/b</t>
  </si>
  <si>
    <t>A/II/3/c</t>
  </si>
  <si>
    <t>A/II/3/d</t>
  </si>
  <si>
    <t>4. Beruházások, felújítások</t>
  </si>
  <si>
    <t>A/II/4</t>
  </si>
  <si>
    <t>A/II/4/a</t>
  </si>
  <si>
    <t>A/II/4/b</t>
  </si>
  <si>
    <t>A/II/4/c</t>
  </si>
  <si>
    <t>A/II/4/d</t>
  </si>
  <si>
    <t>5. Tárgyi eszközök értékhelyesbítése</t>
  </si>
  <si>
    <t>A/II/5</t>
  </si>
  <si>
    <t>A/II/5/a</t>
  </si>
  <si>
    <t>A/II/5/b</t>
  </si>
  <si>
    <t>A/II/5/c</t>
  </si>
  <si>
    <t>A/II/5/d</t>
  </si>
  <si>
    <t>III. BEFEKTETETT PÉNZÜGYI ESZKÖZÖK</t>
  </si>
  <si>
    <t>A/III</t>
  </si>
  <si>
    <t>1. Tartós részesedések</t>
  </si>
  <si>
    <t>A/III/1</t>
  </si>
  <si>
    <t>A/III/1/a</t>
  </si>
  <si>
    <t>A/III/1/b</t>
  </si>
  <si>
    <t>A/III/1/c</t>
  </si>
  <si>
    <t>A/III/1/d</t>
  </si>
  <si>
    <t>2. Tartós hitelviszonyt megtestesítő értékpapírok</t>
  </si>
  <si>
    <t>A/III/2</t>
  </si>
  <si>
    <t>A/III/2/a</t>
  </si>
  <si>
    <t>A/III/2/b</t>
  </si>
  <si>
    <t>A/III/2/c</t>
  </si>
  <si>
    <t>A/III/2/d</t>
  </si>
  <si>
    <t>3. Befektetett pénzügyi eszközök értékhelyesbítése</t>
  </si>
  <si>
    <t>A/III/3</t>
  </si>
  <si>
    <t>A/III/3/a</t>
  </si>
  <si>
    <t>A/III/3/b</t>
  </si>
  <si>
    <t>A/III/3/c</t>
  </si>
  <si>
    <t>A/III/3/d</t>
  </si>
  <si>
    <t>IV. KONCESSZIÓBA, VAGYONKEZELÉSBE ADOTT ESZKÖZÖK</t>
  </si>
  <si>
    <t>A/IV</t>
  </si>
  <si>
    <t>1.Koncesszióba, vagyonkezelésbe adott eszközök</t>
  </si>
  <si>
    <t>A/IV/1</t>
  </si>
  <si>
    <t>A/IV/1/a</t>
  </si>
  <si>
    <t>A/IV/1/b</t>
  </si>
  <si>
    <t>A/IV/1/c</t>
  </si>
  <si>
    <t>A/IV/1/d</t>
  </si>
  <si>
    <t>2. Koncesszióba, vagyonkezelésbe adott eszközök értékhelyesbítése</t>
  </si>
  <si>
    <t>A/IV/2</t>
  </si>
  <si>
    <t>A/IV/2/a</t>
  </si>
  <si>
    <t>A/IV/2/b</t>
  </si>
  <si>
    <t>A/IV/2/c</t>
  </si>
  <si>
    <t>A/IV/2/d</t>
  </si>
  <si>
    <t>B/ NEMZETI VAGYONBA TARTOZÓ FORGÓESZKÖZÖK</t>
  </si>
  <si>
    <t>B</t>
  </si>
  <si>
    <t>I. Készletek</t>
  </si>
  <si>
    <t>B/I</t>
  </si>
  <si>
    <t>II. Értékpapírok</t>
  </si>
  <si>
    <t>B/II</t>
  </si>
  <si>
    <t>C/ PÉNZESZKÖZÖK</t>
  </si>
  <si>
    <t>C</t>
  </si>
  <si>
    <t>I. Lekötött bankbetétek</t>
  </si>
  <si>
    <t>C/I</t>
  </si>
  <si>
    <t>II. Pénztárak, csekkek, betétkönyvek</t>
  </si>
  <si>
    <t>C/II</t>
  </si>
  <si>
    <t>III. Forintszámlák</t>
  </si>
  <si>
    <t>C/III</t>
  </si>
  <si>
    <t>IV. Devizaszámlák</t>
  </si>
  <si>
    <t>C/IV</t>
  </si>
  <si>
    <t>D/ KÖVETELÉSEK</t>
  </si>
  <si>
    <t>D</t>
  </si>
  <si>
    <t>I. Költségvetési évben esedékes követelések</t>
  </si>
  <si>
    <t>D/I</t>
  </si>
  <si>
    <t>II. Költségvetési évet követően esedékes követelések</t>
  </si>
  <si>
    <t>D/II</t>
  </si>
  <si>
    <t>III. Követelés jellegű sajátos elszámolások</t>
  </si>
  <si>
    <t>D/III</t>
  </si>
  <si>
    <t>E/ EGYÉB SAJÁTOS ESZKÖZOLDALI ELSZÁMOLÁSOK</t>
  </si>
  <si>
    <t>E</t>
  </si>
  <si>
    <t>F/ AKTÍV IDŐBELI ELHATÁROLÁSOK</t>
  </si>
  <si>
    <t>F</t>
  </si>
  <si>
    <t>ESZKÖZÖK ÖSSZESEN</t>
  </si>
  <si>
    <t>A+..+F</t>
  </si>
  <si>
    <t>FORRÁSOK</t>
  </si>
  <si>
    <t>G/ SAJÁT TŐKE</t>
  </si>
  <si>
    <t>G</t>
  </si>
  <si>
    <t>I. Nemzeti vagyon induláskori értéke</t>
  </si>
  <si>
    <t>G/I</t>
  </si>
  <si>
    <t>II. Nemzeti vagyon változásai</t>
  </si>
  <si>
    <t>G/II</t>
  </si>
  <si>
    <t>III. Egyéb eszközök induláskori értéke és változásai</t>
  </si>
  <si>
    <t>G/III</t>
  </si>
  <si>
    <t>IV. Felhalmozott eredmény</t>
  </si>
  <si>
    <t>G/IV</t>
  </si>
  <si>
    <t>V. Eszközök értékhelyesbítésének forrása</t>
  </si>
  <si>
    <t>G/V</t>
  </si>
  <si>
    <t>VI. Mérleg szerinti eredmény</t>
  </si>
  <si>
    <t>G/VI</t>
  </si>
  <si>
    <t>H/ KÖTELEZETTSÉGEK</t>
  </si>
  <si>
    <t>H</t>
  </si>
  <si>
    <t>I. Költségvetési évben esedékes kötelezettségek</t>
  </si>
  <si>
    <t>H/I</t>
  </si>
  <si>
    <t>II. Költségvetési évet követően esedékes kötelezettségek</t>
  </si>
  <si>
    <t>H/II</t>
  </si>
  <si>
    <t>III. Kötelezettség jellegű sajátos elszámolások</t>
  </si>
  <si>
    <t>H/III</t>
  </si>
  <si>
    <t>I/ KINCSTÁRI SZÁMLAVEZETÉSSEL KAPCSOLATOS ELSZÁMOLÁSOK</t>
  </si>
  <si>
    <t>I</t>
  </si>
  <si>
    <t>J/ PASSZÍV IDŐBELI ELHATÁROLÁSOK (=K/1+K/2+K/3)</t>
  </si>
  <si>
    <t>J</t>
  </si>
  <si>
    <t>FORRÁSOK ÖSSZESEN</t>
  </si>
  <si>
    <t>G+...+J</t>
  </si>
  <si>
    <t>EGYÉB ADATOK ÉS MÉRLEGEN KÍVÜLI TÉTELEK</t>
  </si>
  <si>
    <t>L</t>
  </si>
  <si>
    <t>"0"-ra írt eszközök</t>
  </si>
  <si>
    <t>L/1</t>
  </si>
  <si>
    <t>Használatban lévő kisértékű immateriális javak, tárgyi eszközök</t>
  </si>
  <si>
    <t>L/2</t>
  </si>
  <si>
    <t>Használatban lévő készletek</t>
  </si>
  <si>
    <t>L/3</t>
  </si>
  <si>
    <t>01-02. számlacsoportban nyilvántartott eszközök (Áht-n belüli vagyonkezelésbe adott, bérbevett, letétbe, bizományba, üzemeltetésre átvett, stb.)</t>
  </si>
  <si>
    <t>L/4</t>
  </si>
  <si>
    <t>A nemzeti vagyonról szóló 2011. évi CXCVI. törvény 1. § (2) bekezdés g) és h) pontja szerinti kulturális javak és régészeti leletek (bekerülési érték nélküli)</t>
  </si>
  <si>
    <t>L/5</t>
  </si>
  <si>
    <t>Függő követelések</t>
  </si>
  <si>
    <t>L/6</t>
  </si>
  <si>
    <t>Függő kötelezettségek</t>
  </si>
  <si>
    <t>L/7</t>
  </si>
  <si>
    <t>Biztos (jövőbeni) követelések</t>
  </si>
  <si>
    <t>L/8</t>
  </si>
  <si>
    <t>Vagyonkimutatás - 2022</t>
  </si>
  <si>
    <t>Intézmény: DOMBÓVÁRI SZIVÁRVÁNY ÓVODA ÉS BÖLCSŐDE</t>
  </si>
  <si>
    <t>Költségvetési engedélyezett létszámkeret
(álláshely)</t>
  </si>
  <si>
    <t>Zárólétszám</t>
  </si>
  <si>
    <t>Átlagos statisztikai állományi létszám</t>
  </si>
  <si>
    <t>Átlagos statisztikai állományi létszámból közfoglalkoztatott</t>
  </si>
  <si>
    <t>Dombóvári Műv.Ház, Könyvtár és Helytörténeti Gyűjt.</t>
  </si>
  <si>
    <t>Dombóvár Város Önkormányzatának és intézményeinek 2022. évi létszámalakulása (fő)</t>
  </si>
  <si>
    <t>Integrált Önkormányzati Szolgáltató Szervezet (2022.06.30-ig)</t>
  </si>
  <si>
    <t>Dombóvári Százszorszép Óvoda és Bölcsőde 2022.08.31-ig</t>
  </si>
  <si>
    <t>Pénzeszközök változásának bemutatása</t>
  </si>
  <si>
    <t>#</t>
  </si>
  <si>
    <t>Összeg (a főkönyvben szereplő előjelnek megfelően) Ft-ban</t>
  </si>
  <si>
    <t>01</t>
  </si>
  <si>
    <t>A. 32-33. számlák nyitó tárgyidőszaki egyenlege összesen ( =2+3)</t>
  </si>
  <si>
    <t>03</t>
  </si>
  <si>
    <t>33. számlák nyitó tárgyidőszaki egyenlege [+(331-3318) + (332-3328)]</t>
  </si>
  <si>
    <t>04</t>
  </si>
  <si>
    <t>B. Korrekciós tételek összesen: (5+6+7+8-9-10-11-12-13-14+15-16-23-30-31-32-33-34-35-36+39+42+43+44+45+46+47-50+51-52)</t>
  </si>
  <si>
    <t>05</t>
  </si>
  <si>
    <t>Kiadások nyilvántartási ellenszámla  tárgyidőszaki egyenlege [-003]</t>
  </si>
  <si>
    <t>06</t>
  </si>
  <si>
    <t>Bevételek nyilvántartási ellenszámla  tárgyidőszaki egyenlege [+005]</t>
  </si>
  <si>
    <t>07</t>
  </si>
  <si>
    <t>Előző év költségvetési maradványának igénybevétele teljesítése tárgyidőszaki egyenlege [-0981313]</t>
  </si>
  <si>
    <t>16</t>
  </si>
  <si>
    <t>Adott előlegek számla  tárgyidőszaki forgalma összesen [+/-3651]</t>
  </si>
  <si>
    <t>18</t>
  </si>
  <si>
    <t>Beruházásokra, felújításokra adott előlegek tárgyidőszaki forgalma [+/-36512]</t>
  </si>
  <si>
    <t>22</t>
  </si>
  <si>
    <t>Túlfizetések, téves és visszajáró kifizetések tárgyidőszaki forgalma [+/-36516]</t>
  </si>
  <si>
    <t>34</t>
  </si>
  <si>
    <t>Folyósított, megelőlegezett társadalombiztosítási és családtámogatási ellátások elszámolása számla tárgyidőszaki forgalma [+/-3657]</t>
  </si>
  <si>
    <t>39</t>
  </si>
  <si>
    <t>Kapott előlegek tárgyidőszaki forgalma [+/-3671]</t>
  </si>
  <si>
    <t>40</t>
  </si>
  <si>
    <t>Túlfizetések, téves és visszajáró befizetések tárgyidőszaki forgalma [+/-36711]</t>
  </si>
  <si>
    <t>42</t>
  </si>
  <si>
    <t>Továbbadási célból folyósított támogatások, ellátások elszámolása számla tárgyidőszaki forgalma [+/-3672]</t>
  </si>
  <si>
    <t>43</t>
  </si>
  <si>
    <t>Más szervezetet megillető bevételek elszámolása számla tárgyidőszaki forgalma [+/-3673]</t>
  </si>
  <si>
    <t>46</t>
  </si>
  <si>
    <t>Letétre, megőrzésre, fedezetkezelésre átvett pénzeszközök, biztosítékok tárgyidőszaki forgalma [+/-3678]</t>
  </si>
  <si>
    <t>53</t>
  </si>
  <si>
    <t>C. 32-33. számlák számított tárgyidőszaki záró egyenlege (A + B)</t>
  </si>
  <si>
    <t>54</t>
  </si>
  <si>
    <t>D. 32-33. számlák főkönyvi kivonat szerinti záró tárgyidőszaki egyenlege [+32 + (331-3318) + (332-3328)]</t>
  </si>
  <si>
    <t>64</t>
  </si>
  <si>
    <t>Tájékoztató adat: Kincsárban vezetett forintszámlák tárgyidőszaki záró állománya [3312]</t>
  </si>
  <si>
    <t>15</t>
  </si>
  <si>
    <t>Kapott előleghez kapcsolódó fizetendő általános forgalmi adó tárgyidőszaki forgalma  [+/-36421]</t>
  </si>
  <si>
    <t>20</t>
  </si>
  <si>
    <t>Igénybevett szolgáltatásokra adott előlegek tárgyidőszaki forgalma [+/-36514]</t>
  </si>
  <si>
    <t>35</t>
  </si>
  <si>
    <t>Letétre, megőrzésre, fedezetkezelésre átadott pénzeszközök, biztosítékok számla tárgyidőszaki forgalma  [+/-3659]</t>
  </si>
  <si>
    <t>41</t>
  </si>
  <si>
    <t>Egyéb kapott előlegek tárgyidőszaki forgalma [+/-36712]</t>
  </si>
  <si>
    <t>Intézmény: DOMBÓVÁRI SZÁZSZORSZÉP ÓVODA ÉS BÖLCSŐDE (MEGSZŰNT INTÉZMÉNY)</t>
  </si>
  <si>
    <t>Intézmény: INTEGRÁLT ÖNKORMÁNYZATI SZOLGÁLTATÓ SZERVEZET (MEGSZŰNT INTÉZMÉNY)</t>
  </si>
  <si>
    <t>Önkormányzati konszolidált beszámoló - Költségvetési kiadások (adatok Ft-ban)</t>
  </si>
  <si>
    <t>Konszolidálás előtti összeg</t>
  </si>
  <si>
    <t>Konszolidálás</t>
  </si>
  <si>
    <t>Konszolidált összeg</t>
  </si>
  <si>
    <t>Törvény szerinti illetmények, munkabérek (K1101)</t>
  </si>
  <si>
    <t>02</t>
  </si>
  <si>
    <t>Normatív jutalmak (K1102)</t>
  </si>
  <si>
    <t>Céljuttatás, projektprémium (K1103)</t>
  </si>
  <si>
    <t>Készenléti, ügyeleti, helyettesítési díj, túlóra, túlszolgálat (K1104)</t>
  </si>
  <si>
    <t>Végkielégítés (K1105)</t>
  </si>
  <si>
    <t>Jubileumi jutalom (K1106)</t>
  </si>
  <si>
    <t>Béren kívüli juttatások (K1107)</t>
  </si>
  <si>
    <t>08</t>
  </si>
  <si>
    <t>Ruházati költségtérítés (K1108)</t>
  </si>
  <si>
    <t>09</t>
  </si>
  <si>
    <t>Közlekedési költségtérítés (K1109)</t>
  </si>
  <si>
    <t>10</t>
  </si>
  <si>
    <t>Egyéb költségtérítések (K1110)</t>
  </si>
  <si>
    <t>11</t>
  </si>
  <si>
    <t>Lakhatási támogatások (K1111)</t>
  </si>
  <si>
    <t>12</t>
  </si>
  <si>
    <t>Szociális támogatások (K1112)</t>
  </si>
  <si>
    <t>13</t>
  </si>
  <si>
    <t>Foglalkoztatottak egyéb személyi juttatásai (&amp;gt;=14) (K1113)</t>
  </si>
  <si>
    <t>14</t>
  </si>
  <si>
    <t>ebből:biztosítási díjak (K1113)</t>
  </si>
  <si>
    <t>Foglalkoztatottak személyi juttatásai (=01+…+13) (K11)</t>
  </si>
  <si>
    <t>Választott tisztségviselők juttatásai (K121)</t>
  </si>
  <si>
    <t>17</t>
  </si>
  <si>
    <t>Munkavégzésre irányuló egyéb jogviszonyban nem saját foglalkoztatottnak fizetett juttatások (K122)</t>
  </si>
  <si>
    <t>Egyéb külső személyi juttatások (K123)</t>
  </si>
  <si>
    <t>19</t>
  </si>
  <si>
    <t>Külső személyi juttatások (=16+17+18) (K12)</t>
  </si>
  <si>
    <t>Személyi juttatások (=15+19) (K1)</t>
  </si>
  <si>
    <t>21</t>
  </si>
  <si>
    <t>Munkaadókat terhelő járulékok és szociális hozzájárulási adó (=22+…+27) (K2)</t>
  </si>
  <si>
    <t>ebből: szociális hozzájárulási adó (K2)</t>
  </si>
  <si>
    <t>23</t>
  </si>
  <si>
    <t>ebből: rehabilitációs hozzájárulás (K2)</t>
  </si>
  <si>
    <t>24</t>
  </si>
  <si>
    <t>ebből: egészségügyi hozzájárulás (K2)</t>
  </si>
  <si>
    <t>25</t>
  </si>
  <si>
    <t>ebből: táppénz hozzájárulás (K2)</t>
  </si>
  <si>
    <t>26</t>
  </si>
  <si>
    <t>ebből: munkaadót a foglalkoztatottak részére történő kifizetésekkel kapcsolatban terhelő más járulék jellegű kötelezettségek (K2)</t>
  </si>
  <si>
    <t>27</t>
  </si>
  <si>
    <t>ebből: munkáltatót terhelő személyi jövedelemadó (K2)</t>
  </si>
  <si>
    <t>28</t>
  </si>
  <si>
    <t>Szakmai anyagok beszerzése (K311)</t>
  </si>
  <si>
    <t>29</t>
  </si>
  <si>
    <t>Üzemeltetési anyagok beszerzése (K312)</t>
  </si>
  <si>
    <t>30</t>
  </si>
  <si>
    <t>Árubeszerzés (K313)</t>
  </si>
  <si>
    <t>31</t>
  </si>
  <si>
    <t>Készletbeszerzés (=28+29+30) (K31)</t>
  </si>
  <si>
    <t>32</t>
  </si>
  <si>
    <t>Informatikai szolgáltatások igénybevétele (K321)</t>
  </si>
  <si>
    <t>33</t>
  </si>
  <si>
    <t>Egyéb kommunikációs szolgáltatások (K322)</t>
  </si>
  <si>
    <t>Kommunikációs szolgáltatások (=32+33) (K32)</t>
  </si>
  <si>
    <t>Közüzemi díjak (K331)</t>
  </si>
  <si>
    <t>36</t>
  </si>
  <si>
    <t>Vásárolt élelmezés (K332)</t>
  </si>
  <si>
    <t>37</t>
  </si>
  <si>
    <t>Bérleti és lízing díjak (&amp;gt;=38) (K333)</t>
  </si>
  <si>
    <t>38</t>
  </si>
  <si>
    <t>ebből: a közszféra és a magánszféra együttműködésén (PPP) alapuló szerződéses konstrukció (K333)</t>
  </si>
  <si>
    <t>Karbantartási, kisjavítási szolgáltatások (K334)</t>
  </si>
  <si>
    <t>Közvetített szolgáltatások (&amp;gt;=41) (K335)</t>
  </si>
  <si>
    <t>ebből: államháztartáson belül (K335)</t>
  </si>
  <si>
    <t>Szakmai tevékenységet segítő szolgáltatások (K336)</t>
  </si>
  <si>
    <t>Egyéb szolgáltatások (&gt;=44) (K337)</t>
  </si>
  <si>
    <t>44</t>
  </si>
  <si>
    <t>ebből: biztosítási díjak (K337)</t>
  </si>
  <si>
    <t>45</t>
  </si>
  <si>
    <t>Szolgáltatási kiadások (=35+36+37+39+40+42+43) (K33)</t>
  </si>
  <si>
    <t>Kiküldetések kiadásai (K341)</t>
  </si>
  <si>
    <t>47</t>
  </si>
  <si>
    <t>Reklám- és propagandakiadások (K342)</t>
  </si>
  <si>
    <t>48</t>
  </si>
  <si>
    <t>Kiküldetések, reklám- és propagandakiadások (=46+47) (K34)</t>
  </si>
  <si>
    <t>49</t>
  </si>
  <si>
    <t>Működési célú előzetesen felszámított általános forgalmi adó (K351)</t>
  </si>
  <si>
    <t>50</t>
  </si>
  <si>
    <t>Fizetendő általános forgalmi adó (K352)</t>
  </si>
  <si>
    <t>51</t>
  </si>
  <si>
    <t>Kamatkiadások (&amp;gt;=52+53) (K353)</t>
  </si>
  <si>
    <t>52</t>
  </si>
  <si>
    <t>ebből: államháztartáson belül (K353)</t>
  </si>
  <si>
    <t>ebből: kamat swap ügyletek kamatkiadásai (K353)</t>
  </si>
  <si>
    <t>Egyéb pénzügyi műveletek kiadásai (&amp;gt;=55+…+57) (K354)</t>
  </si>
  <si>
    <t>55</t>
  </si>
  <si>
    <t>ebből: valuta, deviza eszközök realizált árfolyamvesztesége (K354)</t>
  </si>
  <si>
    <t>56</t>
  </si>
  <si>
    <t>ebből: hitelviszonyt megtestesítő értékpapírok árfolyamkülönbözete (K354)</t>
  </si>
  <si>
    <t>57</t>
  </si>
  <si>
    <t>ebből: deviza kötelezettségek realizált árfolyamvesztesége (K354)</t>
  </si>
  <si>
    <t>58</t>
  </si>
  <si>
    <t>Egyéb dologi kiadások (K355)</t>
  </si>
  <si>
    <t>59</t>
  </si>
  <si>
    <t>Különféle befizetések és egyéb dologi kiadások (=49+50+51+54+58) (K35)</t>
  </si>
  <si>
    <t>60</t>
  </si>
  <si>
    <t>Dologi kiadások (=31+34+45+48+59) (K3)</t>
  </si>
  <si>
    <t>61</t>
  </si>
  <si>
    <t>Társadalombiztosítási ellátások (K41)</t>
  </si>
  <si>
    <t>62</t>
  </si>
  <si>
    <t>Családi támogatások (=63+…+72) (K42)</t>
  </si>
  <si>
    <t>63</t>
  </si>
  <si>
    <t>ebből: családi pótlék (K42)</t>
  </si>
  <si>
    <t>ebből: anyasági támogatás (K42)</t>
  </si>
  <si>
    <t>65</t>
  </si>
  <si>
    <t>ebből: gyermekgondozást segítő ellátás (K42)</t>
  </si>
  <si>
    <t>66</t>
  </si>
  <si>
    <t>ebből: gyermeknevelési támogatás (K42)</t>
  </si>
  <si>
    <t>67</t>
  </si>
  <si>
    <t>ebből: gyermekek születésével kapcsolatos szabadság megtérítése (K42)</t>
  </si>
  <si>
    <t>68</t>
  </si>
  <si>
    <t>ebből: életkezdési támogatás (K42)</t>
  </si>
  <si>
    <t>69</t>
  </si>
  <si>
    <t>ebből: otthonteremtési támogatás (K42)</t>
  </si>
  <si>
    <t>70</t>
  </si>
  <si>
    <t>ebből: gyermektartásdíj megelőlegezése (K42)</t>
  </si>
  <si>
    <t>71</t>
  </si>
  <si>
    <t>ebből: GYES-en és GYED-en lévők hallgatói hitelének célzott támogatása (K42)</t>
  </si>
  <si>
    <t>72</t>
  </si>
  <si>
    <t>ebből: az egyéb pénzbeli és természetbeni gyermekvédelmi támogatások (K42)</t>
  </si>
  <si>
    <t>73</t>
  </si>
  <si>
    <t>Pénzbeli kárpótlások, kártérítések (K43)</t>
  </si>
  <si>
    <t>74</t>
  </si>
  <si>
    <t>Betegséggel kapcsolatos (nem társadalombiztosítási) ellátások (=75+…+84) (K44)</t>
  </si>
  <si>
    <t>75</t>
  </si>
  <si>
    <t>ebből: ápolási díj (K44)</t>
  </si>
  <si>
    <t>76</t>
  </si>
  <si>
    <t>ebből: fogyatékossági támogatás és vakok személyi járadéka (K44)</t>
  </si>
  <si>
    <t>77</t>
  </si>
  <si>
    <t>ebből: kivételes rokkantsági ellátás (K44)</t>
  </si>
  <si>
    <t>78</t>
  </si>
  <si>
    <t>ebből: mozgáskorlátozottak szerzési és átalakítási támogatása (K44)</t>
  </si>
  <si>
    <t>79</t>
  </si>
  <si>
    <t>ebből: megváltozott munkaképességűek illetve egészségkárosodottak kereset-kiegészítése (K44)</t>
  </si>
  <si>
    <t>80</t>
  </si>
  <si>
    <t>ebből: közgyógyellátás [Szoctv.50.§ (1)-(2) bekezdése] (K44)</t>
  </si>
  <si>
    <t>81</t>
  </si>
  <si>
    <t>ebből: cukorbetegek támogatása (K44)</t>
  </si>
  <si>
    <t>82</t>
  </si>
  <si>
    <t>ebből: tartós ápolást végzők időskori támogatása [Szoctv. 44/A. §] (K44)</t>
  </si>
  <si>
    <t>83</t>
  </si>
  <si>
    <t>ebből: egészségügyi szolgáltatási jogosultságra való jogosultság szociális rászorultság alapján [Szoctv. 54. §-a] ( K44)</t>
  </si>
  <si>
    <t>84</t>
  </si>
  <si>
    <t>ebből: gyermekek otthongondozási díja [Szoctv. 38. §] (K44)</t>
  </si>
  <si>
    <t>85</t>
  </si>
  <si>
    <t>Foglalkoztatással, munkanélküliséggel kapcsolatos ellátások (=86+…+93) (K45)</t>
  </si>
  <si>
    <t>86</t>
  </si>
  <si>
    <t>87</t>
  </si>
  <si>
    <t>ebből: korhatár előtti ellátás és a fegyveres testületek volt tagjai szolgálati járandósága (K45)</t>
  </si>
  <si>
    <t>88</t>
  </si>
  <si>
    <t>ebből: átmeneti bányászjáradék (K45)</t>
  </si>
  <si>
    <t>89</t>
  </si>
  <si>
    <t>ebből: szénjárandóság pénzbeli megváltása (K45)</t>
  </si>
  <si>
    <t>90</t>
  </si>
  <si>
    <t>ebből: mecseki bányászatban munkát végzők bányászati kereset-kiegészítése (K45)</t>
  </si>
  <si>
    <t>91</t>
  </si>
  <si>
    <t>ebből: mezőgazdasági járadék (K45)</t>
  </si>
  <si>
    <t>92</t>
  </si>
  <si>
    <t>ebből: foglalkoztatást helyettesítő támogatás [Szoctv. 35. § (1) bek.] (K45)</t>
  </si>
  <si>
    <t>93</t>
  </si>
  <si>
    <t>ebből: polgármesterek korhatár előtti ellátása (K45)</t>
  </si>
  <si>
    <t>94</t>
  </si>
  <si>
    <t>Lakhatással kapcsolatos ellátások (=95+96) (K46)</t>
  </si>
  <si>
    <t>95</t>
  </si>
  <si>
    <t>ebből: hozzájárulás a lakossági energiaköltségekhez (K46)</t>
  </si>
  <si>
    <t>96</t>
  </si>
  <si>
    <t>ebből: lakbértámogatás (K46)</t>
  </si>
  <si>
    <t>97</t>
  </si>
  <si>
    <t>Intézményi ellátottak pénzbeli juttatásai (&amp;gt;=98+99) (K47)</t>
  </si>
  <si>
    <t>98</t>
  </si>
  <si>
    <t>ebből: állami gondozottak pénzbeli juttatásai (K47)</t>
  </si>
  <si>
    <t>99</t>
  </si>
  <si>
    <t>ebből: oktatásban résztvevők pénzbeli juttatásai (K47)</t>
  </si>
  <si>
    <t>100</t>
  </si>
  <si>
    <t>Egyéb nem intézményi ellátások (&amp;gt;=101+…+119) (K48)</t>
  </si>
  <si>
    <t>101</t>
  </si>
  <si>
    <t>ebből: házastársi pótlék (K48)</t>
  </si>
  <si>
    <t>102</t>
  </si>
  <si>
    <t>ebből: Hadigondozottak Közalapítványát terhelő hadigondozotti ellátások (K48)</t>
  </si>
  <si>
    <t>103</t>
  </si>
  <si>
    <t>ebből: tudományos fokozattal rendelkezők nyugdíjkiegészítése (K48)</t>
  </si>
  <si>
    <t>104</t>
  </si>
  <si>
    <t>ebből: nemzeti gondozotti ellátások (K48)</t>
  </si>
  <si>
    <t>105</t>
  </si>
  <si>
    <t>ebből: nemzeti helytállásért pótlék (K48)</t>
  </si>
  <si>
    <t>106</t>
  </si>
  <si>
    <t>ebből: egyes nyugdíjjogi hátrányok enyhítése miatti (közszolgálati idő után járó) nyugdíj-kiegészítés (K48)</t>
  </si>
  <si>
    <t>107</t>
  </si>
  <si>
    <t>ebből: egyes, tartós időtartamú szabadságelvonást elszenvedettek részére járó juttatás (K48)</t>
  </si>
  <si>
    <t>108</t>
  </si>
  <si>
    <t>ebből: a Nemzet Színésze címet viselő színészek havi életjáradéka, művészeti nyugdíjsegélyek, művészjáradék,táncművészeti életjáradék, tudományos alkotói járadék (K48)</t>
  </si>
  <si>
    <t>109</t>
  </si>
  <si>
    <t>ebből: az elhunyt akadémikusok hozzátartozóinak folyósított özvegyi- és árvaellátás (K48)</t>
  </si>
  <si>
    <t>110</t>
  </si>
  <si>
    <t>ebből: a Nemzet Sportolója címmel járó járadék, olimpiai járadék, idős sportolók szociális támogatása (K48)</t>
  </si>
  <si>
    <t>111</t>
  </si>
  <si>
    <t>ebből: életjáradék termőföldért (K48)</t>
  </si>
  <si>
    <t>112</t>
  </si>
  <si>
    <t>ebből: az idegenrendészeti szerv által folyósított ellátások (K48)</t>
  </si>
  <si>
    <t>113</t>
  </si>
  <si>
    <t>ebből: szépkorúak jubileumi juttatása (K48)</t>
  </si>
  <si>
    <t>114</t>
  </si>
  <si>
    <t>ebből: időskorúak járadéka [Szoctv. 32/B. § (1) bekezdése] (K48)</t>
  </si>
  <si>
    <t>115</t>
  </si>
  <si>
    <t>ebből: egyéb, az önkormányzat rendeletében megállapított juttatás (K48)</t>
  </si>
  <si>
    <t>116</t>
  </si>
  <si>
    <t>ebből: köztemetés [Szoctv. 48.§] (K48)</t>
  </si>
  <si>
    <t>117</t>
  </si>
  <si>
    <t>ebből: települési támogatás [Szoctv. 45. §], (K48)</t>
  </si>
  <si>
    <t>118</t>
  </si>
  <si>
    <t>ebből: egészségkárosodási és gyermekfelügyeleti támogatás [Szoctv. 37.§ (1) bekezdés a) és b) pontja] (K48)</t>
  </si>
  <si>
    <t>119</t>
  </si>
  <si>
    <t>ebből: önkormányzat által saját hatáskörben (nem szociális és gyermekvédelmi előírások alapján) adott más ellátás (K48)</t>
  </si>
  <si>
    <t>120</t>
  </si>
  <si>
    <t>Ellátottak pénzbeli juttatásai (=61+62+73+74+85+94+97+100) (K4)</t>
  </si>
  <si>
    <t>121</t>
  </si>
  <si>
    <t>Nemzetközi kötelezettségek (&amp;gt;=122) (K501)</t>
  </si>
  <si>
    <t>122</t>
  </si>
  <si>
    <t>ebből: Európai Unió (K501)</t>
  </si>
  <si>
    <t>123</t>
  </si>
  <si>
    <t>A helyi önkormányzatok előző évi elszámolásából származó kiadások (K5021)</t>
  </si>
  <si>
    <t>124</t>
  </si>
  <si>
    <t>A helyi önkormányzatok törvényi előíráson alapuló befizetései (K5022)</t>
  </si>
  <si>
    <t>125</t>
  </si>
  <si>
    <t>Egyéb elvonások, befizetések (K5023)</t>
  </si>
  <si>
    <t>126</t>
  </si>
  <si>
    <t>Elvonások és befizetések (=123+124+125) (K502)</t>
  </si>
  <si>
    <t>127</t>
  </si>
  <si>
    <t>Működési célú garancia- és kezességvállalásból származó kifizetés államháztartáson belülre (K503)</t>
  </si>
  <si>
    <t>128</t>
  </si>
  <si>
    <t>Működési célú visszatérítendő támogatások, kölcsönök nyújtása államháztartáson belülre (=129+…+138) (K504)</t>
  </si>
  <si>
    <t>129</t>
  </si>
  <si>
    <t>ebből: központi költségvetési szervek (K504)</t>
  </si>
  <si>
    <t>130</t>
  </si>
  <si>
    <t>ebből: központi kezelésű előirányzatok (K504)</t>
  </si>
  <si>
    <t>131</t>
  </si>
  <si>
    <t>ebből: központi vagy fejezeti kezelésű előirányzatok EU-s programokra és azok hazai társfinanszírozása (K504)</t>
  </si>
  <si>
    <t>132</t>
  </si>
  <si>
    <t>ebből: egyéb fejezeti kezelésű előirányzatok (K504)</t>
  </si>
  <si>
    <t>133</t>
  </si>
  <si>
    <t>ebből: társadalombiztosítás pénzügyi alapjai (K504)</t>
  </si>
  <si>
    <t>134</t>
  </si>
  <si>
    <t>ebből: elkülönített állami pénzalapok (K504)</t>
  </si>
  <si>
    <t>135</t>
  </si>
  <si>
    <t>ebből: helyi önkormányzatok és költségvetési szerveik (K504)</t>
  </si>
  <si>
    <t>136</t>
  </si>
  <si>
    <t>ebből: társulások és költségvetési szerveik (K504)</t>
  </si>
  <si>
    <t>137</t>
  </si>
  <si>
    <t>ebből: nemzetiségi önkormányzatok és költségvetési szerveik (K504)</t>
  </si>
  <si>
    <t>138</t>
  </si>
  <si>
    <t>ebből: térségi fejlesztési tanácsok és költségvetési szerveik (K504)</t>
  </si>
  <si>
    <t>139</t>
  </si>
  <si>
    <t>Működési célú visszatérítendő támogatások, kölcsönök törlesztése államháztartáson belülre (=140+…+149) (K505)</t>
  </si>
  <si>
    <t>140</t>
  </si>
  <si>
    <t>ebből: központi költségvetési szervek (K505)</t>
  </si>
  <si>
    <t>141</t>
  </si>
  <si>
    <t>ebből: központi kezelésű előirányzatok (K505)</t>
  </si>
  <si>
    <t>142</t>
  </si>
  <si>
    <t>ebből: központi vagy fejezeti kezelésű előirányzatok EU-s programokra és azok hazai társfinanszírozása (K505)</t>
  </si>
  <si>
    <t>143</t>
  </si>
  <si>
    <t>ebből: egyéb fejezeti kezelésű előirányzatok (K505)</t>
  </si>
  <si>
    <t>144</t>
  </si>
  <si>
    <t>ebből: társadalombiztosítás pénzügyi alapjai (K505)</t>
  </si>
  <si>
    <t>145</t>
  </si>
  <si>
    <t>ebből: elkülönített állami pénzalapok (K505)</t>
  </si>
  <si>
    <t>146</t>
  </si>
  <si>
    <t>ebből: helyi önkormányzatok és költségvetési szerveik (K505)</t>
  </si>
  <si>
    <t>147</t>
  </si>
  <si>
    <t>ebből: társulások és költségvetési szerveik (K505)</t>
  </si>
  <si>
    <t>148</t>
  </si>
  <si>
    <t>ebből: nemzetiségi önkormányzatok és költségvetési szerveik (K505)</t>
  </si>
  <si>
    <t>149</t>
  </si>
  <si>
    <t>ebből: térségi fejlesztési tanácsok és költségvetési szerveik (K505)</t>
  </si>
  <si>
    <t>150</t>
  </si>
  <si>
    <t>Egyéb működési célú támogatások államháztartáson belülre (=151+…+160) (K506)</t>
  </si>
  <si>
    <t>151</t>
  </si>
  <si>
    <t>ebből: központi költségvetési szervek (K506)</t>
  </si>
  <si>
    <t>152</t>
  </si>
  <si>
    <t>ebből: központi kezelésű előirányzatok (K506)</t>
  </si>
  <si>
    <t>153</t>
  </si>
  <si>
    <t>ebből: központi vagy fejezeti kezelésű előirányzatok EU-s programokra és azok hazai társfinanszírozása (K506)</t>
  </si>
  <si>
    <t>154</t>
  </si>
  <si>
    <t>ebből: egyéb fejezeti kezelésű előirányzatok (K506)</t>
  </si>
  <si>
    <t>155</t>
  </si>
  <si>
    <t>ebből: társadalombiztosítás pénzügyi alapjai (K506)</t>
  </si>
  <si>
    <t>156</t>
  </si>
  <si>
    <t>ebből: elkülönített állami pénzalapok (K506)</t>
  </si>
  <si>
    <t>157</t>
  </si>
  <si>
    <t>ebből: helyi önkormányzatok és költségvetési szerveik (K506)</t>
  </si>
  <si>
    <t>158</t>
  </si>
  <si>
    <t>ebből: társulások és költségvetési szerveik (K506)</t>
  </si>
  <si>
    <t>159</t>
  </si>
  <si>
    <t>ebből: nemzetiségi önkormányzatok és költségvetési szerveik (K506)</t>
  </si>
  <si>
    <t>160</t>
  </si>
  <si>
    <t>ebből: térségi fejlesztési tanácsok és költségvetési szerveik (K506)</t>
  </si>
  <si>
    <t>161</t>
  </si>
  <si>
    <t>Működési célú garancia- és kezességvállalásból származó kifizetés államháztartáson kívülre (&amp;gt;=162) (K507)</t>
  </si>
  <si>
    <t>162</t>
  </si>
  <si>
    <t>ebből: állami vagy önkormányzati tulajdonban lévő gazdasági társaságok tartozásai miatti kifizetések (K507)</t>
  </si>
  <si>
    <t>163</t>
  </si>
  <si>
    <t>Működési célú visszatérítendő támogatások, kölcsönök nyújtása államháztartáson kívülre (=164+…+174) (K508)</t>
  </si>
  <si>
    <t>164</t>
  </si>
  <si>
    <t>ebből: egyházi jogi személyek (K508)</t>
  </si>
  <si>
    <t>165</t>
  </si>
  <si>
    <t>ebből: nonprofit gazdasági társaságok (K508)</t>
  </si>
  <si>
    <t>166</t>
  </si>
  <si>
    <t>ebből: egyéb civil szervezetek (K508)</t>
  </si>
  <si>
    <t>167</t>
  </si>
  <si>
    <t>ebből: háztartások (K508)</t>
  </si>
  <si>
    <t>168</t>
  </si>
  <si>
    <t>ebből: pénzügyi vállalkozások (K508)</t>
  </si>
  <si>
    <t>169</t>
  </si>
  <si>
    <t>ebből: állami többségi tulajdonú nem pénzügyi vállalkozások (K508)</t>
  </si>
  <si>
    <t>170</t>
  </si>
  <si>
    <t>ebből: önkormányzati többségi tulajdonú nem pénzügyi vállalkozások (K508)</t>
  </si>
  <si>
    <t>171</t>
  </si>
  <si>
    <t>ebből: egyéb vállalkozások (K508)</t>
  </si>
  <si>
    <t>172</t>
  </si>
  <si>
    <t>ebből: Európai Unió (K508)</t>
  </si>
  <si>
    <t>173</t>
  </si>
  <si>
    <t>ebből: kormányok és nemzetközi szervezetek (K508)</t>
  </si>
  <si>
    <t>174</t>
  </si>
  <si>
    <t>ebből: egyéb külföldiek (K508)</t>
  </si>
  <si>
    <t>175</t>
  </si>
  <si>
    <t>Árkiegészítések, ártámogatások (K509)</t>
  </si>
  <si>
    <t>176</t>
  </si>
  <si>
    <t>Kamattámogatások (K510)</t>
  </si>
  <si>
    <t>177</t>
  </si>
  <si>
    <t>Működési célú támogatások az Európai Uniónak (K511)</t>
  </si>
  <si>
    <t>178</t>
  </si>
  <si>
    <t>Egyéb működési célú támogatások államháztartáson kívülre (=179+…+188) (K512)</t>
  </si>
  <si>
    <t>179</t>
  </si>
  <si>
    <t>ebből: egyházi jogi személyek (K512)</t>
  </si>
  <si>
    <t>180</t>
  </si>
  <si>
    <t>ebből: nonprofit gazdasági társaságok (K512)</t>
  </si>
  <si>
    <t>181</t>
  </si>
  <si>
    <t>ebből: egyéb civil szervezetek (K512)</t>
  </si>
  <si>
    <t>182</t>
  </si>
  <si>
    <t>ebből: háztartások (K512)</t>
  </si>
  <si>
    <t>183</t>
  </si>
  <si>
    <t>ebből: pénzügyi vállalkozások (K512)</t>
  </si>
  <si>
    <t>184</t>
  </si>
  <si>
    <t>ebből: állami többségi tulajdonú nem pénzügyi vállalkozások (K512)</t>
  </si>
  <si>
    <t>185</t>
  </si>
  <si>
    <t>ebből: önkormányzati többségi tulajdonú nem pénzügyi vállalkozások (K512)</t>
  </si>
  <si>
    <t>186</t>
  </si>
  <si>
    <t>ebből: egyéb vállalkozások (K512)</t>
  </si>
  <si>
    <t>187</t>
  </si>
  <si>
    <t>ebből: kormányok és nemzetközi szervezetek (K512)</t>
  </si>
  <si>
    <t>188</t>
  </si>
  <si>
    <t>ebből: egyéb külföldiek (K512)</t>
  </si>
  <si>
    <t>189</t>
  </si>
  <si>
    <t>Tartalékok (K513)</t>
  </si>
  <si>
    <t>190</t>
  </si>
  <si>
    <t>Egyéb működési célú kiadások (=121+126+127+128+139+150+161+163+175+176+177+178+189) (K5)</t>
  </si>
  <si>
    <t>191</t>
  </si>
  <si>
    <t>Immateriális javak beszerzése, létesítése (K61)</t>
  </si>
  <si>
    <t>192</t>
  </si>
  <si>
    <t>Ingatlanok beszerzése, létesítése (&amp;gt;=193) (K62)</t>
  </si>
  <si>
    <t>193</t>
  </si>
  <si>
    <t>ebből: termőföld-vásárlás kiadásai (K62)</t>
  </si>
  <si>
    <t>194</t>
  </si>
  <si>
    <t>Informatikai eszközök beszerzése, létesítése (K63)</t>
  </si>
  <si>
    <t>195</t>
  </si>
  <si>
    <t>Egyéb tárgyi eszközök beszerzése, létesítése (K64)</t>
  </si>
  <si>
    <t>196</t>
  </si>
  <si>
    <t>Részesedések beszerzése (&gt;=197) (K65)</t>
  </si>
  <si>
    <t>197</t>
  </si>
  <si>
    <t>ebből: befektetési jegyek (K65)</t>
  </si>
  <si>
    <t>198</t>
  </si>
  <si>
    <t>Meglévő részesedések növeléséhez kapcsolódó kiadások (&gt;=199) (K66)</t>
  </si>
  <si>
    <t>199</t>
  </si>
  <si>
    <t>ebből: befektetési jegyek (K66)</t>
  </si>
  <si>
    <t>200</t>
  </si>
  <si>
    <t>Beruházási célú előzetesen felszámított általános forgalmi adó (K67)</t>
  </si>
  <si>
    <t>201</t>
  </si>
  <si>
    <t>Beruházások (=191+192+194+195+196+198+200) (K6)</t>
  </si>
  <si>
    <t>202</t>
  </si>
  <si>
    <t>Ingatlanok felújítása (K71)</t>
  </si>
  <si>
    <t>203</t>
  </si>
  <si>
    <t>Informatikai eszközök felújítása (K72)</t>
  </si>
  <si>
    <t>204</t>
  </si>
  <si>
    <t>Egyéb tárgyi eszközök felújítása (K73)</t>
  </si>
  <si>
    <t>205</t>
  </si>
  <si>
    <t>Felújítási célú előzetesen felszámított általános forgalmi adó (K74)</t>
  </si>
  <si>
    <t>206</t>
  </si>
  <si>
    <t>Felújítások (=202+...+205) (K7)</t>
  </si>
  <si>
    <t>207</t>
  </si>
  <si>
    <t>Felhalmozási célú garancia- és kezességvállalásból származó kifizetés államháztartáson belülre (K81)</t>
  </si>
  <si>
    <t>208</t>
  </si>
  <si>
    <t>Felhalmozási célú visszatérítendő támogatások, kölcsönök nyújtása államháztartáson belülre (=209+…+218) (K82)</t>
  </si>
  <si>
    <t>209</t>
  </si>
  <si>
    <t>ebből: központi költségvetési szervek (K82)</t>
  </si>
  <si>
    <t>210</t>
  </si>
  <si>
    <t>ebből: központi kezelésű előirányzatok (K82)</t>
  </si>
  <si>
    <t>211</t>
  </si>
  <si>
    <t>ebből: központi vagy fejezeti kezelésű előirányzatok EU-s programokra és azok hazai társfinanszírozása (K82)</t>
  </si>
  <si>
    <t>212</t>
  </si>
  <si>
    <t>ebből: egyéb fejezeti kezelésű előirányzatok (K82)</t>
  </si>
  <si>
    <t>213</t>
  </si>
  <si>
    <t>ebből: társadalombiztosítás pénzügyi alapjai (K82)</t>
  </si>
  <si>
    <t>214</t>
  </si>
  <si>
    <t>ebből: elkülönített állami pénzalapok (K82)</t>
  </si>
  <si>
    <t>215</t>
  </si>
  <si>
    <t>ebből: helyi önkormányzatok és költségvetési szerveik (K82)</t>
  </si>
  <si>
    <t>216</t>
  </si>
  <si>
    <t>ebből: társulások és költségvetési szerveik (K82)</t>
  </si>
  <si>
    <t>217</t>
  </si>
  <si>
    <t>ebből: nemzetiségi önkormányzatok és költségvetési szerveik (K82)</t>
  </si>
  <si>
    <t>218</t>
  </si>
  <si>
    <t>ebből: térségi fejlesztési tanácsok és költségvetési szerveik (K82)</t>
  </si>
  <si>
    <t>219</t>
  </si>
  <si>
    <t>Felhalmozási célú visszatérítendő támogatások, kölcsönök törlesztése államháztartáson belülre (=220+…+229) (K83)</t>
  </si>
  <si>
    <t>220</t>
  </si>
  <si>
    <t>ebből: központi költségvetési szervek (K83)</t>
  </si>
  <si>
    <t>221</t>
  </si>
  <si>
    <t>ebből: központi kezelésű előirányzatok (K83)</t>
  </si>
  <si>
    <t>222</t>
  </si>
  <si>
    <t>ebből: központi vagy fejezeti kezelésű előirányzatok EU-s programokra és azok hazai társfinanszírozása (K83)</t>
  </si>
  <si>
    <t>223</t>
  </si>
  <si>
    <t>ebből: egyéb fejezeti kezelésű előirányzatok (K83)</t>
  </si>
  <si>
    <t>224</t>
  </si>
  <si>
    <t>ebből: társadalombiztosítás pénzügyi alapjai (K83)</t>
  </si>
  <si>
    <t>225</t>
  </si>
  <si>
    <t>ebből: elkülönített állami pénzalapok (K83)</t>
  </si>
  <si>
    <t>226</t>
  </si>
  <si>
    <t>ebből: helyi önkormányzatok és költségvetési szerveik (K83)</t>
  </si>
  <si>
    <t>227</t>
  </si>
  <si>
    <t>ebből: társulások és költségvetési szerveik (K83)</t>
  </si>
  <si>
    <t>228</t>
  </si>
  <si>
    <t>ebből: nemzetiségi önkormányzatok és költségvetési szerveik (K83)</t>
  </si>
  <si>
    <t>229</t>
  </si>
  <si>
    <t>ebből: térségi fejlesztési tanácsok és költségvetési szerveik (K83)</t>
  </si>
  <si>
    <t>230</t>
  </si>
  <si>
    <t>Egyéb felhalmozási célú támogatások államháztartáson belülre (=231+…+240) (K84)</t>
  </si>
  <si>
    <t>231</t>
  </si>
  <si>
    <t>ebből: központi költségvetési szervek (K84)</t>
  </si>
  <si>
    <t>232</t>
  </si>
  <si>
    <t>ebből: központi kezelésű előirányzatok (K84)</t>
  </si>
  <si>
    <t>233</t>
  </si>
  <si>
    <t>ebből: központi vagy fejezeti kezelésű előirányzatok EU-s programokra és azok hazai társfinanszírozása (K84)</t>
  </si>
  <si>
    <t>234</t>
  </si>
  <si>
    <t>ebből: egyéb fejezeti kezelésű előirányzatok (K84)</t>
  </si>
  <si>
    <t>235</t>
  </si>
  <si>
    <t>ebből: társadalombiztosítás pénzügyi alapjai (K84)</t>
  </si>
  <si>
    <t>236</t>
  </si>
  <si>
    <t>ebből: elkülönített állami pénzalapok (K84)</t>
  </si>
  <si>
    <t>237</t>
  </si>
  <si>
    <t>ebből: helyi önkormányzatok és költségvetési szerveik (K84)</t>
  </si>
  <si>
    <t>238</t>
  </si>
  <si>
    <t>ebből: társulások és költségvetési szerveik (K84)</t>
  </si>
  <si>
    <t>239</t>
  </si>
  <si>
    <t>ebből: nemzetiségi önkormányzatok és költségvetési szerveik (K84)</t>
  </si>
  <si>
    <t>240</t>
  </si>
  <si>
    <t>ebből: térségi fejlesztési tanácsok és költségvetési szerveik (K84)</t>
  </si>
  <si>
    <t>241</t>
  </si>
  <si>
    <t>Felhalmozási célú garancia- és kezességvállalásból származó kifizetés államháztartáson kívülre (&gt;=242) (K85)</t>
  </si>
  <si>
    <t>242</t>
  </si>
  <si>
    <t>ebből: állami vagy önkormányzati tulajdonban lévő gazdasági társaságok tartozásai miatti kifizetések (K85)</t>
  </si>
  <si>
    <t>243</t>
  </si>
  <si>
    <t>Felhalmozási célú visszatérítendő támogatások, kölcsönök nyújtása államháztartáson kívülre (=244+…+254) (K86)</t>
  </si>
  <si>
    <t>244</t>
  </si>
  <si>
    <t>ebből: egyházi jogi személyek (K86)</t>
  </si>
  <si>
    <t>245</t>
  </si>
  <si>
    <t>ebből: nonprofit gazdasági társaságok (K86)</t>
  </si>
  <si>
    <t>246</t>
  </si>
  <si>
    <t>ebből: egyéb civil szervezetek (K86)</t>
  </si>
  <si>
    <t>247</t>
  </si>
  <si>
    <t>ebből: háztartások (K86)</t>
  </si>
  <si>
    <t>248</t>
  </si>
  <si>
    <t>ebből: pénzügyi vállalkozások (K86)</t>
  </si>
  <si>
    <t>249</t>
  </si>
  <si>
    <t>ebből: állami többségi tulajdonú nem pénzügyi vállalkozások (K86)</t>
  </si>
  <si>
    <t>250</t>
  </si>
  <si>
    <t>ebből: önkormányzati többségi tulajdonú nem pénzügyi vállalkozások (K86)</t>
  </si>
  <si>
    <t>251</t>
  </si>
  <si>
    <t>ebből: egyéb vállalkozások (K86)</t>
  </si>
  <si>
    <t>252</t>
  </si>
  <si>
    <t>ebből: Európai Unió (K86)</t>
  </si>
  <si>
    <t>253</t>
  </si>
  <si>
    <t>ebből: kormányok és nemzetközi szervezetek (K86)</t>
  </si>
  <si>
    <t>254</t>
  </si>
  <si>
    <t>ebből: egyéb külföldiek (K86)</t>
  </si>
  <si>
    <t>255</t>
  </si>
  <si>
    <t>Lakástámogatás (K87)</t>
  </si>
  <si>
    <t>256</t>
  </si>
  <si>
    <t>Felhalmozási célú támogatások az Európai Uniónak (K88)</t>
  </si>
  <si>
    <t>257</t>
  </si>
  <si>
    <t>Egyéb felhalmozási célú támogatások államháztartáson kívülre (=258+…+267) (K89)</t>
  </si>
  <si>
    <t>258</t>
  </si>
  <si>
    <t>ebből: egyházi jogi személyek (K89)</t>
  </si>
  <si>
    <t>259</t>
  </si>
  <si>
    <t>ebből: nonprofit gazdasági társaságok (K89)</t>
  </si>
  <si>
    <t>260</t>
  </si>
  <si>
    <t>ebből: egyéb civil szervezetek (K89)</t>
  </si>
  <si>
    <t>261</t>
  </si>
  <si>
    <t>ebből: háztartások (K89)</t>
  </si>
  <si>
    <t>262</t>
  </si>
  <si>
    <t>ebből: pénzügyi vállalkozások (K89)</t>
  </si>
  <si>
    <t>263</t>
  </si>
  <si>
    <t>ebből: állami többségi tulajdonú nem pénzügyi vállalkozások (K89)</t>
  </si>
  <si>
    <t>264</t>
  </si>
  <si>
    <t>ebből: önkormányzati többségi tulajdonú nem pénzügyi vállalkozások (K89)</t>
  </si>
  <si>
    <t>265</t>
  </si>
  <si>
    <t>ebből: egyéb vállalkozások (K89)</t>
  </si>
  <si>
    <t>266</t>
  </si>
  <si>
    <t>ebből: kormányok és nemzetközi szervezetek (K89)</t>
  </si>
  <si>
    <t>267</t>
  </si>
  <si>
    <t>ebből: egyéb külföldiek (K89)</t>
  </si>
  <si>
    <t>268</t>
  </si>
  <si>
    <t>Egyéb felhalmozási célú kiadások (=207+208+219+230+241+243+255+256+257) (K8)</t>
  </si>
  <si>
    <t>269</t>
  </si>
  <si>
    <t>Költségvetési kiadások (=20+21+60+120+190+201+206+268) (K1-K8)</t>
  </si>
  <si>
    <t>ebből: a Gazdaság-újraindítási Foglalkoztatási Alapból folyósított passzív, ellátási típusú támogatások, így különösen az álláskeresési járadék, a nyugdíj előtti álláskeresési segély, valamint az ellátások megállapításával kapcsolatos utiköltség-térítés (K45)</t>
  </si>
  <si>
    <t>Helyi önkormányzatok működésének általános támogatása (B111)</t>
  </si>
  <si>
    <t>Települési önkormányzatok egyes köznevelési feladatainak támogatása (B112)</t>
  </si>
  <si>
    <t>Települési önkormányzatok egyes szociális és gyermekjóléti feladatainak támogatása (B1131)</t>
  </si>
  <si>
    <t>Települési önkormányzatok gyermekétkeztetési feladatainak támogatása (B1132)</t>
  </si>
  <si>
    <t>Települési önkormányzatok kulturális feladatainak támogatása (B114)</t>
  </si>
  <si>
    <t>Működési célú költségvetési támogatások és kiegészítő támogatások (B115)</t>
  </si>
  <si>
    <t>Elszámolásból származó bevételek (B116)</t>
  </si>
  <si>
    <t>Önkormányzatok működési támogatásai (=01+02+05+06+07+08) (B11)</t>
  </si>
  <si>
    <t>Elvonások és befizetések bevételei (B12)</t>
  </si>
  <si>
    <t>Működési célú garancia- és kezességvállalásból származó megtérülések államháztartáson belülről (B13)</t>
  </si>
  <si>
    <t>Működési célú visszatérítendő támogatások, kölcsönök visszatérülése államháztartáson belülről (=13+…+22) (B14)</t>
  </si>
  <si>
    <t>ebből: központi költségvetési szervek (B14)</t>
  </si>
  <si>
    <t>ebből: központi kezelésű előirányzatok (B14)</t>
  </si>
  <si>
    <t>ebből: központi vagy fejezeti kezelésű előirányzatok EU-s programokra és azok hazai társfinanszírozása (B14)</t>
  </si>
  <si>
    <t>ebből: egyéb fejezeti kezelésű előirányzatok (B14)</t>
  </si>
  <si>
    <t>ebből: társadalombiztosítás pénzügyi alapjai (B14)</t>
  </si>
  <si>
    <t>ebből: elkülönített állami pénzalapok (B14)</t>
  </si>
  <si>
    <t>ebből: helyi önkormányzatok és költségvetési szerveik (B14)</t>
  </si>
  <si>
    <t>ebből: társulások és költségvetési szerveik (B14)</t>
  </si>
  <si>
    <t>ebből: nemzetiségi önkormányzatok és költségvetési szerveik (B14)</t>
  </si>
  <si>
    <t>ebből: térségi fejlesztési tanácsok és költségvetési szerveik (B14)</t>
  </si>
  <si>
    <t>Működési célú visszatérítendő támogatások, kölcsönök igénybevétele államháztartáson belülről (=24+…+33) (B15)</t>
  </si>
  <si>
    <t>ebből: központi költségvetési szervek (B15)</t>
  </si>
  <si>
    <t>ebből: központi kezelésű előirányzatok (B15)</t>
  </si>
  <si>
    <t>ebből: központi vagy fejezeti kezelésű előirányzatok EU-s programokra és azok hazai társfinanszírozása (B15)</t>
  </si>
  <si>
    <t>ebből: egyéb fejezeti kezelésű előirányzatok (B15)</t>
  </si>
  <si>
    <t>ebből: társadalombiztosítás pénzügyi alapjai (B15)</t>
  </si>
  <si>
    <t>ebből: elkülönített állami pénzalapok (B15)</t>
  </si>
  <si>
    <t>ebből: helyi önkormányzatok és költségvetési szerveik (B15)</t>
  </si>
  <si>
    <t>ebből: társulások és költségvetési szerveik (B15)</t>
  </si>
  <si>
    <t>ebből: nemzetiségi önkormányzatok és költségvetési szerveik (B15)</t>
  </si>
  <si>
    <t>ebből: térségi fejlesztési tanácsok és költségvetési szerveik (B15)</t>
  </si>
  <si>
    <t>Egyéb működési célú támogatások bevételei államháztartáson belülről (=35+…+44) (B16)</t>
  </si>
  <si>
    <t>ebből: központi költségvetési szervek (B16)</t>
  </si>
  <si>
    <t>ebből: központi kezelésű előirányzatok (B16)</t>
  </si>
  <si>
    <t>ebből: központi vagy fejezeti kezelésű előirányzatok EU-s programokra és azok hazai társfinanszírozása (B16)</t>
  </si>
  <si>
    <t>ebből: egyéb fejezeti kezelésű előirányzatok (B16)</t>
  </si>
  <si>
    <t>ebből: társadalombiztosítás pénzügyi alapjai (B16)</t>
  </si>
  <si>
    <t>ebből: elkülönített állami pénzalapok (B16)</t>
  </si>
  <si>
    <t>ebből: helyi önkormányzatok és költségvetési szerveik (B16)</t>
  </si>
  <si>
    <t>ebből: társulások és költségvetési szerveik (B16)</t>
  </si>
  <si>
    <t>ebből: nemzetiségi önkormányzatok és költségvetési szerveik (B16)</t>
  </si>
  <si>
    <t>ebből: térségi fejlesztési tanácsok és költségvetési szerveik (B16)</t>
  </si>
  <si>
    <t>Működési célú támogatások államháztartáson belülről (=09+...+12+23+34) (B1)</t>
  </si>
  <si>
    <t>Felhalmozási célú önkormányzati támogatások (B21)</t>
  </si>
  <si>
    <t>Felhalmozási célú garancia- és kezességvállalásból származó megtérülések államháztartáson belülről (B22)</t>
  </si>
  <si>
    <t>Felhalmozási célú visszatérítendő támogatások, kölcsönök visszatérülése államháztartáson belülről (=49+…+58) (B23)</t>
  </si>
  <si>
    <t>ebből: központi költségvetési szervek (B23)</t>
  </si>
  <si>
    <t>ebből: központi kezelésű előirányzatok (B23)</t>
  </si>
  <si>
    <t>ebből: központi vagy fejezeti kezelésű előirányzatok EU-s programokra és azok hazai társfinanszírozása (B23)</t>
  </si>
  <si>
    <t>ebből: egyéb fejezeti kezelésű előirányzatok (B23)</t>
  </si>
  <si>
    <t>ebből: társadalombiztosítás pénzügyi alapjai (B23)</t>
  </si>
  <si>
    <t>ebből: elkülönített állami pénzalapok (B23)</t>
  </si>
  <si>
    <t>ebből: helyi önkormányzatok és költségvetési szerveik (B23)</t>
  </si>
  <si>
    <t>ebből: társulások és költségvetési szerveik (B23)</t>
  </si>
  <si>
    <t>ebből: nemzetiségi önkormányzatok és költségvetési szerveik (B23)</t>
  </si>
  <si>
    <t>ebből: térségi fejlesztési tanácsok és költségvetési szerveik (B23)</t>
  </si>
  <si>
    <t>Felhalmozási célú visszatérítendő támogatások, kölcsönök igénybevétele államháztartáson belülről (=60+…+69) (B24)</t>
  </si>
  <si>
    <t>ebből: központi költségvetési szervek (B24)</t>
  </si>
  <si>
    <t>ebből: központi kezelésű előirányzatok (B24)</t>
  </si>
  <si>
    <t>ebből: központi vagy fejezeti kezelésű előirányzatok EU-s programokra és azok hazai társfinanszírozása (B24)</t>
  </si>
  <si>
    <t>ebből: egyéb fejezeti kezelésű előirányzatok (B24)</t>
  </si>
  <si>
    <t>ebből: társadalombiztosítás pénzügyi alapjai (B24)</t>
  </si>
  <si>
    <t>ebből: elkülönített állami pénzalapok (B24)</t>
  </si>
  <si>
    <t>ebből: helyi önkormányzatok és költségvetési szerveik (B24)</t>
  </si>
  <si>
    <t>ebből: társulások és költségvetési szerveik (B24)</t>
  </si>
  <si>
    <t>ebből: nemzetiségi önkormányzatok és költségvetési szerveik (B24)</t>
  </si>
  <si>
    <t>ebből: térségi fejlesztési tanácsok és költségvetési szerveik (B24)</t>
  </si>
  <si>
    <t>Egyéb felhalmozási célú támogatások bevételei államháztartáson belülről (=71+…+80) (B25)</t>
  </si>
  <si>
    <t>ebből: központi költségvetési szervek (B25)</t>
  </si>
  <si>
    <t>ebből: központi kezelésű előirányzatok (B25)</t>
  </si>
  <si>
    <t>ebből: központi vagy fejezeti kezelésű előirányzatok EU-s programokra és azok hazai társfinanszírozása (B25)</t>
  </si>
  <si>
    <t>ebből: egyéb fejezeti kezelésű előirányzatok (B25)</t>
  </si>
  <si>
    <t>ebből: társadalombiztosítás pénzügyi alapjai (B25)</t>
  </si>
  <si>
    <t>ebből: elkülönített állami pénzalapok (B25)</t>
  </si>
  <si>
    <t>ebből: helyi önkormányzatok és költségvetési szerveik (B25)</t>
  </si>
  <si>
    <t>ebből: társulások és költségvetési szerveik (B25)</t>
  </si>
  <si>
    <t>ebből: nemzetiségi önkormányzatok és költségvetési szerveik (B25)</t>
  </si>
  <si>
    <t>ebből: térségi fejlesztési tanácsok és költségvetési szerveik (B25)</t>
  </si>
  <si>
    <t>Felhalmozási célú támogatások államháztartáson belülről (=46+47+48+59+70) (B2)</t>
  </si>
  <si>
    <t>Magánszemélyek jövedelemadói (=83+84) (B311)</t>
  </si>
  <si>
    <t>ebből: személyi jövedelemadó (B311)</t>
  </si>
  <si>
    <t>ebből: termőföld bérbeadásából származó jövedelem utáni személyi jövedelemadó (B311)</t>
  </si>
  <si>
    <t>Társaságok jövedelemadói (=86+…+92) (B312)</t>
  </si>
  <si>
    <t>ebből: társasági adó (B312)</t>
  </si>
  <si>
    <t>ebből: társas vállalkozások különadója (B312)</t>
  </si>
  <si>
    <t>ebből: hitelintézeti járadék (B312)</t>
  </si>
  <si>
    <t>ebből: pénzügyi szervezetek különadója (B312)</t>
  </si>
  <si>
    <t>ebből: energiaellátók jövedelemadója (B312)</t>
  </si>
  <si>
    <t>ebből: kisvállalati adó (B312)</t>
  </si>
  <si>
    <t>ebből: kisadózó vállalkozások tételes adója (B312)</t>
  </si>
  <si>
    <t>Jövedelemadók (=82+85) (B31)</t>
  </si>
  <si>
    <t>Szociális hozzájárulási adó és járulékok (=95+…+103) (B32)</t>
  </si>
  <si>
    <t>ebből: szociális hozzájárulási adó (B32)</t>
  </si>
  <si>
    <t>ebből: nyugdíjjárulék (B32)</t>
  </si>
  <si>
    <t>ebből: korkedvezmény-biztosítási járulék (B32)</t>
  </si>
  <si>
    <t>ebből: egészségbiztosítási és munkaerőpiaci járulék (B32)</t>
  </si>
  <si>
    <t>ebből: egészségügyi szolgáltatási járulék (B32)</t>
  </si>
  <si>
    <t>ebből: egyszerűsített közteherviselési hozzájárulás (B32)</t>
  </si>
  <si>
    <t>ebből: biztosítotti nyugdíjjárulék, egészségbiztosítási járulék (B32)</t>
  </si>
  <si>
    <t>ebből: megállapodás alapján fizetők járulékai (B32)</t>
  </si>
  <si>
    <t>ebből: munkáltatói táppénz hozzájárulás (B32)</t>
  </si>
  <si>
    <t>Bérhez és foglalkoztatáshoz kapcsolódó adók (=105+…+108) (B33)</t>
  </si>
  <si>
    <t>ebből: rehabilitációs hozzájárulás (B33)</t>
  </si>
  <si>
    <t>ebből: egészségügyi hozzájárulás (B33)</t>
  </si>
  <si>
    <t>ebből: egyszerűsített foglalkoztatás utáni közterhek (B33)</t>
  </si>
  <si>
    <t>Vagyoni tipusú adók (=110+…+115) (B34)</t>
  </si>
  <si>
    <t>ebből: magánszemélyek kommunális adója (B34)</t>
  </si>
  <si>
    <t>ebből: telekadó (B34)</t>
  </si>
  <si>
    <t>ebből: cégautóadó (B34)</t>
  </si>
  <si>
    <t>ebből: közművezetékek adója (B34)</t>
  </si>
  <si>
    <t>ebből: öröklési és ajándékozási illeték (B34)</t>
  </si>
  <si>
    <t>Értékesítési és forgalmi adók (=117+…+136) (B351)</t>
  </si>
  <si>
    <t>ebből: általános forgalmi adó (B351)</t>
  </si>
  <si>
    <t>ebből: távközlési ágazatot terhelő különadó (B351)</t>
  </si>
  <si>
    <t>ebből: kiskereskedői ágazatot terhelő különadó (B351)</t>
  </si>
  <si>
    <t>ebből: energia ágazatot terhelő különadó (B351)</t>
  </si>
  <si>
    <t>ebből: bank- és biztosítási ágazatot terhelő különadó (B351)</t>
  </si>
  <si>
    <t>ebből: visszterhes vagyonátruházási illeték (B351)</t>
  </si>
  <si>
    <t>ebből: állandó jelleggel végzett iparűzési tevékenység után fizetett helyi iparűzési adó (B351)</t>
  </si>
  <si>
    <t>ebből: ideiglenes jelleggel végzett tevékenység után fizetett helyi iparűzési adó (B351)</t>
  </si>
  <si>
    <t>ebből: innovációs járulék (B351)</t>
  </si>
  <si>
    <t>ebből: gyógyszer forgalmazási jogosultak befizetései [2006. évi XCVIII. tv. 36. § (1) bek.] (B351)</t>
  </si>
  <si>
    <t>ebből: gyógyszer nagykereskedést végzők befizetései [2006. évi XCVIII. tv. 36. § (2) bek.] (B351)</t>
  </si>
  <si>
    <t>ebből: gyógyszergyártók 10 %-os befizetési kötelezettsége (2006.évi XCVIII. tv. 40/A. §. (1) bekezdése) (B351)</t>
  </si>
  <si>
    <t>ebből: gyógyszer és gyógyászati segédeszköz ismertetés utáni befizetések [2006. évi XCVIII. tv. 36. § (4) bek.] (B351)</t>
  </si>
  <si>
    <t>ebből: gyógyszertámogatás többletének sávos kockázatviseléséből származó bevételek [2006. évi XCVIII. tv. 42. § ] (B351)</t>
  </si>
  <si>
    <t>ebből: népegészségügyi termékadó (B351)</t>
  </si>
  <si>
    <t>ebből: távközlési adó (B351)</t>
  </si>
  <si>
    <t>ebből: pénzügyi tranzakciós illeték (B351)</t>
  </si>
  <si>
    <t>ebből: biztosítási adó (B351)</t>
  </si>
  <si>
    <t>ebből: reklámadó (B351)</t>
  </si>
  <si>
    <t>ebből: a kollektív befektetési formákról és kezelőikről, valamint egyes pénzügyi tárgyú törvények módosításáról szóló 2014. évi XVI. törvény szerinti forgalmazó és a befektetési alap különadója (B351)</t>
  </si>
  <si>
    <t>ebből: jövedéki adó (B352)</t>
  </si>
  <si>
    <t>ebből: regisztrációs adó (B352)</t>
  </si>
  <si>
    <t>ebből: turizmusfejlesztési hozzájárulás (B352)</t>
  </si>
  <si>
    <t>Gépjárműadók (=143+…+146) (B354)</t>
  </si>
  <si>
    <t>ebből: belföldi gépjárművek adójának a központi költségvetést megillető része (B354)</t>
  </si>
  <si>
    <t>ebből: belföldi gépjárművek adójának a helyi önkormányzatot megillető része (B354)</t>
  </si>
  <si>
    <t>ebből: külföldi gépjárművek adója (B354)</t>
  </si>
  <si>
    <t>ebből: gépjármű túlsúlydíj (B354)</t>
  </si>
  <si>
    <t>ebből: baleseti adó (B355)</t>
  </si>
  <si>
    <t>ebből: nukleáris létesítmények Központi Nukleáris Pénzügyi Alapba történő kötelező befizetései (B355)</t>
  </si>
  <si>
    <t>ebből: környezetterhelési díj (B355)</t>
  </si>
  <si>
    <t>ebből: környezetvédelmi termékdíj (B355)</t>
  </si>
  <si>
    <t>ebből: bérfőzési szeszadó (B355)</t>
  </si>
  <si>
    <t>ebből: szerencsejáték szervezési díj (B355)</t>
  </si>
  <si>
    <t>ebből: talajterhelési díj (B355)</t>
  </si>
  <si>
    <t>ebből: vizkészletjárulék (B355)</t>
  </si>
  <si>
    <t>ebből: állami vadászjegyek díjai (B355)</t>
  </si>
  <si>
    <t>ebből: erdővédelmi járulék (B355)</t>
  </si>
  <si>
    <t>ebből: földvédelmi járulék (B355)</t>
  </si>
  <si>
    <t>ebből: halászati haszonbérleti díj, valamint az állami halász- és horgászjegy díja (B355)</t>
  </si>
  <si>
    <t>ebből: hulladéklerakási járulék (B355)</t>
  </si>
  <si>
    <t>ebből: a távhőszolgáltatásról más hőellátásra áttérő által felhasznált hőmennyiség és annak előállítása során a pozitív előjelű széndioxid kibocsátási különbözet után fizetendő díj (B355)</t>
  </si>
  <si>
    <t>ebből: korábbi évek megszünt adónemei áthúzódó fizetéseiből befolyt bevételek (B355)</t>
  </si>
  <si>
    <t>Egyéb közhatalmi bevételek (&gt;=166+…+183) (B36)</t>
  </si>
  <si>
    <t>ebből: cégnyilvántartás bevételei (B36)</t>
  </si>
  <si>
    <t>ebből: eljárási illetékek (B36)</t>
  </si>
  <si>
    <t>ebből: igazgatási szolgáltatási díjak (B36)</t>
  </si>
  <si>
    <t>ebből: felügyeleti díjak (B36)</t>
  </si>
  <si>
    <t>ebből:ebrendészeti hozzájárulás (B36)</t>
  </si>
  <si>
    <t>ebből: mezőgazdasági termelést érintő időjárási és más természeti kockázatok kezeléséről szóló törvény szerinti kárenyhítési hozzájárulás (B36)</t>
  </si>
  <si>
    <t>ebből: környezetvédelmi bírság (B36)</t>
  </si>
  <si>
    <t>ebből: természetvédelmi bírság (B36)</t>
  </si>
  <si>
    <t>ebből: műemlékvédelmi bírság (B36)</t>
  </si>
  <si>
    <t>ebből: építésügyi bírság (B36)</t>
  </si>
  <si>
    <t>ebből: szabálysértési pénz- és helyszíni bírság és a közlekedési szabályszegések után kiszabott közigazgatási bírság helyi önkormányzatot megillető része (B36)</t>
  </si>
  <si>
    <t>ebből: egyéb bírság (B36)</t>
  </si>
  <si>
    <t>ebből: vagyoni típusú települési adók (B36)</t>
  </si>
  <si>
    <t>ebből: jövedelmi típusú települési adók (B36)</t>
  </si>
  <si>
    <t>ebből: egyéb települési adók (B36)</t>
  </si>
  <si>
    <t>ebből: önkormányzat által beszedett talajterhelési díj (B36)</t>
  </si>
  <si>
    <t>ebből: előrehozott helyi adó (B36)</t>
  </si>
  <si>
    <t>ebből: bevándorlási különadó (B36)</t>
  </si>
  <si>
    <t>Közhatalmi bevételek (=93+94+104+109+164+165) (B3)</t>
  </si>
  <si>
    <t>Készletértékesítés ellenértéke (B401)</t>
  </si>
  <si>
    <t>Szolgáltatások ellenértéke (&gt;=187+188) (B402)</t>
  </si>
  <si>
    <t>ebből: utak használata ellenében beszedett használati díj, pótdíj, elektronikus útdíj (B402)</t>
  </si>
  <si>
    <t>ebből: államháztartáson belül (B403)</t>
  </si>
  <si>
    <t>Tulajdonosi bevételek (&gt;=192+…+197) (B404)</t>
  </si>
  <si>
    <t>ebből: vadászati jog bérbeadásból származó bevétel (B404)</t>
  </si>
  <si>
    <t>ebből: önkormányzati vagyon üzemeltetéséből, koncesszióból származó bevétel (B404)</t>
  </si>
  <si>
    <t>ebből: önkormányzati vagyon vagyonkezelésbe adásából származó bevétel (B404)</t>
  </si>
  <si>
    <t>ebből: állami többségi tulajdonú vállalkozástól kapott osztalék (B404)</t>
  </si>
  <si>
    <t>ebből: önkormányzati többségi tulajdonú vállalkozástól kapott osztalék (B404)</t>
  </si>
  <si>
    <t>ebből: egyéb részesedések után kapott osztalék (B404)</t>
  </si>
  <si>
    <t>Ellátási díjak (B405)</t>
  </si>
  <si>
    <t>Kiszámlázott általános forgalmi adó (B406)</t>
  </si>
  <si>
    <t>Általános forgalmi adó visszatérítése (B407)</t>
  </si>
  <si>
    <t>ebből: államháztartáson belül (B4081)</t>
  </si>
  <si>
    <t>ebből: hitelviszonyt megtestesítő értékpapírok értékesítési nyeresége (B4081)</t>
  </si>
  <si>
    <t>ebből: államháztartáson belül (B4082)</t>
  </si>
  <si>
    <t>ebből: kamat swap ügyletek kamatbevételei (B4082)</t>
  </si>
  <si>
    <t>ebből: befektetési jegyek (B4082)</t>
  </si>
  <si>
    <t>Részesedésekből származó pénzügyi műveletek bevételei (B4091)</t>
  </si>
  <si>
    <t>ebből: részesedések értékesítéséhez kapcsolódó realizált nyereség (B4092)</t>
  </si>
  <si>
    <t>ebből: hitelviszonyt megtestesítő értékpapírok értékesítési nyeresége (B4092)</t>
  </si>
  <si>
    <t>ebből: hitelviszonyt megtestesítő értékpapírok kibocsátási nyeresége (B4092)</t>
  </si>
  <si>
    <t>ebből: valuta és deviza eszközök realizált árfolyamnyeresége (B4092)</t>
  </si>
  <si>
    <t>Biztosító által fizetett kártérítés (B410)</t>
  </si>
  <si>
    <t>ebből: a szerződés megerősítésével, a szerződésszegéssel kapcsolatos véglegesen járó bevételek, a szerződésen kívüli károkozásért, személyiségi, dologi vagy más jog megsértéséért, jogalap nélküli gazdagodásért kapott összegek (B411)</t>
  </si>
  <si>
    <t>ebből: kiadások visszatérítései (B411)</t>
  </si>
  <si>
    <t>ebből: kiotói egységek és kibocsátási egységek eladásából befolyt eladási ár (B51)</t>
  </si>
  <si>
    <t>ebből: termőföld-eladás bevételei (B52)</t>
  </si>
  <si>
    <t>Egyéb tárgyi eszközök értékesítése (B53)</t>
  </si>
  <si>
    <t>ebből: privatizációból származó bevétel (B54)</t>
  </si>
  <si>
    <t>ebből: befektetési jegyek (B54)</t>
  </si>
  <si>
    <t>Működési célú garancia- és kezességvállalásból származó megtérülések államháztartáson kívülről (B61)</t>
  </si>
  <si>
    <t>Működési célú visszatérítendő támogatások, kölcsönök visszatérülése az Európai Uniótól (B62)</t>
  </si>
  <si>
    <t>Működési célú visszatérítendő támogatások, kölcsönök visszatérülése kormányoktól és más nemzetközi szervezetektől (B63)</t>
  </si>
  <si>
    <t>ebből: egyházi jogi személyek (B64)</t>
  </si>
  <si>
    <t>ebből: nonprofit gazdasági társaságok (B64)</t>
  </si>
  <si>
    <t>ebből: egyéb civil szervezetek (B64)</t>
  </si>
  <si>
    <t>ebből: háztartások (B64)</t>
  </si>
  <si>
    <t>ebből: pénzügyi vállalkozások (B64)</t>
  </si>
  <si>
    <t>ebből: állami többségi tulajdonú nem pénzügyi vállalkozások (B64)</t>
  </si>
  <si>
    <t>ebből: egyéb vállalkozások (B64)</t>
  </si>
  <si>
    <t>ebből: külföldi szervezetek, személyek (B64)</t>
  </si>
  <si>
    <t>ebből: egyházi jogi személyek (B65)</t>
  </si>
  <si>
    <t>ebből: nonprofit gazdasági társaságok (B65)</t>
  </si>
  <si>
    <t>ebből: egyéb civil szervezetek (B65)</t>
  </si>
  <si>
    <t>ebből: háztartások (B65)</t>
  </si>
  <si>
    <t>ebből: pénzügyi vállalkozások (B65)</t>
  </si>
  <si>
    <t>ebből: állami többségi tulajdonú nem pénzügyi vállalkozások (B65)</t>
  </si>
  <si>
    <t>ebből: egyéb vállalkozások (B65)</t>
  </si>
  <si>
    <t>ebből: kormányok és nemzetközi szervezetek (B65)</t>
  </si>
  <si>
    <t>ebből: egyéb külföldiek (B65)</t>
  </si>
  <si>
    <t>Felhalmozási célú garancia- és kezességvállalásból származó megtérülések államháztartáson kívülről (B71)</t>
  </si>
  <si>
    <t>Felhalmozási célú visszatérítendő támogatások, kölcsönök visszatérülése az Európai Uniótól (B72)</t>
  </si>
  <si>
    <t>Felhalmozási célú visszatérítendő támogatások, kölcsönök visszatérülése kormányoktól és más nemzetközi szervezetektől (B73)</t>
  </si>
  <si>
    <t>ebből: egyházi jogi személyek (B74)</t>
  </si>
  <si>
    <t>ebből: nonprofit gazdasági társaságok (B74)</t>
  </si>
  <si>
    <t>ebből: egyéb civil szervezetek (B74)</t>
  </si>
  <si>
    <t>ebből: háztartások (B74)</t>
  </si>
  <si>
    <t>ebből: pénzügyi vállalkozások (B74)</t>
  </si>
  <si>
    <t>ebből: állami többségi tulajdonú nem pénzügyi vállalkozások (B74)</t>
  </si>
  <si>
    <t>ebből: egyéb vállalkozások (B74)</t>
  </si>
  <si>
    <t>270</t>
  </si>
  <si>
    <t>ebből: külföldi szervezetek, személyek (B74)</t>
  </si>
  <si>
    <t>271</t>
  </si>
  <si>
    <t>272</t>
  </si>
  <si>
    <t>ebből: egyházi jogi személyek (B75)</t>
  </si>
  <si>
    <t>273</t>
  </si>
  <si>
    <t>ebből: nonprofit gazdasági társaságok (B75)</t>
  </si>
  <si>
    <t>274</t>
  </si>
  <si>
    <t>ebből: egyéb civil szervezetek (B75)</t>
  </si>
  <si>
    <t>275</t>
  </si>
  <si>
    <t>ebből: háztartások (B75)</t>
  </si>
  <si>
    <t>276</t>
  </si>
  <si>
    <t>ebből: pénzügyi vállalkozások (B75)</t>
  </si>
  <si>
    <t>277</t>
  </si>
  <si>
    <t>ebből: állami többségi tulajdonú nem pénzügyi vállalkozások (B75)</t>
  </si>
  <si>
    <t>278</t>
  </si>
  <si>
    <t>279</t>
  </si>
  <si>
    <t>ebből: egyéb vállalkozások (B75)</t>
  </si>
  <si>
    <t>280</t>
  </si>
  <si>
    <t>281</t>
  </si>
  <si>
    <t>ebből: kormányok és nemzetközi szervezetek (B75)</t>
  </si>
  <si>
    <t>282</t>
  </si>
  <si>
    <t>ebből: egyéb külföldiek (B75)</t>
  </si>
  <si>
    <t>283</t>
  </si>
  <si>
    <t>284</t>
  </si>
  <si>
    <t>Települési önkormányzatok szociális, gyermekjóléti  és gyermekétkeztetési feladatainak támogatása (=03+04) (B113)</t>
  </si>
  <si>
    <t>ebből: szakképzési hozzájárulás  (B33)</t>
  </si>
  <si>
    <t>ebből: építményadó  (B34)</t>
  </si>
  <si>
    <t>Fogyasztási adók  (=138+139+140) (B352)</t>
  </si>
  <si>
    <t>Pénzügyi monopóliumok nyereségét terhelő adók  (B353)</t>
  </si>
  <si>
    <t>Egyéb áruhasználati és szolgáltatási adók  (=148+…+163) (B355)</t>
  </si>
  <si>
    <t>ebből: tartózkodás után fizetett idegenforgalmi adó  (B355)</t>
  </si>
  <si>
    <t>Termékek és szolgáltatások adói (=116+137+141+142+147)  (B35)</t>
  </si>
  <si>
    <t>ebből: tárgyi eszközök bérbeadásából származó bevétel (B402)</t>
  </si>
  <si>
    <t>Közvetített szolgáltatások ellenértéke  (&gt;=190) (B403)</t>
  </si>
  <si>
    <t>Befektetett pénzügyi eszközökből származó bevételek (&gt;=202+…+204) (B4081)</t>
  </si>
  <si>
    <t>ebből: befektetési jegyek (B4081)</t>
  </si>
  <si>
    <t>Egyéb kapott (járó) kamatok és kamatjellegű bevételek (&gt;=205+206+207+208) (B4082)</t>
  </si>
  <si>
    <t>Kamatbevételek és más nyereségjellegű bevételek (=201+205) (B408)</t>
  </si>
  <si>
    <t>Más egyéb pénzügyi műveletek bevételei (&gt;=212+…+215) (B4092)</t>
  </si>
  <si>
    <t>Egyéb pénzügyi műveletek bevételei (=210+211) (B409)</t>
  </si>
  <si>
    <t>Egyéb működési bevételek (&gt;=219+220) (B411)</t>
  </si>
  <si>
    <t>Működési bevételek (=185+186+189+191+198+199+200+209+216+217+218) (B4)</t>
  </si>
  <si>
    <t>Immateriális javak értékesítése (&gt;=223) (B51)</t>
  </si>
  <si>
    <t>Ingatlanok értékesítése (&gt;=225) (B52)</t>
  </si>
  <si>
    <t>Részesedések értékesítése (&gt;=228+229) (B54)</t>
  </si>
  <si>
    <t>Részesedések megszűnéséhez kapcsolódó bevételek (&gt;=231) (B55)</t>
  </si>
  <si>
    <t>ebből: befektetési jegyek  (B55)</t>
  </si>
  <si>
    <t>Felhalmozási bevételek (=222+224+226+227+230) (B5)</t>
  </si>
  <si>
    <t>Működési célú visszatérítendő támogatások, kölcsönök visszatérülése államháztartáson kívülről (=237+…+245) (B64)</t>
  </si>
  <si>
    <t>ebből: önkormányzati többségi tulajdonú nem pénzügyi vállalkozások (B64)</t>
  </si>
  <si>
    <t>Egyéb működési célú átvett pénzeszközök (=247+…+257) (B65)</t>
  </si>
  <si>
    <t>ebből: önkormányzati többségi tulajdonú nem pénzügyi vállalkozások (B65)</t>
  </si>
  <si>
    <t>ebből: Európai Unió  (B65)</t>
  </si>
  <si>
    <t>Működési célú átvett pénzeszközök (=233+...+236+246) (B6)</t>
  </si>
  <si>
    <t>Felhalmozási célú visszatérítendő támogatások, kölcsönök visszatérülése államháztartáson kívülről (=263+…+271) (B74)</t>
  </si>
  <si>
    <t>ebből: önkormányzati többségi tulajdonú nem pénzügyi vállalkozások (B74)</t>
  </si>
  <si>
    <t>Egyéb felhalmozási célú átvett pénzeszközök (=273+…+283) (B75)</t>
  </si>
  <si>
    <t>ebből: önkormányzati többségi tulajdonú nem pénzügyi vállalkozások (B75)</t>
  </si>
  <si>
    <t>ebből: Európai Unió  (B75)</t>
  </si>
  <si>
    <t>Felhalmozási célú átvett pénzeszközök (=259+…+262+272) (B7)</t>
  </si>
  <si>
    <t>285</t>
  </si>
  <si>
    <t>Költségvetési bevételek (=45+81+184+221+232+258+284) (B1-B7)</t>
  </si>
  <si>
    <t>Önkormányzati konszolidált beszámoló - Finanszírozási kiadások (adatok Ft-ban)</t>
  </si>
  <si>
    <t>Hosszú lejáratú hitelek, kölcsönök törlesztése pénzügyi vállalkozásnak (&gt;=02) (K9111)</t>
  </si>
  <si>
    <t>ebből: fedezeti ügyletek nettó kiadásai (K9111)</t>
  </si>
  <si>
    <t>Likviditási célú hitelek, kölcsönök törlesztése pénzügyi vállalkozásnak (K9112)</t>
  </si>
  <si>
    <t>Rövid lejáratú hitelek, kölcsönök törlesztése pénzügyi vállalkozásnak (&gt;=05) (K9113)</t>
  </si>
  <si>
    <t>ebből: fedezeti ügyletek nettó kiadásai (K9113)</t>
  </si>
  <si>
    <t>Hitel-, kölcsöntörlesztés államháztartáson kívülre (=01+03+04) (K911)</t>
  </si>
  <si>
    <t>Forgatási célú belföldi értékpapírok vásárlása (&gt;=08) (K9121)</t>
  </si>
  <si>
    <t>ebből: kárpótlási jegyek (K9121)</t>
  </si>
  <si>
    <t>Befektetési célú belföldi értékpapírok vásárlása (K9122)</t>
  </si>
  <si>
    <t>Kincstárjegyek beváltása (K9123)</t>
  </si>
  <si>
    <t>Éven belüli lejáratú belföldi értékpapírok beváltása (&gt;=12+13) (K9124)</t>
  </si>
  <si>
    <t>ebből: fedezeti ügyletek nettó kiadásai (K9124)</t>
  </si>
  <si>
    <t>ebből: kárpótlási jegyek (K9124)</t>
  </si>
  <si>
    <t>Belföldi kötvények beváltása (K9125)</t>
  </si>
  <si>
    <t>Éven túli lejáratú belföldi értékpapírok beváltása (&gt;=16) (K9126)</t>
  </si>
  <si>
    <t>ebből: fedezeti ügyletek nettó kiadásai (K9126)</t>
  </si>
  <si>
    <t>Belföldi értékpapírok kiadásai (=07+09+10+11+14+15) (K912)</t>
  </si>
  <si>
    <t>Államháztartáson belüli megelőlegezések folyósítása (K913)</t>
  </si>
  <si>
    <t>Államháztartáson belüli megelőlegezések visszafizetése (K914)</t>
  </si>
  <si>
    <t>Központi, irányító szervi támogatások folyósítása (K915)</t>
  </si>
  <si>
    <t>Pénzeszközök lekötött bankbetétként elhelyezése (K916)</t>
  </si>
  <si>
    <t>Pénzügyi lízing kiadásai (K917)</t>
  </si>
  <si>
    <t>Központi költségvetés sajátos finanszírozási kiadásai (K918)</t>
  </si>
  <si>
    <t>Hosszú lejáratú tulajdonosi kölcsönök kiadásai (K9191)</t>
  </si>
  <si>
    <t>Rövid lejáratú tulajdonosi kölcsönök kiadásai (K9192)</t>
  </si>
  <si>
    <t>Tulajdonosi kölcsönök kiadásai (=24+25) (K919)</t>
  </si>
  <si>
    <t>Belföldi finanszírozás kiadásai (=06+17+…+23+26) (K91)</t>
  </si>
  <si>
    <t>Forgatási célú külföldi értékpapírok vásárlása (K921)</t>
  </si>
  <si>
    <t>Befektetési célú külföldi értékpapírok vásárlása (K922)</t>
  </si>
  <si>
    <t>Külföldi értékpapírok beváltása (&gt;=31) (K923)</t>
  </si>
  <si>
    <t>ebből: fedezeti ügyletek nettó kiadásai (K923)</t>
  </si>
  <si>
    <t>Hitelek, kölcsönök törlesztése külföldi kormányoknak és nemzetközi szervezeteknek (K924)</t>
  </si>
  <si>
    <t>Hitelek, kölcsönök törlesztése külföldi pénzintézeteknek (&gt;=34) (K925)</t>
  </si>
  <si>
    <t>ebből: fedezeti ügyletek nettó kiadásai (K925)</t>
  </si>
  <si>
    <t>Külföldi finanszírozás kiadásai (=28+29+30+32+33) (K92)</t>
  </si>
  <si>
    <t>Adóssághoz nem kapcsolódó származékos ügyletek kiadásai (K93)</t>
  </si>
  <si>
    <t>Váltókiadások (K94)</t>
  </si>
  <si>
    <t>Finanszírozási kiadások (=27+35+36+37) (K9)</t>
  </si>
  <si>
    <t>Önkormányzati konszolidált beszámoló - Költségvetési bevételek (adatok Ft-ban)</t>
  </si>
  <si>
    <t>Önkormányzati konszolidált beszámoló -  Finanszírozási bevételek (adatok Ft-ban)</t>
  </si>
  <si>
    <t>Hosszú lejáratú hitelek, kölcsönök felvétele pénzügyi vállalkozástól (B8111)</t>
  </si>
  <si>
    <t>Likviditási célú hitelek, kölcsönök felvétele pénzügyi vállalkozástól (B8112)</t>
  </si>
  <si>
    <t>Rövid lejáratú hitelek, kölcsönök felvétele pénzügyi vállalkozástól (B8113)</t>
  </si>
  <si>
    <t>Hitel-, kölcsönfelvétel pénzügyi vállalkozástól (=01+02+03) (B811)</t>
  </si>
  <si>
    <t>Forgatási célú belföldi értékpapírok beváltása, értékesítése (&gt;=06) (B8121)</t>
  </si>
  <si>
    <t>ebből: kárpótlási jegyek (B8121)</t>
  </si>
  <si>
    <t>Éven belüli lejáratú belföldi értékpapírok kibocsátása (B8122)</t>
  </si>
  <si>
    <t>Befektetési célú belföldi értékpapírok beváltása, értékesítése (B8123)</t>
  </si>
  <si>
    <t>Éven túli lejáratú belföldi értékpapírok kibocsátása (B8124)</t>
  </si>
  <si>
    <t>Belföldi értékpapírok bevételei (=05+07+08+09) (B812)</t>
  </si>
  <si>
    <t>Előző év költségvetési maradványának igénybevétele (B8131)</t>
  </si>
  <si>
    <t>Előző év vállalkozási maradványának igénybevétele (B8132)</t>
  </si>
  <si>
    <t>Maradvány igénybevétele (=11+12) (B813)</t>
  </si>
  <si>
    <t>Államháztartáson belüli megelőlegezések (B814)</t>
  </si>
  <si>
    <t>Államháztartáson belüli megelőlegezések törlesztése (B815)</t>
  </si>
  <si>
    <t>Központi, irányító szervi támogatás (B816)</t>
  </si>
  <si>
    <t>Lekötött bankbetétek megszüntetése (B817)</t>
  </si>
  <si>
    <t>Központi költségvetés sajátos finanszírozási bevételei (B818)</t>
  </si>
  <si>
    <t>Hosszú lejáratú tulajdonosi kölcsönök bevételei (B8191)</t>
  </si>
  <si>
    <t>Rövid lejáratú tulajdonosi kölcsönök bevételei (B8192)</t>
  </si>
  <si>
    <t>Tulajdonosi kölcsönök bevételei (=19+20) (B819)</t>
  </si>
  <si>
    <t>Belföldi finanszírozás bevételei (=04+10+13+…+18+21) (B81)</t>
  </si>
  <si>
    <t>Forgatási célú külföldi értékpapírok beváltása, értékesítése (B821)</t>
  </si>
  <si>
    <t>Befektetési célú külföldi értékpapírok beváltása, értékesítése (B822)</t>
  </si>
  <si>
    <t>Külföldi értékpapírok kibocsátása (B823)</t>
  </si>
  <si>
    <t>Hitelek, kölcsönök felvétele külföldi kormányoktól és nemzetközi szervezetektől (B824)</t>
  </si>
  <si>
    <t>Hitelek, kölcsönök felvétele külföldi pénzintézetektől (B825)</t>
  </si>
  <si>
    <t>Külföldi finanszírozás bevételei (=23+…+27) (B82)</t>
  </si>
  <si>
    <t>Adóssághoz nem kapcsolódó származékos ügyletek bevételei (B83)</t>
  </si>
  <si>
    <t>Váltóbevételek (B84)</t>
  </si>
  <si>
    <t>Finanszírozási bevételek (=22+28+29+30) (B8)</t>
  </si>
  <si>
    <t>Önkormányzati konszolidált beszámoló - Konszolidált mérleg (adatok Ft-ban)</t>
  </si>
  <si>
    <t>A/I Immateriális javak (=A/I/1+A/I/2+A/I/3)</t>
  </si>
  <si>
    <t>A/II Tárgyi eszközök  (=A/II/1+...+A/II/5)</t>
  </si>
  <si>
    <t>A/III Befektetett pénzügyi eszközök (=A/III/1+A/III/2+A/III/3)</t>
  </si>
  <si>
    <t>A/IV Koncesszióba, vagyonkezelésbe adott eszközök (=A/IV/1+A/IV/2)</t>
  </si>
  <si>
    <t>A) NEMZETI VAGYONBA TARTOZÓ BEFEKTETETT ESZKÖZÖK (=A/I+A/II+A/III+A/IV)</t>
  </si>
  <si>
    <t>B/I Készletek (=B/I/1+…+B/I/5)</t>
  </si>
  <si>
    <t>B/II Értékpapírok (=B/II/1+B/II/2)</t>
  </si>
  <si>
    <t>B) NEMZETI VAGYONBA TARTOZÓ FORGÓESZKÖZÖK (= B/I+B/II)</t>
  </si>
  <si>
    <t>C/I Lekötött bankbetétek (=C/I/1+…+C/I/2)</t>
  </si>
  <si>
    <t>C/II Pénztárak, csekkek, betétkönyvek (=C/II/1+C/II/2+C/II/3)</t>
  </si>
  <si>
    <t>C/III-IV. Forintszámlák és Devizaszámlák (=C/III/1+C/III/2+CIV/1+C/IV/2)</t>
  </si>
  <si>
    <t>C) PÉNZESZKÖZÖK (=C/I+…+C/IV)</t>
  </si>
  <si>
    <t>D/I Költségvetési évben esedékes követelések (=D/I/1+…+D/I/8)</t>
  </si>
  <si>
    <t>D/II Költségvetési évet követően esedékes követelések (=D/II/1+…+D/II/8)</t>
  </si>
  <si>
    <t>D/III Követelés jellegű sajátos elszámolások (=D/III/1+…+D/III/9)</t>
  </si>
  <si>
    <t>D) KÖVETELÉSEK  (=D/I+D/II+D/III)</t>
  </si>
  <si>
    <t>E) EGYÉB SAJÁTOS ELSZÁMOLÁSOK (=E/I+…+E/II)</t>
  </si>
  <si>
    <t>F) AKTÍV IDŐBELI  ELHATÁROLÁSOK  (=F/1+F/2+F/3)</t>
  </si>
  <si>
    <t>ESZKÖZÖK ÖSSZESEN (=A+B+C+D+E+F)</t>
  </si>
  <si>
    <t>G/I-III Nemzeti vagyon és egyéb eszközök induláskori értéke és változásai</t>
  </si>
  <si>
    <t>G/IV Felhalmozott eredmény</t>
  </si>
  <si>
    <t>G/V Eszközök értékhelyesbítésének forrása</t>
  </si>
  <si>
    <t>G/VI Mérleg szerinti eredmény</t>
  </si>
  <si>
    <t>G/ SAJÁT TŐKE  (= G/I+…+G/VI)</t>
  </si>
  <si>
    <t>H/I Költségvetési évben esedékes kötelezettségek (=H/I/1+…+H/I/9)</t>
  </si>
  <si>
    <t>H/II Költségvetési évet követően esedékes kötelezettségek (=H/II/1+…+H/II/9)</t>
  </si>
  <si>
    <t>H/III Kötelezettség jellegű sajátos elszámolások (=H/III/1+…+H/III/10)</t>
  </si>
  <si>
    <t>H) KÖTELEZETTSÉGEK (=H/I+H/II+H/III)</t>
  </si>
  <si>
    <t>I) KINCSTÁRI SZÁMLAVEZETÉSSEL KAPCSOLATOS ELSZÁMOLÁSOK</t>
  </si>
  <si>
    <t>J) PASSZÍV IDŐBELI ELHATÁROLÁSOK (=J/1+J/2+J/3)</t>
  </si>
  <si>
    <t>FORRÁSOK ÖSSZESEN (=G+H+I+J)</t>
  </si>
  <si>
    <t>Önkormányzati konszolidált beszámoló - Konszolidált eredménykimutatás (adatok Ft-ban)</t>
  </si>
  <si>
    <t>01 Közhatalmi eredményszemléletű bevételek</t>
  </si>
  <si>
    <t>02 Eszközök és szolgáltatások értékesítése nettó eredményszemléletű bevételei</t>
  </si>
  <si>
    <t>03 Tevékenység egyéb nettó eredményszemléletű bevételei</t>
  </si>
  <si>
    <t>I Tevékenység nettó eredményszemléletű bevétele (=01+02+03)</t>
  </si>
  <si>
    <t>04 Saját termelésű készletek állományváltozása</t>
  </si>
  <si>
    <t>05 Saját előállítású eszközök aktivált értéke</t>
  </si>
  <si>
    <t>II Aktivált saját teljesítmények értéke (=±04+05)</t>
  </si>
  <si>
    <t>06 Központi működési célú támogatások eredményszemléletű bevételei</t>
  </si>
  <si>
    <t>07 Egyéb működési célú támogatások eredményszemléletű bevételei</t>
  </si>
  <si>
    <t>08 Felhalmozási célú támogatások eredményszemléletű bevételei</t>
  </si>
  <si>
    <t>09 Különféle egyéb eredményszemléletű bevételek</t>
  </si>
  <si>
    <t>III Egyéb eredményszemléletű bevételek (=06+07+08+09)</t>
  </si>
  <si>
    <t>10 Anyagköltség</t>
  </si>
  <si>
    <t>11 Igénybe vett szolgáltatások értéke</t>
  </si>
  <si>
    <t>12 Eladott áruk beszerzési értéke</t>
  </si>
  <si>
    <t>13 Eladott (közvetített) szolgáltatások értéke</t>
  </si>
  <si>
    <t>IV Anyagjellegű ráfordítások (=10+11+12+13)</t>
  </si>
  <si>
    <t>14 Bérköltség</t>
  </si>
  <si>
    <t>15 Személyi jellegű egyéb kifizetések</t>
  </si>
  <si>
    <t>16 Bérjárulékok</t>
  </si>
  <si>
    <t>V Személyi jellegű ráfordítások (=14+15+16)</t>
  </si>
  <si>
    <t>VI Értékcsökkenési leírás</t>
  </si>
  <si>
    <t>VII Egyéb ráfordítások</t>
  </si>
  <si>
    <t>A)  TEVÉKENYSÉGEK EREDMÉNYE (=I±II+III-IV-V-VI-VII)</t>
  </si>
  <si>
    <t>17 Kapott (járó) osztalék és részesedés</t>
  </si>
  <si>
    <t>18 Részesedésekből származó eredményszemléletű bevételek, árfolyamnyereségek</t>
  </si>
  <si>
    <t>19 Befektetett pénzügyi eszközökből származó eredményszemléletű bevételek, árfolyamnyereségek</t>
  </si>
  <si>
    <t>20 Egyéb kapott (járó) kamatok és kamatjellegű eredményszemléletű bevételek</t>
  </si>
  <si>
    <t>21 Pénzügyi műveletek egyéb eredményszemléletű bevételei (&gt;=21a+21b)</t>
  </si>
  <si>
    <t>21a - ebből: lekötött bankbetétek mérlegfordulónapi értékelése során megállapított (nem realizált) árfolyamnyeresége</t>
  </si>
  <si>
    <t>21b - ebből: egyéb pénzeszközök és sajátos elszámolások mérlegfordulónapi értékelése során megállapított (nem realizált) árfolyamnyeresége</t>
  </si>
  <si>
    <t>VIII Pénzügyi műveletek eredményszemléletű bevételei (=17+18+19+20+21)</t>
  </si>
  <si>
    <t>22 Részesedésekből származó ráfordítások, árfolyamveszteségek</t>
  </si>
  <si>
    <t>23 Befektetett pénzügyi eszközökből (értékpapírokból, kölcsönökből) származó ráfordítások, árfolyamveszteségek</t>
  </si>
  <si>
    <t>24 Fizetendő kamatok és kamatjellegű ráfordítások</t>
  </si>
  <si>
    <t>25 Részesedések, értékpapírok, pénzeszközök értékvesztése</t>
  </si>
  <si>
    <t>25a - ebből: lekötött bankbetétek értékvesztése</t>
  </si>
  <si>
    <t>25b - ebből: Kincstáron kívüli forint- és devizaszámlák értékvesztése</t>
  </si>
  <si>
    <t>26 Pénzügyi műveletek egyéb ráfordításai (&gt;=26a+26b)</t>
  </si>
  <si>
    <t>26a - ebből: lekötött bankbetétek mérlegfordulónapi értékelése során megállapított (nem realizált) árfolyamvesztesége</t>
  </si>
  <si>
    <t>26b - ebből: egyéb pénzeszközök és sajátos elszámolások mérlegfordulónapi értékelése során megállapított (nem realizált) árfolyamvesztesége</t>
  </si>
  <si>
    <t>IX Pénzügyi műveletek ráfordításai (=22+23+24+25+26)</t>
  </si>
  <si>
    <t>B)  PÉNZÜGYI MŰVELETEK EREDMÉNYE (=VIII-IX)</t>
  </si>
  <si>
    <t>C) MÉRLEG SZERINTI EREDMÉNY (=±A±B)</t>
  </si>
  <si>
    <t>3. Tündérkert Bölcsőde felújítás</t>
  </si>
  <si>
    <t>Az önkormányzat által nyújtott közvetett támogatások</t>
  </si>
  <si>
    <t>Támogatás kedvezményezettje</t>
  </si>
  <si>
    <t>jellege</t>
  </si>
  <si>
    <t>összege (eFt)</t>
  </si>
  <si>
    <t>65 év feletti adózók</t>
  </si>
  <si>
    <t>kommunális adó kedvezmény (50%)</t>
  </si>
  <si>
    <t>70 év feletti adózók</t>
  </si>
  <si>
    <t>kommunális adó mentesség</t>
  </si>
  <si>
    <t>Vállalkozó akinek adóalapja nem haladja meg a 2,5 millió forintot</t>
  </si>
  <si>
    <t>iparűzési adómentesség</t>
  </si>
  <si>
    <t>Magánszemélyek (akik legfeljebb 8 szobás és legfeljebb 16 ágyszámmal rendelkező szálláshelyen töltenek el vendégéjszakát)</t>
  </si>
  <si>
    <t>idegenforgalmi adó mentesség</t>
  </si>
  <si>
    <t>Gyermekétkeztetés</t>
  </si>
  <si>
    <t>térítési díj kedvezmény (10%)</t>
  </si>
  <si>
    <t>Sportszervezetek, nemzetiségi önkormányzatok, önkormányzat gazdasági társaságai</t>
  </si>
  <si>
    <t>térítésmentes bérlet</t>
  </si>
  <si>
    <t>I. Helyi adónál biztosított kedvezmény, mentesség</t>
  </si>
  <si>
    <t>Az építményadóról szóló 41/2015. (XII. 1.) önkormányzati rendelet</t>
  </si>
  <si>
    <t>A Gunaras-fürdő területén található, az ingatlan-nyilvántartásban üdülő, hétvégi ház megnevezéssel nyilvántartott építmény utáni építményadó-fizetési kötelezettségét illetően adókedvezmény iránti kérelemmel élhet az adóhatóság felé az a magánszemély, aki az építmény tulajdonosa vagy az építményt terhelő vagyoni értékű jog jogosítottja, amennyiben az építményben egyedül vagy hozzátartozójával együtt életvitelszerűen lakik.</t>
  </si>
  <si>
    <t>A magánszemélyek kommunális adójáról, az idegenforgalmi adóról és a helyi iparűzési adóról szóló 40/2015. (XII. 1.) önkormányzati rendelet</t>
  </si>
  <si>
    <t>Magánszemélyek kommunális adójánál</t>
  </si>
  <si>
    <t>A lakás után fizetendő magánszemélyek kommunális adója alól mentes az a magánszemély, aki a 70. életévét betöltötte. 50 %-os adókedvezmény illeti meg azt a magánszemélyt, aki a 65. életévét betöltötte.</t>
  </si>
  <si>
    <t>A használatbavételi engedély kiadását követő évtől számítva 2 évig mentes a magánszemélyek kommunális adófizetési kötelezettsége alól az a magánszemély, aki új építésű családi házat épít.</t>
  </si>
  <si>
    <t>Azok a magánszemélyek, akik az ingatlanuk előtt önerőből járdafelújítást végeznek, kérelemre 2 éves időtartamra 50 %-os kommunális adókedvezményt vehetnek igénybe.</t>
  </si>
  <si>
    <t>Idegenforgalmi adónál</t>
  </si>
  <si>
    <t>Mentes a magánszemély az idegenforgalmi adó megfizetése alól a Htv. 31. §-ban foglaltakon túl a szálláshely-szolgáltatási tevékenység folytatásának részletes feltételeiről és szálláshely-üzemeltetési engedély kiadásának rendjéről szóló 239/2009. (X. 20.) Korm. rendelet 2. § h) pontja alá tartozó szálláshelyen eltöltött vendégéjszaka után.</t>
  </si>
  <si>
    <t>Iparűzési adónál</t>
  </si>
  <si>
    <t>Adómentesség illeti meg a vállalkozót, ha a Htv. 39. § (1) bekezdése, illetőleg a 39/A. §-a vagy 39/B §-a alapján számított (vállalkozási szintű) adóalapja nem haladja meg a 2,5 millió Ft-ot.</t>
  </si>
  <si>
    <t>A mentesség pontos összegét és az adóalanyok számát az iparűzési adóbevallások május 31-éig esedékes beküldése után pontosítja az önkormányzat.</t>
  </si>
  <si>
    <t>II. Térítési díjaknál biztosított kedvezmények</t>
  </si>
  <si>
    <t>A gyermekvédelem helyi szabályozásáról szóló 12/2006. (II.20.) rendelet alapján az önkormányzat 10% kedvezményt biztosít a gyermekétkeztetés személyi térítési díjából a Dombóvár város közigazgatási területén lakóhellyel, ennek hiányában tartózkodási hellyel rendelkező gyermek esetében, aki a Gyvt. 21/B §-a alapján normatív kedvezményre nem jogosult.</t>
  </si>
  <si>
    <t>III. Helyiségek, eszközök hasznosításából származó bevételből nyújtott kedvezmény, mentesség összege</t>
  </si>
  <si>
    <t>támogatásról szóló döntés száma</t>
  </si>
  <si>
    <t>ingatlan megnevezése</t>
  </si>
  <si>
    <t>támogatás kedvezményezettje</t>
  </si>
  <si>
    <t xml:space="preserve">Dombóvári Tenisz Egyesület </t>
  </si>
  <si>
    <t>371/2018. (XI. 29.) Kt. határozat</t>
  </si>
  <si>
    <t>helyi természetvédelemmel kapcsolatos feladatok ellátásához – a dombóvári 2923/A/2 hrsz. alatt nyilvántartott, Gyár u. 16. szám alatti, természetőr bázis céljára szolgáló ingatlan térítésmentes használata  2019. január 1-től 2023. december 31-ig, a használó a térítésmentes használat fejében köteles viselni az összes üzemeltetési költséget</t>
  </si>
  <si>
    <t>Kapos-hegyháti
Natúrpark Egyesület</t>
  </si>
  <si>
    <t>338/2019. (XI. 8.) Kt. határozat</t>
  </si>
  <si>
    <t>térítésmentes használati jog a szociális szolgáltatás biztosítása érdekében az ellátási szerződéssel megegyező időtartamra a Dombóvár Város Önkormányzata tulajdonát képező, a Dombóvár, Arany János tér 2. alatti, dombóvári 224/3. hrsz. alatt felvett, valamint a Dombóvár, Szabadság utca 6. alatti, dombóvári 46. hrsz. alatt felvett ingatlanokra</t>
  </si>
  <si>
    <t>Magyar Máltai Szeretetszolgálat Egyesület</t>
  </si>
  <si>
    <t>349/2019. (XI. 29.) Kt. határozat</t>
  </si>
  <si>
    <t>Dombóvár, Bezerédj u. 14. szám alatti, dombóvári 1306. hrsz.-ú ingatlanon épült társas irodaházban alábbi helyiségek használata:
a) A Nemzetiségi Közösségi Ház – 
a nagyterem a kiszolgálóhelyiségekkel együtt (1306/A/2. külön helyrajzi szám), iroda (bemutatóterem) 18,90 m2 (1306/A/3. külön helyrajzi szám egyik irodahelyisége) iroda 18,40 m2 (1306/A/3. külön helyrajzi szám egyik irodahelyisége),
b) a Német Közösségi Ház – pince (alagsor és mellékhelyiségei) (1306/A/1. külön helyrajzi szám)
2024. december 31-ig</t>
  </si>
  <si>
    <t>Dombóvári Német Nemzetiségi Önkormányzat, Dombóvári Horvát Nemzetiségi Önkormányzat</t>
  </si>
  <si>
    <t>350/2019. (XI. 29.) Kt. határozat</t>
  </si>
  <si>
    <t>nemzetiségi feladatok ellátásához a Dombóvár, Szabadság utca 4. alatti, dombóvári 47 hrsz.-ú ingatlannak a kialakult viszonyok szerint a Dombóvár Város Önkormányzata tulajdonába tartozó ingatlanrész térítésmentes használata</t>
  </si>
  <si>
    <t>Dombóvári Roma
Nemzetiségi Önkormányzat</t>
  </si>
  <si>
    <t>353/2019. (XI. 29.)Kt. határozat</t>
  </si>
  <si>
    <t>dombóvári 0328/1 hrsz.-ú, a gyepmesteri telepet is magában foglaló ingatlan (2024. december 31-ig)</t>
  </si>
  <si>
    <t>Dombóvári Kutyás Egyesület</t>
  </si>
  <si>
    <t>Őri Nándor dombóvári lakos</t>
  </si>
  <si>
    <t>15/2020. (I. 31.) Kt. határozat</t>
  </si>
  <si>
    <t>Info Pont működtetéséhez a korábban a Tourinform Irodában használt tárgyi eszközök és sportszerek használatának terítésmentes átadásához határozatlan időre az önkormányzat turizmussal kapcsolatos közfeladatának ellátásához</t>
  </si>
  <si>
    <t>Gunaras Zrt.</t>
  </si>
  <si>
    <t>123/2020. (IX. 30.) Kt. határozat</t>
  </si>
  <si>
    <t>Dombóvári Közös Önkormányzati Hivatal tulajdonát képező, EIE-487 forgalmi rendszámú VW Transporter típusú gépjárművet a Magyar Máltai Szeretetszolgálat Egyesület használja üzembentartóként térítésmentesen határozatlan időre a vele kötött ellátási szerződés szerinti szociális szolgáltatás nyújtásához</t>
  </si>
  <si>
    <t>132/2020. (IX. 30.) Kt. határozat</t>
  </si>
  <si>
    <t>Árpád utcában lévő dombóvári 945/1 hrsz.-ú, lakóház, udvar, gazdasági épület, egyéb épület megnevezésű ingatlan keleti részén található – korábban villanyszerelői tanműhely céljára használt – helyiségek térítésmentes használata haszonkölcsön formájában</t>
  </si>
  <si>
    <t>Dombóvári Városgazdálkodási Nonprofit Kft.</t>
  </si>
  <si>
    <t>126/2020. (XII. 18.) határozat</t>
  </si>
  <si>
    <t>Dombóvár, Földvár utca 18. szám alatti Szuhay Sportcentrum térítésmentes használata 2022. december 31-ig sportszervezetek részére a sporttevékenységük végzésére</t>
  </si>
  <si>
    <t>Dombóvári Karatesuli Közhasznú Egyesület,
Dombóvári Vasutas Atlétikai és Szabadidő Egyesület,
Dombóvári Floorball Közhasznú Sportegyesület,
SEIBUKAI KYOKUSHIN Dombóvár Sportegyesület,
Dombóvári Asztalitenisz Club Közhasznú Egyesület,
Dombóvári Hangulat Szabadidő Sportegyesület,
Dombóvári Futball Club,
Dombóvári Judo Klub,
Dombóvári Labdarúgó Klub,
JUMPERS Dombóvári Kötélugró Sportegyesület,
Dombóvári Kosárlabda Klub Sport Egyesület</t>
  </si>
  <si>
    <t>Dombóvári Focisuli Egyesület</t>
  </si>
  <si>
    <t>Dombóvár 2004. Egyesület</t>
  </si>
  <si>
    <t xml:space="preserve">Mentes – a Htv. 13-13/A. §-ban foglaltakon túl – az építményadó megfizetése alól:
a) a lakás, amennyiben az adó alanya magánszemély, 
b) garázs, gépjárműtároló – kivéve az ingatlan-nyilvántartásban teremgarázsként feltüntetett épületrészt –, üvegház, pince, présház, hűtőház vagy ilyenként feltüntetésre váró épület, továbbá a melléképület és a melléképületrész. </t>
  </si>
  <si>
    <t>20 %-os adókedvezmény illeti meg azt a magánszemélyt, akinek a rendelet 1. melléklete I., II., vagy III. övezetébe sorolt lakóingatlana előtti közút nem rendelkezik aszfaltburkolattal.</t>
  </si>
  <si>
    <t xml:space="preserve">Adókedvezmény illeti meg azt a magánszemélyt, aki a rendelet 1. melléklete szerinti I. vagy II. övezetben lakást vásárolt és ott állandó lakóhelyet létesített. 
</t>
  </si>
  <si>
    <t>128/2020. (XII. 18.) határozat
324/2021. (XII. 17.) Kt. határozat</t>
  </si>
  <si>
    <t>Katona József u. 37. szám alatti Ujvári Kálmán Sporttelep térítésmentes használata 2022. december 31. napjáig, közüzemi és a további működtetési költségeket az egyesület köteles viselni</t>
  </si>
  <si>
    <t>69/2021. (II. 26.) határozat</t>
  </si>
  <si>
    <t>Dombóvár, Szabadság utca 4. szám alatti ingatlanban térítésmentes
helyiséghasználat – a közüzemi költségek rájuk eső részének fedezése mellett – két tanterem, egy tanári szoba, kiskonyha, nemenként elkülönített mosdó és egy ügyfélfogadó iroda vonatkozásában</t>
  </si>
  <si>
    <t>Dombóvári Roma Közhasznú
Alapítvány és az Országos Roma Felemelkedésért Misszió</t>
  </si>
  <si>
    <t>129/2021. (IV. 30.) határozat</t>
  </si>
  <si>
    <t>Dombóvár, Földvár utcában található, dombóvári 1882/2 hrsz. alatt felvett „volt MÁV étkezde” ingatlan területén, a Szigeterdő mellett elhelyezkedő, 1.350 m2 nagyságú teniszpálya térítésmentes használata – az érintett terület fenntartásával és karbantartásával kapcsolatos költségek Egyesület részéről történő viselése mellett – 2031. április 30-ig</t>
  </si>
  <si>
    <t>130/2021. (IV. 30.) határozat
162/2021. (V. 28.) határozat</t>
  </si>
  <si>
    <t>Dombóvár, Pannónia út 21. szám alatti ingatlanon található - a Tolna Megyei SZC Esterházy Miklós Szakképző Iskola és Kollégiumhoz tartozó - Buzánszky Jenő Sportkomplexum műfüves pályája és kültéri öltöző épülete tekintetében 2021. május 1. napjától 2028. január 1. napjáig térítésmentes használata (a közüzemi és működtetési költségeket az Egyesület köteles viselni az ingatlan vagyonkezelőjével együttműködve)</t>
  </si>
  <si>
    <t>PASZ Dombóvári Amatőr Sportegyesület</t>
  </si>
  <si>
    <t>129/2020. (XII. 18.) határozat
133/2021. (IV. 30.) határozat
163/2021. (V. 28.) határozat</t>
  </si>
  <si>
    <t>Dombóvár, Kinizsi utca 37. szám alatti Lampert Gábor Edzőterem térítésmentes használata 2021. január 16-tól 2028. január 1-ig, a közüzemi és a további működtetési költségeket az egyesület köteles viselni</t>
  </si>
  <si>
    <t>151/2021. (V. 14.) határozat
164/2021. (V. 28.) határozat</t>
  </si>
  <si>
    <t>az önkormányzat 2021. május 14. napjától 2028. január 1. napjáig térítésmentesen biztosítja a Kis-Konda-patak völgyében található, dombóvári 058 hrsz.-ú külterületi ingatlan használata azzal, hogy az ingatlannal kapcsolatban felmerülő valamennyi költséget – beleértve a „Városi Civil Alapok támogatása 2021” elnevezésű pályázat alapján állami támogatásból megvalósítani kívánt beruházás költségeit, valamint az építmények vonatkozásában a fenntartási és a közüzemi költségeket is –, illetve a működtetési kötelezettséget az Egyesület viseli, továbbá azon a közforgalmú gyalogos és kerékpáros közlekedést köteles az eddigiek szerint lehetővé tenni</t>
  </si>
  <si>
    <t>Dombóvári Városi Horgász Egyesület</t>
  </si>
  <si>
    <t>211/2021. (VI. 30.) Kt. határozat</t>
  </si>
  <si>
    <t>a Farkas Attila Uszodát magába foglaló 1358 hrsz.-ú ingatlanon található „lőtér, egyéb” megnevezésű épületnek lőtér funkciójú termét 2021. július 1. napjától – 5 éves határozott időtartamú térítésmentes használata</t>
  </si>
  <si>
    <t>Dombóvári Lövész Egyesület</t>
  </si>
  <si>
    <t>212/2021. (VI. 30.) Kt. határozat</t>
  </si>
  <si>
    <t>a Farkas Attila Uszodát magába foglaló 1358 hrsz.-ú ingatlanon található „lőtér, egyéb” megnevezésű épületnek az edzőterem funkciójú termét 2021. július 1. napjától – 5 éves határozott időtartamú térítésmentes használata</t>
  </si>
  <si>
    <t>Dombóvári Sportiskola Egyesület</t>
  </si>
  <si>
    <t>287/2021. (XI. 30.) Kt. határozat</t>
  </si>
  <si>
    <t>Szigeterdőben – dombóvári 1882/6 hrsz.-ú kivett közpark, lakótorony megnevezésű ingatlanon – található lakótorony térítésmentes használata haszonkölcsön-szerződéssel – 2022. január 1-től
2026. december 31-ig – működtetésre, téglagyűjteményének bemutatására. Az összes üzemeltetési költséget az önkormányzat köteles viselni.</t>
  </si>
  <si>
    <t>Tulajdonjog, illetve haszonélvezeti jog alapján a kedvezmény 1.997 adózót, a mentesség 1.271 adózót érintett az előző évben.</t>
  </si>
  <si>
    <t>1. melléklet a 14/2023. (V. 26.) önkormányzati rendelethez</t>
  </si>
  <si>
    <t>1.4. Dombóvári Százszorszép Óvoda és Bölcsőde</t>
  </si>
  <si>
    <t>1.5. Közfoglalkoztatás támogatás, EFOP támogatás</t>
  </si>
  <si>
    <t>Finanszírozási bevételek</t>
  </si>
  <si>
    <t>2. melléklet a 14/2023. (V. 26.) önkormányzati rendelethez</t>
  </si>
  <si>
    <t>3. melléklet a 14/2023. (V. 26.) önkormányzati rendelethez</t>
  </si>
  <si>
    <t>4. melléklet a 14/2023. (V. 26.) önkormányzati rendelethez</t>
  </si>
  <si>
    <t>5. melléklet a 14/2023. (V. 26.) önkormányzati rendelethez</t>
  </si>
  <si>
    <t>6. melléklet a 14/2023. (V. 26.) önkormányzati rendelethez</t>
  </si>
  <si>
    <t>7. melléklet a 14/2023. (V. 26.) önkormányzati rendelethez</t>
  </si>
  <si>
    <t>Intézmény: Dombóvár Város Önkormányzata és az intézmények összesen</t>
  </si>
  <si>
    <t>8. melléklet a 14/2023. (V. 26.) önkormányzati rendelethez</t>
  </si>
  <si>
    <t>9. melléklet a 14/2023. (V. 26.) önkormányzati rendelethez</t>
  </si>
  <si>
    <t>10. melléklet a 14/2023. (V. 26.) önkormányzati rendelethez</t>
  </si>
  <si>
    <t>11. melléklet a 14/2023. (V. 26.) önkormányzati rendelethez</t>
  </si>
  <si>
    <t>12. melléklet a 14/2023. (V. 26.) önkormányzati rendelethez</t>
  </si>
  <si>
    <t>13. melléklet a 14/2023. (V. 26.) önkormányzati rendelethez</t>
  </si>
  <si>
    <t>14. melléklet a 14/2023. (V. 26.) önkormányzati rendelethez</t>
  </si>
  <si>
    <t>15. melléklet a 14/2023. (V. 26.) önkormányzati rendelethez</t>
  </si>
  <si>
    <t>16. melléklet a 14/2023. (V. 26.) önkormányzati rendelethez</t>
  </si>
  <si>
    <t>17. melléklet a 14/2023. (V. 26.) önkormányzati rendelethez</t>
  </si>
  <si>
    <t>18. melléklet a 14/2023. (V. 26.) önkormányzati rendelethez</t>
  </si>
  <si>
    <t>19. melléklet a 14/2023. (V. 26.) önkormányzati rendelethez</t>
  </si>
  <si>
    <t>20. melléklet a 14/2023. (V. 26.) önkormányzati rendelethez</t>
  </si>
  <si>
    <t>21. melléklet a 14/2023. (V. 26.) önkormányzati rendelethez</t>
  </si>
  <si>
    <t>22. melléklet a14/2023. (V. 26.) önkormányzati rendelethez</t>
  </si>
  <si>
    <t>23. melléklet a 14/2023. (V. 26.) önkormányzati rendelethez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</si>
</sst>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Ft&quot;_-;\-* #,##0.00\ &quot;Ft&quot;_-;_-* &quot;-&quot;??\ &quot;Ft&quot;_-;_-@_-"/>
    <numFmt numFmtId="43" formatCode="_-* #,##0.00_-;\-* #,##0.00_-;_-* &quot;-&quot;??_-;_-@_-"/>
    <numFmt numFmtId="164" formatCode="_-* #,##0\ &quot;Ft&quot;_-;\-* #,##0\ &quot;Ft&quot;_-;_-* &quot;-&quot;??\ &quot;Ft&quot;_-;_-@_-"/>
    <numFmt numFmtId="165" formatCode="#,##0.0"/>
    <numFmt numFmtId="166" formatCode="#,##0.000"/>
    <numFmt numFmtId="167" formatCode="#,##0.0###"/>
    <numFmt numFmtId="168" formatCode="_-* #,##0_-;\-* #,##0_-;_-* &quot;-&quot;??_-;_-@_-"/>
  </numFmts>
  <fonts count="9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alibri"/>
      <family val="2"/>
      <charset val="238"/>
    </font>
    <font>
      <sz val="10"/>
      <name val="Arial"/>
      <family val="2"/>
      <charset val="238"/>
    </font>
    <font>
      <sz val="10"/>
      <name val="Arial CE"/>
      <charset val="238"/>
    </font>
    <font>
      <sz val="11"/>
      <color indexed="8"/>
      <name val="Calibri"/>
      <family val="2"/>
      <charset val="238"/>
    </font>
    <font>
      <sz val="11"/>
      <color indexed="9"/>
      <name val="Calibri"/>
      <family val="2"/>
      <charset val="238"/>
    </font>
    <font>
      <sz val="11"/>
      <color indexed="62"/>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10"/>
      <name val="Calibri"/>
      <family val="2"/>
      <charset val="238"/>
    </font>
    <font>
      <sz val="11"/>
      <color indexed="52"/>
      <name val="Calibri"/>
      <family val="2"/>
      <charset val="238"/>
    </font>
    <font>
      <sz val="11"/>
      <color indexed="17"/>
      <name val="Calibri"/>
      <family val="2"/>
      <charset val="238"/>
    </font>
    <font>
      <b/>
      <sz val="11"/>
      <color indexed="63"/>
      <name val="Calibri"/>
      <family val="2"/>
      <charset val="238"/>
    </font>
    <font>
      <i/>
      <sz val="11"/>
      <color indexed="23"/>
      <name val="Calibri"/>
      <family val="2"/>
      <charset val="238"/>
    </font>
    <font>
      <b/>
      <sz val="11"/>
      <color indexed="8"/>
      <name val="Calibri"/>
      <family val="2"/>
      <charset val="238"/>
    </font>
    <font>
      <sz val="11"/>
      <color indexed="20"/>
      <name val="Calibri"/>
      <family val="2"/>
      <charset val="238"/>
    </font>
    <font>
      <sz val="11"/>
      <color indexed="60"/>
      <name val="Calibri"/>
      <family val="2"/>
      <charset val="238"/>
    </font>
    <font>
      <b/>
      <sz val="11"/>
      <color indexed="52"/>
      <name val="Calibri"/>
      <family val="2"/>
      <charset val="238"/>
    </font>
    <font>
      <sz val="13"/>
      <name val="Times New Roman"/>
      <family val="1"/>
      <charset val="238"/>
    </font>
    <font>
      <i/>
      <sz val="13"/>
      <name val="Times New Roman"/>
      <family val="1"/>
      <charset val="238"/>
    </font>
    <font>
      <b/>
      <i/>
      <sz val="13"/>
      <name val="Times New Roman"/>
      <family val="1"/>
      <charset val="238"/>
    </font>
    <font>
      <sz val="10"/>
      <name val="Times New Roman"/>
      <family val="1"/>
      <charset val="238"/>
    </font>
    <font>
      <sz val="10"/>
      <name val="Arial CE"/>
      <family val="2"/>
      <charset val="238"/>
    </font>
    <font>
      <i/>
      <sz val="10"/>
      <name val="Arial"/>
      <family val="2"/>
      <charset val="238"/>
    </font>
    <font>
      <sz val="11"/>
      <name val="Times New Roman"/>
      <family val="1"/>
      <charset val="238"/>
    </font>
    <font>
      <i/>
      <sz val="11"/>
      <name val="Times New Roman"/>
      <family val="1"/>
      <charset val="238"/>
    </font>
    <font>
      <b/>
      <sz val="11"/>
      <name val="Times New Roman"/>
      <family val="1"/>
      <charset val="238"/>
    </font>
    <font>
      <b/>
      <i/>
      <sz val="11"/>
      <name val="Times New Roman"/>
      <family val="1"/>
      <charset val="238"/>
    </font>
    <font>
      <b/>
      <sz val="11"/>
      <name val="Arial CE"/>
      <charset val="238"/>
    </font>
    <font>
      <sz val="10"/>
      <name val="Arial"/>
      <family val="2"/>
      <charset val="238"/>
    </font>
    <font>
      <sz val="9"/>
      <name val="Arial"/>
      <family val="2"/>
      <charset val="238"/>
    </font>
    <font>
      <sz val="9"/>
      <name val="Times New Roman"/>
      <family val="1"/>
      <charset val="238"/>
    </font>
    <font>
      <b/>
      <sz val="9"/>
      <name val="Times New Roman"/>
      <family val="1"/>
      <charset val="238"/>
    </font>
    <font>
      <b/>
      <i/>
      <sz val="9"/>
      <name val="Times New Roman"/>
      <family val="1"/>
      <charset val="238"/>
    </font>
    <font>
      <sz val="10"/>
      <color rgb="FF000000"/>
      <name val="Arial"/>
      <family val="2"/>
      <charset val="238"/>
    </font>
    <font>
      <sz val="8"/>
      <name val="Arial"/>
      <family val="2"/>
      <charset val="238"/>
    </font>
    <font>
      <sz val="10"/>
      <name val="Times New Roman CE"/>
      <charset val="238"/>
    </font>
    <font>
      <b/>
      <sz val="13"/>
      <name val="Times New Roman CE"/>
      <family val="1"/>
      <charset val="238"/>
    </font>
    <font>
      <sz val="11"/>
      <name val="Times New Roman CE"/>
      <charset val="238"/>
    </font>
    <font>
      <sz val="10"/>
      <name val="Times New Roman CE"/>
      <family val="1"/>
      <charset val="238"/>
    </font>
    <font>
      <b/>
      <sz val="12"/>
      <name val="Times New Roman CE"/>
      <family val="1"/>
      <charset val="238"/>
    </font>
    <font>
      <sz val="13"/>
      <name val="Times New Roman CE"/>
      <family val="1"/>
      <charset val="238"/>
    </font>
    <font>
      <sz val="12"/>
      <name val="Times New Roman CE"/>
      <family val="1"/>
      <charset val="238"/>
    </font>
    <font>
      <sz val="10"/>
      <color indexed="10"/>
      <name val="Times New Roman CE"/>
      <family val="1"/>
      <charset val="238"/>
    </font>
    <font>
      <b/>
      <sz val="12"/>
      <name val="Times New Roman CE"/>
      <charset val="238"/>
    </font>
    <font>
      <b/>
      <sz val="10"/>
      <name val="Times New Roman CE"/>
      <charset val="238"/>
    </font>
    <font>
      <b/>
      <sz val="10"/>
      <name val="Times New Roman"/>
      <family val="1"/>
      <charset val="238"/>
    </font>
    <font>
      <i/>
      <sz val="10"/>
      <name val="Times New Roman"/>
      <family val="1"/>
      <charset val="238"/>
    </font>
    <font>
      <b/>
      <sz val="15"/>
      <name val="Times New Roman"/>
      <family val="1"/>
      <charset val="238"/>
    </font>
    <font>
      <b/>
      <i/>
      <sz val="10"/>
      <name val="Times New Roman"/>
      <family val="1"/>
      <charset val="238"/>
    </font>
    <font>
      <sz val="12"/>
      <name val="Times New Roman CE"/>
      <charset val="238"/>
    </font>
    <font>
      <sz val="12"/>
      <name val="Times New Roman"/>
      <family val="1"/>
      <charset val="238"/>
    </font>
    <font>
      <b/>
      <i/>
      <sz val="12"/>
      <name val="Times New Roman"/>
      <family val="1"/>
      <charset val="238"/>
    </font>
    <font>
      <b/>
      <i/>
      <sz val="10"/>
      <name val="Arial"/>
      <family val="2"/>
      <charset val="238"/>
    </font>
    <font>
      <b/>
      <sz val="13"/>
      <name val="Times New Roman"/>
      <family val="1"/>
      <charset val="238"/>
    </font>
    <font>
      <b/>
      <sz val="12"/>
      <name val="Times New Roman"/>
      <family val="1"/>
      <charset val="238"/>
    </font>
    <font>
      <b/>
      <sz val="10"/>
      <name val="Arial"/>
      <family val="2"/>
      <charset val="238"/>
    </font>
    <font>
      <i/>
      <sz val="9"/>
      <name val="Times New Roman"/>
      <family val="1"/>
      <charset val="238"/>
    </font>
    <font>
      <b/>
      <i/>
      <sz val="10"/>
      <color rgb="FFFF0000"/>
      <name val="Times New Roman"/>
      <family val="1"/>
      <charset val="238"/>
    </font>
    <font>
      <sz val="10"/>
      <color rgb="FFFF0000"/>
      <name val="Arial"/>
      <family val="2"/>
      <charset val="238"/>
    </font>
    <font>
      <u/>
      <sz val="10"/>
      <name val="Arial"/>
      <family val="2"/>
      <charset val="238"/>
    </font>
    <font>
      <sz val="10"/>
      <name val="MS Sans Serif"/>
      <family val="2"/>
      <charset val="238"/>
    </font>
    <font>
      <sz val="11"/>
      <name val="Times New Roman CE"/>
      <family val="1"/>
      <charset val="238"/>
    </font>
    <font>
      <sz val="13"/>
      <name val="Times New Roman CE"/>
      <charset val="238"/>
    </font>
    <font>
      <sz val="11"/>
      <color rgb="FF000000"/>
      <name val="Calibri"/>
      <family val="2"/>
      <charset val="238"/>
    </font>
    <font>
      <sz val="12"/>
      <color rgb="FF000000"/>
      <name val="Calibri"/>
      <family val="2"/>
      <charset val="238"/>
    </font>
    <font>
      <sz val="12"/>
      <color rgb="FF000000"/>
      <name val="Calibri"/>
      <family val="2"/>
      <charset val="238"/>
    </font>
    <font>
      <b/>
      <sz val="16"/>
      <color rgb="FF000000"/>
      <name val="Calibri"/>
      <family val="2"/>
      <charset val="238"/>
    </font>
    <font>
      <b/>
      <sz val="16"/>
      <color rgb="FF000000"/>
      <name val="Calibri"/>
      <family val="2"/>
      <charset val="238"/>
    </font>
    <font>
      <b/>
      <sz val="10"/>
      <color rgb="FF000000"/>
      <name val="Calibri"/>
      <family val="2"/>
      <charset val="238"/>
    </font>
    <font>
      <b/>
      <sz val="10"/>
      <color rgb="FF000000"/>
      <name val="Calibri"/>
      <family val="2"/>
      <charset val="238"/>
    </font>
    <font>
      <sz val="9"/>
      <color rgb="FF000000"/>
      <name val="Calibri"/>
      <family val="2"/>
      <charset val="238"/>
    </font>
    <font>
      <sz val="9"/>
      <color rgb="FF000000"/>
      <name val="Calibri"/>
      <family val="2"/>
      <charset val="238"/>
    </font>
    <font>
      <sz val="10"/>
      <color rgb="FF000000"/>
      <name val="Calibri"/>
      <family val="2"/>
      <charset val="238"/>
    </font>
    <font>
      <sz val="10"/>
      <color rgb="FF000000"/>
      <name val="Calibri"/>
      <family val="2"/>
      <charset val="238"/>
    </font>
    <font>
      <sz val="11"/>
      <color rgb="FF000000"/>
      <name val="Calibri"/>
      <family val="2"/>
      <charset val="238"/>
    </font>
    <font>
      <b/>
      <sz val="9"/>
      <color rgb="FF000000"/>
      <name val="Calibri"/>
      <family val="2"/>
      <charset val="238"/>
    </font>
    <font>
      <b/>
      <sz val="11"/>
      <color rgb="FF000000"/>
      <name val="Calibri"/>
      <family val="2"/>
      <charset val="238"/>
    </font>
    <font>
      <sz val="10"/>
      <color rgb="FFFF0000"/>
      <name val="Arial CE"/>
      <charset val="238"/>
    </font>
    <font>
      <sz val="12"/>
      <name val="Arial"/>
      <family val="2"/>
      <charset val="238"/>
    </font>
    <font>
      <b/>
      <sz val="10"/>
      <name val="Arial"/>
      <family val="2"/>
      <charset val="238"/>
    </font>
    <font>
      <sz val="10"/>
      <name val="Arial"/>
      <family val="2"/>
      <charset val="238"/>
    </font>
    <font>
      <b/>
      <sz val="10"/>
      <name val="Arial CE"/>
      <charset val="238"/>
    </font>
    <font>
      <sz val="10"/>
      <name val="Arial"/>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rgb="FFFFFF00"/>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top/>
      <bottom style="thin">
        <color indexed="8"/>
      </bottom>
      <diagonal/>
    </border>
    <border>
      <left style="thin">
        <color indexed="64"/>
      </left>
      <right/>
      <top/>
      <bottom/>
      <diagonal/>
    </border>
    <border>
      <left style="thin">
        <color indexed="64"/>
      </left>
      <right style="thin">
        <color indexed="64"/>
      </right>
      <top style="thin">
        <color indexed="64"/>
      </top>
      <bottom/>
      <diagonal/>
    </border>
  </borders>
  <cellStyleXfs count="86">
    <xf numFmtId="0" fontId="0" fillId="0" borderId="0"/>
    <xf numFmtId="0" fontId="8" fillId="2" borderId="0" applyNumberFormat="0" applyBorder="0" applyAlignment="0" applyProtection="0"/>
    <xf numFmtId="0" fontId="5" fillId="2" borderId="0" applyNumberFormat="0" applyBorder="0" applyAlignment="0" applyProtection="0"/>
    <xf numFmtId="0" fontId="8" fillId="3" borderId="0" applyNumberFormat="0" applyBorder="0" applyAlignment="0" applyProtection="0"/>
    <xf numFmtId="0" fontId="5" fillId="3" borderId="0" applyNumberFormat="0" applyBorder="0" applyAlignment="0" applyProtection="0"/>
    <xf numFmtId="0" fontId="8" fillId="4" borderId="0" applyNumberFormat="0" applyBorder="0" applyAlignment="0" applyProtection="0"/>
    <xf numFmtId="0" fontId="5" fillId="4" borderId="0" applyNumberFormat="0" applyBorder="0" applyAlignment="0" applyProtection="0"/>
    <xf numFmtId="0" fontId="8" fillId="5" borderId="0" applyNumberFormat="0" applyBorder="0" applyAlignment="0" applyProtection="0"/>
    <xf numFmtId="0" fontId="5" fillId="5" borderId="0" applyNumberFormat="0" applyBorder="0" applyAlignment="0" applyProtection="0"/>
    <xf numFmtId="0" fontId="8" fillId="6" borderId="0" applyNumberFormat="0" applyBorder="0" applyAlignment="0" applyProtection="0"/>
    <xf numFmtId="0" fontId="5" fillId="6" borderId="0" applyNumberFormat="0" applyBorder="0" applyAlignment="0" applyProtection="0"/>
    <xf numFmtId="0" fontId="8" fillId="7" borderId="0" applyNumberFormat="0" applyBorder="0" applyAlignment="0" applyProtection="0"/>
    <xf numFmtId="0" fontId="5" fillId="7" borderId="0" applyNumberFormat="0" applyBorder="0" applyAlignment="0" applyProtection="0"/>
    <xf numFmtId="0" fontId="8" fillId="8" borderId="0" applyNumberFormat="0" applyBorder="0" applyAlignment="0" applyProtection="0"/>
    <xf numFmtId="0" fontId="5" fillId="8" borderId="0" applyNumberFormat="0" applyBorder="0" applyAlignment="0" applyProtection="0"/>
    <xf numFmtId="0" fontId="8" fillId="9" borderId="0" applyNumberFormat="0" applyBorder="0" applyAlignment="0" applyProtection="0"/>
    <xf numFmtId="0" fontId="5" fillId="9" borderId="0" applyNumberFormat="0" applyBorder="0" applyAlignment="0" applyProtection="0"/>
    <xf numFmtId="0" fontId="8" fillId="10" borderId="0" applyNumberFormat="0" applyBorder="0" applyAlignment="0" applyProtection="0"/>
    <xf numFmtId="0" fontId="5" fillId="10" borderId="0" applyNumberFormat="0" applyBorder="0" applyAlignment="0" applyProtection="0"/>
    <xf numFmtId="0" fontId="8" fillId="5" borderId="0" applyNumberFormat="0" applyBorder="0" applyAlignment="0" applyProtection="0"/>
    <xf numFmtId="0" fontId="5" fillId="5" borderId="0" applyNumberFormat="0" applyBorder="0" applyAlignment="0" applyProtection="0"/>
    <xf numFmtId="0" fontId="8" fillId="8" borderId="0" applyNumberFormat="0" applyBorder="0" applyAlignment="0" applyProtection="0"/>
    <xf numFmtId="0" fontId="5" fillId="8" borderId="0" applyNumberFormat="0" applyBorder="0" applyAlignment="0" applyProtection="0"/>
    <xf numFmtId="0" fontId="8" fillId="11" borderId="0" applyNumberFormat="0" applyBorder="0" applyAlignment="0" applyProtection="0"/>
    <xf numFmtId="0" fontId="5"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7" borderId="1" applyNumberFormat="0" applyAlignment="0" applyProtection="0"/>
    <xf numFmtId="0" fontId="11" fillId="0" borderId="0" applyNumberFormat="0" applyFill="0" applyBorder="0" applyAlignment="0" applyProtection="0"/>
    <xf numFmtId="0" fontId="12" fillId="0" borderId="2"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0" applyNumberFormat="0" applyFill="0" applyBorder="0" applyAlignment="0" applyProtection="0"/>
    <xf numFmtId="0" fontId="15" fillId="16" borderId="5" applyNumberFormat="0" applyAlignment="0" applyProtection="0"/>
    <xf numFmtId="0" fontId="16" fillId="0" borderId="0" applyNumberFormat="0" applyFill="0" applyBorder="0" applyAlignment="0" applyProtection="0"/>
    <xf numFmtId="0" fontId="17" fillId="0" borderId="6" applyNumberFormat="0" applyFill="0" applyAlignment="0" applyProtection="0"/>
    <xf numFmtId="0" fontId="7" fillId="17" borderId="7" applyNumberFormat="0" applyFont="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8" fillId="4" borderId="0" applyNumberFormat="0" applyBorder="0" applyAlignment="0" applyProtection="0"/>
    <xf numFmtId="0" fontId="19" fillId="22" borderId="8" applyNumberFormat="0" applyAlignment="0" applyProtection="0"/>
    <xf numFmtId="0" fontId="20" fillId="0" borderId="0" applyNumberFormat="0" applyFill="0" applyBorder="0" applyAlignment="0" applyProtection="0"/>
    <xf numFmtId="0" fontId="36" fillId="0" borderId="0"/>
    <xf numFmtId="0" fontId="6" fillId="0" borderId="0"/>
    <xf numFmtId="0" fontId="6" fillId="0" borderId="0"/>
    <xf numFmtId="0" fontId="7" fillId="0" borderId="0" applyBorder="0"/>
    <xf numFmtId="0" fontId="29" fillId="0" borderId="0"/>
    <xf numFmtId="0" fontId="21" fillId="0" borderId="9" applyNumberFormat="0" applyFill="0" applyAlignment="0" applyProtection="0"/>
    <xf numFmtId="0" fontId="22" fillId="3" borderId="0" applyNumberFormat="0" applyBorder="0" applyAlignment="0" applyProtection="0"/>
    <xf numFmtId="0" fontId="23" fillId="23" borderId="0" applyNumberFormat="0" applyBorder="0" applyAlignment="0" applyProtection="0"/>
    <xf numFmtId="0" fontId="24" fillId="22" borderId="1" applyNumberFormat="0" applyAlignment="0" applyProtection="0"/>
    <xf numFmtId="0" fontId="7" fillId="0" borderId="0"/>
    <xf numFmtId="9" fontId="6" fillId="0" borderId="0" applyFont="0" applyFill="0" applyBorder="0" applyAlignment="0" applyProtection="0"/>
    <xf numFmtId="0" fontId="4" fillId="0" borderId="0"/>
    <xf numFmtId="44" fontId="6" fillId="0" borderId="0" applyFont="0" applyFill="0" applyBorder="0" applyAlignment="0" applyProtection="0"/>
    <xf numFmtId="43" fontId="3" fillId="0" borderId="0" applyFont="0" applyFill="0" applyBorder="0" applyAlignment="0" applyProtection="0"/>
    <xf numFmtId="0" fontId="2" fillId="0" borderId="0"/>
    <xf numFmtId="44" fontId="6" fillId="0" borderId="0" applyFont="0" applyFill="0" applyBorder="0" applyAlignment="0" applyProtection="0"/>
    <xf numFmtId="0" fontId="41" fillId="0" borderId="0"/>
    <xf numFmtId="0" fontId="43" fillId="0" borderId="0"/>
    <xf numFmtId="0" fontId="43" fillId="0" borderId="0"/>
    <xf numFmtId="0" fontId="7" fillId="0" borderId="0"/>
    <xf numFmtId="0" fontId="43" fillId="0" borderId="0"/>
    <xf numFmtId="0" fontId="43" fillId="0" borderId="0"/>
    <xf numFmtId="0" fontId="43" fillId="0" borderId="0"/>
    <xf numFmtId="0" fontId="6" fillId="0" borderId="0"/>
    <xf numFmtId="0" fontId="6" fillId="0" borderId="0"/>
    <xf numFmtId="0" fontId="6" fillId="0" borderId="0"/>
    <xf numFmtId="0" fontId="29" fillId="0" borderId="0"/>
    <xf numFmtId="43" fontId="1" fillId="0" borderId="0" applyFont="0" applyFill="0" applyBorder="0" applyAlignment="0" applyProtection="0"/>
    <xf numFmtId="0" fontId="68" fillId="0" borderId="0"/>
    <xf numFmtId="0" fontId="43" fillId="0" borderId="0"/>
    <xf numFmtId="0" fontId="43" fillId="0" borderId="0"/>
    <xf numFmtId="0" fontId="71" fillId="0" borderId="0"/>
    <xf numFmtId="44" fontId="71" fillId="0" borderId="0" applyFont="0" applyFill="0" applyBorder="0" applyAlignment="0" applyProtection="0"/>
    <xf numFmtId="9" fontId="71" fillId="0" borderId="0" applyFont="0" applyFill="0" applyBorder="0" applyAlignment="0" applyProtection="0"/>
    <xf numFmtId="0" fontId="7" fillId="0" borderId="0" applyBorder="0"/>
    <xf numFmtId="0" fontId="7" fillId="0" borderId="0"/>
  </cellStyleXfs>
  <cellXfs count="621">
    <xf numFmtId="0" fontId="0" fillId="0" borderId="0" xfId="0"/>
    <xf numFmtId="0" fontId="28" fillId="0" borderId="0" xfId="53" applyFont="1" applyBorder="1" applyAlignment="1">
      <alignment horizontal="right"/>
    </xf>
    <xf numFmtId="0" fontId="6" fillId="0" borderId="0" xfId="51"/>
    <xf numFmtId="0" fontId="32" fillId="0" borderId="0" xfId="53" applyFont="1" applyBorder="1" applyAlignment="1">
      <alignment horizontal="right"/>
    </xf>
    <xf numFmtId="0" fontId="6" fillId="0" borderId="10" xfId="51" applyBorder="1"/>
    <xf numFmtId="0" fontId="31" fillId="0" borderId="0" xfId="53" applyFont="1" applyBorder="1" applyAlignment="1">
      <alignment horizontal="right"/>
    </xf>
    <xf numFmtId="0" fontId="38" fillId="0" borderId="0" xfId="59" applyFont="1" applyAlignment="1">
      <alignment wrapText="1"/>
    </xf>
    <xf numFmtId="0" fontId="39" fillId="0" borderId="10" xfId="59" applyFont="1" applyBorder="1" applyAlignment="1">
      <alignment wrapText="1"/>
    </xf>
    <xf numFmtId="0" fontId="40" fillId="0" borderId="10" xfId="59" applyFont="1" applyBorder="1" applyAlignment="1">
      <alignment wrapText="1"/>
    </xf>
    <xf numFmtId="0" fontId="38" fillId="0" borderId="10" xfId="59" applyFont="1" applyBorder="1" applyAlignment="1">
      <alignment wrapText="1"/>
    </xf>
    <xf numFmtId="0" fontId="37" fillId="0" borderId="10" xfId="51" applyFont="1" applyBorder="1" applyAlignment="1">
      <alignment wrapText="1"/>
    </xf>
    <xf numFmtId="0" fontId="40" fillId="0" borderId="10" xfId="59" applyFont="1" applyBorder="1" applyAlignment="1">
      <alignment vertical="center"/>
    </xf>
    <xf numFmtId="0" fontId="31" fillId="0" borderId="10" xfId="53" applyFont="1" applyBorder="1"/>
    <xf numFmtId="0" fontId="31" fillId="0" borderId="13" xfId="53" applyFont="1" applyBorder="1"/>
    <xf numFmtId="0" fontId="38" fillId="0" borderId="10" xfId="51" applyFont="1" applyBorder="1"/>
    <xf numFmtId="0" fontId="38" fillId="0" borderId="10" xfId="59" applyFont="1" applyBorder="1" applyAlignment="1">
      <alignment horizontal="center" wrapText="1"/>
    </xf>
    <xf numFmtId="0" fontId="38" fillId="0" borderId="10" xfId="59" applyFont="1" applyBorder="1" applyAlignment="1">
      <alignment vertical="center" wrapText="1"/>
    </xf>
    <xf numFmtId="0" fontId="38" fillId="0" borderId="10" xfId="51" applyFont="1" applyBorder="1" applyAlignment="1">
      <alignment wrapText="1"/>
    </xf>
    <xf numFmtId="0" fontId="38" fillId="0" borderId="0" xfId="59" applyFont="1"/>
    <xf numFmtId="0" fontId="38" fillId="0" borderId="0" xfId="51" applyFont="1"/>
    <xf numFmtId="0" fontId="38" fillId="0" borderId="10" xfId="59" applyFont="1" applyBorder="1"/>
    <xf numFmtId="0" fontId="38" fillId="0" borderId="10" xfId="59" applyFont="1" applyBorder="1" applyAlignment="1">
      <alignment horizontal="center" vertical="center"/>
    </xf>
    <xf numFmtId="0" fontId="38" fillId="0" borderId="10" xfId="59" applyFont="1" applyBorder="1" applyAlignment="1">
      <alignment vertical="center"/>
    </xf>
    <xf numFmtId="3" fontId="38" fillId="0" borderId="10" xfId="59" applyNumberFormat="1" applyFont="1" applyBorder="1" applyAlignment="1">
      <alignment horizontal="center"/>
    </xf>
    <xf numFmtId="0" fontId="38" fillId="0" borderId="10" xfId="59" applyFont="1" applyBorder="1" applyAlignment="1">
      <alignment horizontal="center"/>
    </xf>
    <xf numFmtId="3" fontId="38" fillId="0" borderId="10" xfId="59" applyNumberFormat="1" applyFont="1" applyBorder="1"/>
    <xf numFmtId="3" fontId="38" fillId="0" borderId="10" xfId="51" applyNumberFormat="1" applyFont="1" applyBorder="1"/>
    <xf numFmtId="3" fontId="40" fillId="0" borderId="10" xfId="59" applyNumberFormat="1" applyFont="1" applyBorder="1"/>
    <xf numFmtId="0" fontId="40" fillId="0" borderId="10" xfId="51" applyFont="1" applyBorder="1"/>
    <xf numFmtId="3" fontId="40" fillId="0" borderId="10" xfId="51" applyNumberFormat="1" applyFont="1" applyBorder="1"/>
    <xf numFmtId="3" fontId="38" fillId="0" borderId="10" xfId="59" applyNumberFormat="1" applyFont="1" applyBorder="1" applyAlignment="1">
      <alignment vertical="center"/>
    </xf>
    <xf numFmtId="3" fontId="39" fillId="0" borderId="10" xfId="51" applyNumberFormat="1" applyFont="1" applyBorder="1"/>
    <xf numFmtId="0" fontId="25" fillId="0" borderId="10" xfId="53" applyFont="1" applyBorder="1"/>
    <xf numFmtId="0" fontId="38" fillId="0" borderId="10" xfId="59" applyFont="1" applyBorder="1" applyAlignment="1">
      <alignment horizontal="center" vertical="center" wrapText="1"/>
    </xf>
    <xf numFmtId="0" fontId="25" fillId="0" borderId="13" xfId="53" applyFont="1" applyBorder="1"/>
    <xf numFmtId="0" fontId="25" fillId="0" borderId="10" xfId="53" applyFont="1" applyBorder="1" applyAlignment="1">
      <alignment horizontal="right"/>
    </xf>
    <xf numFmtId="0" fontId="31" fillId="0" borderId="0" xfId="53" applyFont="1" applyBorder="1"/>
    <xf numFmtId="0" fontId="25" fillId="0" borderId="0" xfId="53" applyFont="1" applyBorder="1"/>
    <xf numFmtId="0" fontId="25" fillId="0" borderId="0" xfId="51" applyFont="1" applyAlignment="1">
      <alignment horizontal="right"/>
    </xf>
    <xf numFmtId="0" fontId="25" fillId="0" borderId="0" xfId="53" applyFont="1" applyBorder="1" applyAlignment="1">
      <alignment horizontal="right"/>
    </xf>
    <xf numFmtId="3" fontId="33" fillId="0" borderId="16" xfId="53" applyNumberFormat="1" applyFont="1" applyBorder="1" applyAlignment="1">
      <alignment horizontal="center"/>
    </xf>
    <xf numFmtId="3" fontId="33" fillId="0" borderId="17" xfId="53" applyNumberFormat="1" applyFont="1" applyBorder="1" applyAlignment="1">
      <alignment horizontal="center"/>
    </xf>
    <xf numFmtId="1" fontId="33" fillId="0" borderId="27" xfId="53" applyNumberFormat="1" applyFont="1" applyBorder="1" applyAlignment="1">
      <alignment horizontal="center" vertical="center"/>
    </xf>
    <xf numFmtId="0" fontId="33" fillId="0" borderId="22" xfId="53" applyFont="1" applyBorder="1" applyAlignment="1">
      <alignment horizontal="center" vertical="center"/>
    </xf>
    <xf numFmtId="0" fontId="31" fillId="0" borderId="24" xfId="53" applyFont="1" applyBorder="1" applyAlignment="1">
      <alignment horizontal="center" vertical="center"/>
    </xf>
    <xf numFmtId="0" fontId="33" fillId="0" borderId="33" xfId="53" applyFont="1" applyBorder="1" applyAlignment="1">
      <alignment horizontal="center" vertical="center"/>
    </xf>
    <xf numFmtId="3" fontId="31" fillId="0" borderId="37" xfId="53" applyNumberFormat="1" applyFont="1" applyBorder="1" applyAlignment="1">
      <alignment horizontal="right"/>
    </xf>
    <xf numFmtId="3" fontId="31" fillId="0" borderId="29" xfId="53" applyNumberFormat="1" applyFont="1" applyBorder="1" applyAlignment="1">
      <alignment horizontal="center" wrapText="1"/>
    </xf>
    <xf numFmtId="0" fontId="31" fillId="0" borderId="29" xfId="53" applyFont="1" applyBorder="1" applyAlignment="1">
      <alignment horizontal="center" wrapText="1"/>
    </xf>
    <xf numFmtId="0" fontId="31" fillId="0" borderId="39" xfId="53" applyFont="1" applyBorder="1" applyAlignment="1">
      <alignment horizontal="center" wrapText="1"/>
    </xf>
    <xf numFmtId="0" fontId="31" fillId="0" borderId="46" xfId="53" applyFont="1" applyBorder="1" applyAlignment="1">
      <alignment horizontal="center" wrapText="1"/>
    </xf>
    <xf numFmtId="0" fontId="33" fillId="0" borderId="25" xfId="53" applyFont="1" applyBorder="1" applyAlignment="1">
      <alignment horizontal="center"/>
    </xf>
    <xf numFmtId="0" fontId="33" fillId="0" borderId="26" xfId="53" applyFont="1" applyBorder="1" applyAlignment="1">
      <alignment horizontal="center"/>
    </xf>
    <xf numFmtId="0" fontId="33" fillId="0" borderId="27" xfId="53" applyFont="1" applyBorder="1"/>
    <xf numFmtId="3" fontId="33" fillId="0" borderId="43" xfId="53" applyNumberFormat="1" applyFont="1" applyBorder="1"/>
    <xf numFmtId="3" fontId="33" fillId="0" borderId="12" xfId="53" applyNumberFormat="1" applyFont="1" applyBorder="1"/>
    <xf numFmtId="3" fontId="33" fillId="0" borderId="11" xfId="53" applyNumberFormat="1" applyFont="1" applyBorder="1"/>
    <xf numFmtId="3" fontId="33" fillId="0" borderId="16" xfId="53" applyNumberFormat="1" applyFont="1" applyBorder="1"/>
    <xf numFmtId="3" fontId="33" fillId="0" borderId="32" xfId="53" applyNumberFormat="1" applyFont="1" applyBorder="1"/>
    <xf numFmtId="3" fontId="33" fillId="0" borderId="17" xfId="53" applyNumberFormat="1" applyFont="1" applyBorder="1"/>
    <xf numFmtId="3" fontId="33" fillId="0" borderId="44" xfId="53" applyNumberFormat="1" applyFont="1" applyBorder="1"/>
    <xf numFmtId="0" fontId="33" fillId="0" borderId="19" xfId="53" applyFont="1" applyBorder="1" applyAlignment="1">
      <alignment horizontal="center"/>
    </xf>
    <xf numFmtId="0" fontId="33" fillId="0" borderId="20" xfId="53" applyFont="1" applyBorder="1" applyAlignment="1">
      <alignment horizontal="center"/>
    </xf>
    <xf numFmtId="0" fontId="33" fillId="0" borderId="31" xfId="53" applyFont="1" applyBorder="1"/>
    <xf numFmtId="3" fontId="33" fillId="0" borderId="31" xfId="53" applyNumberFormat="1" applyFont="1" applyBorder="1"/>
    <xf numFmtId="3" fontId="33" fillId="0" borderId="10" xfId="53" applyNumberFormat="1" applyFont="1" applyBorder="1"/>
    <xf numFmtId="3" fontId="33" fillId="0" borderId="34" xfId="53" applyNumberFormat="1" applyFont="1" applyBorder="1"/>
    <xf numFmtId="3" fontId="33" fillId="0" borderId="19" xfId="53" applyNumberFormat="1" applyFont="1" applyBorder="1"/>
    <xf numFmtId="3" fontId="33" fillId="0" borderId="20" xfId="53" applyNumberFormat="1" applyFont="1" applyBorder="1"/>
    <xf numFmtId="3" fontId="33" fillId="0" borderId="35" xfId="53" applyNumberFormat="1" applyFont="1" applyBorder="1"/>
    <xf numFmtId="0" fontId="33" fillId="0" borderId="35" xfId="53" applyFont="1" applyBorder="1" applyAlignment="1">
      <alignment horizontal="center"/>
    </xf>
    <xf numFmtId="0" fontId="33" fillId="0" borderId="21" xfId="53" applyFont="1" applyBorder="1" applyAlignment="1">
      <alignment wrapText="1"/>
    </xf>
    <xf numFmtId="0" fontId="31" fillId="0" borderId="19" xfId="53" applyFont="1" applyBorder="1"/>
    <xf numFmtId="0" fontId="31" fillId="0" borderId="34" xfId="53" applyFont="1" applyBorder="1" applyAlignment="1">
      <alignment horizontal="center"/>
    </xf>
    <xf numFmtId="0" fontId="31" fillId="0" borderId="31" xfId="53" applyFont="1" applyBorder="1"/>
    <xf numFmtId="3" fontId="31" fillId="0" borderId="31" xfId="53" applyNumberFormat="1" applyFont="1" applyBorder="1"/>
    <xf numFmtId="3" fontId="31" fillId="0" borderId="10" xfId="53" applyNumberFormat="1" applyFont="1" applyBorder="1"/>
    <xf numFmtId="3" fontId="31" fillId="0" borderId="34" xfId="53" applyNumberFormat="1" applyFont="1" applyBorder="1"/>
    <xf numFmtId="3" fontId="31" fillId="0" borderId="19" xfId="53" applyNumberFormat="1" applyFont="1" applyBorder="1"/>
    <xf numFmtId="3" fontId="31" fillId="0" borderId="20" xfId="53" applyNumberFormat="1" applyFont="1" applyBorder="1"/>
    <xf numFmtId="3" fontId="31" fillId="0" borderId="35" xfId="53" applyNumberFormat="1" applyFont="1" applyBorder="1"/>
    <xf numFmtId="0" fontId="31" fillId="0" borderId="35" xfId="53" applyFont="1" applyBorder="1" applyAlignment="1">
      <alignment horizontal="center"/>
    </xf>
    <xf numFmtId="0" fontId="32" fillId="0" borderId="19" xfId="53" applyFont="1" applyBorder="1"/>
    <xf numFmtId="0" fontId="32" fillId="0" borderId="34" xfId="53" applyFont="1" applyBorder="1" applyAlignment="1">
      <alignment horizontal="center"/>
    </xf>
    <xf numFmtId="0" fontId="32" fillId="0" borderId="31" xfId="53" applyFont="1" applyBorder="1"/>
    <xf numFmtId="3" fontId="32" fillId="0" borderId="31" xfId="53" applyNumberFormat="1" applyFont="1" applyBorder="1"/>
    <xf numFmtId="3" fontId="32" fillId="0" borderId="10" xfId="53" applyNumberFormat="1" applyFont="1" applyBorder="1"/>
    <xf numFmtId="3" fontId="32" fillId="0" borderId="34" xfId="53" applyNumberFormat="1" applyFont="1" applyBorder="1"/>
    <xf numFmtId="3" fontId="32" fillId="0" borderId="19" xfId="53" applyNumberFormat="1" applyFont="1" applyBorder="1"/>
    <xf numFmtId="3" fontId="32" fillId="0" borderId="20" xfId="53" applyNumberFormat="1" applyFont="1" applyBorder="1"/>
    <xf numFmtId="3" fontId="32" fillId="0" borderId="35" xfId="53" applyNumberFormat="1" applyFont="1" applyBorder="1"/>
    <xf numFmtId="0" fontId="30" fillId="0" borderId="0" xfId="0" applyFont="1"/>
    <xf numFmtId="0" fontId="31" fillId="0" borderId="19" xfId="53" applyFont="1" applyBorder="1" applyAlignment="1">
      <alignment horizontal="center"/>
    </xf>
    <xf numFmtId="0" fontId="32" fillId="0" borderId="19" xfId="53" applyFont="1" applyBorder="1" applyAlignment="1">
      <alignment horizontal="center"/>
    </xf>
    <xf numFmtId="0" fontId="32" fillId="0" borderId="35" xfId="53" applyFont="1" applyBorder="1" applyAlignment="1">
      <alignment horizontal="center"/>
    </xf>
    <xf numFmtId="3" fontId="33" fillId="0" borderId="31" xfId="53" applyNumberFormat="1" applyFont="1" applyBorder="1" applyAlignment="1">
      <alignment horizontal="right"/>
    </xf>
    <xf numFmtId="3" fontId="33" fillId="0" borderId="10" xfId="53" applyNumberFormat="1" applyFont="1" applyBorder="1" applyAlignment="1">
      <alignment horizontal="right"/>
    </xf>
    <xf numFmtId="3" fontId="33" fillId="0" borderId="34" xfId="53" applyNumberFormat="1" applyFont="1" applyBorder="1" applyAlignment="1">
      <alignment horizontal="right"/>
    </xf>
    <xf numFmtId="3" fontId="33" fillId="0" borderId="19" xfId="53" applyNumberFormat="1" applyFont="1" applyBorder="1" applyAlignment="1">
      <alignment horizontal="right"/>
    </xf>
    <xf numFmtId="3" fontId="33" fillId="0" borderId="20" xfId="53" applyNumberFormat="1" applyFont="1" applyBorder="1" applyAlignment="1">
      <alignment horizontal="right"/>
    </xf>
    <xf numFmtId="3" fontId="33" fillId="0" borderId="35" xfId="53" applyNumberFormat="1" applyFont="1" applyBorder="1" applyAlignment="1">
      <alignment horizontal="right"/>
    </xf>
    <xf numFmtId="0" fontId="33" fillId="0" borderId="31" xfId="53" applyFont="1" applyBorder="1" applyAlignment="1">
      <alignment wrapText="1"/>
    </xf>
    <xf numFmtId="0" fontId="31" fillId="0" borderId="31" xfId="53" applyFont="1" applyBorder="1" applyAlignment="1">
      <alignment wrapText="1"/>
    </xf>
    <xf numFmtId="0" fontId="31" fillId="0" borderId="34" xfId="53" applyFont="1" applyBorder="1"/>
    <xf numFmtId="0" fontId="34" fillId="0" borderId="31" xfId="53" applyFont="1" applyBorder="1"/>
    <xf numFmtId="3" fontId="34" fillId="0" borderId="31" xfId="53" applyNumberFormat="1" applyFont="1" applyBorder="1"/>
    <xf numFmtId="3" fontId="34" fillId="0" borderId="10" xfId="53" applyNumberFormat="1" applyFont="1" applyBorder="1"/>
    <xf numFmtId="3" fontId="34" fillId="0" borderId="34" xfId="53" applyNumberFormat="1" applyFont="1" applyBorder="1"/>
    <xf numFmtId="3" fontId="34" fillId="0" borderId="19" xfId="53" applyNumberFormat="1" applyFont="1" applyBorder="1"/>
    <xf numFmtId="3" fontId="34" fillId="0" borderId="20" xfId="53" applyNumberFormat="1" applyFont="1" applyBorder="1"/>
    <xf numFmtId="3" fontId="34" fillId="0" borderId="35" xfId="53" applyNumberFormat="1" applyFont="1" applyBorder="1"/>
    <xf numFmtId="3" fontId="31" fillId="0" borderId="31" xfId="53" applyNumberFormat="1" applyFont="1" applyBorder="1" applyAlignment="1">
      <alignment wrapText="1"/>
    </xf>
    <xf numFmtId="3" fontId="31" fillId="0" borderId="10" xfId="53" applyNumberFormat="1" applyFont="1" applyBorder="1" applyAlignment="1">
      <alignment wrapText="1"/>
    </xf>
    <xf numFmtId="3" fontId="31" fillId="0" borderId="34" xfId="53" applyNumberFormat="1" applyFont="1" applyBorder="1" applyAlignment="1">
      <alignment wrapText="1"/>
    </xf>
    <xf numFmtId="3" fontId="31" fillId="0" borderId="19" xfId="53" applyNumberFormat="1" applyFont="1" applyBorder="1" applyAlignment="1">
      <alignment wrapText="1"/>
    </xf>
    <xf numFmtId="3" fontId="31" fillId="0" borderId="20" xfId="53" applyNumberFormat="1" applyFont="1" applyBorder="1" applyAlignment="1">
      <alignment wrapText="1"/>
    </xf>
    <xf numFmtId="3" fontId="31" fillId="0" borderId="35" xfId="53" applyNumberFormat="1" applyFont="1" applyBorder="1" applyAlignment="1">
      <alignment wrapText="1"/>
    </xf>
    <xf numFmtId="16" fontId="31" fillId="0" borderId="31" xfId="53" applyNumberFormat="1" applyFont="1" applyBorder="1" applyAlignment="1">
      <alignment wrapText="1"/>
    </xf>
    <xf numFmtId="3" fontId="25" fillId="0" borderId="31" xfId="53" applyNumberFormat="1" applyFont="1" applyBorder="1"/>
    <xf numFmtId="3" fontId="25" fillId="0" borderId="10" xfId="53" applyNumberFormat="1" applyFont="1" applyBorder="1"/>
    <xf numFmtId="3" fontId="25" fillId="0" borderId="34" xfId="53" applyNumberFormat="1" applyFont="1" applyBorder="1"/>
    <xf numFmtId="3" fontId="25" fillId="0" borderId="19" xfId="53" applyNumberFormat="1" applyFont="1" applyBorder="1"/>
    <xf numFmtId="3" fontId="25" fillId="0" borderId="20" xfId="53" applyNumberFormat="1" applyFont="1" applyBorder="1"/>
    <xf numFmtId="3" fontId="25" fillId="0" borderId="35" xfId="53" applyNumberFormat="1" applyFont="1" applyBorder="1"/>
    <xf numFmtId="0" fontId="31" fillId="0" borderId="19" xfId="53" applyFont="1" applyBorder="1" applyAlignment="1">
      <alignment horizontal="center" wrapText="1"/>
    </xf>
    <xf numFmtId="0" fontId="34" fillId="0" borderId="35" xfId="53" applyFont="1" applyBorder="1" applyAlignment="1">
      <alignment horizontal="center"/>
    </xf>
    <xf numFmtId="16" fontId="31" fillId="0" borderId="31" xfId="53" applyNumberFormat="1" applyFont="1" applyBorder="1"/>
    <xf numFmtId="0" fontId="33" fillId="0" borderId="19" xfId="53" applyFont="1" applyBorder="1"/>
    <xf numFmtId="0" fontId="31" fillId="0" borderId="35" xfId="53" applyFont="1" applyBorder="1" applyAlignment="1">
      <alignment horizontal="center" wrapText="1"/>
    </xf>
    <xf numFmtId="0" fontId="31" fillId="0" borderId="21" xfId="53" applyFont="1" applyBorder="1" applyAlignment="1">
      <alignment wrapText="1"/>
    </xf>
    <xf numFmtId="0" fontId="35" fillId="0" borderId="35" xfId="53" applyFont="1" applyBorder="1"/>
    <xf numFmtId="0" fontId="35" fillId="0" borderId="31" xfId="53" applyFont="1" applyBorder="1"/>
    <xf numFmtId="0" fontId="31" fillId="0" borderId="21" xfId="53" applyFont="1" applyBorder="1"/>
    <xf numFmtId="0" fontId="31" fillId="0" borderId="35" xfId="53" applyFont="1" applyBorder="1"/>
    <xf numFmtId="0" fontId="31" fillId="0" borderId="22" xfId="53" applyFont="1" applyBorder="1"/>
    <xf numFmtId="0" fontId="31" fillId="0" borderId="40" xfId="53" applyFont="1" applyBorder="1"/>
    <xf numFmtId="0" fontId="33" fillId="0" borderId="33" xfId="53" applyFont="1" applyBorder="1"/>
    <xf numFmtId="3" fontId="33" fillId="0" borderId="33" xfId="53" applyNumberFormat="1" applyFont="1" applyBorder="1"/>
    <xf numFmtId="3" fontId="33" fillId="0" borderId="41" xfId="53" applyNumberFormat="1" applyFont="1" applyBorder="1"/>
    <xf numFmtId="3" fontId="33" fillId="0" borderId="45" xfId="53" applyNumberFormat="1" applyFont="1" applyBorder="1"/>
    <xf numFmtId="3" fontId="33" fillId="0" borderId="22" xfId="53" applyNumberFormat="1" applyFont="1" applyBorder="1"/>
    <xf numFmtId="3" fontId="33" fillId="0" borderId="24" xfId="53" applyNumberFormat="1" applyFont="1" applyBorder="1"/>
    <xf numFmtId="3" fontId="33" fillId="0" borderId="40" xfId="53" applyNumberFormat="1" applyFont="1" applyBorder="1"/>
    <xf numFmtId="0" fontId="31" fillId="0" borderId="14" xfId="53" applyFont="1" applyBorder="1"/>
    <xf numFmtId="0" fontId="31" fillId="0" borderId="12" xfId="53" applyFont="1" applyBorder="1"/>
    <xf numFmtId="0" fontId="25" fillId="0" borderId="12" xfId="53" applyFont="1" applyBorder="1"/>
    <xf numFmtId="0" fontId="33" fillId="0" borderId="16" xfId="53" applyFont="1" applyBorder="1" applyAlignment="1">
      <alignment horizontal="center"/>
    </xf>
    <xf numFmtId="0" fontId="33" fillId="0" borderId="17" xfId="53" applyFont="1" applyBorder="1" applyAlignment="1">
      <alignment horizontal="center"/>
    </xf>
    <xf numFmtId="0" fontId="33" fillId="0" borderId="18" xfId="53" applyFont="1" applyBorder="1" applyAlignment="1">
      <alignment horizontal="center"/>
    </xf>
    <xf numFmtId="0" fontId="31" fillId="0" borderId="24" xfId="53" applyFont="1" applyBorder="1" applyAlignment="1">
      <alignment horizontal="right"/>
    </xf>
    <xf numFmtId="0" fontId="31" fillId="0" borderId="23" xfId="53" applyFont="1" applyBorder="1"/>
    <xf numFmtId="3" fontId="31" fillId="0" borderId="28" xfId="53" applyNumberFormat="1" applyFont="1" applyBorder="1" applyAlignment="1">
      <alignment horizontal="right"/>
    </xf>
    <xf numFmtId="0" fontId="31" fillId="0" borderId="30" xfId="53" applyFont="1" applyBorder="1" applyAlignment="1">
      <alignment horizontal="center" wrapText="1"/>
    </xf>
    <xf numFmtId="0" fontId="33" fillId="0" borderId="16" xfId="53" applyFont="1" applyBorder="1"/>
    <xf numFmtId="0" fontId="33" fillId="0" borderId="17" xfId="53" applyFont="1" applyBorder="1" applyAlignment="1">
      <alignment horizontal="right"/>
    </xf>
    <xf numFmtId="0" fontId="33" fillId="0" borderId="18" xfId="53" applyFont="1" applyBorder="1"/>
    <xf numFmtId="0" fontId="33" fillId="0" borderId="32" xfId="53" applyFont="1" applyBorder="1"/>
    <xf numFmtId="0" fontId="33" fillId="0" borderId="47" xfId="53" applyFont="1" applyBorder="1"/>
    <xf numFmtId="0" fontId="33" fillId="0" borderId="17" xfId="53" applyFont="1" applyBorder="1"/>
    <xf numFmtId="0" fontId="33" fillId="0" borderId="49" xfId="53" applyFont="1" applyBorder="1"/>
    <xf numFmtId="0" fontId="31" fillId="0" borderId="35" xfId="53" applyFont="1" applyBorder="1" applyAlignment="1">
      <alignment horizontal="right"/>
    </xf>
    <xf numFmtId="3" fontId="31" fillId="0" borderId="36" xfId="53" applyNumberFormat="1" applyFont="1" applyBorder="1"/>
    <xf numFmtId="3" fontId="31" fillId="0" borderId="13" xfId="53" applyNumberFormat="1" applyFont="1" applyBorder="1"/>
    <xf numFmtId="3" fontId="33" fillId="0" borderId="36" xfId="53" applyNumberFormat="1" applyFont="1" applyBorder="1"/>
    <xf numFmtId="0" fontId="31" fillId="0" borderId="19" xfId="53" applyFont="1" applyBorder="1" applyAlignment="1">
      <alignment wrapText="1"/>
    </xf>
    <xf numFmtId="0" fontId="31" fillId="0" borderId="35" xfId="53" applyFont="1" applyBorder="1" applyAlignment="1">
      <alignment wrapText="1"/>
    </xf>
    <xf numFmtId="3" fontId="31" fillId="0" borderId="36" xfId="53" applyNumberFormat="1" applyFont="1" applyBorder="1" applyAlignment="1">
      <alignment wrapText="1"/>
    </xf>
    <xf numFmtId="0" fontId="33" fillId="0" borderId="21" xfId="53" applyFont="1" applyBorder="1"/>
    <xf numFmtId="0" fontId="33" fillId="0" borderId="35" xfId="53" applyFont="1" applyBorder="1" applyAlignment="1">
      <alignment horizontal="right"/>
    </xf>
    <xf numFmtId="0" fontId="32" fillId="0" borderId="35" xfId="53" applyFont="1" applyBorder="1" applyAlignment="1">
      <alignment horizontal="right"/>
    </xf>
    <xf numFmtId="0" fontId="32" fillId="0" borderId="21" xfId="53" applyFont="1" applyBorder="1"/>
    <xf numFmtId="3" fontId="32" fillId="0" borderId="36" xfId="53" applyNumberFormat="1" applyFont="1" applyBorder="1"/>
    <xf numFmtId="3" fontId="33" fillId="0" borderId="31" xfId="53" applyNumberFormat="1" applyFont="1" applyBorder="1" applyAlignment="1">
      <alignment wrapText="1"/>
    </xf>
    <xf numFmtId="3" fontId="33" fillId="0" borderId="10" xfId="53" applyNumberFormat="1" applyFont="1" applyBorder="1" applyAlignment="1">
      <alignment wrapText="1"/>
    </xf>
    <xf numFmtId="3" fontId="33" fillId="0" borderId="36" xfId="53" applyNumberFormat="1" applyFont="1" applyBorder="1" applyAlignment="1">
      <alignment wrapText="1"/>
    </xf>
    <xf numFmtId="3" fontId="33" fillId="0" borderId="19" xfId="53" applyNumberFormat="1" applyFont="1" applyBorder="1" applyAlignment="1">
      <alignment wrapText="1"/>
    </xf>
    <xf numFmtId="3" fontId="33" fillId="0" borderId="20" xfId="53" applyNumberFormat="1" applyFont="1" applyBorder="1" applyAlignment="1">
      <alignment wrapText="1"/>
    </xf>
    <xf numFmtId="3" fontId="33" fillId="0" borderId="34" xfId="53" applyNumberFormat="1" applyFont="1" applyBorder="1" applyAlignment="1">
      <alignment wrapText="1"/>
    </xf>
    <xf numFmtId="49" fontId="31" fillId="0" borderId="21" xfId="53" quotePrefix="1" applyNumberFormat="1" applyFont="1" applyBorder="1" applyAlignment="1">
      <alignment wrapText="1"/>
    </xf>
    <xf numFmtId="0" fontId="31" fillId="0" borderId="21" xfId="53" quotePrefix="1" applyFont="1" applyBorder="1" applyAlignment="1">
      <alignment wrapText="1"/>
    </xf>
    <xf numFmtId="0" fontId="34" fillId="0" borderId="21" xfId="53" applyFont="1" applyBorder="1" applyAlignment="1">
      <alignment wrapText="1"/>
    </xf>
    <xf numFmtId="3" fontId="34" fillId="0" borderId="31" xfId="53" applyNumberFormat="1" applyFont="1" applyBorder="1" applyAlignment="1">
      <alignment wrapText="1"/>
    </xf>
    <xf numFmtId="3" fontId="34" fillId="0" borderId="10" xfId="53" applyNumberFormat="1" applyFont="1" applyBorder="1" applyAlignment="1">
      <alignment wrapText="1"/>
    </xf>
    <xf numFmtId="3" fontId="34" fillId="0" borderId="36" xfId="53" applyNumberFormat="1" applyFont="1" applyBorder="1" applyAlignment="1">
      <alignment wrapText="1"/>
    </xf>
    <xf numFmtId="3" fontId="34" fillId="0" borderId="19" xfId="53" applyNumberFormat="1" applyFont="1" applyBorder="1" applyAlignment="1">
      <alignment wrapText="1"/>
    </xf>
    <xf numFmtId="3" fontId="34" fillId="0" borderId="20" xfId="53" applyNumberFormat="1" applyFont="1" applyBorder="1" applyAlignment="1">
      <alignment wrapText="1"/>
    </xf>
    <xf numFmtId="3" fontId="34" fillId="0" borderId="34" xfId="53" applyNumberFormat="1" applyFont="1" applyBorder="1" applyAlignment="1">
      <alignment wrapText="1"/>
    </xf>
    <xf numFmtId="0" fontId="32" fillId="0" borderId="21" xfId="53" applyFont="1" applyBorder="1" applyAlignment="1">
      <alignment wrapText="1"/>
    </xf>
    <xf numFmtId="3" fontId="32" fillId="0" borderId="31" xfId="53" applyNumberFormat="1" applyFont="1" applyBorder="1" applyAlignment="1">
      <alignment wrapText="1"/>
    </xf>
    <xf numFmtId="3" fontId="32" fillId="0" borderId="10" xfId="53" applyNumberFormat="1" applyFont="1" applyBorder="1" applyAlignment="1">
      <alignment wrapText="1"/>
    </xf>
    <xf numFmtId="3" fontId="32" fillId="0" borderId="36" xfId="53" applyNumberFormat="1" applyFont="1" applyBorder="1" applyAlignment="1">
      <alignment wrapText="1"/>
    </xf>
    <xf numFmtId="3" fontId="32" fillId="0" borderId="19" xfId="53" applyNumberFormat="1" applyFont="1" applyBorder="1" applyAlignment="1">
      <alignment wrapText="1"/>
    </xf>
    <xf numFmtId="3" fontId="32" fillId="0" borderId="20" xfId="53" applyNumberFormat="1" applyFont="1" applyBorder="1" applyAlignment="1">
      <alignment wrapText="1"/>
    </xf>
    <xf numFmtId="3" fontId="32" fillId="0" borderId="34" xfId="53" applyNumberFormat="1" applyFont="1" applyBorder="1" applyAlignment="1">
      <alignment wrapText="1"/>
    </xf>
    <xf numFmtId="0" fontId="34" fillId="0" borderId="19" xfId="53" applyFont="1" applyBorder="1"/>
    <xf numFmtId="0" fontId="25" fillId="0" borderId="13" xfId="53" applyFont="1" applyBorder="1" applyAlignment="1">
      <alignment horizontal="right"/>
    </xf>
    <xf numFmtId="16" fontId="31" fillId="0" borderId="21" xfId="53" applyNumberFormat="1" applyFont="1" applyBorder="1" applyAlignment="1">
      <alignment wrapText="1"/>
    </xf>
    <xf numFmtId="0" fontId="32" fillId="0" borderId="19" xfId="53" applyFont="1" applyBorder="1" applyAlignment="1">
      <alignment wrapText="1"/>
    </xf>
    <xf numFmtId="0" fontId="32" fillId="0" borderId="35" xfId="53" applyFont="1" applyBorder="1" applyAlignment="1">
      <alignment wrapText="1"/>
    </xf>
    <xf numFmtId="0" fontId="34" fillId="0" borderId="19" xfId="53" applyFont="1" applyBorder="1" applyAlignment="1">
      <alignment wrapText="1"/>
    </xf>
    <xf numFmtId="0" fontId="34" fillId="0" borderId="35" xfId="53" applyFont="1" applyBorder="1" applyAlignment="1">
      <alignment wrapText="1"/>
    </xf>
    <xf numFmtId="3" fontId="34" fillId="0" borderId="13" xfId="53" applyNumberFormat="1" applyFont="1" applyBorder="1"/>
    <xf numFmtId="0" fontId="31" fillId="0" borderId="35" xfId="53" applyFont="1" applyBorder="1" applyAlignment="1">
      <alignment horizontal="right" wrapText="1"/>
    </xf>
    <xf numFmtId="3" fontId="32" fillId="0" borderId="35" xfId="53" applyNumberFormat="1" applyFont="1" applyBorder="1" applyAlignment="1">
      <alignment wrapText="1"/>
    </xf>
    <xf numFmtId="0" fontId="26" fillId="0" borderId="13" xfId="53" applyFont="1" applyBorder="1"/>
    <xf numFmtId="3" fontId="34" fillId="0" borderId="35" xfId="53" applyNumberFormat="1" applyFont="1" applyBorder="1" applyAlignment="1">
      <alignment wrapText="1"/>
    </xf>
    <xf numFmtId="0" fontId="34" fillId="0" borderId="35" xfId="53" applyFont="1" applyBorder="1" applyAlignment="1">
      <alignment horizontal="right"/>
    </xf>
    <xf numFmtId="0" fontId="27" fillId="0" borderId="19" xfId="53" applyFont="1" applyBorder="1"/>
    <xf numFmtId="0" fontId="33" fillId="0" borderId="34" xfId="53" applyFont="1" applyBorder="1" applyAlignment="1">
      <alignment horizontal="right"/>
    </xf>
    <xf numFmtId="0" fontId="31" fillId="0" borderId="20" xfId="53" applyFont="1" applyBorder="1"/>
    <xf numFmtId="3" fontId="33" fillId="0" borderId="35" xfId="53" applyNumberFormat="1" applyFont="1" applyBorder="1" applyAlignment="1">
      <alignment wrapText="1"/>
    </xf>
    <xf numFmtId="0" fontId="6" fillId="0" borderId="34" xfId="51" applyBorder="1"/>
    <xf numFmtId="0" fontId="6" fillId="0" borderId="35" xfId="51" applyBorder="1"/>
    <xf numFmtId="3" fontId="33" fillId="0" borderId="31" xfId="51" applyNumberFormat="1" applyFont="1" applyBorder="1"/>
    <xf numFmtId="3" fontId="33" fillId="0" borderId="10" xfId="51" applyNumberFormat="1" applyFont="1" applyBorder="1"/>
    <xf numFmtId="3" fontId="33" fillId="0" borderId="34" xfId="51" applyNumberFormat="1" applyFont="1" applyBorder="1"/>
    <xf numFmtId="3" fontId="33" fillId="0" borderId="19" xfId="51" applyNumberFormat="1" applyFont="1" applyBorder="1"/>
    <xf numFmtId="3" fontId="33" fillId="0" borderId="20" xfId="51" applyNumberFormat="1" applyFont="1" applyBorder="1"/>
    <xf numFmtId="3" fontId="33" fillId="0" borderId="35" xfId="51" applyNumberFormat="1" applyFont="1" applyBorder="1"/>
    <xf numFmtId="0" fontId="33" fillId="0" borderId="20" xfId="53" applyFont="1" applyBorder="1" applyAlignment="1">
      <alignment horizontal="right"/>
    </xf>
    <xf numFmtId="0" fontId="31" fillId="0" borderId="20" xfId="53" applyFont="1" applyBorder="1" applyAlignment="1">
      <alignment horizontal="right" vertical="center"/>
    </xf>
    <xf numFmtId="0" fontId="31" fillId="0" borderId="21" xfId="53" applyFont="1" applyBorder="1" applyAlignment="1">
      <alignment vertical="top" wrapText="1"/>
    </xf>
    <xf numFmtId="3" fontId="31" fillId="0" borderId="31" xfId="53" applyNumberFormat="1" applyFont="1" applyBorder="1" applyAlignment="1">
      <alignment vertical="top" wrapText="1"/>
    </xf>
    <xf numFmtId="3" fontId="31" fillId="0" borderId="10" xfId="53" applyNumberFormat="1" applyFont="1" applyBorder="1" applyAlignment="1">
      <alignment vertical="top" wrapText="1"/>
    </xf>
    <xf numFmtId="3" fontId="31" fillId="0" borderId="34" xfId="53" applyNumberFormat="1" applyFont="1" applyBorder="1" applyAlignment="1">
      <alignment vertical="top" wrapText="1"/>
    </xf>
    <xf numFmtId="3" fontId="31" fillId="0" borderId="19" xfId="53" applyNumberFormat="1" applyFont="1" applyBorder="1" applyAlignment="1">
      <alignment vertical="top" wrapText="1"/>
    </xf>
    <xf numFmtId="3" fontId="31" fillId="0" borderId="20" xfId="53" applyNumberFormat="1" applyFont="1" applyBorder="1" applyAlignment="1">
      <alignment vertical="top" wrapText="1"/>
    </xf>
    <xf numFmtId="3" fontId="31" fillId="0" borderId="35" xfId="53" applyNumberFormat="1" applyFont="1" applyBorder="1" applyAlignment="1">
      <alignment vertical="top" wrapText="1"/>
    </xf>
    <xf numFmtId="0" fontId="31" fillId="0" borderId="20" xfId="53" applyFont="1" applyBorder="1" applyAlignment="1">
      <alignment horizontal="right"/>
    </xf>
    <xf numFmtId="0" fontId="32" fillId="0" borderId="20" xfId="53" applyFont="1" applyBorder="1" applyAlignment="1">
      <alignment horizontal="right"/>
    </xf>
    <xf numFmtId="0" fontId="32" fillId="0" borderId="25" xfId="53" applyFont="1" applyBorder="1"/>
    <xf numFmtId="0" fontId="34" fillId="0" borderId="20" xfId="53" applyFont="1" applyBorder="1" applyAlignment="1">
      <alignment horizontal="right"/>
    </xf>
    <xf numFmtId="0" fontId="33" fillId="0" borderId="23" xfId="53" applyFont="1" applyBorder="1"/>
    <xf numFmtId="3" fontId="33" fillId="0" borderId="48" xfId="53" applyNumberFormat="1" applyFont="1" applyBorder="1"/>
    <xf numFmtId="0" fontId="25" fillId="0" borderId="14" xfId="53" applyFont="1" applyBorder="1"/>
    <xf numFmtId="0" fontId="25" fillId="0" borderId="12" xfId="53" applyFont="1" applyBorder="1" applyAlignment="1">
      <alignment horizontal="right"/>
    </xf>
    <xf numFmtId="0" fontId="0" fillId="0" borderId="0" xfId="0" applyAlignment="1">
      <alignment horizontal="right"/>
    </xf>
    <xf numFmtId="0" fontId="44" fillId="0" borderId="0" xfId="67" applyFont="1"/>
    <xf numFmtId="0" fontId="45" fillId="0" borderId="0" xfId="68" applyFont="1" applyAlignment="1">
      <alignment horizontal="right"/>
    </xf>
    <xf numFmtId="0" fontId="46" fillId="0" borderId="0" xfId="67" applyFont="1"/>
    <xf numFmtId="3" fontId="46" fillId="0" borderId="0" xfId="67" applyNumberFormat="1" applyFont="1"/>
    <xf numFmtId="0" fontId="48" fillId="0" borderId="0" xfId="67" applyFont="1"/>
    <xf numFmtId="0" fontId="48" fillId="0" borderId="0" xfId="67" applyFont="1" applyAlignment="1">
      <alignment horizontal="center"/>
    </xf>
    <xf numFmtId="0" fontId="44" fillId="0" borderId="10" xfId="67" applyFont="1" applyBorder="1" applyAlignment="1">
      <alignment horizontal="center" vertical="center"/>
    </xf>
    <xf numFmtId="0" fontId="44" fillId="0" borderId="10" xfId="67" applyFont="1" applyBorder="1" applyAlignment="1">
      <alignment horizontal="center" vertical="center" wrapText="1"/>
    </xf>
    <xf numFmtId="0" fontId="44" fillId="0" borderId="10" xfId="67" applyFont="1" applyBorder="1"/>
    <xf numFmtId="0" fontId="44" fillId="0" borderId="10" xfId="67" applyFont="1" applyBorder="1" applyAlignment="1">
      <alignment horizontal="right"/>
    </xf>
    <xf numFmtId="0" fontId="48" fillId="0" borderId="10" xfId="67" applyFont="1" applyBorder="1" applyAlignment="1">
      <alignment horizontal="center"/>
    </xf>
    <xf numFmtId="3" fontId="48" fillId="0" borderId="10" xfId="67" applyNumberFormat="1" applyFont="1" applyBorder="1"/>
    <xf numFmtId="0" fontId="48" fillId="0" borderId="10" xfId="67" applyFont="1" applyBorder="1" applyAlignment="1">
      <alignment wrapText="1"/>
    </xf>
    <xf numFmtId="3" fontId="44" fillId="0" borderId="10" xfId="67" applyNumberFormat="1" applyFont="1" applyBorder="1"/>
    <xf numFmtId="0" fontId="49" fillId="0" borderId="0" xfId="70" applyFont="1"/>
    <xf numFmtId="3" fontId="50" fillId="0" borderId="0" xfId="70" applyNumberFormat="1" applyFont="1"/>
    <xf numFmtId="0" fontId="47" fillId="0" borderId="0" xfId="70" applyFont="1" applyAlignment="1">
      <alignment horizontal="center"/>
    </xf>
    <xf numFmtId="0" fontId="50" fillId="0" borderId="0" xfId="70" applyFont="1"/>
    <xf numFmtId="0" fontId="50" fillId="0" borderId="0" xfId="70" applyFont="1" applyAlignment="1">
      <alignment wrapText="1"/>
    </xf>
    <xf numFmtId="3" fontId="46" fillId="0" borderId="0" xfId="70" applyNumberFormat="1" applyFont="1" applyAlignment="1">
      <alignment horizontal="right"/>
    </xf>
    <xf numFmtId="0" fontId="47" fillId="0" borderId="10" xfId="67" applyFont="1" applyBorder="1" applyAlignment="1">
      <alignment horizontal="center" vertical="center" wrapText="1"/>
    </xf>
    <xf numFmtId="0" fontId="47" fillId="0" borderId="10" xfId="69" applyFont="1" applyBorder="1" applyAlignment="1">
      <alignment horizontal="center" vertical="center" wrapText="1"/>
    </xf>
    <xf numFmtId="0" fontId="47" fillId="0" borderId="10" xfId="67" applyFont="1" applyBorder="1"/>
    <xf numFmtId="0" fontId="47" fillId="0" borderId="10" xfId="67" applyFont="1" applyBorder="1" applyAlignment="1">
      <alignment horizontal="right"/>
    </xf>
    <xf numFmtId="0" fontId="49" fillId="0" borderId="10" xfId="67" applyFont="1" applyBorder="1" applyAlignment="1">
      <alignment horizontal="center"/>
    </xf>
    <xf numFmtId="0" fontId="46" fillId="0" borderId="10" xfId="51" applyFont="1" applyBorder="1" applyAlignment="1">
      <alignment horizontal="center" wrapText="1"/>
    </xf>
    <xf numFmtId="3" fontId="49" fillId="0" borderId="10" xfId="67" applyNumberFormat="1" applyFont="1" applyBorder="1"/>
    <xf numFmtId="0" fontId="47" fillId="0" borderId="10" xfId="67" applyFont="1" applyBorder="1" applyAlignment="1">
      <alignment horizontal="center"/>
    </xf>
    <xf numFmtId="3" fontId="47" fillId="0" borderId="10" xfId="67" applyNumberFormat="1" applyFont="1" applyBorder="1"/>
    <xf numFmtId="0" fontId="43" fillId="0" borderId="0" xfId="71"/>
    <xf numFmtId="0" fontId="43" fillId="0" borderId="0" xfId="71" applyAlignment="1">
      <alignment wrapText="1"/>
    </xf>
    <xf numFmtId="0" fontId="51" fillId="0" borderId="0" xfId="71" applyFont="1"/>
    <xf numFmtId="0" fontId="52" fillId="0" borderId="0" xfId="71" applyFont="1" applyAlignment="1">
      <alignment wrapText="1"/>
    </xf>
    <xf numFmtId="0" fontId="52" fillId="0" borderId="0" xfId="71" applyFont="1"/>
    <xf numFmtId="0" fontId="43" fillId="0" borderId="0" xfId="71" applyAlignment="1">
      <alignment horizontal="right"/>
    </xf>
    <xf numFmtId="0" fontId="43" fillId="0" borderId="10" xfId="71" applyBorder="1" applyAlignment="1">
      <alignment wrapText="1"/>
    </xf>
    <xf numFmtId="0" fontId="52" fillId="0" borderId="10" xfId="71" applyFont="1" applyBorder="1" applyAlignment="1">
      <alignment horizontal="center" wrapText="1"/>
    </xf>
    <xf numFmtId="0" fontId="53" fillId="0" borderId="36" xfId="69" applyFont="1" applyBorder="1" applyAlignment="1">
      <alignment horizontal="center" wrapText="1"/>
    </xf>
    <xf numFmtId="0" fontId="43" fillId="0" borderId="10" xfId="71" applyBorder="1" applyAlignment="1">
      <alignment vertical="center"/>
    </xf>
    <xf numFmtId="0" fontId="43" fillId="0" borderId="10" xfId="71" applyBorder="1" applyAlignment="1">
      <alignment horizontal="center" vertical="center" wrapText="1"/>
    </xf>
    <xf numFmtId="0" fontId="25" fillId="0" borderId="0" xfId="53" applyFont="1" applyAlignment="1">
      <alignment wrapText="1"/>
    </xf>
    <xf numFmtId="0" fontId="25" fillId="0" borderId="0" xfId="53" applyFont="1"/>
    <xf numFmtId="0" fontId="28" fillId="0" borderId="0" xfId="53" applyFont="1"/>
    <xf numFmtId="0" fontId="54" fillId="0" borderId="0" xfId="53" applyFont="1" applyBorder="1"/>
    <xf numFmtId="0" fontId="30" fillId="0" borderId="0" xfId="52" applyFont="1"/>
    <xf numFmtId="0" fontId="6" fillId="0" borderId="0" xfId="52"/>
    <xf numFmtId="0" fontId="55" fillId="0" borderId="0" xfId="53" applyFont="1"/>
    <xf numFmtId="0" fontId="53" fillId="0" borderId="11" xfId="53" applyFont="1" applyBorder="1" applyAlignment="1">
      <alignment horizontal="center"/>
    </xf>
    <xf numFmtId="0" fontId="28" fillId="0" borderId="11" xfId="53" applyFont="1" applyBorder="1" applyAlignment="1">
      <alignment horizontal="right"/>
    </xf>
    <xf numFmtId="0" fontId="25" fillId="0" borderId="0" xfId="53" applyFont="1" applyAlignment="1">
      <alignment vertical="center"/>
    </xf>
    <xf numFmtId="0" fontId="27" fillId="0" borderId="0" xfId="53" applyFont="1"/>
    <xf numFmtId="0" fontId="60" fillId="0" borderId="0" xfId="51" applyFont="1"/>
    <xf numFmtId="0" fontId="63" fillId="0" borderId="0" xfId="51" applyFont="1"/>
    <xf numFmtId="0" fontId="32" fillId="0" borderId="0" xfId="53" applyFont="1" applyBorder="1"/>
    <xf numFmtId="0" fontId="28" fillId="0" borderId="0" xfId="76" applyFont="1" applyAlignment="1">
      <alignment horizontal="center" vertical="center"/>
    </xf>
    <xf numFmtId="0" fontId="64" fillId="0" borderId="0" xfId="51" applyFont="1"/>
    <xf numFmtId="0" fontId="56" fillId="0" borderId="0" xfId="76" applyFont="1" applyAlignment="1">
      <alignment horizontal="center"/>
    </xf>
    <xf numFmtId="0" fontId="56" fillId="0" borderId="0" xfId="76" applyFont="1"/>
    <xf numFmtId="3" fontId="28" fillId="0" borderId="0" xfId="76" applyNumberFormat="1" applyFont="1"/>
    <xf numFmtId="0" fontId="53" fillId="0" borderId="0" xfId="76" applyFont="1" applyAlignment="1">
      <alignment horizontal="center"/>
    </xf>
    <xf numFmtId="0" fontId="53" fillId="0" borderId="0" xfId="76" applyFont="1" applyAlignment="1">
      <alignment horizontal="center" vertical="center"/>
    </xf>
    <xf numFmtId="0" fontId="56" fillId="0" borderId="0" xfId="76" applyFont="1" applyAlignment="1">
      <alignment horizontal="right" vertical="center"/>
    </xf>
    <xf numFmtId="0" fontId="56" fillId="0" borderId="0" xfId="76" applyFont="1" applyAlignment="1">
      <alignment horizontal="center" vertical="center" wrapText="1"/>
    </xf>
    <xf numFmtId="0" fontId="56" fillId="0" borderId="0" xfId="76" applyFont="1" applyAlignment="1">
      <alignment horizontal="center" vertical="center"/>
    </xf>
    <xf numFmtId="3" fontId="56" fillId="0" borderId="0" xfId="76" applyNumberFormat="1" applyFont="1" applyAlignment="1">
      <alignment horizontal="center" vertical="center"/>
    </xf>
    <xf numFmtId="0" fontId="28" fillId="0" borderId="0" xfId="76" applyFont="1" applyAlignment="1">
      <alignment horizontal="center" vertical="center" wrapText="1"/>
    </xf>
    <xf numFmtId="0" fontId="28" fillId="0" borderId="0" xfId="76" applyFont="1" applyAlignment="1">
      <alignment horizontal="left" vertical="center"/>
    </xf>
    <xf numFmtId="0" fontId="54" fillId="0" borderId="0" xfId="76" applyFont="1" applyAlignment="1">
      <alignment horizontal="left"/>
    </xf>
    <xf numFmtId="0" fontId="28" fillId="0" borderId="0" xfId="76" applyFont="1" applyAlignment="1">
      <alignment horizontal="right"/>
    </xf>
    <xf numFmtId="49" fontId="28" fillId="0" borderId="0" xfId="76" applyNumberFormat="1" applyFont="1" applyAlignment="1">
      <alignment horizontal="right" vertical="center"/>
    </xf>
    <xf numFmtId="0" fontId="28" fillId="0" borderId="11" xfId="76" applyFont="1" applyBorder="1" applyAlignment="1">
      <alignment horizontal="center" vertical="center"/>
    </xf>
    <xf numFmtId="0" fontId="56" fillId="0" borderId="11" xfId="76" applyFont="1" applyBorder="1" applyAlignment="1">
      <alignment horizontal="right"/>
    </xf>
    <xf numFmtId="0" fontId="56" fillId="0" borderId="11" xfId="76" applyFont="1" applyBorder="1" applyAlignment="1">
      <alignment horizontal="center" vertical="center"/>
    </xf>
    <xf numFmtId="0" fontId="56" fillId="0" borderId="0" xfId="76" applyFont="1" applyAlignment="1">
      <alignment horizontal="right"/>
    </xf>
    <xf numFmtId="3" fontId="56" fillId="0" borderId="0" xfId="76" applyNumberFormat="1" applyFont="1"/>
    <xf numFmtId="0" fontId="54" fillId="0" borderId="0" xfId="76" applyFont="1" applyAlignment="1">
      <alignment horizontal="center" vertical="center" wrapText="1"/>
    </xf>
    <xf numFmtId="0" fontId="54" fillId="0" borderId="0" xfId="76" applyFont="1" applyAlignment="1">
      <alignment horizontal="center" vertical="center"/>
    </xf>
    <xf numFmtId="0" fontId="28" fillId="0" borderId="0" xfId="51" applyFont="1" applyAlignment="1">
      <alignment horizontal="right"/>
    </xf>
    <xf numFmtId="0" fontId="6" fillId="0" borderId="11" xfId="51" applyBorder="1"/>
    <xf numFmtId="0" fontId="56" fillId="0" borderId="11" xfId="51" applyFont="1" applyBorder="1" applyAlignment="1">
      <alignment horizontal="right"/>
    </xf>
    <xf numFmtId="0" fontId="56" fillId="0" borderId="0" xfId="51" applyFont="1" applyAlignment="1">
      <alignment horizontal="right"/>
    </xf>
    <xf numFmtId="0" fontId="65" fillId="0" borderId="0" xfId="76" applyFont="1" applyAlignment="1">
      <alignment horizontal="center" vertical="center"/>
    </xf>
    <xf numFmtId="3" fontId="65" fillId="0" borderId="0" xfId="76" applyNumberFormat="1" applyFont="1"/>
    <xf numFmtId="0" fontId="28" fillId="0" borderId="0" xfId="51" applyFont="1" applyAlignment="1">
      <alignment horizontal="left" vertical="center"/>
    </xf>
    <xf numFmtId="0" fontId="6" fillId="0" borderId="0" xfId="51" applyAlignment="1">
      <alignment horizontal="center"/>
    </xf>
    <xf numFmtId="0" fontId="28" fillId="0" borderId="0" xfId="51" applyFont="1" applyAlignment="1">
      <alignment horizontal="left"/>
    </xf>
    <xf numFmtId="0" fontId="54" fillId="0" borderId="0" xfId="51" applyFont="1" applyAlignment="1">
      <alignment horizontal="left"/>
    </xf>
    <xf numFmtId="0" fontId="54" fillId="0" borderId="0" xfId="51" applyFont="1" applyAlignment="1">
      <alignment horizontal="right"/>
    </xf>
    <xf numFmtId="0" fontId="28" fillId="0" borderId="50" xfId="76" applyFont="1" applyBorder="1" applyAlignment="1">
      <alignment horizontal="center" vertical="center"/>
    </xf>
    <xf numFmtId="0" fontId="56" fillId="0" borderId="50" xfId="76" applyFont="1" applyBorder="1" applyAlignment="1">
      <alignment horizontal="right"/>
    </xf>
    <xf numFmtId="0" fontId="56" fillId="0" borderId="50" xfId="76" applyFont="1" applyBorder="1" applyAlignment="1">
      <alignment horizontal="center" vertical="center"/>
    </xf>
    <xf numFmtId="0" fontId="58" fillId="0" borderId="0" xfId="76" applyFont="1" applyAlignment="1">
      <alignment horizontal="center" vertical="center"/>
    </xf>
    <xf numFmtId="0" fontId="62" fillId="0" borderId="0" xfId="76" applyFont="1" applyAlignment="1">
      <alignment horizontal="right"/>
    </xf>
    <xf numFmtId="0" fontId="28" fillId="0" borderId="0" xfId="76" applyFont="1"/>
    <xf numFmtId="3" fontId="53" fillId="0" borderId="0" xfId="76" applyNumberFormat="1" applyFont="1"/>
    <xf numFmtId="49" fontId="56" fillId="0" borderId="11" xfId="76" applyNumberFormat="1" applyFont="1" applyBorder="1" applyAlignment="1">
      <alignment horizontal="right" vertical="center"/>
    </xf>
    <xf numFmtId="49" fontId="56" fillId="0" borderId="0" xfId="76" applyNumberFormat="1" applyFont="1" applyAlignment="1">
      <alignment horizontal="right" vertical="center"/>
    </xf>
    <xf numFmtId="0" fontId="66" fillId="0" borderId="0" xfId="51" applyFont="1"/>
    <xf numFmtId="49" fontId="28" fillId="0" borderId="0" xfId="76" applyNumberFormat="1" applyFont="1" applyAlignment="1">
      <alignment horizontal="right" vertical="center" wrapText="1"/>
    </xf>
    <xf numFmtId="0" fontId="67" fillId="0" borderId="11" xfId="51" applyFont="1" applyBorder="1"/>
    <xf numFmtId="0" fontId="28" fillId="0" borderId="0" xfId="51" applyFont="1" applyAlignment="1">
      <alignment horizontal="right" wrapText="1"/>
    </xf>
    <xf numFmtId="0" fontId="0" fillId="24" borderId="0" xfId="0" applyFill="1" applyAlignment="1">
      <alignment horizontal="right"/>
    </xf>
    <xf numFmtId="0" fontId="6" fillId="0" borderId="0" xfId="51" applyAlignment="1">
      <alignment horizontal="right"/>
    </xf>
    <xf numFmtId="0" fontId="6" fillId="0" borderId="0" xfId="51" quotePrefix="1" applyAlignment="1">
      <alignment horizontal="right"/>
    </xf>
    <xf numFmtId="3" fontId="28" fillId="0" borderId="0" xfId="76" applyNumberFormat="1" applyFont="1" applyAlignment="1">
      <alignment horizontal="right"/>
    </xf>
    <xf numFmtId="3" fontId="56" fillId="0" borderId="0" xfId="76" applyNumberFormat="1" applyFont="1" applyAlignment="1">
      <alignment horizontal="right"/>
    </xf>
    <xf numFmtId="3" fontId="65" fillId="0" borderId="0" xfId="76" applyNumberFormat="1" applyFont="1" applyAlignment="1">
      <alignment horizontal="right"/>
    </xf>
    <xf numFmtId="3" fontId="6" fillId="0" borderId="0" xfId="51" applyNumberFormat="1" applyAlignment="1">
      <alignment horizontal="right"/>
    </xf>
    <xf numFmtId="0" fontId="60" fillId="0" borderId="0" xfId="51" applyFont="1" applyAlignment="1">
      <alignment horizontal="right"/>
    </xf>
    <xf numFmtId="0" fontId="66" fillId="0" borderId="0" xfId="51" applyFont="1" applyAlignment="1">
      <alignment horizontal="right"/>
    </xf>
    <xf numFmtId="0" fontId="6" fillId="0" borderId="0" xfId="51" applyAlignment="1">
      <alignment horizontal="left"/>
    </xf>
    <xf numFmtId="0" fontId="6" fillId="24" borderId="0" xfId="0" applyFont="1" applyFill="1" applyAlignment="1">
      <alignment horizontal="right"/>
    </xf>
    <xf numFmtId="3" fontId="60" fillId="0" borderId="0" xfId="51" applyNumberFormat="1" applyFont="1"/>
    <xf numFmtId="0" fontId="68" fillId="0" borderId="0" xfId="78"/>
    <xf numFmtId="0" fontId="31" fillId="0" borderId="51" xfId="53" applyFont="1" applyBorder="1" applyAlignment="1">
      <alignment horizontal="right"/>
    </xf>
    <xf numFmtId="0" fontId="58" fillId="0" borderId="0" xfId="78" applyFont="1" applyAlignment="1">
      <alignment horizontal="center" vertical="top" wrapText="1"/>
    </xf>
    <xf numFmtId="0" fontId="28" fillId="0" borderId="0" xfId="78" applyFont="1"/>
    <xf numFmtId="0" fontId="28" fillId="0" borderId="0" xfId="78" applyFont="1" applyAlignment="1">
      <alignment horizontal="right"/>
    </xf>
    <xf numFmtId="0" fontId="58" fillId="0" borderId="10" xfId="78" applyFont="1" applyBorder="1" applyAlignment="1">
      <alignment horizontal="center" vertical="center" wrapText="1"/>
    </xf>
    <xf numFmtId="0" fontId="28" fillId="0" borderId="10" xfId="78" applyFont="1" applyBorder="1" applyAlignment="1">
      <alignment horizontal="center"/>
    </xf>
    <xf numFmtId="0" fontId="28" fillId="0" borderId="10" xfId="78" applyFont="1" applyBorder="1" applyAlignment="1">
      <alignment horizontal="left" vertical="top" wrapText="1"/>
    </xf>
    <xf numFmtId="3" fontId="28" fillId="0" borderId="10" xfId="78" applyNumberFormat="1" applyFont="1" applyBorder="1" applyAlignment="1">
      <alignment horizontal="right" vertical="top" wrapText="1"/>
    </xf>
    <xf numFmtId="3" fontId="28" fillId="0" borderId="10" xfId="78" applyNumberFormat="1" applyFont="1" applyBorder="1"/>
    <xf numFmtId="0" fontId="53" fillId="0" borderId="10" xfId="78" applyFont="1" applyBorder="1" applyAlignment="1">
      <alignment horizontal="left" vertical="top" wrapText="1"/>
    </xf>
    <xf numFmtId="3" fontId="53" fillId="0" borderId="10" xfId="78" applyNumberFormat="1" applyFont="1" applyBorder="1" applyAlignment="1">
      <alignment horizontal="right" vertical="top"/>
    </xf>
    <xf numFmtId="3" fontId="53" fillId="0" borderId="10" xfId="78" applyNumberFormat="1" applyFont="1" applyBorder="1"/>
    <xf numFmtId="0" fontId="68" fillId="0" borderId="10" xfId="78" applyBorder="1"/>
    <xf numFmtId="0" fontId="71" fillId="0" borderId="0" xfId="81"/>
    <xf numFmtId="0" fontId="82" fillId="0" borderId="0" xfId="81" applyFont="1"/>
    <xf numFmtId="0" fontId="84" fillId="0" borderId="0" xfId="81" applyFont="1"/>
    <xf numFmtId="0" fontId="7" fillId="0" borderId="0" xfId="85"/>
    <xf numFmtId="0" fontId="7" fillId="0" borderId="0" xfId="85" applyAlignment="1">
      <alignment horizontal="right" vertical="top"/>
    </xf>
    <xf numFmtId="0" fontId="86" fillId="0" borderId="0" xfId="85" applyFont="1" applyAlignment="1">
      <alignment horizontal="right" vertical="top" wrapText="1"/>
    </xf>
    <xf numFmtId="0" fontId="7" fillId="0" borderId="0" xfId="85" applyAlignment="1">
      <alignment horizontal="right"/>
    </xf>
    <xf numFmtId="0" fontId="86" fillId="0" borderId="10" xfId="85" applyFont="1" applyBorder="1" applyAlignment="1">
      <alignment horizontal="center" vertical="top" wrapText="1"/>
    </xf>
    <xf numFmtId="0" fontId="87" fillId="0" borderId="10" xfId="85" applyFont="1" applyBorder="1" applyAlignment="1">
      <alignment horizontal="center" vertical="top" wrapText="1"/>
    </xf>
    <xf numFmtId="0" fontId="87" fillId="0" borderId="10" xfId="85" applyFont="1" applyBorder="1" applyAlignment="1">
      <alignment horizontal="left" vertical="top" wrapText="1"/>
    </xf>
    <xf numFmtId="3" fontId="87" fillId="0" borderId="10" xfId="85" applyNumberFormat="1" applyFont="1" applyBorder="1" applyAlignment="1">
      <alignment horizontal="right" vertical="top" wrapText="1"/>
    </xf>
    <xf numFmtId="0" fontId="88" fillId="0" borderId="10" xfId="85" applyFont="1" applyBorder="1" applyAlignment="1">
      <alignment horizontal="center" vertical="top" wrapText="1"/>
    </xf>
    <xf numFmtId="0" fontId="88" fillId="0" borderId="10" xfId="85" applyFont="1" applyBorder="1" applyAlignment="1">
      <alignment horizontal="left" vertical="top" wrapText="1"/>
    </xf>
    <xf numFmtId="3" fontId="88" fillId="0" borderId="10" xfId="85" applyNumberFormat="1" applyFont="1" applyBorder="1" applyAlignment="1">
      <alignment horizontal="right" vertical="top" wrapText="1"/>
    </xf>
    <xf numFmtId="0" fontId="6" fillId="0" borderId="10" xfId="85" applyFont="1" applyBorder="1" applyAlignment="1">
      <alignment horizontal="center" vertical="top" wrapText="1"/>
    </xf>
    <xf numFmtId="0" fontId="6" fillId="0" borderId="10" xfId="85" applyFont="1" applyBorder="1" applyAlignment="1">
      <alignment horizontal="left" vertical="top" wrapText="1"/>
    </xf>
    <xf numFmtId="3" fontId="6" fillId="0" borderId="10" xfId="85" applyNumberFormat="1" applyFont="1" applyBorder="1" applyAlignment="1">
      <alignment horizontal="right" vertical="top" wrapText="1"/>
    </xf>
    <xf numFmtId="0" fontId="63" fillId="0" borderId="10" xfId="85" applyFont="1" applyBorder="1" applyAlignment="1">
      <alignment horizontal="center" vertical="top" wrapText="1"/>
    </xf>
    <xf numFmtId="0" fontId="63" fillId="0" borderId="10" xfId="85" applyFont="1" applyBorder="1" applyAlignment="1">
      <alignment horizontal="left" vertical="top" wrapText="1"/>
    </xf>
    <xf numFmtId="3" fontId="63" fillId="0" borderId="10" xfId="85" applyNumberFormat="1" applyFont="1" applyBorder="1" applyAlignment="1">
      <alignment horizontal="right" vertical="top" wrapText="1"/>
    </xf>
    <xf numFmtId="0" fontId="89" fillId="0" borderId="0" xfId="85" applyFont="1"/>
    <xf numFmtId="0" fontId="86" fillId="0" borderId="10" xfId="85" applyFont="1" applyBorder="1" applyAlignment="1">
      <alignment horizontal="center" vertical="top"/>
    </xf>
    <xf numFmtId="0" fontId="6" fillId="0" borderId="10" xfId="51" applyBorder="1" applyAlignment="1">
      <alignment horizontal="center" vertical="top" wrapText="1"/>
    </xf>
    <xf numFmtId="0" fontId="6" fillId="0" borderId="10" xfId="51" applyBorder="1" applyAlignment="1">
      <alignment horizontal="left" vertical="top" wrapText="1"/>
    </xf>
    <xf numFmtId="3" fontId="6" fillId="0" borderId="10" xfId="51" applyNumberFormat="1" applyBorder="1" applyAlignment="1">
      <alignment horizontal="right" vertical="top" wrapText="1"/>
    </xf>
    <xf numFmtId="0" fontId="63" fillId="0" borderId="10" xfId="51" applyFont="1" applyBorder="1" applyAlignment="1">
      <alignment horizontal="center" vertical="top" wrapText="1"/>
    </xf>
    <xf numFmtId="0" fontId="63" fillId="0" borderId="10" xfId="51" applyFont="1" applyBorder="1" applyAlignment="1">
      <alignment horizontal="left" vertical="top" wrapText="1"/>
    </xf>
    <xf numFmtId="3" fontId="63" fillId="0" borderId="10" xfId="51" applyNumberFormat="1" applyFont="1" applyBorder="1" applyAlignment="1">
      <alignment horizontal="right" vertical="top" wrapText="1"/>
    </xf>
    <xf numFmtId="0" fontId="90" fillId="0" borderId="10" xfId="0" applyFont="1" applyBorder="1" applyAlignment="1">
      <alignment horizontal="center" vertical="top" wrapText="1"/>
    </xf>
    <xf numFmtId="0" fontId="90" fillId="0" borderId="10" xfId="0" applyFont="1" applyBorder="1" applyAlignment="1">
      <alignment horizontal="left" vertical="top" wrapText="1"/>
    </xf>
    <xf numFmtId="3" fontId="90" fillId="0" borderId="10" xfId="0" applyNumberFormat="1" applyFont="1" applyBorder="1" applyAlignment="1">
      <alignment horizontal="right" vertical="top" wrapText="1"/>
    </xf>
    <xf numFmtId="0" fontId="63" fillId="0" borderId="10" xfId="0" applyFont="1" applyBorder="1" applyAlignment="1">
      <alignment horizontal="center" vertical="top" wrapText="1"/>
    </xf>
    <xf numFmtId="0" fontId="63" fillId="0" borderId="10" xfId="0" applyFont="1" applyBorder="1" applyAlignment="1">
      <alignment horizontal="left" vertical="top" wrapText="1"/>
    </xf>
    <xf numFmtId="3" fontId="63" fillId="0" borderId="10" xfId="0" applyNumberFormat="1" applyFont="1" applyBorder="1" applyAlignment="1">
      <alignment horizontal="right" vertical="top" wrapText="1"/>
    </xf>
    <xf numFmtId="0" fontId="62" fillId="0" borderId="0" xfId="51" applyFont="1" applyAlignment="1">
      <alignment horizontal="centerContinuous"/>
    </xf>
    <xf numFmtId="0" fontId="62" fillId="0" borderId="0" xfId="51" applyFont="1" applyAlignment="1">
      <alignment horizontal="center"/>
    </xf>
    <xf numFmtId="0" fontId="62" fillId="0" borderId="36" xfId="51" applyFont="1" applyBorder="1"/>
    <xf numFmtId="0" fontId="62" fillId="0" borderId="10" xfId="51" applyFont="1" applyBorder="1" applyAlignment="1">
      <alignment horizontal="center"/>
    </xf>
    <xf numFmtId="0" fontId="62" fillId="0" borderId="10" xfId="51" applyFont="1" applyBorder="1" applyAlignment="1">
      <alignment horizontal="center" wrapText="1"/>
    </xf>
    <xf numFmtId="0" fontId="58" fillId="0" borderId="36" xfId="51" applyFont="1" applyBorder="1"/>
    <xf numFmtId="0" fontId="58" fillId="0" borderId="10" xfId="51" applyFont="1" applyBorder="1" applyAlignment="1">
      <alignment horizontal="left"/>
    </xf>
    <xf numFmtId="3" fontId="58" fillId="0" borderId="10" xfId="51" applyNumberFormat="1" applyFont="1" applyBorder="1"/>
    <xf numFmtId="0" fontId="58" fillId="0" borderId="36" xfId="51" applyFont="1" applyBorder="1" applyAlignment="1">
      <alignment wrapText="1"/>
    </xf>
    <xf numFmtId="0" fontId="58" fillId="0" borderId="10" xfId="51" applyFont="1" applyBorder="1" applyAlignment="1">
      <alignment horizontal="left" wrapText="1"/>
    </xf>
    <xf numFmtId="3" fontId="58" fillId="0" borderId="10" xfId="51" applyNumberFormat="1" applyFont="1" applyBorder="1" applyAlignment="1">
      <alignment wrapText="1"/>
    </xf>
    <xf numFmtId="0" fontId="6" fillId="0" borderId="0" xfId="51" applyAlignment="1">
      <alignment horizontal="left" wrapText="1"/>
    </xf>
    <xf numFmtId="0" fontId="60" fillId="0" borderId="0" xfId="51" applyFont="1" applyAlignment="1">
      <alignment horizontal="left" wrapText="1"/>
    </xf>
    <xf numFmtId="0" fontId="60" fillId="0" borderId="0" xfId="51" applyFont="1" applyAlignment="1">
      <alignment wrapText="1"/>
    </xf>
    <xf numFmtId="0" fontId="63" fillId="0" borderId="10" xfId="51" applyFont="1" applyBorder="1"/>
    <xf numFmtId="0" fontId="6" fillId="0" borderId="10" xfId="51" applyBorder="1" applyAlignment="1">
      <alignment wrapText="1"/>
    </xf>
    <xf numFmtId="0" fontId="6" fillId="0" borderId="10" xfId="51" quotePrefix="1" applyBorder="1" applyAlignment="1">
      <alignment wrapText="1"/>
    </xf>
    <xf numFmtId="0" fontId="6" fillId="0" borderId="0" xfId="51" applyAlignment="1">
      <alignment wrapText="1"/>
    </xf>
    <xf numFmtId="0" fontId="6" fillId="0" borderId="52" xfId="51" applyBorder="1" applyAlignment="1">
      <alignment wrapText="1"/>
    </xf>
    <xf numFmtId="0" fontId="6" fillId="0" borderId="52" xfId="51" applyBorder="1"/>
    <xf numFmtId="0" fontId="28" fillId="0" borderId="36" xfId="53" applyFont="1" applyBorder="1" applyAlignment="1">
      <alignment vertical="center" wrapText="1"/>
    </xf>
    <xf numFmtId="0" fontId="28" fillId="0" borderId="31" xfId="53" applyFont="1" applyBorder="1" applyAlignment="1">
      <alignment horizontal="center" vertical="center" wrapText="1"/>
    </xf>
    <xf numFmtId="0" fontId="28" fillId="0" borderId="34" xfId="53" applyFont="1" applyBorder="1" applyAlignment="1">
      <alignment horizontal="center" vertical="center" wrapText="1"/>
    </xf>
    <xf numFmtId="0" fontId="28" fillId="0" borderId="35" xfId="53" applyFont="1" applyBorder="1" applyAlignment="1">
      <alignment horizontal="center" vertical="center" wrapText="1"/>
    </xf>
    <xf numFmtId="0" fontId="28" fillId="0" borderId="10" xfId="53" applyFont="1" applyBorder="1" applyAlignment="1">
      <alignment horizontal="center" vertical="center" wrapText="1"/>
    </xf>
    <xf numFmtId="0" fontId="28" fillId="0" borderId="19" xfId="53" applyFont="1" applyBorder="1" applyAlignment="1">
      <alignment horizontal="center" vertical="center" wrapText="1"/>
    </xf>
    <xf numFmtId="0" fontId="28" fillId="0" borderId="13" xfId="53" applyFont="1" applyBorder="1" applyAlignment="1">
      <alignment horizontal="center" vertical="center" wrapText="1"/>
    </xf>
    <xf numFmtId="3" fontId="28" fillId="0" borderId="36" xfId="53" applyNumberFormat="1" applyFont="1" applyBorder="1" applyAlignment="1">
      <alignment wrapText="1"/>
    </xf>
    <xf numFmtId="3" fontId="28" fillId="0" borderId="31" xfId="53" applyNumberFormat="1" applyFont="1" applyBorder="1"/>
    <xf numFmtId="3" fontId="28" fillId="0" borderId="10" xfId="53" applyNumberFormat="1" applyFont="1" applyBorder="1"/>
    <xf numFmtId="3" fontId="28" fillId="0" borderId="35" xfId="53" applyNumberFormat="1" applyFont="1" applyBorder="1"/>
    <xf numFmtId="3" fontId="28" fillId="0" borderId="34" xfId="53" applyNumberFormat="1" applyFont="1" applyBorder="1"/>
    <xf numFmtId="3" fontId="28" fillId="0" borderId="20" xfId="53" applyNumberFormat="1" applyFont="1" applyBorder="1"/>
    <xf numFmtId="3" fontId="28" fillId="0" borderId="13" xfId="53" applyNumberFormat="1" applyFont="1" applyBorder="1"/>
    <xf numFmtId="3" fontId="56" fillId="0" borderId="36" xfId="53" applyNumberFormat="1" applyFont="1" applyBorder="1" applyAlignment="1">
      <alignment wrapText="1"/>
    </xf>
    <xf numFmtId="3" fontId="56" fillId="0" borderId="31" xfId="53" applyNumberFormat="1" applyFont="1" applyBorder="1"/>
    <xf numFmtId="3" fontId="56" fillId="0" borderId="10" xfId="53" applyNumberFormat="1" applyFont="1" applyBorder="1"/>
    <xf numFmtId="3" fontId="56" fillId="0" borderId="13" xfId="53" applyNumberFormat="1" applyFont="1" applyBorder="1"/>
    <xf numFmtId="3" fontId="56" fillId="0" borderId="20" xfId="53" applyNumberFormat="1" applyFont="1" applyBorder="1"/>
    <xf numFmtId="3" fontId="56" fillId="0" borderId="34" xfId="53" applyNumberFormat="1" applyFont="1" applyBorder="1"/>
    <xf numFmtId="0" fontId="28" fillId="0" borderId="10" xfId="78" applyFont="1" applyBorder="1" applyAlignment="1">
      <alignment horizontal="center" wrapText="1"/>
    </xf>
    <xf numFmtId="3" fontId="28" fillId="0" borderId="10" xfId="51" applyNumberFormat="1" applyFont="1" applyBorder="1" applyAlignment="1">
      <alignment horizontal="right" vertical="top" wrapText="1"/>
    </xf>
    <xf numFmtId="3" fontId="53" fillId="0" borderId="10" xfId="78" applyNumberFormat="1" applyFont="1" applyBorder="1" applyAlignment="1">
      <alignment horizontal="right" vertical="top" wrapText="1"/>
    </xf>
    <xf numFmtId="3" fontId="53" fillId="0" borderId="10" xfId="51" applyNumberFormat="1" applyFont="1" applyBorder="1" applyAlignment="1">
      <alignment horizontal="right" vertical="top" wrapText="1"/>
    </xf>
    <xf numFmtId="0" fontId="48" fillId="0" borderId="0" xfId="79" applyFont="1"/>
    <xf numFmtId="0" fontId="69" fillId="0" borderId="0" xfId="79" applyFont="1" applyAlignment="1">
      <alignment horizontal="right"/>
    </xf>
    <xf numFmtId="0" fontId="48" fillId="0" borderId="0" xfId="79" applyFont="1" applyAlignment="1">
      <alignment horizontal="right"/>
    </xf>
    <xf numFmtId="0" fontId="44" fillId="0" borderId="0" xfId="79" applyFont="1" applyAlignment="1">
      <alignment horizontal="center"/>
    </xf>
    <xf numFmtId="0" fontId="70" fillId="0" borderId="0" xfId="79" applyFont="1" applyAlignment="1">
      <alignment horizontal="right"/>
    </xf>
    <xf numFmtId="0" fontId="48" fillId="0" borderId="0" xfId="79" applyFont="1" applyAlignment="1">
      <alignment horizontal="center" wrapText="1"/>
    </xf>
    <xf numFmtId="0" fontId="48" fillId="0" borderId="0" xfId="79" applyFont="1" applyAlignment="1">
      <alignment horizontal="right" wrapText="1"/>
    </xf>
    <xf numFmtId="3" fontId="48" fillId="0" borderId="0" xfId="79" applyNumberFormat="1" applyFont="1"/>
    <xf numFmtId="0" fontId="48" fillId="0" borderId="0" xfId="80" applyFont="1"/>
    <xf numFmtId="0" fontId="44" fillId="0" borderId="0" xfId="79" applyFont="1"/>
    <xf numFmtId="3" fontId="44" fillId="0" borderId="0" xfId="79" applyNumberFormat="1" applyFont="1"/>
    <xf numFmtId="0" fontId="43" fillId="0" borderId="0" xfId="79"/>
    <xf numFmtId="0" fontId="70" fillId="0" borderId="0" xfId="80" applyFont="1" applyAlignment="1">
      <alignment horizontal="right"/>
    </xf>
    <xf numFmtId="0" fontId="48" fillId="0" borderId="0" xfId="80" applyFont="1" applyAlignment="1">
      <alignment horizontal="center" wrapText="1"/>
    </xf>
    <xf numFmtId="0" fontId="48" fillId="0" borderId="0" xfId="80" applyFont="1" applyAlignment="1">
      <alignment horizontal="right" wrapText="1"/>
    </xf>
    <xf numFmtId="3" fontId="48" fillId="0" borderId="0" xfId="80" applyNumberFormat="1" applyFont="1"/>
    <xf numFmtId="0" fontId="44" fillId="0" borderId="0" xfId="80" applyFont="1"/>
    <xf numFmtId="3" fontId="44" fillId="0" borderId="0" xfId="80" applyNumberFormat="1" applyFont="1"/>
    <xf numFmtId="0" fontId="43" fillId="0" borderId="0" xfId="80"/>
    <xf numFmtId="0" fontId="76" fillId="0" borderId="16" xfId="81" applyFont="1" applyBorder="1" applyAlignment="1">
      <alignment wrapText="1"/>
    </xf>
    <xf numFmtId="0" fontId="76" fillId="0" borderId="32" xfId="81" applyFont="1" applyBorder="1" applyAlignment="1">
      <alignment wrapText="1"/>
    </xf>
    <xf numFmtId="0" fontId="76" fillId="0" borderId="17" xfId="81" applyFont="1" applyBorder="1" applyAlignment="1">
      <alignment horizontal="center" wrapText="1"/>
    </xf>
    <xf numFmtId="0" fontId="77" fillId="0" borderId="16" xfId="81" applyFont="1" applyBorder="1" applyAlignment="1">
      <alignment wrapText="1"/>
    </xf>
    <xf numFmtId="0" fontId="77" fillId="0" borderId="32" xfId="81" applyFont="1" applyBorder="1" applyAlignment="1">
      <alignment wrapText="1"/>
    </xf>
    <xf numFmtId="0" fontId="77" fillId="0" borderId="17" xfId="81" applyFont="1" applyBorder="1" applyAlignment="1">
      <alignment horizontal="center" wrapText="1"/>
    </xf>
    <xf numFmtId="0" fontId="78" fillId="0" borderId="19" xfId="81" applyFont="1" applyBorder="1" applyAlignment="1">
      <alignment horizontal="center"/>
    </xf>
    <xf numFmtId="0" fontId="78" fillId="0" borderId="10" xfId="81" applyFont="1" applyBorder="1" applyAlignment="1">
      <alignment horizontal="center"/>
    </xf>
    <xf numFmtId="0" fontId="78" fillId="0" borderId="20" xfId="81" applyFont="1" applyBorder="1" applyAlignment="1">
      <alignment horizontal="center"/>
    </xf>
    <xf numFmtId="0" fontId="79" fillId="0" borderId="19" xfId="81" applyFont="1" applyBorder="1" applyAlignment="1">
      <alignment horizontal="center"/>
    </xf>
    <xf numFmtId="0" fontId="79" fillId="0" borderId="10" xfId="81" applyFont="1" applyBorder="1" applyAlignment="1">
      <alignment horizontal="center"/>
    </xf>
    <xf numFmtId="0" fontId="79" fillId="0" borderId="20" xfId="81" applyFont="1" applyBorder="1" applyAlignment="1">
      <alignment horizontal="center"/>
    </xf>
    <xf numFmtId="0" fontId="80" fillId="0" borderId="25" xfId="81" applyFont="1" applyBorder="1" applyAlignment="1">
      <alignment wrapText="1"/>
    </xf>
    <xf numFmtId="0" fontId="78" fillId="0" borderId="12" xfId="81" applyFont="1" applyBorder="1" applyAlignment="1">
      <alignment wrapText="1"/>
    </xf>
    <xf numFmtId="0" fontId="78" fillId="0" borderId="26" xfId="81" applyFont="1" applyBorder="1" applyAlignment="1">
      <alignment wrapText="1"/>
    </xf>
    <xf numFmtId="0" fontId="80" fillId="0" borderId="19" xfId="81" applyFont="1" applyBorder="1" applyAlignment="1">
      <alignment wrapText="1"/>
    </xf>
    <xf numFmtId="0" fontId="78" fillId="0" borderId="10" xfId="81" applyFont="1" applyBorder="1" applyAlignment="1">
      <alignment wrapText="1"/>
    </xf>
    <xf numFmtId="0" fontId="78" fillId="0" borderId="20" xfId="81" applyFont="1" applyBorder="1" applyAlignment="1">
      <alignment wrapText="1"/>
    </xf>
    <xf numFmtId="0" fontId="81" fillId="0" borderId="19" xfId="81" applyFont="1" applyBorder="1" applyAlignment="1">
      <alignment wrapText="1"/>
    </xf>
    <xf numFmtId="0" fontId="79" fillId="0" borderId="10" xfId="81" applyFont="1" applyBorder="1" applyAlignment="1">
      <alignment wrapText="1"/>
    </xf>
    <xf numFmtId="0" fontId="79" fillId="0" borderId="20" xfId="81" applyFont="1" applyBorder="1" applyAlignment="1">
      <alignment wrapText="1"/>
    </xf>
    <xf numFmtId="164" fontId="78" fillId="0" borderId="10" xfId="82" applyNumberFormat="1" applyFont="1" applyFill="1" applyBorder="1"/>
    <xf numFmtId="9" fontId="78" fillId="0" borderId="20" xfId="83" applyFont="1" applyFill="1" applyBorder="1"/>
    <xf numFmtId="164" fontId="78" fillId="0" borderId="10" xfId="82" applyNumberFormat="1" applyFont="1" applyFill="1" applyBorder="1" applyAlignment="1">
      <alignment horizontal="center" wrapText="1"/>
    </xf>
    <xf numFmtId="0" fontId="78" fillId="0" borderId="20" xfId="81" applyFont="1" applyBorder="1"/>
    <xf numFmtId="0" fontId="78" fillId="0" borderId="10" xfId="81" applyFont="1" applyBorder="1" applyAlignment="1">
      <alignment horizontal="center" wrapText="1"/>
    </xf>
    <xf numFmtId="0" fontId="78" fillId="0" borderId="20" xfId="81" applyFont="1" applyBorder="1" applyAlignment="1">
      <alignment horizontal="center" wrapText="1"/>
    </xf>
    <xf numFmtId="0" fontId="76" fillId="0" borderId="19" xfId="81" applyFont="1" applyBorder="1" applyAlignment="1">
      <alignment wrapText="1"/>
    </xf>
    <xf numFmtId="0" fontId="83" fillId="0" borderId="10" xfId="81" applyFont="1" applyBorder="1" applyAlignment="1">
      <alignment wrapText="1"/>
    </xf>
    <xf numFmtId="164" fontId="83" fillId="0" borderId="10" xfId="82" applyNumberFormat="1" applyFont="1" applyFill="1" applyBorder="1"/>
    <xf numFmtId="9" fontId="83" fillId="0" borderId="20" xfId="83" applyFont="1" applyFill="1" applyBorder="1"/>
    <xf numFmtId="164" fontId="83" fillId="0" borderId="10" xfId="82" applyNumberFormat="1" applyFont="1" applyFill="1" applyBorder="1" applyAlignment="1">
      <alignment horizontal="center" wrapText="1"/>
    </xf>
    <xf numFmtId="0" fontId="83" fillId="0" borderId="20" xfId="81" applyFont="1" applyBorder="1"/>
    <xf numFmtId="164" fontId="78" fillId="0" borderId="10" xfId="82" applyNumberFormat="1" applyFont="1" applyFill="1" applyBorder="1" applyAlignment="1">
      <alignment wrapText="1"/>
    </xf>
    <xf numFmtId="0" fontId="80" fillId="0" borderId="22" xfId="81" applyFont="1" applyBorder="1" applyAlignment="1">
      <alignment wrapText="1"/>
    </xf>
    <xf numFmtId="0" fontId="78" fillId="0" borderId="41" xfId="81" applyFont="1" applyBorder="1" applyAlignment="1">
      <alignment wrapText="1"/>
    </xf>
    <xf numFmtId="164" fontId="78" fillId="0" borderId="41" xfId="82" applyNumberFormat="1" applyFont="1" applyFill="1" applyBorder="1"/>
    <xf numFmtId="9" fontId="78" fillId="0" borderId="24" xfId="83" applyFont="1" applyFill="1" applyBorder="1"/>
    <xf numFmtId="0" fontId="78" fillId="0" borderId="24" xfId="81" applyFont="1" applyBorder="1"/>
    <xf numFmtId="0" fontId="6" fillId="0" borderId="0" xfId="69" applyFont="1"/>
    <xf numFmtId="0" fontId="85" fillId="0" borderId="0" xfId="69" applyFont="1"/>
    <xf numFmtId="0" fontId="31" fillId="0" borderId="0" xfId="69" applyFont="1" applyAlignment="1">
      <alignment horizontal="right"/>
    </xf>
    <xf numFmtId="0" fontId="6" fillId="0" borderId="0" xfId="69" applyFont="1" applyAlignment="1">
      <alignment horizontal="right"/>
    </xf>
    <xf numFmtId="0" fontId="63" fillId="0" borderId="10" xfId="69" applyFont="1" applyBorder="1" applyAlignment="1">
      <alignment horizontal="center"/>
    </xf>
    <xf numFmtId="0" fontId="63" fillId="0" borderId="10" xfId="69" applyFont="1" applyBorder="1" applyAlignment="1">
      <alignment horizontal="center" wrapText="1"/>
    </xf>
    <xf numFmtId="0" fontId="6" fillId="0" borderId="10" xfId="84" applyFont="1" applyBorder="1"/>
    <xf numFmtId="0" fontId="6" fillId="0" borderId="10" xfId="84" applyFont="1" applyBorder="1" applyAlignment="1">
      <alignment vertical="center"/>
    </xf>
    <xf numFmtId="0" fontId="6" fillId="0" borderId="12" xfId="84" applyFont="1" applyBorder="1" applyAlignment="1">
      <alignment vertical="center"/>
    </xf>
    <xf numFmtId="0" fontId="6" fillId="0" borderId="52" xfId="84" applyFont="1" applyBorder="1" applyAlignment="1">
      <alignment horizontal="right" vertical="center"/>
    </xf>
    <xf numFmtId="0" fontId="63" fillId="0" borderId="10" xfId="69" applyFont="1" applyBorder="1"/>
    <xf numFmtId="0" fontId="63" fillId="0" borderId="52" xfId="69" applyFont="1" applyBorder="1" applyAlignment="1">
      <alignment horizontal="right" vertical="center"/>
    </xf>
    <xf numFmtId="0" fontId="57" fillId="0" borderId="0" xfId="72" applyFont="1"/>
    <xf numFmtId="3" fontId="57" fillId="0" borderId="0" xfId="72" applyNumberFormat="1" applyFont="1"/>
    <xf numFmtId="3" fontId="43" fillId="0" borderId="0" xfId="72" applyNumberFormat="1"/>
    <xf numFmtId="0" fontId="51" fillId="0" borderId="0" xfId="72" applyFont="1" applyAlignment="1">
      <alignment horizontal="center"/>
    </xf>
    <xf numFmtId="0" fontId="48" fillId="0" borderId="0" xfId="72" applyFont="1"/>
    <xf numFmtId="0" fontId="51" fillId="0" borderId="0" xfId="72" applyFont="1" applyAlignment="1">
      <alignment horizontal="left"/>
    </xf>
    <xf numFmtId="0" fontId="43" fillId="0" borderId="0" xfId="72"/>
    <xf numFmtId="0" fontId="57" fillId="0" borderId="10" xfId="72" applyFont="1" applyBorder="1"/>
    <xf numFmtId="0" fontId="51" fillId="0" borderId="10" xfId="72" applyFont="1" applyBorder="1" applyAlignment="1">
      <alignment horizontal="center"/>
    </xf>
    <xf numFmtId="3" fontId="51" fillId="0" borderId="10" xfId="72" applyNumberFormat="1" applyFont="1" applyBorder="1" applyAlignment="1">
      <alignment horizontal="right"/>
    </xf>
    <xf numFmtId="0" fontId="49" fillId="0" borderId="10" xfId="72" applyFont="1" applyBorder="1"/>
    <xf numFmtId="0" fontId="58" fillId="0" borderId="10" xfId="73" applyFont="1" applyBorder="1" applyAlignment="1">
      <alignment wrapText="1"/>
    </xf>
    <xf numFmtId="4" fontId="58" fillId="0" borderId="10" xfId="73" applyNumberFormat="1" applyFont="1" applyBorder="1"/>
    <xf numFmtId="3" fontId="58" fillId="0" borderId="10" xfId="73" applyNumberFormat="1" applyFont="1" applyBorder="1"/>
    <xf numFmtId="3" fontId="49" fillId="0" borderId="10" xfId="72" applyNumberFormat="1" applyFont="1" applyBorder="1"/>
    <xf numFmtId="165" fontId="58" fillId="0" borderId="10" xfId="73" applyNumberFormat="1" applyFont="1" applyBorder="1"/>
    <xf numFmtId="166" fontId="58" fillId="0" borderId="10" xfId="73" applyNumberFormat="1" applyFont="1" applyBorder="1"/>
    <xf numFmtId="0" fontId="59" fillId="0" borderId="10" xfId="73" applyFont="1" applyBorder="1" applyAlignment="1">
      <alignment wrapText="1"/>
    </xf>
    <xf numFmtId="3" fontId="59" fillId="0" borderId="10" xfId="73" applyNumberFormat="1" applyFont="1" applyBorder="1"/>
    <xf numFmtId="167" fontId="58" fillId="0" borderId="10" xfId="74" applyNumberFormat="1" applyFont="1" applyBorder="1" applyAlignment="1">
      <alignment horizontal="right" vertical="top" wrapText="1"/>
    </xf>
    <xf numFmtId="0" fontId="58" fillId="0" borderId="10" xfId="73" applyFont="1" applyBorder="1"/>
    <xf numFmtId="0" fontId="59" fillId="0" borderId="10" xfId="73" applyFont="1" applyBorder="1"/>
    <xf numFmtId="165" fontId="59" fillId="0" borderId="10" xfId="73" applyNumberFormat="1" applyFont="1" applyBorder="1"/>
    <xf numFmtId="0" fontId="51" fillId="0" borderId="10" xfId="72" applyFont="1" applyBorder="1"/>
    <xf numFmtId="3" fontId="51" fillId="0" borderId="10" xfId="72" applyNumberFormat="1" applyFont="1" applyBorder="1"/>
    <xf numFmtId="0" fontId="58" fillId="0" borderId="0" xfId="75" applyFont="1"/>
    <xf numFmtId="0" fontId="58" fillId="0" borderId="0" xfId="75" applyFont="1" applyAlignment="1">
      <alignment horizontal="center"/>
    </xf>
    <xf numFmtId="0" fontId="58" fillId="0" borderId="0" xfId="75" applyFont="1" applyAlignment="1">
      <alignment horizontal="right"/>
    </xf>
    <xf numFmtId="0" fontId="58" fillId="0" borderId="10" xfId="75" applyFont="1" applyBorder="1"/>
    <xf numFmtId="0" fontId="58" fillId="0" borderId="10" xfId="75" applyFont="1" applyBorder="1" applyAlignment="1">
      <alignment horizontal="center" wrapText="1"/>
    </xf>
    <xf numFmtId="0" fontId="58" fillId="0" borderId="10" xfId="75" applyFont="1" applyBorder="1" applyAlignment="1">
      <alignment horizontal="center" vertical="center" wrapText="1"/>
    </xf>
    <xf numFmtId="0" fontId="31" fillId="0" borderId="10" xfId="75" applyFont="1" applyBorder="1" applyAlignment="1">
      <alignment horizontal="center" wrapText="1"/>
    </xf>
    <xf numFmtId="0" fontId="31" fillId="0" borderId="10" xfId="75" applyFont="1" applyBorder="1" applyAlignment="1">
      <alignment horizontal="center" vertical="center" wrapText="1"/>
    </xf>
    <xf numFmtId="3" fontId="58" fillId="0" borderId="10" xfId="75" applyNumberFormat="1" applyFont="1" applyBorder="1"/>
    <xf numFmtId="0" fontId="58" fillId="0" borderId="10" xfId="75" applyFont="1" applyBorder="1" applyAlignment="1">
      <alignment wrapText="1"/>
    </xf>
    <xf numFmtId="0" fontId="59" fillId="0" borderId="10" xfId="75" applyFont="1" applyBorder="1" applyAlignment="1">
      <alignment wrapText="1"/>
    </xf>
    <xf numFmtId="3" fontId="59" fillId="0" borderId="10" xfId="75" applyNumberFormat="1" applyFont="1" applyBorder="1"/>
    <xf numFmtId="0" fontId="62" fillId="0" borderId="10" xfId="75" applyFont="1" applyBorder="1" applyAlignment="1">
      <alignment wrapText="1"/>
    </xf>
    <xf numFmtId="3" fontId="62" fillId="0" borderId="10" xfId="75" applyNumberFormat="1" applyFont="1" applyBorder="1"/>
    <xf numFmtId="0" fontId="62" fillId="0" borderId="0" xfId="75" applyFont="1" applyAlignment="1">
      <alignment wrapText="1"/>
    </xf>
    <xf numFmtId="3" fontId="62" fillId="0" borderId="0" xfId="75" applyNumberFormat="1" applyFont="1"/>
    <xf numFmtId="3" fontId="56" fillId="0" borderId="11" xfId="76" applyNumberFormat="1" applyFont="1" applyBorder="1"/>
    <xf numFmtId="0" fontId="28" fillId="0" borderId="0" xfId="51" applyFont="1"/>
    <xf numFmtId="3" fontId="28" fillId="0" borderId="0" xfId="76" applyNumberFormat="1" applyFont="1" applyAlignment="1">
      <alignment horizontal="right" vertical="center"/>
    </xf>
    <xf numFmtId="0" fontId="28" fillId="0" borderId="0" xfId="76" applyFont="1" applyAlignment="1">
      <alignment horizontal="right" vertical="center"/>
    </xf>
    <xf numFmtId="3" fontId="28" fillId="0" borderId="0" xfId="76" applyNumberFormat="1" applyFont="1" applyAlignment="1">
      <alignment horizontal="right" vertical="center" wrapText="1"/>
    </xf>
    <xf numFmtId="3" fontId="56" fillId="0" borderId="11" xfId="76" applyNumberFormat="1" applyFont="1" applyBorder="1" applyAlignment="1">
      <alignment horizontal="right" vertical="center"/>
    </xf>
    <xf numFmtId="3" fontId="56" fillId="0" borderId="0" xfId="76" applyNumberFormat="1" applyFont="1" applyAlignment="1">
      <alignment horizontal="right" vertical="center"/>
    </xf>
    <xf numFmtId="3" fontId="56" fillId="0" borderId="50" xfId="76" applyNumberFormat="1" applyFont="1" applyBorder="1"/>
    <xf numFmtId="3" fontId="62" fillId="0" borderId="0" xfId="76" applyNumberFormat="1" applyFont="1"/>
    <xf numFmtId="3" fontId="53" fillId="0" borderId="0" xfId="76" applyNumberFormat="1" applyFont="1" applyAlignment="1">
      <alignment horizontal="center"/>
    </xf>
    <xf numFmtId="3" fontId="56" fillId="0" borderId="11" xfId="76" applyNumberFormat="1" applyFont="1" applyBorder="1" applyAlignment="1">
      <alignment horizontal="right"/>
    </xf>
    <xf numFmtId="168" fontId="28" fillId="0" borderId="0" xfId="77" applyNumberFormat="1" applyFont="1" applyFill="1"/>
    <xf numFmtId="1" fontId="33" fillId="0" borderId="42" xfId="53" applyNumberFormat="1" applyFont="1" applyBorder="1" applyAlignment="1">
      <alignment horizontal="center" wrapText="1"/>
    </xf>
    <xf numFmtId="0" fontId="6" fillId="0" borderId="42" xfId="51" applyBorder="1" applyAlignment="1">
      <alignment horizontal="center" wrapText="1"/>
    </xf>
    <xf numFmtId="1" fontId="33" fillId="0" borderId="37" xfId="53" applyNumberFormat="1" applyFont="1" applyBorder="1" applyAlignment="1">
      <alignment horizontal="center" wrapText="1"/>
    </xf>
    <xf numFmtId="1" fontId="33" fillId="0" borderId="38" xfId="53" applyNumberFormat="1" applyFont="1" applyBorder="1" applyAlignment="1">
      <alignment horizontal="center" wrapText="1"/>
    </xf>
    <xf numFmtId="1" fontId="33" fillId="0" borderId="39" xfId="53" applyNumberFormat="1" applyFont="1" applyBorder="1" applyAlignment="1">
      <alignment horizontal="center" wrapText="1"/>
    </xf>
    <xf numFmtId="1" fontId="33" fillId="0" borderId="37" xfId="53" applyNumberFormat="1" applyFont="1" applyBorder="1" applyAlignment="1">
      <alignment horizontal="center"/>
    </xf>
    <xf numFmtId="0" fontId="6" fillId="0" borderId="38" xfId="51" applyBorder="1" applyAlignment="1">
      <alignment horizontal="center"/>
    </xf>
    <xf numFmtId="0" fontId="6" fillId="0" borderId="39" xfId="51" applyBorder="1" applyAlignment="1">
      <alignment horizontal="center"/>
    </xf>
    <xf numFmtId="0" fontId="33" fillId="0" borderId="0" xfId="53" applyFont="1" applyBorder="1" applyAlignment="1">
      <alignment horizontal="center"/>
    </xf>
    <xf numFmtId="0" fontId="33" fillId="0" borderId="15" xfId="53" applyFont="1" applyBorder="1" applyAlignment="1">
      <alignment horizontal="center"/>
    </xf>
    <xf numFmtId="3" fontId="33" fillId="0" borderId="15" xfId="53" applyNumberFormat="1" applyFont="1" applyBorder="1" applyAlignment="1">
      <alignment horizontal="center"/>
    </xf>
    <xf numFmtId="0" fontId="28" fillId="0" borderId="34" xfId="53" applyFont="1" applyBorder="1" applyAlignment="1">
      <alignment horizontal="center" vertical="center" wrapText="1"/>
    </xf>
    <xf numFmtId="0" fontId="56" fillId="0" borderId="19" xfId="53" applyFont="1" applyBorder="1" applyAlignment="1">
      <alignment horizontal="center" vertical="center" wrapText="1"/>
    </xf>
    <xf numFmtId="0" fontId="56" fillId="0" borderId="34" xfId="53" applyFont="1" applyBorder="1" applyAlignment="1">
      <alignment horizontal="center" vertical="center" wrapText="1"/>
    </xf>
    <xf numFmtId="0" fontId="56" fillId="0" borderId="20" xfId="53" applyFont="1" applyBorder="1" applyAlignment="1">
      <alignment horizontal="center" vertical="center" wrapText="1"/>
    </xf>
    <xf numFmtId="0" fontId="53" fillId="0" borderId="0" xfId="53" applyFont="1" applyBorder="1" applyAlignment="1">
      <alignment horizontal="center" wrapText="1"/>
    </xf>
    <xf numFmtId="0" fontId="6" fillId="0" borderId="0" xfId="52"/>
    <xf numFmtId="0" fontId="28" fillId="0" borderId="31" xfId="53" applyFont="1" applyBorder="1" applyAlignment="1">
      <alignment horizontal="center" vertical="center" wrapText="1"/>
    </xf>
    <xf numFmtId="0" fontId="28" fillId="0" borderId="35" xfId="53" applyFont="1" applyBorder="1" applyAlignment="1">
      <alignment horizontal="center" vertical="center" wrapText="1"/>
    </xf>
    <xf numFmtId="0" fontId="31" fillId="0" borderId="0" xfId="78" applyFont="1" applyAlignment="1">
      <alignment horizontal="center"/>
    </xf>
    <xf numFmtId="0" fontId="44" fillId="0" borderId="0" xfId="79" applyFont="1" applyAlignment="1">
      <alignment horizontal="center"/>
    </xf>
    <xf numFmtId="0" fontId="44" fillId="0" borderId="0" xfId="80" applyFont="1" applyAlignment="1">
      <alignment horizontal="center"/>
    </xf>
    <xf numFmtId="0" fontId="72" fillId="0" borderId="0" xfId="81" applyFont="1" applyAlignment="1">
      <alignment wrapText="1"/>
    </xf>
    <xf numFmtId="0" fontId="71" fillId="0" borderId="0" xfId="81"/>
    <xf numFmtId="0" fontId="73" fillId="0" borderId="0" xfId="81" applyFont="1" applyAlignment="1">
      <alignment wrapText="1"/>
    </xf>
    <xf numFmtId="0" fontId="74" fillId="0" borderId="0" xfId="81" applyFont="1" applyAlignment="1">
      <alignment horizontal="center" wrapText="1"/>
    </xf>
    <xf numFmtId="0" fontId="75" fillId="0" borderId="0" xfId="81" applyFont="1" applyAlignment="1">
      <alignment horizontal="center" wrapText="1"/>
    </xf>
    <xf numFmtId="0" fontId="63" fillId="0" borderId="0" xfId="69" applyFont="1" applyAlignment="1">
      <alignment horizontal="center"/>
    </xf>
    <xf numFmtId="0" fontId="6" fillId="0" borderId="0" xfId="51" applyAlignment="1">
      <alignment horizontal="left" wrapText="1"/>
    </xf>
    <xf numFmtId="0" fontId="6" fillId="0" borderId="0" xfId="51" applyAlignment="1">
      <alignment horizontal="right"/>
    </xf>
    <xf numFmtId="0" fontId="60" fillId="0" borderId="0" xfId="51" applyFont="1" applyAlignment="1">
      <alignment horizontal="left" wrapText="1"/>
    </xf>
    <xf numFmtId="0" fontId="6" fillId="0" borderId="0" xfId="51" applyAlignment="1">
      <alignment horizontal="left"/>
    </xf>
    <xf numFmtId="0" fontId="47" fillId="0" borderId="0" xfId="69" applyFont="1" applyAlignment="1">
      <alignment horizontal="center"/>
    </xf>
    <xf numFmtId="0" fontId="51" fillId="0" borderId="0" xfId="71" applyFont="1" applyAlignment="1">
      <alignment horizontal="center"/>
    </xf>
    <xf numFmtId="0" fontId="52" fillId="0" borderId="0" xfId="71" applyFont="1" applyAlignment="1">
      <alignment horizontal="center"/>
    </xf>
    <xf numFmtId="0" fontId="51" fillId="0" borderId="0" xfId="72" applyFont="1" applyAlignment="1">
      <alignment horizontal="center"/>
    </xf>
    <xf numFmtId="3" fontId="51" fillId="0" borderId="10" xfId="72" applyNumberFormat="1" applyFont="1" applyBorder="1" applyAlignment="1">
      <alignment horizontal="center"/>
    </xf>
    <xf numFmtId="0" fontId="51" fillId="0" borderId="10" xfId="72" applyFont="1" applyBorder="1" applyAlignment="1">
      <alignment horizontal="center" wrapText="1"/>
    </xf>
    <xf numFmtId="0" fontId="61" fillId="0" borderId="0" xfId="75" applyFont="1" applyAlignment="1">
      <alignment horizontal="center"/>
    </xf>
    <xf numFmtId="0" fontId="86" fillId="0" borderId="10" xfId="85" applyFont="1" applyBorder="1" applyAlignment="1">
      <alignment horizontal="center" vertical="top"/>
    </xf>
    <xf numFmtId="0" fontId="7" fillId="0" borderId="10" xfId="85" applyBorder="1"/>
    <xf numFmtId="0" fontId="38" fillId="0" borderId="36" xfId="51" applyFont="1" applyBorder="1" applyAlignment="1">
      <alignment horizontal="center"/>
    </xf>
    <xf numFmtId="0" fontId="38" fillId="0" borderId="34" xfId="51" applyFont="1" applyBorder="1" applyAlignment="1">
      <alignment horizontal="center"/>
    </xf>
    <xf numFmtId="0" fontId="38" fillId="0" borderId="13" xfId="51" applyFont="1" applyBorder="1" applyAlignment="1">
      <alignment horizontal="center"/>
    </xf>
    <xf numFmtId="3" fontId="40" fillId="0" borderId="36" xfId="59" applyNumberFormat="1" applyFont="1" applyBorder="1" applyAlignment="1">
      <alignment horizontal="center"/>
    </xf>
    <xf numFmtId="3" fontId="40" fillId="0" borderId="34" xfId="59" applyNumberFormat="1" applyFont="1" applyBorder="1" applyAlignment="1">
      <alignment horizontal="center"/>
    </xf>
    <xf numFmtId="3" fontId="40" fillId="0" borderId="13" xfId="59" applyNumberFormat="1" applyFont="1" applyBorder="1" applyAlignment="1">
      <alignment horizontal="center"/>
    </xf>
    <xf numFmtId="0" fontId="39" fillId="0" borderId="0" xfId="59" applyFont="1" applyAlignment="1">
      <alignment horizontal="center" wrapText="1"/>
    </xf>
    <xf numFmtId="0" fontId="39" fillId="0" borderId="0" xfId="59" applyFont="1" applyAlignment="1">
      <alignment horizontal="center" vertical="center" wrapText="1"/>
    </xf>
    <xf numFmtId="0" fontId="62" fillId="0" borderId="0" xfId="76" applyFont="1" applyAlignment="1">
      <alignment horizontal="right"/>
    </xf>
    <xf numFmtId="0" fontId="62" fillId="0" borderId="0" xfId="76" applyFont="1" applyAlignment="1">
      <alignment horizontal="center"/>
    </xf>
    <xf numFmtId="0" fontId="56" fillId="0" borderId="0" xfId="76" applyFont="1" applyAlignment="1">
      <alignment horizontal="right"/>
    </xf>
    <xf numFmtId="0" fontId="56" fillId="0" borderId="0" xfId="76" applyFont="1" applyAlignment="1">
      <alignment horizontal="center"/>
    </xf>
    <xf numFmtId="0" fontId="54" fillId="0" borderId="0" xfId="76" applyFont="1" applyAlignment="1">
      <alignment horizontal="center" vertical="center" wrapText="1"/>
    </xf>
    <xf numFmtId="0" fontId="86" fillId="0" borderId="0" xfId="85" applyFont="1" applyAlignment="1">
      <alignment horizontal="center" vertical="top" wrapText="1"/>
    </xf>
    <xf numFmtId="0" fontId="7" fillId="0" borderId="0" xfId="85" applyAlignment="1">
      <alignment horizontal="center"/>
    </xf>
  </cellXfs>
  <cellStyles count="86">
    <cellStyle name="20% - 1. jelölőszín" xfId="1" builtinId="30" customBuiltin="1"/>
    <cellStyle name="20% - 1. jelölőszín 2" xfId="2" xr:uid="{00000000-0005-0000-0000-000001000000}"/>
    <cellStyle name="20% - 2. jelölőszín" xfId="3" builtinId="34" customBuiltin="1"/>
    <cellStyle name="20% - 2. jelölőszín 2" xfId="4" xr:uid="{00000000-0005-0000-0000-000003000000}"/>
    <cellStyle name="20% - 3. jelölőszín" xfId="5" builtinId="38" customBuiltin="1"/>
    <cellStyle name="20% - 3. jelölőszín 2" xfId="6" xr:uid="{00000000-0005-0000-0000-000005000000}"/>
    <cellStyle name="20% - 4. jelölőszín" xfId="7" builtinId="42" customBuiltin="1"/>
    <cellStyle name="20% - 4. jelölőszín 2" xfId="8" xr:uid="{00000000-0005-0000-0000-000007000000}"/>
    <cellStyle name="20% - 5. jelölőszín" xfId="9" builtinId="46" customBuiltin="1"/>
    <cellStyle name="20% - 5. jelölőszín 2" xfId="10" xr:uid="{00000000-0005-0000-0000-000009000000}"/>
    <cellStyle name="20% - 6. jelölőszín" xfId="11" builtinId="50" customBuiltin="1"/>
    <cellStyle name="20% - 6. jelölőszín 2" xfId="12" xr:uid="{00000000-0005-0000-0000-00000B000000}"/>
    <cellStyle name="40% - 1. jelölőszín" xfId="13" builtinId="31" customBuiltin="1"/>
    <cellStyle name="40% - 1. jelölőszín 2" xfId="14" xr:uid="{00000000-0005-0000-0000-00000D000000}"/>
    <cellStyle name="40% - 2. jelölőszín" xfId="15" builtinId="35" customBuiltin="1"/>
    <cellStyle name="40% - 2. jelölőszín 2" xfId="16" xr:uid="{00000000-0005-0000-0000-00000F000000}"/>
    <cellStyle name="40% - 3. jelölőszín" xfId="17" builtinId="39" customBuiltin="1"/>
    <cellStyle name="40% - 3. jelölőszín 2" xfId="18" xr:uid="{00000000-0005-0000-0000-000011000000}"/>
    <cellStyle name="40% - 4. jelölőszín" xfId="19" builtinId="43" customBuiltin="1"/>
    <cellStyle name="40% - 4. jelölőszín 2" xfId="20" xr:uid="{00000000-0005-0000-0000-000013000000}"/>
    <cellStyle name="40% - 5. jelölőszín" xfId="21" builtinId="47" customBuiltin="1"/>
    <cellStyle name="40% - 5. jelölőszín 2" xfId="22" xr:uid="{00000000-0005-0000-0000-000015000000}"/>
    <cellStyle name="40% - 6. jelölőszín" xfId="23" builtinId="51" customBuiltin="1"/>
    <cellStyle name="40% - 6. jelölőszín 2" xfId="24" xr:uid="{00000000-0005-0000-0000-000017000000}"/>
    <cellStyle name="60% - 1. jelölőszín" xfId="25" builtinId="32" customBuiltin="1"/>
    <cellStyle name="60% - 2. jelölőszín" xfId="26" builtinId="36" customBuiltin="1"/>
    <cellStyle name="60% - 3. jelölőszín" xfId="27" builtinId="40" customBuiltin="1"/>
    <cellStyle name="60% - 4. jelölőszín" xfId="28" builtinId="44" customBuiltin="1"/>
    <cellStyle name="60% - 5. jelölőszín" xfId="29" builtinId="48" customBuiltin="1"/>
    <cellStyle name="60% - 6. jelölőszín" xfId="30" builtinId="52" customBuiltin="1"/>
    <cellStyle name="Bevitel" xfId="31" builtinId="20" customBuiltin="1"/>
    <cellStyle name="Cím" xfId="32" builtinId="15" customBuiltin="1"/>
    <cellStyle name="Címsor 1" xfId="33" builtinId="16" customBuiltin="1"/>
    <cellStyle name="Címsor 2" xfId="34" builtinId="17" customBuiltin="1"/>
    <cellStyle name="Címsor 3" xfId="35" builtinId="18" customBuiltin="1"/>
    <cellStyle name="Címsor 4" xfId="36" builtinId="19" customBuiltin="1"/>
    <cellStyle name="Ellenőrzőcella" xfId="37" builtinId="23" customBuiltin="1"/>
    <cellStyle name="Ezres 2" xfId="63" xr:uid="{DBEA88C1-A741-4FA8-BA78-29E5B1D27846}"/>
    <cellStyle name="Ezres 2 2" xfId="77" xr:uid="{0F81229C-C415-43A6-A982-71A03D208B59}"/>
    <cellStyle name="Figyelmeztetés" xfId="38" builtinId="11" customBuiltin="1"/>
    <cellStyle name="Hivatkozott cella" xfId="39" builtinId="24" customBuiltin="1"/>
    <cellStyle name="Jegyzet" xfId="40" builtinId="10" customBuiltin="1"/>
    <cellStyle name="Jelölőszín 1" xfId="41" builtinId="29" customBuiltin="1"/>
    <cellStyle name="Jelölőszín 2" xfId="42" builtinId="33" customBuiltin="1"/>
    <cellStyle name="Jelölőszín 3" xfId="43" builtinId="37" customBuiltin="1"/>
    <cellStyle name="Jelölőszín 4" xfId="44" builtinId="41" customBuiltin="1"/>
    <cellStyle name="Jelölőszín 5" xfId="45" builtinId="45" customBuiltin="1"/>
    <cellStyle name="Jelölőszín 6" xfId="46" builtinId="49" customBuiltin="1"/>
    <cellStyle name="Jó" xfId="47" builtinId="26" customBuiltin="1"/>
    <cellStyle name="Kimenet" xfId="48" builtinId="21" customBuiltin="1"/>
    <cellStyle name="Magyarázó szöveg" xfId="49" builtinId="53" customBuiltin="1"/>
    <cellStyle name="Normál" xfId="0" builtinId="0"/>
    <cellStyle name="Normál 2" xfId="50" xr:uid="{00000000-0005-0000-0000-000033000000}"/>
    <cellStyle name="Normál 2 2" xfId="51" xr:uid="{00000000-0005-0000-0000-000034000000}"/>
    <cellStyle name="Normál 3" xfId="52" xr:uid="{00000000-0005-0000-0000-000035000000}"/>
    <cellStyle name="Normál 4" xfId="61" xr:uid="{00000000-0005-0000-0000-000036000000}"/>
    <cellStyle name="Normál 4 2" xfId="64" xr:uid="{EC972123-2987-46FC-8607-96D9209D7C41}"/>
    <cellStyle name="Normál 4 2 2" xfId="74" xr:uid="{76AADB22-BF7F-437C-9FC1-5E548EF0BFA3}"/>
    <cellStyle name="Normál 5" xfId="66" xr:uid="{F164347C-425D-4CC2-ADB5-D1930E00357D}"/>
    <cellStyle name="Normál 5 2" xfId="85" xr:uid="{666EF4F6-9D26-41C2-9C6F-E76BF61627CC}"/>
    <cellStyle name="Normál 6" xfId="78" xr:uid="{6D28721A-AA56-42AF-B891-42D1267774B3}"/>
    <cellStyle name="Normál 7" xfId="81" xr:uid="{AC77F450-BCEF-4733-B7D8-59D2B198E50D}"/>
    <cellStyle name="Normál_2005. 4. számú melléklet" xfId="59" xr:uid="{00000000-0005-0000-0000-000037000000}"/>
    <cellStyle name="Normál_2005.11.sz.melléklet_10.sz.mell-2012 évi ktgvetés-12.01.24 Bea" xfId="76" xr:uid="{23C816F7-3716-4608-B5DF-64068E923F0B}"/>
    <cellStyle name="Normál_2006 Zárszámadási rendelet 1,2,3,4,5,6,8,9,10,11,12,13,14,15 sz. mellékletei" xfId="69" xr:uid="{57E60D64-EA02-4077-9816-101D84C5FF27}"/>
    <cellStyle name="Normál_2009. ktv.rendelet" xfId="53" xr:uid="{00000000-0005-0000-0000-00003B000000}"/>
    <cellStyle name="Normál_4.1.sz.mell. 2004. évi felújítások" xfId="79" xr:uid="{653BD7C9-5514-4D24-B3CB-1E74F91D1DE7}"/>
    <cellStyle name="Normál_4.2.számú mell. 2004. évi beruházások intézményeknél" xfId="80" xr:uid="{26C98646-AF8E-4AA5-846D-A4B0F4FC8D48}"/>
    <cellStyle name="Normál_5.1.,2.,sz. melléklet vagyon 2006" xfId="68" xr:uid="{422B705F-50DC-4FE6-82C7-999F1792767F}"/>
    <cellStyle name="Normál_8.1,2. sz. melléklet" xfId="70" xr:uid="{A2F41F5F-7160-4961-9CBA-796E3C301E94}"/>
    <cellStyle name="Normál_9.1. sz. melléklet" xfId="73" xr:uid="{6AA394BD-491E-49A6-867F-94971F1CBCBB}"/>
    <cellStyle name="Normál_9.1.sz. melléklet NORMA" xfId="72" xr:uid="{845AD2CD-9FFC-4E2A-A245-166F9C9CBDD7}"/>
    <cellStyle name="Normál_9.2-9.4 melléklet" xfId="75" xr:uid="{0C949EDB-5F9C-454C-9037-5EF69B8A4568}"/>
    <cellStyle name="Normál_koltsegvetes_melleklet" xfId="84" xr:uid="{60411C8D-4D5A-4A2F-B82C-A30FCACC403E}"/>
    <cellStyle name="Normál_költségvetési rendelet 3,4,5,5b,5c,6,9,9a,11,16a,16b mellékletei-2008-3" xfId="71" xr:uid="{2D8F7F97-6F25-443B-992D-C28DDAE5B5FF}"/>
    <cellStyle name="Normal_KTRSZJ" xfId="54" xr:uid="{00000000-0005-0000-0000-000040000000}"/>
    <cellStyle name="Normál_Leltár-2008-I" xfId="67" xr:uid="{BF5F5493-F47D-439A-82AA-9322FDA9767D}"/>
    <cellStyle name="Összesen" xfId="55" builtinId="25" customBuiltin="1"/>
    <cellStyle name="Pénznem 2" xfId="62" xr:uid="{00000000-0005-0000-0000-000043000000}"/>
    <cellStyle name="Pénznem 3" xfId="65" xr:uid="{064FD446-604F-4AE4-BFA8-C40527429D16}"/>
    <cellStyle name="Pénznem 3 2" xfId="82" xr:uid="{E3E39742-A679-4EC3-808F-182A4A4F3984}"/>
    <cellStyle name="Rossz" xfId="56" builtinId="27" customBuiltin="1"/>
    <cellStyle name="Semleges" xfId="57" builtinId="28" customBuiltin="1"/>
    <cellStyle name="Számítás" xfId="58" builtinId="22" customBuiltin="1"/>
    <cellStyle name="Százalék 2" xfId="60" xr:uid="{00000000-0005-0000-0000-000047000000}"/>
    <cellStyle name="Százalék 3" xfId="83" xr:uid="{B76AE697-2853-46AD-9B5E-D904FE03950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BE8AA-5B7C-4ACE-92A1-EAA79713FB2C}">
  <sheetPr>
    <pageSetUpPr fitToPage="1"/>
  </sheetPr>
  <dimension ref="A1:O288"/>
  <sheetViews>
    <sheetView view="pageBreakPreview" zoomScaleNormal="100" zoomScaleSheetLayoutView="100" workbookViewId="0">
      <selection activeCell="C205" sqref="C205"/>
    </sheetView>
  </sheetViews>
  <sheetFormatPr defaultColWidth="8.88671875" defaultRowHeight="16.8" x14ac:dyDescent="0.3"/>
  <cols>
    <col min="1" max="1" width="5.44140625" style="34" customWidth="1"/>
    <col min="2" max="2" width="7.33203125" style="35" customWidth="1"/>
    <col min="3" max="3" width="64.5546875" style="12" customWidth="1"/>
    <col min="4" max="4" width="11.109375" style="32" bestFit="1" customWidth="1"/>
    <col min="5" max="5" width="10.44140625" style="32" customWidth="1"/>
    <col min="6" max="7" width="9.109375" style="32"/>
    <col min="8" max="9" width="10.6640625" style="32" bestFit="1" customWidth="1"/>
    <col min="10" max="11" width="9.109375" style="32"/>
    <col min="12" max="12" width="11.109375" style="32" bestFit="1" customWidth="1"/>
    <col min="13" max="13" width="10.44140625" style="32" customWidth="1"/>
    <col min="14" max="15" width="9.109375" style="32"/>
  </cols>
  <sheetData>
    <row r="1" spans="1:15" x14ac:dyDescent="0.3">
      <c r="A1" s="37"/>
      <c r="B1" s="39"/>
      <c r="C1" s="36"/>
      <c r="D1" s="37"/>
      <c r="E1" s="37"/>
      <c r="F1" s="37"/>
      <c r="G1" s="38"/>
      <c r="H1" s="38"/>
      <c r="I1" s="38"/>
      <c r="J1" s="38"/>
      <c r="K1" s="38"/>
      <c r="L1" s="37"/>
      <c r="M1" s="37"/>
      <c r="N1" s="37"/>
      <c r="O1" s="39" t="s">
        <v>1963</v>
      </c>
    </row>
    <row r="2" spans="1:15" x14ac:dyDescent="0.3">
      <c r="A2" s="37"/>
      <c r="B2" s="36"/>
      <c r="C2" s="36"/>
      <c r="D2" s="36"/>
      <c r="E2" s="37"/>
      <c r="F2" s="37"/>
      <c r="G2" s="37"/>
      <c r="H2" s="37"/>
      <c r="I2" s="37"/>
      <c r="J2" s="37"/>
      <c r="K2" s="37"/>
      <c r="L2" s="36"/>
      <c r="M2" s="37"/>
      <c r="N2" s="37"/>
      <c r="O2" s="37"/>
    </row>
    <row r="3" spans="1:15" ht="16.5" customHeight="1" x14ac:dyDescent="0.25">
      <c r="A3" s="573" t="s">
        <v>4</v>
      </c>
      <c r="B3" s="573"/>
      <c r="C3" s="573"/>
      <c r="D3" s="573"/>
      <c r="E3" s="573"/>
      <c r="F3" s="573"/>
      <c r="G3" s="573"/>
      <c r="H3" s="573"/>
      <c r="I3" s="573"/>
      <c r="J3" s="573"/>
      <c r="K3" s="573"/>
      <c r="L3" s="573"/>
      <c r="M3" s="573"/>
      <c r="N3" s="573"/>
      <c r="O3" s="573"/>
    </row>
    <row r="4" spans="1:15" ht="14.4" thickBot="1" x14ac:dyDescent="0.3">
      <c r="A4" s="574" t="s">
        <v>245</v>
      </c>
      <c r="B4" s="574"/>
      <c r="C4" s="574"/>
      <c r="D4" s="574"/>
      <c r="E4" s="574"/>
      <c r="F4" s="574"/>
      <c r="G4" s="574"/>
      <c r="H4" s="574"/>
      <c r="I4" s="574"/>
      <c r="J4" s="574"/>
      <c r="K4" s="574"/>
      <c r="L4" s="574"/>
      <c r="M4" s="574"/>
      <c r="N4" s="574"/>
      <c r="O4" s="574"/>
    </row>
    <row r="5" spans="1:15" ht="14.4" thickBot="1" x14ac:dyDescent="0.3">
      <c r="A5" s="146"/>
      <c r="B5" s="147"/>
      <c r="C5" s="148"/>
      <c r="D5" s="565" t="s">
        <v>362</v>
      </c>
      <c r="E5" s="566"/>
      <c r="F5" s="566"/>
      <c r="G5" s="566"/>
      <c r="H5" s="570" t="s">
        <v>433</v>
      </c>
      <c r="I5" s="571"/>
      <c r="J5" s="571"/>
      <c r="K5" s="572"/>
      <c r="L5" s="567" t="s">
        <v>434</v>
      </c>
      <c r="M5" s="568"/>
      <c r="N5" s="568"/>
      <c r="O5" s="569"/>
    </row>
    <row r="6" spans="1:15" ht="42" thickBot="1" x14ac:dyDescent="0.3">
      <c r="A6" s="134"/>
      <c r="B6" s="149"/>
      <c r="C6" s="150"/>
      <c r="D6" s="151" t="s">
        <v>24</v>
      </c>
      <c r="E6" s="47" t="s">
        <v>40</v>
      </c>
      <c r="F6" s="48" t="s">
        <v>41</v>
      </c>
      <c r="G6" s="152" t="s">
        <v>226</v>
      </c>
      <c r="H6" s="50" t="s">
        <v>24</v>
      </c>
      <c r="I6" s="50" t="s">
        <v>40</v>
      </c>
      <c r="J6" s="50" t="s">
        <v>41</v>
      </c>
      <c r="K6" s="50" t="s">
        <v>226</v>
      </c>
      <c r="L6" s="151" t="s">
        <v>24</v>
      </c>
      <c r="M6" s="47" t="s">
        <v>40</v>
      </c>
      <c r="N6" s="48" t="s">
        <v>41</v>
      </c>
      <c r="O6" s="152" t="s">
        <v>226</v>
      </c>
    </row>
    <row r="7" spans="1:15" ht="13.8" x14ac:dyDescent="0.25">
      <c r="A7" s="153" t="s">
        <v>5</v>
      </c>
      <c r="B7" s="154" t="s">
        <v>6</v>
      </c>
      <c r="C7" s="155" t="s">
        <v>7</v>
      </c>
      <c r="D7" s="153"/>
      <c r="E7" s="156"/>
      <c r="F7" s="156"/>
      <c r="G7" s="157"/>
      <c r="H7" s="153"/>
      <c r="I7" s="156"/>
      <c r="J7" s="156"/>
      <c r="K7" s="158"/>
      <c r="L7" s="159"/>
      <c r="M7" s="156"/>
      <c r="N7" s="156"/>
      <c r="O7" s="158"/>
    </row>
    <row r="8" spans="1:15" ht="13.8" x14ac:dyDescent="0.25">
      <c r="A8" s="72"/>
      <c r="B8" s="160"/>
      <c r="C8" s="132"/>
      <c r="D8" s="78"/>
      <c r="E8" s="76"/>
      <c r="F8" s="76"/>
      <c r="G8" s="161"/>
      <c r="H8" s="78"/>
      <c r="I8" s="76"/>
      <c r="J8" s="76"/>
      <c r="K8" s="79"/>
      <c r="L8" s="162"/>
      <c r="M8" s="76"/>
      <c r="N8" s="76"/>
      <c r="O8" s="79"/>
    </row>
    <row r="9" spans="1:15" ht="41.4" x14ac:dyDescent="0.25">
      <c r="A9" s="127">
        <v>101</v>
      </c>
      <c r="B9" s="160"/>
      <c r="C9" s="71" t="s">
        <v>415</v>
      </c>
      <c r="D9" s="64"/>
      <c r="E9" s="65"/>
      <c r="F9" s="65"/>
      <c r="G9" s="163"/>
      <c r="H9" s="67"/>
      <c r="I9" s="65"/>
      <c r="J9" s="65"/>
      <c r="K9" s="68"/>
      <c r="L9" s="66"/>
      <c r="M9" s="65"/>
      <c r="N9" s="65"/>
      <c r="O9" s="68"/>
    </row>
    <row r="10" spans="1:15" ht="13.8" x14ac:dyDescent="0.25">
      <c r="A10" s="127"/>
      <c r="B10" s="160" t="s">
        <v>8</v>
      </c>
      <c r="C10" s="132" t="s">
        <v>84</v>
      </c>
      <c r="D10" s="75">
        <v>3000</v>
      </c>
      <c r="E10" s="76">
        <v>3000</v>
      </c>
      <c r="F10" s="76"/>
      <c r="G10" s="161"/>
      <c r="H10" s="78">
        <v>4800</v>
      </c>
      <c r="I10" s="76">
        <v>4800</v>
      </c>
      <c r="J10" s="76">
        <v>0</v>
      </c>
      <c r="K10" s="79">
        <v>0</v>
      </c>
      <c r="L10" s="77">
        <v>2897</v>
      </c>
      <c r="M10" s="76">
        <v>2897</v>
      </c>
      <c r="N10" s="76">
        <v>0</v>
      </c>
      <c r="O10" s="79">
        <v>0</v>
      </c>
    </row>
    <row r="11" spans="1:15" ht="13.8" x14ac:dyDescent="0.25">
      <c r="A11" s="127"/>
      <c r="B11" s="160" t="s">
        <v>16</v>
      </c>
      <c r="C11" s="129" t="s">
        <v>153</v>
      </c>
      <c r="D11" s="75"/>
      <c r="E11" s="76"/>
      <c r="F11" s="76"/>
      <c r="G11" s="161"/>
      <c r="H11" s="78"/>
      <c r="I11" s="76"/>
      <c r="J11" s="76"/>
      <c r="K11" s="79"/>
      <c r="L11" s="77"/>
      <c r="M11" s="76"/>
      <c r="N11" s="76"/>
      <c r="O11" s="79"/>
    </row>
    <row r="12" spans="1:15" ht="13.8" x14ac:dyDescent="0.25">
      <c r="A12" s="164"/>
      <c r="B12" s="165"/>
      <c r="C12" s="129" t="s">
        <v>172</v>
      </c>
      <c r="D12" s="111">
        <v>0</v>
      </c>
      <c r="E12" s="112">
        <v>0</v>
      </c>
      <c r="F12" s="112"/>
      <c r="G12" s="166"/>
      <c r="H12" s="114">
        <v>0</v>
      </c>
      <c r="I12" s="112">
        <v>0</v>
      </c>
      <c r="J12" s="112">
        <v>0</v>
      </c>
      <c r="K12" s="115">
        <v>0</v>
      </c>
      <c r="L12" s="113">
        <v>0</v>
      </c>
      <c r="M12" s="112">
        <v>0</v>
      </c>
      <c r="N12" s="112">
        <v>0</v>
      </c>
      <c r="O12" s="115">
        <v>0</v>
      </c>
    </row>
    <row r="13" spans="1:15" ht="13.8" x14ac:dyDescent="0.25">
      <c r="A13" s="164"/>
      <c r="B13" s="165"/>
      <c r="C13" s="129" t="s">
        <v>386</v>
      </c>
      <c r="D13" s="111"/>
      <c r="E13" s="112"/>
      <c r="F13" s="112"/>
      <c r="G13" s="166"/>
      <c r="H13" s="114">
        <v>192</v>
      </c>
      <c r="I13" s="112">
        <v>192</v>
      </c>
      <c r="J13" s="112">
        <v>0</v>
      </c>
      <c r="K13" s="115">
        <v>0</v>
      </c>
      <c r="L13" s="113">
        <v>191</v>
      </c>
      <c r="M13" s="112">
        <v>191</v>
      </c>
      <c r="N13" s="112">
        <v>0</v>
      </c>
      <c r="O13" s="115">
        <v>0</v>
      </c>
    </row>
    <row r="14" spans="1:15" ht="13.8" x14ac:dyDescent="0.25">
      <c r="A14" s="164"/>
      <c r="B14" s="165"/>
      <c r="C14" s="129" t="s">
        <v>432</v>
      </c>
      <c r="D14" s="111"/>
      <c r="E14" s="112"/>
      <c r="F14" s="112"/>
      <c r="G14" s="166"/>
      <c r="H14" s="114">
        <v>200</v>
      </c>
      <c r="I14" s="112">
        <v>200</v>
      </c>
      <c r="J14" s="112">
        <v>0</v>
      </c>
      <c r="K14" s="115">
        <v>0</v>
      </c>
      <c r="L14" s="113">
        <v>200</v>
      </c>
      <c r="M14" s="112">
        <v>200</v>
      </c>
      <c r="N14" s="112">
        <v>0</v>
      </c>
      <c r="O14" s="115">
        <v>0</v>
      </c>
    </row>
    <row r="15" spans="1:15" ht="13.8" x14ac:dyDescent="0.25">
      <c r="A15" s="72"/>
      <c r="B15" s="160"/>
      <c r="C15" s="167" t="s">
        <v>10</v>
      </c>
      <c r="D15" s="64">
        <f>D10+D12</f>
        <v>3000</v>
      </c>
      <c r="E15" s="65">
        <f>E10+E12</f>
        <v>3000</v>
      </c>
      <c r="F15" s="65">
        <f>F10+F12</f>
        <v>0</v>
      </c>
      <c r="G15" s="163">
        <f>G10+G12</f>
        <v>0</v>
      </c>
      <c r="H15" s="67">
        <v>5192</v>
      </c>
      <c r="I15" s="65">
        <v>5192</v>
      </c>
      <c r="J15" s="65">
        <v>0</v>
      </c>
      <c r="K15" s="68">
        <v>0</v>
      </c>
      <c r="L15" s="66">
        <f>L10+L12+L13+L14</f>
        <v>3288</v>
      </c>
      <c r="M15" s="65">
        <f>M10+M12+M13+M14</f>
        <v>3288</v>
      </c>
      <c r="N15" s="65">
        <f>N10+N12+N13+N14</f>
        <v>0</v>
      </c>
      <c r="O15" s="68">
        <f>O10+O12+O13+O14</f>
        <v>0</v>
      </c>
    </row>
    <row r="16" spans="1:15" ht="13.8" x14ac:dyDescent="0.25">
      <c r="A16" s="72"/>
      <c r="B16" s="160"/>
      <c r="C16" s="167"/>
      <c r="D16" s="64"/>
      <c r="E16" s="65"/>
      <c r="F16" s="65"/>
      <c r="G16" s="163"/>
      <c r="H16" s="67"/>
      <c r="I16" s="65"/>
      <c r="J16" s="65"/>
      <c r="K16" s="68"/>
      <c r="L16" s="66"/>
      <c r="M16" s="65"/>
      <c r="N16" s="65"/>
      <c r="O16" s="68"/>
    </row>
    <row r="17" spans="1:15" ht="13.8" x14ac:dyDescent="0.25">
      <c r="A17" s="127">
        <v>102</v>
      </c>
      <c r="B17" s="160"/>
      <c r="C17" s="101" t="s">
        <v>147</v>
      </c>
      <c r="D17" s="64"/>
      <c r="E17" s="65"/>
      <c r="F17" s="65"/>
      <c r="G17" s="163"/>
      <c r="H17" s="67"/>
      <c r="I17" s="65"/>
      <c r="J17" s="65"/>
      <c r="K17" s="68"/>
      <c r="L17" s="66"/>
      <c r="M17" s="65"/>
      <c r="N17" s="65"/>
      <c r="O17" s="68"/>
    </row>
    <row r="18" spans="1:15" ht="13.8" x14ac:dyDescent="0.25">
      <c r="A18" s="127"/>
      <c r="B18" s="160" t="s">
        <v>8</v>
      </c>
      <c r="C18" s="132" t="s">
        <v>158</v>
      </c>
      <c r="D18" s="75">
        <v>5060</v>
      </c>
      <c r="E18" s="76">
        <v>5060</v>
      </c>
      <c r="F18" s="76"/>
      <c r="G18" s="161"/>
      <c r="H18" s="78">
        <v>3260</v>
      </c>
      <c r="I18" s="76">
        <v>3260</v>
      </c>
      <c r="J18" s="76">
        <v>0</v>
      </c>
      <c r="K18" s="79">
        <v>0</v>
      </c>
      <c r="L18" s="77">
        <v>3260</v>
      </c>
      <c r="M18" s="76">
        <v>3260</v>
      </c>
      <c r="N18" s="76">
        <v>0</v>
      </c>
      <c r="O18" s="79">
        <v>0</v>
      </c>
    </row>
    <row r="19" spans="1:15" ht="13.8" x14ac:dyDescent="0.25">
      <c r="A19" s="127"/>
      <c r="B19" s="160" t="s">
        <v>16</v>
      </c>
      <c r="C19" s="129" t="s">
        <v>153</v>
      </c>
      <c r="D19" s="75"/>
      <c r="E19" s="76"/>
      <c r="F19" s="76"/>
      <c r="G19" s="161"/>
      <c r="H19" s="78"/>
      <c r="I19" s="76"/>
      <c r="J19" s="76"/>
      <c r="K19" s="79"/>
      <c r="L19" s="77"/>
      <c r="M19" s="76"/>
      <c r="N19" s="76"/>
      <c r="O19" s="79"/>
    </row>
    <row r="20" spans="1:15" ht="13.8" x14ac:dyDescent="0.25">
      <c r="A20" s="127"/>
      <c r="B20" s="160"/>
      <c r="C20" s="129" t="s">
        <v>172</v>
      </c>
      <c r="D20" s="75">
        <v>0</v>
      </c>
      <c r="E20" s="76">
        <v>0</v>
      </c>
      <c r="F20" s="76"/>
      <c r="G20" s="161"/>
      <c r="H20" s="78">
        <v>324</v>
      </c>
      <c r="I20" s="76">
        <v>324</v>
      </c>
      <c r="J20" s="76">
        <v>0</v>
      </c>
      <c r="K20" s="79">
        <v>0</v>
      </c>
      <c r="L20" s="77">
        <v>323</v>
      </c>
      <c r="M20" s="76">
        <v>323</v>
      </c>
      <c r="N20" s="76">
        <v>0</v>
      </c>
      <c r="O20" s="79">
        <v>0</v>
      </c>
    </row>
    <row r="21" spans="1:15" ht="13.8" x14ac:dyDescent="0.25">
      <c r="A21" s="127"/>
      <c r="B21" s="160"/>
      <c r="C21" s="129" t="s">
        <v>386</v>
      </c>
      <c r="D21" s="75"/>
      <c r="E21" s="76"/>
      <c r="F21" s="76"/>
      <c r="G21" s="161"/>
      <c r="H21" s="78">
        <v>17</v>
      </c>
      <c r="I21" s="76">
        <v>17</v>
      </c>
      <c r="J21" s="76">
        <v>0</v>
      </c>
      <c r="K21" s="79">
        <v>0</v>
      </c>
      <c r="L21" s="77">
        <v>17</v>
      </c>
      <c r="M21" s="76">
        <v>17</v>
      </c>
      <c r="N21" s="76">
        <v>0</v>
      </c>
      <c r="O21" s="79">
        <v>0</v>
      </c>
    </row>
    <row r="22" spans="1:15" ht="13.8" x14ac:dyDescent="0.25">
      <c r="A22" s="72"/>
      <c r="B22" s="160"/>
      <c r="C22" s="167" t="s">
        <v>29</v>
      </c>
      <c r="D22" s="64">
        <f>D18+D20</f>
        <v>5060</v>
      </c>
      <c r="E22" s="65">
        <f>E18+E20</f>
        <v>5060</v>
      </c>
      <c r="F22" s="65">
        <f>F18+F20</f>
        <v>0</v>
      </c>
      <c r="G22" s="163">
        <f>G18+G20</f>
        <v>0</v>
      </c>
      <c r="H22" s="67">
        <v>3601</v>
      </c>
      <c r="I22" s="65">
        <v>3601</v>
      </c>
      <c r="J22" s="65">
        <v>0</v>
      </c>
      <c r="K22" s="68">
        <v>0</v>
      </c>
      <c r="L22" s="66">
        <f>L18+L20+L21</f>
        <v>3600</v>
      </c>
      <c r="M22" s="65">
        <f>M18+M20+M21</f>
        <v>3600</v>
      </c>
      <c r="N22" s="65">
        <f>N18+N20+N21</f>
        <v>0</v>
      </c>
      <c r="O22" s="68">
        <f>O18+O20+O21</f>
        <v>0</v>
      </c>
    </row>
    <row r="23" spans="1:15" ht="13.8" x14ac:dyDescent="0.25">
      <c r="A23" s="72"/>
      <c r="B23" s="160"/>
      <c r="C23" s="129"/>
      <c r="D23" s="64"/>
      <c r="E23" s="65"/>
      <c r="F23" s="65"/>
      <c r="G23" s="163"/>
      <c r="H23" s="67"/>
      <c r="I23" s="65"/>
      <c r="J23" s="65"/>
      <c r="K23" s="68"/>
      <c r="L23" s="66"/>
      <c r="M23" s="65"/>
      <c r="N23" s="65"/>
      <c r="O23" s="68"/>
    </row>
    <row r="24" spans="1:15" ht="13.8" x14ac:dyDescent="0.25">
      <c r="A24" s="127">
        <v>103</v>
      </c>
      <c r="B24" s="160"/>
      <c r="C24" s="167" t="s">
        <v>42</v>
      </c>
      <c r="D24" s="64"/>
      <c r="E24" s="65"/>
      <c r="F24" s="65"/>
      <c r="G24" s="163"/>
      <c r="H24" s="67"/>
      <c r="I24" s="65"/>
      <c r="J24" s="65"/>
      <c r="K24" s="68"/>
      <c r="L24" s="66"/>
      <c r="M24" s="65"/>
      <c r="N24" s="65"/>
      <c r="O24" s="68"/>
    </row>
    <row r="25" spans="1:15" ht="13.8" x14ac:dyDescent="0.25">
      <c r="A25" s="127"/>
      <c r="B25" s="160" t="s">
        <v>8</v>
      </c>
      <c r="C25" s="132" t="s">
        <v>84</v>
      </c>
      <c r="D25" s="75">
        <v>73175</v>
      </c>
      <c r="E25" s="76">
        <v>73175</v>
      </c>
      <c r="F25" s="76"/>
      <c r="G25" s="161"/>
      <c r="H25" s="78">
        <v>46213</v>
      </c>
      <c r="I25" s="76">
        <v>46213</v>
      </c>
      <c r="J25" s="76">
        <v>0</v>
      </c>
      <c r="K25" s="79">
        <v>0</v>
      </c>
      <c r="L25" s="77">
        <v>45792</v>
      </c>
      <c r="M25" s="76">
        <v>45792</v>
      </c>
      <c r="N25" s="76">
        <v>0</v>
      </c>
      <c r="O25" s="79">
        <v>0</v>
      </c>
    </row>
    <row r="26" spans="1:15" ht="13.8" x14ac:dyDescent="0.25">
      <c r="A26" s="127"/>
      <c r="B26" s="160" t="s">
        <v>9</v>
      </c>
      <c r="C26" s="132" t="s">
        <v>63</v>
      </c>
      <c r="D26" s="75"/>
      <c r="E26" s="76"/>
      <c r="F26" s="76"/>
      <c r="G26" s="161"/>
      <c r="H26" s="78">
        <v>0</v>
      </c>
      <c r="I26" s="76">
        <v>0</v>
      </c>
      <c r="J26" s="76">
        <v>0</v>
      </c>
      <c r="K26" s="79">
        <v>0</v>
      </c>
      <c r="L26" s="77">
        <v>0</v>
      </c>
      <c r="M26" s="76">
        <v>0</v>
      </c>
      <c r="N26" s="76">
        <v>0</v>
      </c>
      <c r="O26" s="79">
        <v>0</v>
      </c>
    </row>
    <row r="27" spans="1:15" ht="13.8" x14ac:dyDescent="0.25">
      <c r="A27" s="127"/>
      <c r="B27" s="160" t="s">
        <v>16</v>
      </c>
      <c r="C27" s="129" t="s">
        <v>153</v>
      </c>
      <c r="D27" s="75"/>
      <c r="E27" s="76"/>
      <c r="F27" s="76"/>
      <c r="G27" s="161"/>
      <c r="H27" s="78"/>
      <c r="I27" s="76"/>
      <c r="J27" s="76"/>
      <c r="K27" s="79"/>
      <c r="L27" s="77"/>
      <c r="M27" s="76"/>
      <c r="N27" s="76"/>
      <c r="O27" s="79"/>
    </row>
    <row r="28" spans="1:15" ht="13.8" x14ac:dyDescent="0.25">
      <c r="A28" s="127"/>
      <c r="B28" s="160"/>
      <c r="C28" s="129" t="s">
        <v>172</v>
      </c>
      <c r="D28" s="75">
        <v>0</v>
      </c>
      <c r="E28" s="76">
        <v>0</v>
      </c>
      <c r="F28" s="76"/>
      <c r="G28" s="161"/>
      <c r="H28" s="78">
        <v>0</v>
      </c>
      <c r="I28" s="76">
        <v>0</v>
      </c>
      <c r="J28" s="76">
        <v>0</v>
      </c>
      <c r="K28" s="79">
        <v>0</v>
      </c>
      <c r="L28" s="77">
        <v>0</v>
      </c>
      <c r="M28" s="76">
        <v>0</v>
      </c>
      <c r="N28" s="76">
        <v>0</v>
      </c>
      <c r="O28" s="79">
        <v>0</v>
      </c>
    </row>
    <row r="29" spans="1:15" ht="13.8" x14ac:dyDescent="0.25">
      <c r="A29" s="127"/>
      <c r="B29" s="160"/>
      <c r="C29" s="129" t="s">
        <v>386</v>
      </c>
      <c r="D29" s="75"/>
      <c r="E29" s="76"/>
      <c r="F29" s="76"/>
      <c r="G29" s="161"/>
      <c r="H29" s="78">
        <v>45</v>
      </c>
      <c r="I29" s="76">
        <v>45</v>
      </c>
      <c r="J29" s="76">
        <v>0</v>
      </c>
      <c r="K29" s="79">
        <v>0</v>
      </c>
      <c r="L29" s="77">
        <v>45</v>
      </c>
      <c r="M29" s="76">
        <v>45</v>
      </c>
      <c r="N29" s="76">
        <v>0</v>
      </c>
      <c r="O29" s="79">
        <v>0</v>
      </c>
    </row>
    <row r="30" spans="1:15" ht="13.8" x14ac:dyDescent="0.25">
      <c r="A30" s="72"/>
      <c r="B30" s="160"/>
      <c r="C30" s="167" t="s">
        <v>18</v>
      </c>
      <c r="D30" s="64">
        <f>D25+D28</f>
        <v>73175</v>
      </c>
      <c r="E30" s="65">
        <f>E25+E28</f>
        <v>73175</v>
      </c>
      <c r="F30" s="65">
        <f>F25+F28</f>
        <v>0</v>
      </c>
      <c r="G30" s="163">
        <f>G25+G28</f>
        <v>0</v>
      </c>
      <c r="H30" s="67">
        <v>46258</v>
      </c>
      <c r="I30" s="65">
        <v>46258</v>
      </c>
      <c r="J30" s="65">
        <v>0</v>
      </c>
      <c r="K30" s="68">
        <v>0</v>
      </c>
      <c r="L30" s="66">
        <f>L25+L28+L29</f>
        <v>45837</v>
      </c>
      <c r="M30" s="65">
        <f>M25+M28+M29</f>
        <v>45837</v>
      </c>
      <c r="N30" s="65">
        <f>N25+N28+N29</f>
        <v>0</v>
      </c>
      <c r="O30" s="68">
        <f>O25+O28+O29</f>
        <v>0</v>
      </c>
    </row>
    <row r="31" spans="1:15" ht="13.8" x14ac:dyDescent="0.25">
      <c r="A31" s="72"/>
      <c r="B31" s="168"/>
      <c r="C31" s="132" t="s">
        <v>3</v>
      </c>
      <c r="D31" s="75"/>
      <c r="E31" s="76"/>
      <c r="F31" s="76"/>
      <c r="G31" s="161"/>
      <c r="H31" s="78"/>
      <c r="I31" s="76"/>
      <c r="J31" s="76"/>
      <c r="K31" s="79"/>
      <c r="L31" s="77"/>
      <c r="M31" s="76"/>
      <c r="N31" s="76"/>
      <c r="O31" s="79"/>
    </row>
    <row r="32" spans="1:15" ht="13.8" x14ac:dyDescent="0.25">
      <c r="A32" s="127">
        <v>104</v>
      </c>
      <c r="B32" s="160"/>
      <c r="C32" s="63" t="s">
        <v>177</v>
      </c>
      <c r="D32" s="64"/>
      <c r="E32" s="65"/>
      <c r="F32" s="65"/>
      <c r="G32" s="163"/>
      <c r="H32" s="67"/>
      <c r="I32" s="65"/>
      <c r="J32" s="65"/>
      <c r="K32" s="68"/>
      <c r="L32" s="66"/>
      <c r="M32" s="65"/>
      <c r="N32" s="65"/>
      <c r="O32" s="68"/>
    </row>
    <row r="33" spans="1:15" ht="13.8" x14ac:dyDescent="0.25">
      <c r="A33" s="72"/>
      <c r="B33" s="160" t="s">
        <v>8</v>
      </c>
      <c r="C33" s="132" t="s">
        <v>84</v>
      </c>
      <c r="D33" s="75">
        <v>20000</v>
      </c>
      <c r="E33" s="76">
        <v>20000</v>
      </c>
      <c r="F33" s="76"/>
      <c r="G33" s="161"/>
      <c r="H33" s="78">
        <v>25865</v>
      </c>
      <c r="I33" s="76">
        <v>25865</v>
      </c>
      <c r="J33" s="76">
        <v>0</v>
      </c>
      <c r="K33" s="79">
        <v>0</v>
      </c>
      <c r="L33" s="77">
        <v>25351</v>
      </c>
      <c r="M33" s="76">
        <v>25351</v>
      </c>
      <c r="N33" s="76">
        <v>0</v>
      </c>
      <c r="O33" s="79">
        <v>0</v>
      </c>
    </row>
    <row r="34" spans="1:15" ht="13.8" x14ac:dyDescent="0.25">
      <c r="A34" s="72"/>
      <c r="B34" s="160" t="s">
        <v>16</v>
      </c>
      <c r="C34" s="129" t="s">
        <v>153</v>
      </c>
      <c r="D34" s="75"/>
      <c r="E34" s="76"/>
      <c r="F34" s="76"/>
      <c r="G34" s="161"/>
      <c r="H34" s="78"/>
      <c r="I34" s="76"/>
      <c r="J34" s="76"/>
      <c r="K34" s="79"/>
      <c r="L34" s="77"/>
      <c r="M34" s="76"/>
      <c r="N34" s="76"/>
      <c r="O34" s="79"/>
    </row>
    <row r="35" spans="1:15" ht="13.8" x14ac:dyDescent="0.25">
      <c r="A35" s="72"/>
      <c r="B35" s="160"/>
      <c r="C35" s="129" t="s">
        <v>230</v>
      </c>
      <c r="D35" s="75">
        <v>13040</v>
      </c>
      <c r="E35" s="76">
        <v>13040</v>
      </c>
      <c r="F35" s="76"/>
      <c r="G35" s="161"/>
      <c r="H35" s="78">
        <v>13040</v>
      </c>
      <c r="I35" s="76">
        <v>13040</v>
      </c>
      <c r="J35" s="76">
        <v>0</v>
      </c>
      <c r="K35" s="79">
        <v>0</v>
      </c>
      <c r="L35" s="77">
        <v>13040</v>
      </c>
      <c r="M35" s="76">
        <v>13040</v>
      </c>
      <c r="N35" s="76">
        <v>0</v>
      </c>
      <c r="O35" s="79">
        <v>0</v>
      </c>
    </row>
    <row r="36" spans="1:15" ht="13.8" x14ac:dyDescent="0.25">
      <c r="A36" s="72"/>
      <c r="B36" s="160"/>
      <c r="C36" s="129" t="s">
        <v>386</v>
      </c>
      <c r="D36" s="75"/>
      <c r="E36" s="76"/>
      <c r="F36" s="76"/>
      <c r="G36" s="161"/>
      <c r="H36" s="78">
        <v>16</v>
      </c>
      <c r="I36" s="76">
        <v>16</v>
      </c>
      <c r="J36" s="76">
        <v>0</v>
      </c>
      <c r="K36" s="79">
        <v>0</v>
      </c>
      <c r="L36" s="77">
        <v>16</v>
      </c>
      <c r="M36" s="76">
        <v>16</v>
      </c>
      <c r="N36" s="76">
        <v>0</v>
      </c>
      <c r="O36" s="79">
        <v>0</v>
      </c>
    </row>
    <row r="37" spans="1:15" ht="13.8" x14ac:dyDescent="0.25">
      <c r="A37" s="72"/>
      <c r="B37" s="160"/>
      <c r="C37" s="129" t="s">
        <v>387</v>
      </c>
      <c r="D37" s="75"/>
      <c r="E37" s="76"/>
      <c r="F37" s="76"/>
      <c r="G37" s="161"/>
      <c r="H37" s="78">
        <v>318</v>
      </c>
      <c r="I37" s="76">
        <v>318</v>
      </c>
      <c r="J37" s="76">
        <v>0</v>
      </c>
      <c r="K37" s="79">
        <v>0</v>
      </c>
      <c r="L37" s="77">
        <v>318</v>
      </c>
      <c r="M37" s="76">
        <v>318</v>
      </c>
      <c r="N37" s="76">
        <v>0</v>
      </c>
      <c r="O37" s="79">
        <v>0</v>
      </c>
    </row>
    <row r="38" spans="1:15" ht="13.8" x14ac:dyDescent="0.25">
      <c r="A38" s="72"/>
      <c r="B38" s="160"/>
      <c r="C38" s="129" t="s">
        <v>388</v>
      </c>
      <c r="D38" s="75"/>
      <c r="E38" s="76"/>
      <c r="F38" s="76"/>
      <c r="G38" s="161"/>
      <c r="H38" s="78">
        <v>1176</v>
      </c>
      <c r="I38" s="76">
        <v>1176</v>
      </c>
      <c r="J38" s="76">
        <v>0</v>
      </c>
      <c r="K38" s="79">
        <v>0</v>
      </c>
      <c r="L38" s="77">
        <v>1176</v>
      </c>
      <c r="M38" s="76">
        <v>1176</v>
      </c>
      <c r="N38" s="76">
        <v>0</v>
      </c>
      <c r="O38" s="79">
        <v>0</v>
      </c>
    </row>
    <row r="39" spans="1:15" ht="13.8" x14ac:dyDescent="0.25">
      <c r="A39" s="72"/>
      <c r="B39" s="160"/>
      <c r="C39" s="129" t="s">
        <v>389</v>
      </c>
      <c r="D39" s="75"/>
      <c r="E39" s="76"/>
      <c r="F39" s="76"/>
      <c r="G39" s="161"/>
      <c r="H39" s="78">
        <v>350</v>
      </c>
      <c r="I39" s="76">
        <v>350</v>
      </c>
      <c r="J39" s="76">
        <v>0</v>
      </c>
      <c r="K39" s="79">
        <v>0</v>
      </c>
      <c r="L39" s="77">
        <v>350</v>
      </c>
      <c r="M39" s="76">
        <v>350</v>
      </c>
      <c r="N39" s="76">
        <v>0</v>
      </c>
      <c r="O39" s="79">
        <v>0</v>
      </c>
    </row>
    <row r="40" spans="1:15" ht="13.8" x14ac:dyDescent="0.25">
      <c r="A40" s="72"/>
      <c r="B40" s="160"/>
      <c r="C40" s="129" t="s">
        <v>429</v>
      </c>
      <c r="D40" s="75"/>
      <c r="E40" s="76"/>
      <c r="F40" s="76"/>
      <c r="G40" s="161"/>
      <c r="H40" s="78">
        <v>79</v>
      </c>
      <c r="I40" s="76">
        <v>79</v>
      </c>
      <c r="J40" s="76">
        <v>0</v>
      </c>
      <c r="K40" s="79">
        <v>0</v>
      </c>
      <c r="L40" s="77">
        <v>79</v>
      </c>
      <c r="M40" s="76">
        <v>79</v>
      </c>
      <c r="N40" s="76">
        <v>0</v>
      </c>
      <c r="O40" s="79">
        <v>0</v>
      </c>
    </row>
    <row r="41" spans="1:15" ht="13.8" x14ac:dyDescent="0.25">
      <c r="A41" s="72"/>
      <c r="B41" s="160"/>
      <c r="C41" s="129" t="s">
        <v>430</v>
      </c>
      <c r="D41" s="75"/>
      <c r="E41" s="76"/>
      <c r="F41" s="76"/>
      <c r="G41" s="161"/>
      <c r="H41" s="78">
        <v>500</v>
      </c>
      <c r="I41" s="76">
        <v>500</v>
      </c>
      <c r="J41" s="76">
        <v>0</v>
      </c>
      <c r="K41" s="79">
        <v>0</v>
      </c>
      <c r="L41" s="77">
        <v>500</v>
      </c>
      <c r="M41" s="76">
        <v>500</v>
      </c>
      <c r="N41" s="76">
        <v>0</v>
      </c>
      <c r="O41" s="79">
        <v>0</v>
      </c>
    </row>
    <row r="42" spans="1:15" ht="13.8" x14ac:dyDescent="0.25">
      <c r="A42" s="72"/>
      <c r="B42" s="160"/>
      <c r="C42" s="167" t="s">
        <v>11</v>
      </c>
      <c r="D42" s="64">
        <f>D33+D35</f>
        <v>33040</v>
      </c>
      <c r="E42" s="65">
        <f>E33+E35</f>
        <v>33040</v>
      </c>
      <c r="F42" s="65">
        <f>F33+F35</f>
        <v>0</v>
      </c>
      <c r="G42" s="163">
        <f>G33+G35</f>
        <v>0</v>
      </c>
      <c r="H42" s="67">
        <v>41344</v>
      </c>
      <c r="I42" s="65">
        <v>41344</v>
      </c>
      <c r="J42" s="65">
        <v>0</v>
      </c>
      <c r="K42" s="68">
        <v>0</v>
      </c>
      <c r="L42" s="66">
        <f>L33+L35+L36+L37+L38+L39+L40+L41</f>
        <v>40830</v>
      </c>
      <c r="M42" s="65">
        <f>M33+M35+M36+M37+M38+M39+M40+M41</f>
        <v>40830</v>
      </c>
      <c r="N42" s="65">
        <f>N33+N35+N36+N37+N38+N39+N40+N41</f>
        <v>0</v>
      </c>
      <c r="O42" s="68">
        <f>O33+O35+O36+O37+O38+O39+O40+O41</f>
        <v>0</v>
      </c>
    </row>
    <row r="43" spans="1:15" ht="13.8" x14ac:dyDescent="0.25">
      <c r="A43" s="72"/>
      <c r="B43" s="160"/>
      <c r="C43" s="132"/>
      <c r="D43" s="75"/>
      <c r="E43" s="76"/>
      <c r="F43" s="76"/>
      <c r="G43" s="161"/>
      <c r="H43" s="78"/>
      <c r="I43" s="76"/>
      <c r="J43" s="76"/>
      <c r="K43" s="79"/>
      <c r="L43" s="77"/>
      <c r="M43" s="76"/>
      <c r="N43" s="76"/>
      <c r="O43" s="79"/>
    </row>
    <row r="44" spans="1:15" ht="13.8" x14ac:dyDescent="0.25">
      <c r="A44" s="127"/>
      <c r="B44" s="168"/>
      <c r="C44" s="167" t="s">
        <v>159</v>
      </c>
      <c r="D44" s="64">
        <f t="shared" ref="D44:O44" si="0">D15+D30+D42+D22</f>
        <v>114275</v>
      </c>
      <c r="E44" s="65">
        <f t="shared" si="0"/>
        <v>114275</v>
      </c>
      <c r="F44" s="65">
        <f t="shared" si="0"/>
        <v>0</v>
      </c>
      <c r="G44" s="163">
        <f t="shared" si="0"/>
        <v>0</v>
      </c>
      <c r="H44" s="67">
        <v>96395</v>
      </c>
      <c r="I44" s="65">
        <v>96395</v>
      </c>
      <c r="J44" s="65">
        <v>0</v>
      </c>
      <c r="K44" s="68">
        <v>0</v>
      </c>
      <c r="L44" s="66">
        <f t="shared" si="0"/>
        <v>93555</v>
      </c>
      <c r="M44" s="65">
        <f t="shared" si="0"/>
        <v>93555</v>
      </c>
      <c r="N44" s="65">
        <f t="shared" si="0"/>
        <v>0</v>
      </c>
      <c r="O44" s="68">
        <f t="shared" si="0"/>
        <v>0</v>
      </c>
    </row>
    <row r="45" spans="1:15" ht="13.8" x14ac:dyDescent="0.25">
      <c r="A45" s="72"/>
      <c r="B45" s="160"/>
      <c r="C45" s="132"/>
      <c r="D45" s="75"/>
      <c r="E45" s="76"/>
      <c r="F45" s="76"/>
      <c r="G45" s="161"/>
      <c r="H45" s="78"/>
      <c r="I45" s="76"/>
      <c r="J45" s="76"/>
      <c r="K45" s="79"/>
      <c r="L45" s="77"/>
      <c r="M45" s="76"/>
      <c r="N45" s="76"/>
      <c r="O45" s="79"/>
    </row>
    <row r="46" spans="1:15" ht="13.8" x14ac:dyDescent="0.25">
      <c r="A46" s="61">
        <v>105</v>
      </c>
      <c r="B46" s="81"/>
      <c r="C46" s="167" t="s">
        <v>43</v>
      </c>
      <c r="D46" s="64"/>
      <c r="E46" s="65"/>
      <c r="F46" s="65"/>
      <c r="G46" s="163"/>
      <c r="H46" s="67"/>
      <c r="I46" s="65"/>
      <c r="J46" s="65"/>
      <c r="K46" s="68"/>
      <c r="L46" s="66"/>
      <c r="M46" s="65"/>
      <c r="N46" s="65"/>
      <c r="O46" s="68"/>
    </row>
    <row r="47" spans="1:15" ht="13.8" x14ac:dyDescent="0.25">
      <c r="A47" s="127"/>
      <c r="B47" s="160" t="s">
        <v>8</v>
      </c>
      <c r="C47" s="132" t="s">
        <v>84</v>
      </c>
      <c r="D47" s="75"/>
      <c r="E47" s="76"/>
      <c r="F47" s="76"/>
      <c r="G47" s="161"/>
      <c r="H47" s="78"/>
      <c r="I47" s="76"/>
      <c r="J47" s="76"/>
      <c r="K47" s="79"/>
      <c r="L47" s="77"/>
      <c r="M47" s="76"/>
      <c r="N47" s="76"/>
      <c r="O47" s="79"/>
    </row>
    <row r="48" spans="1:15" ht="13.8" x14ac:dyDescent="0.25">
      <c r="A48" s="127"/>
      <c r="B48" s="160"/>
      <c r="C48" s="132" t="s">
        <v>85</v>
      </c>
      <c r="D48" s="75">
        <v>7000</v>
      </c>
      <c r="E48" s="76">
        <v>7000</v>
      </c>
      <c r="F48" s="76"/>
      <c r="G48" s="161"/>
      <c r="H48" s="78">
        <v>7000</v>
      </c>
      <c r="I48" s="76">
        <v>7000</v>
      </c>
      <c r="J48" s="76">
        <v>0</v>
      </c>
      <c r="K48" s="79">
        <v>0</v>
      </c>
      <c r="L48" s="77">
        <v>4672</v>
      </c>
      <c r="M48" s="76">
        <v>4672</v>
      </c>
      <c r="N48" s="76">
        <v>0</v>
      </c>
      <c r="O48" s="79">
        <v>0</v>
      </c>
    </row>
    <row r="49" spans="1:15" ht="13.8" x14ac:dyDescent="0.25">
      <c r="A49" s="127"/>
      <c r="B49" s="160"/>
      <c r="C49" s="132" t="s">
        <v>86</v>
      </c>
      <c r="D49" s="75">
        <v>0</v>
      </c>
      <c r="E49" s="76">
        <v>0</v>
      </c>
      <c r="F49" s="76"/>
      <c r="G49" s="161"/>
      <c r="H49" s="78">
        <v>0</v>
      </c>
      <c r="I49" s="76">
        <v>0</v>
      </c>
      <c r="J49" s="76">
        <v>0</v>
      </c>
      <c r="K49" s="79">
        <v>0</v>
      </c>
      <c r="L49" s="77"/>
      <c r="M49" s="76"/>
      <c r="N49" s="76"/>
      <c r="O49" s="79"/>
    </row>
    <row r="50" spans="1:15" ht="13.8" x14ac:dyDescent="0.25">
      <c r="A50" s="82"/>
      <c r="B50" s="169"/>
      <c r="C50" s="170" t="s">
        <v>25</v>
      </c>
      <c r="D50" s="85">
        <f>SUM(D48:D49)</f>
        <v>7000</v>
      </c>
      <c r="E50" s="86">
        <f>SUM(E48:E49)</f>
        <v>7000</v>
      </c>
      <c r="F50" s="86">
        <f>SUM(F48:F49)</f>
        <v>0</v>
      </c>
      <c r="G50" s="171">
        <f>SUM(G48:G49)</f>
        <v>0</v>
      </c>
      <c r="H50" s="88">
        <v>7000</v>
      </c>
      <c r="I50" s="86">
        <v>7000</v>
      </c>
      <c r="J50" s="86">
        <v>0</v>
      </c>
      <c r="K50" s="89">
        <v>0</v>
      </c>
      <c r="L50" s="87">
        <f>SUM(L48:L49)</f>
        <v>4672</v>
      </c>
      <c r="M50" s="86">
        <f>SUM(M48:M49)</f>
        <v>4672</v>
      </c>
      <c r="N50" s="86">
        <f>SUM(N48:N49)</f>
        <v>0</v>
      </c>
      <c r="O50" s="89">
        <f>SUM(O48:O49)</f>
        <v>0</v>
      </c>
    </row>
    <row r="51" spans="1:15" ht="13.8" x14ac:dyDescent="0.25">
      <c r="A51" s="82"/>
      <c r="B51" s="160" t="s">
        <v>9</v>
      </c>
      <c r="C51" s="129" t="s">
        <v>63</v>
      </c>
      <c r="D51" s="85"/>
      <c r="E51" s="86"/>
      <c r="F51" s="86"/>
      <c r="G51" s="171"/>
      <c r="H51" s="88"/>
      <c r="I51" s="86"/>
      <c r="J51" s="86"/>
      <c r="K51" s="89"/>
      <c r="L51" s="87"/>
      <c r="M51" s="86"/>
      <c r="N51" s="86"/>
      <c r="O51" s="89"/>
    </row>
    <row r="52" spans="1:15" ht="13.8" x14ac:dyDescent="0.25">
      <c r="A52" s="82"/>
      <c r="B52" s="160"/>
      <c r="C52" s="129" t="s">
        <v>479</v>
      </c>
      <c r="D52" s="85"/>
      <c r="E52" s="86"/>
      <c r="F52" s="86"/>
      <c r="G52" s="171"/>
      <c r="H52" s="88"/>
      <c r="I52" s="86"/>
      <c r="J52" s="86"/>
      <c r="K52" s="89"/>
      <c r="L52" s="77">
        <v>362</v>
      </c>
      <c r="M52" s="76">
        <v>362</v>
      </c>
      <c r="N52" s="76">
        <v>0</v>
      </c>
      <c r="O52" s="79">
        <v>0</v>
      </c>
    </row>
    <row r="53" spans="1:15" ht="13.8" x14ac:dyDescent="0.25">
      <c r="A53" s="82"/>
      <c r="B53" s="160" t="s">
        <v>16</v>
      </c>
      <c r="C53" s="129" t="s">
        <v>153</v>
      </c>
      <c r="D53" s="85"/>
      <c r="E53" s="86"/>
      <c r="F53" s="86"/>
      <c r="G53" s="171"/>
      <c r="H53" s="88"/>
      <c r="I53" s="86"/>
      <c r="J53" s="86"/>
      <c r="K53" s="89"/>
      <c r="L53" s="87"/>
      <c r="M53" s="86"/>
      <c r="N53" s="86"/>
      <c r="O53" s="89"/>
    </row>
    <row r="54" spans="1:15" ht="13.8" x14ac:dyDescent="0.25">
      <c r="A54" s="82"/>
      <c r="B54" s="160"/>
      <c r="C54" s="129" t="s">
        <v>396</v>
      </c>
      <c r="D54" s="75"/>
      <c r="E54" s="76"/>
      <c r="F54" s="76"/>
      <c r="G54" s="161"/>
      <c r="H54" s="78">
        <v>17733</v>
      </c>
      <c r="I54" s="76">
        <v>17733</v>
      </c>
      <c r="J54" s="76">
        <v>0</v>
      </c>
      <c r="K54" s="79">
        <v>0</v>
      </c>
      <c r="L54" s="77">
        <v>17733</v>
      </c>
      <c r="M54" s="76">
        <v>17733</v>
      </c>
      <c r="N54" s="76">
        <v>0</v>
      </c>
      <c r="O54" s="79">
        <v>0</v>
      </c>
    </row>
    <row r="55" spans="1:15" ht="13.8" x14ac:dyDescent="0.25">
      <c r="A55" s="82"/>
      <c r="B55" s="160"/>
      <c r="C55" s="129" t="s">
        <v>397</v>
      </c>
      <c r="D55" s="75"/>
      <c r="E55" s="76"/>
      <c r="F55" s="76"/>
      <c r="G55" s="161"/>
      <c r="H55" s="78">
        <v>17815</v>
      </c>
      <c r="I55" s="76">
        <v>17815</v>
      </c>
      <c r="J55" s="76">
        <v>0</v>
      </c>
      <c r="K55" s="79">
        <v>0</v>
      </c>
      <c r="L55" s="77">
        <v>19510</v>
      </c>
      <c r="M55" s="76">
        <v>19510</v>
      </c>
      <c r="N55" s="76">
        <v>0</v>
      </c>
      <c r="O55" s="79">
        <v>0</v>
      </c>
    </row>
    <row r="56" spans="1:15" ht="13.8" x14ac:dyDescent="0.25">
      <c r="A56" s="127"/>
      <c r="B56" s="160"/>
      <c r="C56" s="167" t="s">
        <v>167</v>
      </c>
      <c r="D56" s="64">
        <f>D50</f>
        <v>7000</v>
      </c>
      <c r="E56" s="65">
        <f>E50</f>
        <v>7000</v>
      </c>
      <c r="F56" s="65">
        <f>F50</f>
        <v>0</v>
      </c>
      <c r="G56" s="163">
        <f>G50</f>
        <v>0</v>
      </c>
      <c r="H56" s="67">
        <v>42548</v>
      </c>
      <c r="I56" s="65">
        <v>42548</v>
      </c>
      <c r="J56" s="65">
        <v>0</v>
      </c>
      <c r="K56" s="68">
        <v>0</v>
      </c>
      <c r="L56" s="66">
        <f>L50+L54+L55+L52</f>
        <v>42277</v>
      </c>
      <c r="M56" s="65">
        <f>M50+M54+M55+M52</f>
        <v>42277</v>
      </c>
      <c r="N56" s="65">
        <f>N50+N54+N55+N52</f>
        <v>0</v>
      </c>
      <c r="O56" s="68">
        <f>O50+O54+O55+O52</f>
        <v>0</v>
      </c>
    </row>
    <row r="57" spans="1:15" ht="13.8" x14ac:dyDescent="0.25">
      <c r="A57" s="72"/>
      <c r="B57" s="160"/>
      <c r="C57" s="132"/>
      <c r="D57" s="75"/>
      <c r="E57" s="76"/>
      <c r="F57" s="76"/>
      <c r="G57" s="161"/>
      <c r="H57" s="78"/>
      <c r="I57" s="76"/>
      <c r="J57" s="76"/>
      <c r="K57" s="79"/>
      <c r="L57" s="77"/>
      <c r="M57" s="76"/>
      <c r="N57" s="76"/>
      <c r="O57" s="79"/>
    </row>
    <row r="58" spans="1:15" ht="13.8" x14ac:dyDescent="0.25">
      <c r="A58" s="127">
        <v>106</v>
      </c>
      <c r="B58" s="168"/>
      <c r="C58" s="71" t="s">
        <v>30</v>
      </c>
      <c r="D58" s="172"/>
      <c r="E58" s="173"/>
      <c r="F58" s="173"/>
      <c r="G58" s="174"/>
      <c r="H58" s="175"/>
      <c r="I58" s="173"/>
      <c r="J58" s="173"/>
      <c r="K58" s="176"/>
      <c r="L58" s="177"/>
      <c r="M58" s="173"/>
      <c r="N58" s="173"/>
      <c r="O58" s="176"/>
    </row>
    <row r="59" spans="1:15" ht="13.8" x14ac:dyDescent="0.25">
      <c r="A59" s="72"/>
      <c r="B59" s="160" t="s">
        <v>8</v>
      </c>
      <c r="C59" s="132" t="s">
        <v>84</v>
      </c>
      <c r="D59" s="111"/>
      <c r="E59" s="112"/>
      <c r="F59" s="112"/>
      <c r="G59" s="166"/>
      <c r="H59" s="114"/>
      <c r="I59" s="112"/>
      <c r="J59" s="112"/>
      <c r="K59" s="115"/>
      <c r="L59" s="113"/>
      <c r="M59" s="112"/>
      <c r="N59" s="112"/>
      <c r="O59" s="115"/>
    </row>
    <row r="60" spans="1:15" ht="27.6" x14ac:dyDescent="0.25">
      <c r="A60" s="72"/>
      <c r="B60" s="160"/>
      <c r="C60" s="129" t="s">
        <v>179</v>
      </c>
      <c r="D60" s="111">
        <v>10000</v>
      </c>
      <c r="E60" s="112">
        <v>10000</v>
      </c>
      <c r="F60" s="112"/>
      <c r="G60" s="166"/>
      <c r="H60" s="114">
        <v>10000</v>
      </c>
      <c r="I60" s="112">
        <v>10000</v>
      </c>
      <c r="J60" s="112">
        <v>0</v>
      </c>
      <c r="K60" s="115">
        <v>0</v>
      </c>
      <c r="L60" s="113">
        <v>20729</v>
      </c>
      <c r="M60" s="112">
        <v>20729</v>
      </c>
      <c r="N60" s="112">
        <v>0</v>
      </c>
      <c r="O60" s="115">
        <v>0</v>
      </c>
    </row>
    <row r="61" spans="1:15" ht="27.6" x14ac:dyDescent="0.25">
      <c r="A61" s="164"/>
      <c r="B61" s="165"/>
      <c r="C61" s="129" t="s">
        <v>178</v>
      </c>
      <c r="D61" s="111">
        <v>380484</v>
      </c>
      <c r="E61" s="112">
        <v>380484</v>
      </c>
      <c r="F61" s="112"/>
      <c r="G61" s="166"/>
      <c r="H61" s="114">
        <v>200000</v>
      </c>
      <c r="I61" s="112">
        <v>200000</v>
      </c>
      <c r="J61" s="112">
        <v>0</v>
      </c>
      <c r="K61" s="115">
        <v>0</v>
      </c>
      <c r="L61" s="113">
        <v>201930</v>
      </c>
      <c r="M61" s="112">
        <v>201930</v>
      </c>
      <c r="N61" s="112">
        <v>0</v>
      </c>
      <c r="O61" s="115">
        <v>0</v>
      </c>
    </row>
    <row r="62" spans="1:15" ht="13.8" x14ac:dyDescent="0.25">
      <c r="A62" s="72"/>
      <c r="B62" s="169"/>
      <c r="C62" s="129" t="s">
        <v>198</v>
      </c>
      <c r="D62" s="111">
        <v>55000</v>
      </c>
      <c r="E62" s="112">
        <v>55000</v>
      </c>
      <c r="F62" s="112"/>
      <c r="G62" s="166"/>
      <c r="H62" s="114">
        <v>55000</v>
      </c>
      <c r="I62" s="112">
        <v>55000</v>
      </c>
      <c r="J62" s="112">
        <v>0</v>
      </c>
      <c r="K62" s="115">
        <v>0</v>
      </c>
      <c r="L62" s="113">
        <v>63165</v>
      </c>
      <c r="M62" s="112">
        <v>63165</v>
      </c>
      <c r="N62" s="112">
        <v>0</v>
      </c>
      <c r="O62" s="115">
        <v>0</v>
      </c>
    </row>
    <row r="63" spans="1:15" ht="13.8" x14ac:dyDescent="0.25">
      <c r="A63" s="72"/>
      <c r="B63" s="169"/>
      <c r="C63" s="178" t="s">
        <v>199</v>
      </c>
      <c r="D63" s="111">
        <v>5000</v>
      </c>
      <c r="E63" s="112">
        <v>5000</v>
      </c>
      <c r="F63" s="112"/>
      <c r="G63" s="166"/>
      <c r="H63" s="114">
        <v>5000</v>
      </c>
      <c r="I63" s="112">
        <v>5000</v>
      </c>
      <c r="J63" s="112">
        <v>0</v>
      </c>
      <c r="K63" s="115">
        <v>0</v>
      </c>
      <c r="L63" s="113">
        <v>3481</v>
      </c>
      <c r="M63" s="112">
        <v>3481</v>
      </c>
      <c r="N63" s="112">
        <v>0</v>
      </c>
      <c r="O63" s="115">
        <v>0</v>
      </c>
    </row>
    <row r="64" spans="1:15" ht="13.8" x14ac:dyDescent="0.25">
      <c r="A64" s="72"/>
      <c r="B64" s="169"/>
      <c r="C64" s="179" t="s">
        <v>200</v>
      </c>
      <c r="D64" s="111">
        <v>4000</v>
      </c>
      <c r="E64" s="112">
        <v>4000</v>
      </c>
      <c r="F64" s="112"/>
      <c r="G64" s="166"/>
      <c r="H64" s="114">
        <v>4000</v>
      </c>
      <c r="I64" s="112">
        <v>4000</v>
      </c>
      <c r="J64" s="112">
        <v>0</v>
      </c>
      <c r="K64" s="115">
        <v>0</v>
      </c>
      <c r="L64" s="113">
        <v>2115</v>
      </c>
      <c r="M64" s="112">
        <v>2115</v>
      </c>
      <c r="N64" s="112">
        <v>0</v>
      </c>
      <c r="O64" s="115">
        <v>0</v>
      </c>
    </row>
    <row r="65" spans="1:15" ht="13.8" x14ac:dyDescent="0.25">
      <c r="A65" s="72"/>
      <c r="B65" s="169"/>
      <c r="C65" s="179" t="s">
        <v>201</v>
      </c>
      <c r="D65" s="111">
        <v>29592</v>
      </c>
      <c r="E65" s="112">
        <v>29592</v>
      </c>
      <c r="F65" s="112"/>
      <c r="G65" s="166"/>
      <c r="H65" s="114">
        <v>29592</v>
      </c>
      <c r="I65" s="112">
        <v>29592</v>
      </c>
      <c r="J65" s="112">
        <v>0</v>
      </c>
      <c r="K65" s="115">
        <v>0</v>
      </c>
      <c r="L65" s="113">
        <v>29657</v>
      </c>
      <c r="M65" s="112">
        <v>29657</v>
      </c>
      <c r="N65" s="112">
        <v>0</v>
      </c>
      <c r="O65" s="115">
        <v>0</v>
      </c>
    </row>
    <row r="66" spans="1:15" ht="13.8" x14ac:dyDescent="0.25">
      <c r="A66" s="72"/>
      <c r="B66" s="169"/>
      <c r="C66" s="179" t="s">
        <v>202</v>
      </c>
      <c r="D66" s="111">
        <v>9000</v>
      </c>
      <c r="E66" s="112"/>
      <c r="F66" s="112">
        <v>9000</v>
      </c>
      <c r="G66" s="166"/>
      <c r="H66" s="114">
        <v>9000</v>
      </c>
      <c r="I66" s="112">
        <v>0</v>
      </c>
      <c r="J66" s="112">
        <v>9000</v>
      </c>
      <c r="K66" s="115">
        <v>0</v>
      </c>
      <c r="L66" s="113">
        <v>10854</v>
      </c>
      <c r="M66" s="112">
        <v>0</v>
      </c>
      <c r="N66" s="112">
        <v>10854</v>
      </c>
      <c r="O66" s="115">
        <v>0</v>
      </c>
    </row>
    <row r="67" spans="1:15" ht="13.8" x14ac:dyDescent="0.25">
      <c r="A67" s="164"/>
      <c r="B67" s="165"/>
      <c r="C67" s="129" t="s">
        <v>203</v>
      </c>
      <c r="D67" s="111">
        <v>1200</v>
      </c>
      <c r="E67" s="112"/>
      <c r="F67" s="112">
        <v>1200</v>
      </c>
      <c r="G67" s="166"/>
      <c r="H67" s="114">
        <v>1200</v>
      </c>
      <c r="I67" s="112">
        <v>0</v>
      </c>
      <c r="J67" s="112">
        <v>1200</v>
      </c>
      <c r="K67" s="115">
        <v>0</v>
      </c>
      <c r="L67" s="113">
        <v>1376</v>
      </c>
      <c r="M67" s="112">
        <v>0</v>
      </c>
      <c r="N67" s="112">
        <v>1376</v>
      </c>
      <c r="O67" s="115">
        <v>0</v>
      </c>
    </row>
    <row r="68" spans="1:15" ht="13.8" x14ac:dyDescent="0.25">
      <c r="A68" s="164"/>
      <c r="B68" s="165"/>
      <c r="C68" s="129" t="s">
        <v>220</v>
      </c>
      <c r="D68" s="111">
        <v>1000</v>
      </c>
      <c r="E68" s="112">
        <v>0</v>
      </c>
      <c r="F68" s="112">
        <v>1000</v>
      </c>
      <c r="G68" s="166"/>
      <c r="H68" s="114">
        <v>1000</v>
      </c>
      <c r="I68" s="112">
        <v>0</v>
      </c>
      <c r="J68" s="112">
        <v>1000</v>
      </c>
      <c r="K68" s="115">
        <v>0</v>
      </c>
      <c r="L68" s="113">
        <v>0</v>
      </c>
      <c r="M68" s="112">
        <v>0</v>
      </c>
      <c r="N68" s="112">
        <v>0</v>
      </c>
      <c r="O68" s="115">
        <v>0</v>
      </c>
    </row>
    <row r="69" spans="1:15" ht="13.8" x14ac:dyDescent="0.25">
      <c r="A69" s="164"/>
      <c r="B69" s="165"/>
      <c r="C69" s="129" t="s">
        <v>408</v>
      </c>
      <c r="D69" s="111"/>
      <c r="E69" s="112"/>
      <c r="F69" s="112"/>
      <c r="G69" s="166"/>
      <c r="H69" s="114">
        <v>2032</v>
      </c>
      <c r="I69" s="112">
        <v>0</v>
      </c>
      <c r="J69" s="112">
        <v>2032</v>
      </c>
      <c r="K69" s="115">
        <v>0</v>
      </c>
      <c r="L69" s="113">
        <v>0</v>
      </c>
      <c r="M69" s="112">
        <v>0</v>
      </c>
      <c r="N69" s="112">
        <v>0</v>
      </c>
      <c r="O69" s="115">
        <v>0</v>
      </c>
    </row>
    <row r="70" spans="1:15" ht="13.8" x14ac:dyDescent="0.25">
      <c r="A70" s="164"/>
      <c r="B70" s="165"/>
      <c r="C70" s="129" t="s">
        <v>412</v>
      </c>
      <c r="D70" s="111"/>
      <c r="E70" s="112"/>
      <c r="F70" s="112"/>
      <c r="G70" s="166"/>
      <c r="H70" s="114">
        <v>32519</v>
      </c>
      <c r="I70" s="112">
        <v>32519</v>
      </c>
      <c r="J70" s="112">
        <v>0</v>
      </c>
      <c r="K70" s="115">
        <v>0</v>
      </c>
      <c r="L70" s="113">
        <v>32706</v>
      </c>
      <c r="M70" s="112">
        <v>32706</v>
      </c>
      <c r="N70" s="112">
        <v>0</v>
      </c>
      <c r="O70" s="115">
        <v>0</v>
      </c>
    </row>
    <row r="71" spans="1:15" ht="13.8" x14ac:dyDescent="0.25">
      <c r="A71" s="164"/>
      <c r="B71" s="165"/>
      <c r="C71" s="129" t="s">
        <v>426</v>
      </c>
      <c r="D71" s="111"/>
      <c r="E71" s="112"/>
      <c r="F71" s="112"/>
      <c r="G71" s="166"/>
      <c r="H71" s="114">
        <v>6000</v>
      </c>
      <c r="I71" s="112">
        <v>0</v>
      </c>
      <c r="J71" s="112">
        <v>6000</v>
      </c>
      <c r="K71" s="115">
        <v>0</v>
      </c>
      <c r="L71" s="113">
        <v>6000</v>
      </c>
      <c r="M71" s="112">
        <v>0</v>
      </c>
      <c r="N71" s="112">
        <v>6000</v>
      </c>
      <c r="O71" s="115">
        <v>0</v>
      </c>
    </row>
    <row r="72" spans="1:15" ht="13.8" x14ac:dyDescent="0.25">
      <c r="A72" s="72"/>
      <c r="B72" s="169"/>
      <c r="C72" s="179"/>
      <c r="D72" s="111"/>
      <c r="E72" s="112"/>
      <c r="F72" s="112"/>
      <c r="G72" s="166"/>
      <c r="H72" s="114"/>
      <c r="I72" s="112"/>
      <c r="J72" s="112"/>
      <c r="K72" s="115"/>
      <c r="L72" s="113"/>
      <c r="M72" s="112"/>
      <c r="N72" s="112"/>
      <c r="O72" s="115"/>
    </row>
    <row r="73" spans="1:15" ht="14.4" x14ac:dyDescent="0.3">
      <c r="A73" s="72"/>
      <c r="B73" s="160"/>
      <c r="C73" s="180" t="s">
        <v>33</v>
      </c>
      <c r="D73" s="181">
        <f t="shared" ref="D73:O73" si="1">SUM(D60:D72)</f>
        <v>495276</v>
      </c>
      <c r="E73" s="182">
        <f t="shared" si="1"/>
        <v>484076</v>
      </c>
      <c r="F73" s="182">
        <f t="shared" si="1"/>
        <v>11200</v>
      </c>
      <c r="G73" s="183">
        <f t="shared" si="1"/>
        <v>0</v>
      </c>
      <c r="H73" s="184">
        <v>355343</v>
      </c>
      <c r="I73" s="182">
        <v>336111</v>
      </c>
      <c r="J73" s="182">
        <v>19232</v>
      </c>
      <c r="K73" s="185">
        <v>0</v>
      </c>
      <c r="L73" s="186">
        <f t="shared" si="1"/>
        <v>372013</v>
      </c>
      <c r="M73" s="182">
        <f t="shared" si="1"/>
        <v>353783</v>
      </c>
      <c r="N73" s="182">
        <f t="shared" si="1"/>
        <v>18230</v>
      </c>
      <c r="O73" s="185">
        <f t="shared" si="1"/>
        <v>0</v>
      </c>
    </row>
    <row r="74" spans="1:15" ht="13.8" x14ac:dyDescent="0.25">
      <c r="A74" s="72"/>
      <c r="B74" s="160"/>
      <c r="C74" s="129"/>
      <c r="D74" s="111"/>
      <c r="E74" s="112"/>
      <c r="F74" s="112"/>
      <c r="G74" s="166"/>
      <c r="H74" s="114"/>
      <c r="I74" s="112"/>
      <c r="J74" s="112"/>
      <c r="K74" s="115"/>
      <c r="L74" s="113"/>
      <c r="M74" s="112"/>
      <c r="N74" s="112"/>
      <c r="O74" s="115"/>
    </row>
    <row r="75" spans="1:15" ht="13.8" x14ac:dyDescent="0.25">
      <c r="A75" s="72"/>
      <c r="B75" s="160" t="s">
        <v>13</v>
      </c>
      <c r="C75" s="129" t="s">
        <v>56</v>
      </c>
      <c r="D75" s="111"/>
      <c r="E75" s="112"/>
      <c r="F75" s="112"/>
      <c r="G75" s="166"/>
      <c r="H75" s="114"/>
      <c r="I75" s="112"/>
      <c r="J75" s="112"/>
      <c r="K75" s="115"/>
      <c r="L75" s="113"/>
      <c r="M75" s="112"/>
      <c r="N75" s="112"/>
      <c r="O75" s="115"/>
    </row>
    <row r="76" spans="1:15" ht="13.8" x14ac:dyDescent="0.25">
      <c r="A76" s="72"/>
      <c r="B76" s="160"/>
      <c r="C76" s="129" t="s">
        <v>58</v>
      </c>
      <c r="D76" s="111"/>
      <c r="E76" s="112"/>
      <c r="F76" s="112"/>
      <c r="G76" s="166"/>
      <c r="H76" s="114"/>
      <c r="I76" s="112"/>
      <c r="J76" s="112"/>
      <c r="K76" s="115"/>
      <c r="L76" s="113"/>
      <c r="M76" s="112"/>
      <c r="N76" s="112"/>
      <c r="O76" s="115"/>
    </row>
    <row r="77" spans="1:15" ht="13.8" x14ac:dyDescent="0.25">
      <c r="A77" s="72"/>
      <c r="B77" s="160"/>
      <c r="C77" s="129" t="s">
        <v>66</v>
      </c>
      <c r="D77" s="111">
        <v>66000</v>
      </c>
      <c r="E77" s="112">
        <v>66000</v>
      </c>
      <c r="F77" s="112"/>
      <c r="G77" s="166"/>
      <c r="H77" s="114">
        <v>66000</v>
      </c>
      <c r="I77" s="112">
        <v>66000</v>
      </c>
      <c r="J77" s="112">
        <v>0</v>
      </c>
      <c r="K77" s="115">
        <v>0</v>
      </c>
      <c r="L77" s="113">
        <v>63047</v>
      </c>
      <c r="M77" s="112">
        <v>63047</v>
      </c>
      <c r="N77" s="112">
        <v>0</v>
      </c>
      <c r="O77" s="115">
        <v>0</v>
      </c>
    </row>
    <row r="78" spans="1:15" ht="13.8" x14ac:dyDescent="0.25">
      <c r="A78" s="72"/>
      <c r="B78" s="160"/>
      <c r="C78" s="129" t="s">
        <v>64</v>
      </c>
      <c r="D78" s="111">
        <v>134000</v>
      </c>
      <c r="E78" s="112">
        <v>134000</v>
      </c>
      <c r="F78" s="112"/>
      <c r="G78" s="166"/>
      <c r="H78" s="114">
        <v>134000</v>
      </c>
      <c r="I78" s="112">
        <v>134000</v>
      </c>
      <c r="J78" s="112">
        <v>0</v>
      </c>
      <c r="K78" s="115">
        <v>0</v>
      </c>
      <c r="L78" s="113">
        <v>124007</v>
      </c>
      <c r="M78" s="112">
        <v>124007</v>
      </c>
      <c r="N78" s="112">
        <v>0</v>
      </c>
      <c r="O78" s="115">
        <v>0</v>
      </c>
    </row>
    <row r="79" spans="1:15" ht="13.8" x14ac:dyDescent="0.25">
      <c r="A79" s="164"/>
      <c r="B79" s="165"/>
      <c r="C79" s="129" t="s">
        <v>65</v>
      </c>
      <c r="D79" s="111">
        <v>12000</v>
      </c>
      <c r="E79" s="112">
        <v>12000</v>
      </c>
      <c r="F79" s="112"/>
      <c r="G79" s="166"/>
      <c r="H79" s="114">
        <v>12000</v>
      </c>
      <c r="I79" s="112">
        <v>12000</v>
      </c>
      <c r="J79" s="112">
        <v>0</v>
      </c>
      <c r="K79" s="115">
        <v>0</v>
      </c>
      <c r="L79" s="113">
        <v>13394</v>
      </c>
      <c r="M79" s="112">
        <v>13394</v>
      </c>
      <c r="N79" s="112">
        <v>0</v>
      </c>
      <c r="O79" s="115">
        <v>0</v>
      </c>
    </row>
    <row r="80" spans="1:15" ht="13.8" x14ac:dyDescent="0.25">
      <c r="A80" s="164"/>
      <c r="B80" s="165"/>
      <c r="C80" s="129" t="s">
        <v>67</v>
      </c>
      <c r="D80" s="111">
        <v>589000</v>
      </c>
      <c r="E80" s="112">
        <v>589000</v>
      </c>
      <c r="F80" s="112"/>
      <c r="G80" s="166"/>
      <c r="H80" s="114">
        <v>687000</v>
      </c>
      <c r="I80" s="112">
        <v>687000</v>
      </c>
      <c r="J80" s="112">
        <v>0</v>
      </c>
      <c r="K80" s="115">
        <v>0</v>
      </c>
      <c r="L80" s="113">
        <v>687682</v>
      </c>
      <c r="M80" s="112">
        <v>687682</v>
      </c>
      <c r="N80" s="112">
        <v>0</v>
      </c>
      <c r="O80" s="115">
        <v>0</v>
      </c>
    </row>
    <row r="81" spans="1:15" ht="14.4" x14ac:dyDescent="0.3">
      <c r="A81" s="72"/>
      <c r="B81" s="160"/>
      <c r="C81" s="187" t="s">
        <v>25</v>
      </c>
      <c r="D81" s="181">
        <f t="shared" ref="D81:O81" si="2">SUM(D77:D80)</f>
        <v>801000</v>
      </c>
      <c r="E81" s="182">
        <f t="shared" si="2"/>
        <v>801000</v>
      </c>
      <c r="F81" s="182">
        <f t="shared" si="2"/>
        <v>0</v>
      </c>
      <c r="G81" s="183">
        <f t="shared" si="2"/>
        <v>0</v>
      </c>
      <c r="H81" s="184">
        <v>899000</v>
      </c>
      <c r="I81" s="182">
        <v>899000</v>
      </c>
      <c r="J81" s="182">
        <v>0</v>
      </c>
      <c r="K81" s="185">
        <v>0</v>
      </c>
      <c r="L81" s="186">
        <f t="shared" si="2"/>
        <v>888130</v>
      </c>
      <c r="M81" s="182">
        <f t="shared" si="2"/>
        <v>888130</v>
      </c>
      <c r="N81" s="182">
        <f t="shared" si="2"/>
        <v>0</v>
      </c>
      <c r="O81" s="185">
        <f t="shared" si="2"/>
        <v>0</v>
      </c>
    </row>
    <row r="82" spans="1:15" ht="13.8" x14ac:dyDescent="0.25">
      <c r="A82" s="72"/>
      <c r="B82" s="160"/>
      <c r="C82" s="187"/>
      <c r="D82" s="188"/>
      <c r="E82" s="189"/>
      <c r="F82" s="189"/>
      <c r="G82" s="190"/>
      <c r="H82" s="191"/>
      <c r="I82" s="189"/>
      <c r="J82" s="189"/>
      <c r="K82" s="192"/>
      <c r="L82" s="193"/>
      <c r="M82" s="189"/>
      <c r="N82" s="189"/>
      <c r="O82" s="192"/>
    </row>
    <row r="83" spans="1:15" ht="13.8" x14ac:dyDescent="0.25">
      <c r="A83" s="82"/>
      <c r="B83" s="169"/>
      <c r="C83" s="129" t="s">
        <v>204</v>
      </c>
      <c r="D83" s="111"/>
      <c r="E83" s="112"/>
      <c r="F83" s="112"/>
      <c r="G83" s="166"/>
      <c r="H83" s="114"/>
      <c r="I83" s="112"/>
      <c r="J83" s="112"/>
      <c r="K83" s="115"/>
      <c r="L83" s="113"/>
      <c r="M83" s="112"/>
      <c r="N83" s="112"/>
      <c r="O83" s="115"/>
    </row>
    <row r="84" spans="1:15" ht="13.8" x14ac:dyDescent="0.25">
      <c r="A84" s="164"/>
      <c r="B84" s="165"/>
      <c r="C84" s="129" t="s">
        <v>205</v>
      </c>
      <c r="D84" s="111">
        <v>4000</v>
      </c>
      <c r="E84" s="112">
        <v>4000</v>
      </c>
      <c r="F84" s="112"/>
      <c r="G84" s="166"/>
      <c r="H84" s="114">
        <v>4000</v>
      </c>
      <c r="I84" s="112">
        <v>4000</v>
      </c>
      <c r="J84" s="112">
        <v>0</v>
      </c>
      <c r="K84" s="115">
        <v>0</v>
      </c>
      <c r="L84" s="113">
        <v>7741</v>
      </c>
      <c r="M84" s="112">
        <v>7741</v>
      </c>
      <c r="N84" s="112">
        <v>0</v>
      </c>
      <c r="O84" s="115">
        <v>0</v>
      </c>
    </row>
    <row r="85" spans="1:15" ht="13.8" x14ac:dyDescent="0.25">
      <c r="A85" s="82"/>
      <c r="B85" s="169"/>
      <c r="C85" s="179" t="s">
        <v>206</v>
      </c>
      <c r="D85" s="111">
        <v>4000</v>
      </c>
      <c r="E85" s="112">
        <v>4000</v>
      </c>
      <c r="F85" s="112"/>
      <c r="G85" s="166"/>
      <c r="H85" s="114">
        <v>4000</v>
      </c>
      <c r="I85" s="112">
        <v>4000</v>
      </c>
      <c r="J85" s="112">
        <v>0</v>
      </c>
      <c r="K85" s="115">
        <v>0</v>
      </c>
      <c r="L85" s="113">
        <v>8181</v>
      </c>
      <c r="M85" s="112">
        <v>8181</v>
      </c>
      <c r="N85" s="112">
        <v>0</v>
      </c>
      <c r="O85" s="115">
        <v>0</v>
      </c>
    </row>
    <row r="86" spans="1:15" ht="14.4" x14ac:dyDescent="0.3">
      <c r="A86" s="194"/>
      <c r="B86" s="169"/>
      <c r="C86" s="187" t="s">
        <v>25</v>
      </c>
      <c r="D86" s="188">
        <f t="shared" ref="D86:O86" si="3">SUM(D84:D85)</f>
        <v>8000</v>
      </c>
      <c r="E86" s="189">
        <f t="shared" si="3"/>
        <v>8000</v>
      </c>
      <c r="F86" s="189">
        <f t="shared" si="3"/>
        <v>0</v>
      </c>
      <c r="G86" s="190">
        <f t="shared" si="3"/>
        <v>0</v>
      </c>
      <c r="H86" s="191">
        <v>8000</v>
      </c>
      <c r="I86" s="189">
        <v>8000</v>
      </c>
      <c r="J86" s="189">
        <v>0</v>
      </c>
      <c r="K86" s="192">
        <v>0</v>
      </c>
      <c r="L86" s="193">
        <f t="shared" si="3"/>
        <v>15922</v>
      </c>
      <c r="M86" s="189">
        <f t="shared" si="3"/>
        <v>15922</v>
      </c>
      <c r="N86" s="189">
        <f t="shared" si="3"/>
        <v>0</v>
      </c>
      <c r="O86" s="192">
        <f t="shared" si="3"/>
        <v>0</v>
      </c>
    </row>
    <row r="87" spans="1:15" ht="14.4" x14ac:dyDescent="0.3">
      <c r="A87" s="194"/>
      <c r="B87" s="169"/>
      <c r="C87" s="187"/>
      <c r="D87" s="188"/>
      <c r="E87" s="189"/>
      <c r="F87" s="189"/>
      <c r="G87" s="190"/>
      <c r="H87" s="191"/>
      <c r="I87" s="189"/>
      <c r="J87" s="189"/>
      <c r="K87" s="192"/>
      <c r="L87" s="193"/>
      <c r="M87" s="189"/>
      <c r="N87" s="189"/>
      <c r="O87" s="192"/>
    </row>
    <row r="88" spans="1:15" ht="14.4" x14ac:dyDescent="0.3">
      <c r="A88" s="72"/>
      <c r="B88" s="160"/>
      <c r="C88" s="180" t="s">
        <v>34</v>
      </c>
      <c r="D88" s="181">
        <f>D81+D86</f>
        <v>809000</v>
      </c>
      <c r="E88" s="182">
        <f>E81+E86</f>
        <v>809000</v>
      </c>
      <c r="F88" s="182">
        <f>F81+F86</f>
        <v>0</v>
      </c>
      <c r="G88" s="183">
        <f>G81+G86</f>
        <v>0</v>
      </c>
      <c r="H88" s="184">
        <v>907000</v>
      </c>
      <c r="I88" s="182">
        <v>907000</v>
      </c>
      <c r="J88" s="182">
        <v>0</v>
      </c>
      <c r="K88" s="185">
        <v>0</v>
      </c>
      <c r="L88" s="186">
        <f>L81+L86</f>
        <v>904052</v>
      </c>
      <c r="M88" s="182">
        <f>M81+M86</f>
        <v>904052</v>
      </c>
      <c r="N88" s="182">
        <f>N81+N86</f>
        <v>0</v>
      </c>
      <c r="O88" s="185">
        <f>O81+O86</f>
        <v>0</v>
      </c>
    </row>
    <row r="89" spans="1:15" x14ac:dyDescent="0.3">
      <c r="A89" s="72"/>
      <c r="B89" s="195"/>
      <c r="C89" s="129"/>
      <c r="D89" s="111"/>
      <c r="E89" s="112"/>
      <c r="F89" s="112"/>
      <c r="G89" s="166"/>
      <c r="H89" s="114"/>
      <c r="I89" s="112"/>
      <c r="J89" s="112"/>
      <c r="K89" s="115"/>
      <c r="L89" s="113"/>
      <c r="M89" s="112"/>
      <c r="N89" s="112"/>
      <c r="O89" s="115"/>
    </row>
    <row r="90" spans="1:15" ht="13.8" x14ac:dyDescent="0.25">
      <c r="A90" s="72"/>
      <c r="B90" s="160" t="s">
        <v>14</v>
      </c>
      <c r="C90" s="129" t="s">
        <v>27</v>
      </c>
      <c r="D90" s="111"/>
      <c r="E90" s="112"/>
      <c r="F90" s="112"/>
      <c r="G90" s="166"/>
      <c r="H90" s="114"/>
      <c r="I90" s="112"/>
      <c r="J90" s="112"/>
      <c r="K90" s="115"/>
      <c r="L90" s="113"/>
      <c r="M90" s="112"/>
      <c r="N90" s="112"/>
      <c r="O90" s="115"/>
    </row>
    <row r="91" spans="1:15" ht="27.6" x14ac:dyDescent="0.25">
      <c r="A91" s="72"/>
      <c r="B91" s="160"/>
      <c r="C91" s="129" t="s">
        <v>32</v>
      </c>
      <c r="D91" s="75"/>
      <c r="E91" s="76"/>
      <c r="F91" s="76"/>
      <c r="G91" s="161"/>
      <c r="H91" s="78"/>
      <c r="I91" s="76"/>
      <c r="J91" s="76"/>
      <c r="K91" s="79"/>
      <c r="L91" s="77"/>
      <c r="M91" s="76"/>
      <c r="N91" s="76"/>
      <c r="O91" s="79"/>
    </row>
    <row r="92" spans="1:15" ht="13.8" x14ac:dyDescent="0.25">
      <c r="A92" s="72"/>
      <c r="B92" s="160"/>
      <c r="C92" s="129" t="s">
        <v>140</v>
      </c>
      <c r="D92" s="75">
        <v>458801</v>
      </c>
      <c r="E92" s="76">
        <v>458801</v>
      </c>
      <c r="F92" s="76"/>
      <c r="G92" s="161"/>
      <c r="H92" s="78">
        <v>458801</v>
      </c>
      <c r="I92" s="76">
        <v>458801</v>
      </c>
      <c r="J92" s="76">
        <v>0</v>
      </c>
      <c r="K92" s="79">
        <v>0</v>
      </c>
      <c r="L92" s="77">
        <v>458802</v>
      </c>
      <c r="M92" s="76">
        <v>458802</v>
      </c>
      <c r="N92" s="76">
        <v>0</v>
      </c>
      <c r="O92" s="79">
        <v>0</v>
      </c>
    </row>
    <row r="93" spans="1:15" ht="13.8" x14ac:dyDescent="0.25">
      <c r="A93" s="164"/>
      <c r="B93" s="165"/>
      <c r="C93" s="129" t="s">
        <v>141</v>
      </c>
      <c r="D93" s="75">
        <v>332166</v>
      </c>
      <c r="E93" s="76">
        <v>332166</v>
      </c>
      <c r="F93" s="112"/>
      <c r="G93" s="166"/>
      <c r="H93" s="114">
        <v>337344</v>
      </c>
      <c r="I93" s="112">
        <v>337344</v>
      </c>
      <c r="J93" s="112">
        <v>0</v>
      </c>
      <c r="K93" s="115">
        <v>0</v>
      </c>
      <c r="L93" s="77">
        <v>337344</v>
      </c>
      <c r="M93" s="76">
        <v>337344</v>
      </c>
      <c r="N93" s="112">
        <v>0</v>
      </c>
      <c r="O93" s="115">
        <v>0</v>
      </c>
    </row>
    <row r="94" spans="1:15" ht="27.6" x14ac:dyDescent="0.25">
      <c r="A94" s="164"/>
      <c r="B94" s="165"/>
      <c r="C94" s="129" t="s">
        <v>142</v>
      </c>
      <c r="D94" s="75">
        <f>SUM(E94:G94)</f>
        <v>795446</v>
      </c>
      <c r="E94" s="76">
        <v>649774</v>
      </c>
      <c r="F94" s="76">
        <v>125972</v>
      </c>
      <c r="G94" s="166">
        <v>19700</v>
      </c>
      <c r="H94" s="114">
        <v>727605</v>
      </c>
      <c r="I94" s="112">
        <v>581933</v>
      </c>
      <c r="J94" s="112">
        <v>125972</v>
      </c>
      <c r="K94" s="115">
        <v>19700</v>
      </c>
      <c r="L94" s="77">
        <v>727605</v>
      </c>
      <c r="M94" s="76">
        <v>581933</v>
      </c>
      <c r="N94" s="76">
        <v>125972</v>
      </c>
      <c r="O94" s="115">
        <v>19700</v>
      </c>
    </row>
    <row r="95" spans="1:15" ht="13.8" x14ac:dyDescent="0.25">
      <c r="A95" s="164"/>
      <c r="B95" s="165"/>
      <c r="C95" s="129" t="s">
        <v>382</v>
      </c>
      <c r="D95" s="75"/>
      <c r="E95" s="76"/>
      <c r="F95" s="76"/>
      <c r="G95" s="166"/>
      <c r="H95" s="114">
        <v>85598</v>
      </c>
      <c r="I95" s="112">
        <v>85598</v>
      </c>
      <c r="J95" s="112">
        <v>0</v>
      </c>
      <c r="K95" s="115">
        <v>0</v>
      </c>
      <c r="L95" s="77">
        <v>85598</v>
      </c>
      <c r="M95" s="76">
        <v>85598</v>
      </c>
      <c r="N95" s="76">
        <v>0</v>
      </c>
      <c r="O95" s="115">
        <v>0</v>
      </c>
    </row>
    <row r="96" spans="1:15" ht="13.8" x14ac:dyDescent="0.25">
      <c r="A96" s="164"/>
      <c r="B96" s="165"/>
      <c r="C96" s="129" t="s">
        <v>383</v>
      </c>
      <c r="D96" s="75"/>
      <c r="E96" s="76"/>
      <c r="F96" s="76"/>
      <c r="G96" s="166"/>
      <c r="H96" s="114">
        <v>3937</v>
      </c>
      <c r="I96" s="112">
        <v>3937</v>
      </c>
      <c r="J96" s="112">
        <v>0</v>
      </c>
      <c r="K96" s="115">
        <v>0</v>
      </c>
      <c r="L96" s="77">
        <v>3937</v>
      </c>
      <c r="M96" s="76">
        <v>3937</v>
      </c>
      <c r="N96" s="76">
        <v>0</v>
      </c>
      <c r="O96" s="115">
        <v>0</v>
      </c>
    </row>
    <row r="97" spans="1:15" ht="13.8" x14ac:dyDescent="0.25">
      <c r="A97" s="164"/>
      <c r="B97" s="165"/>
      <c r="C97" s="129" t="s">
        <v>143</v>
      </c>
      <c r="D97" s="75">
        <v>40443</v>
      </c>
      <c r="E97" s="76">
        <v>40443</v>
      </c>
      <c r="F97" s="112"/>
      <c r="G97" s="166"/>
      <c r="H97" s="114">
        <v>40443</v>
      </c>
      <c r="I97" s="112">
        <v>40443</v>
      </c>
      <c r="J97" s="112">
        <v>0</v>
      </c>
      <c r="K97" s="115">
        <v>0</v>
      </c>
      <c r="L97" s="77">
        <v>40443</v>
      </c>
      <c r="M97" s="76">
        <v>40443</v>
      </c>
      <c r="N97" s="112">
        <v>0</v>
      </c>
      <c r="O97" s="115">
        <v>0</v>
      </c>
    </row>
    <row r="98" spans="1:15" ht="13.8" x14ac:dyDescent="0.25">
      <c r="A98" s="164"/>
      <c r="B98" s="165"/>
      <c r="C98" s="129" t="s">
        <v>402</v>
      </c>
      <c r="D98" s="75"/>
      <c r="E98" s="76"/>
      <c r="F98" s="112"/>
      <c r="G98" s="166"/>
      <c r="H98" s="114">
        <v>2591</v>
      </c>
      <c r="I98" s="112">
        <v>2591</v>
      </c>
      <c r="J98" s="112">
        <v>0</v>
      </c>
      <c r="K98" s="115">
        <v>0</v>
      </c>
      <c r="L98" s="77">
        <v>2591</v>
      </c>
      <c r="M98" s="76">
        <v>2591</v>
      </c>
      <c r="N98" s="112">
        <v>0</v>
      </c>
      <c r="O98" s="115">
        <v>0</v>
      </c>
    </row>
    <row r="99" spans="1:15" ht="13.8" x14ac:dyDescent="0.25">
      <c r="A99" s="164"/>
      <c r="B99" s="165"/>
      <c r="C99" s="129"/>
      <c r="D99" s="111"/>
      <c r="E99" s="112"/>
      <c r="F99" s="112"/>
      <c r="G99" s="166"/>
      <c r="H99" s="114"/>
      <c r="I99" s="112"/>
      <c r="J99" s="112"/>
      <c r="K99" s="115"/>
      <c r="L99" s="113"/>
      <c r="M99" s="112"/>
      <c r="N99" s="112"/>
      <c r="O99" s="115"/>
    </row>
    <row r="100" spans="1:15" ht="13.8" x14ac:dyDescent="0.25">
      <c r="A100" s="72"/>
      <c r="B100" s="160"/>
      <c r="C100" s="187" t="s">
        <v>25</v>
      </c>
      <c r="D100" s="85">
        <f>SUM(D91:D97)</f>
        <v>1626856</v>
      </c>
      <c r="E100" s="86">
        <f>SUM(E91:E97)</f>
        <v>1481184</v>
      </c>
      <c r="F100" s="86">
        <f>SUM(F91:F97)</f>
        <v>125972</v>
      </c>
      <c r="G100" s="171">
        <f>SUM(G91:G97)</f>
        <v>19700</v>
      </c>
      <c r="H100" s="88">
        <v>1656319</v>
      </c>
      <c r="I100" s="86">
        <v>1510647</v>
      </c>
      <c r="J100" s="86">
        <v>125972</v>
      </c>
      <c r="K100" s="89">
        <v>19700</v>
      </c>
      <c r="L100" s="87">
        <f>SUM(L91:L99)</f>
        <v>1656320</v>
      </c>
      <c r="M100" s="86">
        <f>SUM(M91:M99)</f>
        <v>1510648</v>
      </c>
      <c r="N100" s="86">
        <f>SUM(N91:N99)</f>
        <v>125972</v>
      </c>
      <c r="O100" s="89">
        <f>SUM(O91:O99)</f>
        <v>19700</v>
      </c>
    </row>
    <row r="101" spans="1:15" ht="13.8" x14ac:dyDescent="0.25">
      <c r="A101" s="72"/>
      <c r="B101" s="160"/>
      <c r="C101" s="187"/>
      <c r="D101" s="85"/>
      <c r="E101" s="86"/>
      <c r="F101" s="86"/>
      <c r="G101" s="171"/>
      <c r="H101" s="88"/>
      <c r="I101" s="86"/>
      <c r="J101" s="86"/>
      <c r="K101" s="89"/>
      <c r="L101" s="87"/>
      <c r="M101" s="86"/>
      <c r="N101" s="86"/>
      <c r="O101" s="89"/>
    </row>
    <row r="102" spans="1:15" ht="13.8" x14ac:dyDescent="0.25">
      <c r="A102" s="72"/>
      <c r="B102" s="160"/>
      <c r="C102" s="132" t="s">
        <v>171</v>
      </c>
      <c r="D102" s="75"/>
      <c r="E102" s="76"/>
      <c r="F102" s="76"/>
      <c r="G102" s="161"/>
      <c r="H102" s="78"/>
      <c r="I102" s="76"/>
      <c r="J102" s="76"/>
      <c r="K102" s="79"/>
      <c r="L102" s="77"/>
      <c r="M102" s="76"/>
      <c r="N102" s="76"/>
      <c r="O102" s="79"/>
    </row>
    <row r="103" spans="1:15" ht="13.8" x14ac:dyDescent="0.25">
      <c r="A103" s="164"/>
      <c r="B103" s="165"/>
      <c r="C103" s="129" t="s">
        <v>231</v>
      </c>
      <c r="D103" s="111">
        <v>132499</v>
      </c>
      <c r="E103" s="112">
        <v>132499</v>
      </c>
      <c r="F103" s="112"/>
      <c r="G103" s="166"/>
      <c r="H103" s="114">
        <v>98066</v>
      </c>
      <c r="I103" s="112">
        <v>98066</v>
      </c>
      <c r="J103" s="112">
        <v>0</v>
      </c>
      <c r="K103" s="115">
        <v>0</v>
      </c>
      <c r="L103" s="113">
        <v>98066</v>
      </c>
      <c r="M103" s="112">
        <v>98066</v>
      </c>
      <c r="N103" s="112">
        <v>0</v>
      </c>
      <c r="O103" s="115">
        <v>0</v>
      </c>
    </row>
    <row r="104" spans="1:15" ht="27.6" x14ac:dyDescent="0.25">
      <c r="A104" s="164"/>
      <c r="B104" s="165"/>
      <c r="C104" s="129" t="s">
        <v>405</v>
      </c>
      <c r="D104" s="111"/>
      <c r="E104" s="112"/>
      <c r="F104" s="112"/>
      <c r="G104" s="166"/>
      <c r="H104" s="114">
        <v>2092</v>
      </c>
      <c r="I104" s="112">
        <v>2092</v>
      </c>
      <c r="J104" s="112">
        <v>0</v>
      </c>
      <c r="K104" s="115">
        <v>0</v>
      </c>
      <c r="L104" s="113">
        <v>2092</v>
      </c>
      <c r="M104" s="112">
        <v>2092</v>
      </c>
      <c r="N104" s="112">
        <v>0</v>
      </c>
      <c r="O104" s="115">
        <v>0</v>
      </c>
    </row>
    <row r="105" spans="1:15" ht="13.8" x14ac:dyDescent="0.25">
      <c r="A105" s="164"/>
      <c r="B105" s="165"/>
      <c r="C105" s="196" t="s">
        <v>418</v>
      </c>
      <c r="D105" s="111"/>
      <c r="E105" s="112"/>
      <c r="F105" s="112"/>
      <c r="G105" s="166"/>
      <c r="H105" s="114">
        <v>44627</v>
      </c>
      <c r="I105" s="112">
        <v>44627</v>
      </c>
      <c r="J105" s="112">
        <v>0</v>
      </c>
      <c r="K105" s="115">
        <v>0</v>
      </c>
      <c r="L105" s="113">
        <v>44627</v>
      </c>
      <c r="M105" s="112">
        <v>44627</v>
      </c>
      <c r="N105" s="112">
        <v>0</v>
      </c>
      <c r="O105" s="115">
        <v>0</v>
      </c>
    </row>
    <row r="106" spans="1:15" ht="13.8" x14ac:dyDescent="0.25">
      <c r="A106" s="164"/>
      <c r="B106" s="165"/>
      <c r="C106" s="129"/>
      <c r="D106" s="111"/>
      <c r="E106" s="112"/>
      <c r="F106" s="112"/>
      <c r="G106" s="166"/>
      <c r="H106" s="114"/>
      <c r="I106" s="112"/>
      <c r="J106" s="112"/>
      <c r="K106" s="115"/>
      <c r="L106" s="113"/>
      <c r="M106" s="112"/>
      <c r="N106" s="112"/>
      <c r="O106" s="115"/>
    </row>
    <row r="107" spans="1:15" ht="13.8" x14ac:dyDescent="0.25">
      <c r="A107" s="197"/>
      <c r="B107" s="198"/>
      <c r="C107" s="187" t="s">
        <v>25</v>
      </c>
      <c r="D107" s="188">
        <f>SUM(D103:D103)</f>
        <v>132499</v>
      </c>
      <c r="E107" s="189">
        <f>SUM(E103:E103)</f>
        <v>132499</v>
      </c>
      <c r="F107" s="189">
        <f>SUM(F103:F103)</f>
        <v>0</v>
      </c>
      <c r="G107" s="190">
        <f>SUM(G103:G103)</f>
        <v>0</v>
      </c>
      <c r="H107" s="191">
        <v>144785</v>
      </c>
      <c r="I107" s="189">
        <v>144785</v>
      </c>
      <c r="J107" s="189">
        <v>0</v>
      </c>
      <c r="K107" s="192">
        <v>0</v>
      </c>
      <c r="L107" s="193">
        <f>SUM(L103:L106)</f>
        <v>144785</v>
      </c>
      <c r="M107" s="189">
        <f>SUM(M103:M106)</f>
        <v>144785</v>
      </c>
      <c r="N107" s="189">
        <f>SUM(N103:N106)</f>
        <v>0</v>
      </c>
      <c r="O107" s="192">
        <f>SUM(O103:O106)</f>
        <v>0</v>
      </c>
    </row>
    <row r="108" spans="1:15" ht="13.8" x14ac:dyDescent="0.25">
      <c r="A108" s="197"/>
      <c r="B108" s="198"/>
      <c r="C108" s="187"/>
      <c r="D108" s="188"/>
      <c r="E108" s="189"/>
      <c r="F108" s="189"/>
      <c r="G108" s="190"/>
      <c r="H108" s="191"/>
      <c r="I108" s="189"/>
      <c r="J108" s="189"/>
      <c r="K108" s="192"/>
      <c r="L108" s="193"/>
      <c r="M108" s="189"/>
      <c r="N108" s="189"/>
      <c r="O108" s="192"/>
    </row>
    <row r="109" spans="1:15" ht="13.8" x14ac:dyDescent="0.25">
      <c r="A109" s="164"/>
      <c r="B109" s="165"/>
      <c r="C109" s="129" t="s">
        <v>223</v>
      </c>
      <c r="D109" s="111"/>
      <c r="E109" s="112"/>
      <c r="F109" s="112"/>
      <c r="G109" s="166"/>
      <c r="H109" s="114"/>
      <c r="I109" s="112"/>
      <c r="J109" s="112"/>
      <c r="K109" s="115"/>
      <c r="L109" s="113"/>
      <c r="M109" s="112"/>
      <c r="N109" s="112"/>
      <c r="O109" s="115"/>
    </row>
    <row r="110" spans="1:15" ht="13.8" x14ac:dyDescent="0.25">
      <c r="A110" s="164"/>
      <c r="B110" s="165"/>
      <c r="C110" s="129" t="s">
        <v>365</v>
      </c>
      <c r="D110" s="111"/>
      <c r="E110" s="112"/>
      <c r="F110" s="112"/>
      <c r="G110" s="166"/>
      <c r="H110" s="114">
        <v>40000</v>
      </c>
      <c r="I110" s="112">
        <v>40000</v>
      </c>
      <c r="J110" s="112">
        <v>0</v>
      </c>
      <c r="K110" s="115">
        <v>0</v>
      </c>
      <c r="L110" s="113">
        <v>40000</v>
      </c>
      <c r="M110" s="112">
        <v>40000</v>
      </c>
      <c r="N110" s="112">
        <v>0</v>
      </c>
      <c r="O110" s="115">
        <v>0</v>
      </c>
    </row>
    <row r="111" spans="1:15" ht="13.8" x14ac:dyDescent="0.25">
      <c r="A111" s="164"/>
      <c r="B111" s="165"/>
      <c r="C111" s="129"/>
      <c r="D111" s="111"/>
      <c r="E111" s="112"/>
      <c r="F111" s="112"/>
      <c r="G111" s="166"/>
      <c r="H111" s="114"/>
      <c r="I111" s="112"/>
      <c r="J111" s="112"/>
      <c r="K111" s="115"/>
      <c r="L111" s="113"/>
      <c r="M111" s="112"/>
      <c r="N111" s="112"/>
      <c r="O111" s="115"/>
    </row>
    <row r="112" spans="1:15" ht="13.8" x14ac:dyDescent="0.25">
      <c r="A112" s="72"/>
      <c r="B112" s="160"/>
      <c r="C112" s="187" t="s">
        <v>25</v>
      </c>
      <c r="D112" s="85">
        <f>SUM(D111:D111)</f>
        <v>0</v>
      </c>
      <c r="E112" s="86">
        <f>SUM(E111:E111)</f>
        <v>0</v>
      </c>
      <c r="F112" s="86">
        <f>SUM(F111:F111)</f>
        <v>0</v>
      </c>
      <c r="G112" s="171">
        <f>SUM(G111:G111)</f>
        <v>0</v>
      </c>
      <c r="H112" s="88">
        <v>40000</v>
      </c>
      <c r="I112" s="86">
        <v>40000</v>
      </c>
      <c r="J112" s="86">
        <v>0</v>
      </c>
      <c r="K112" s="89">
        <v>0</v>
      </c>
      <c r="L112" s="87">
        <f>SUM(L110:L111)</f>
        <v>40000</v>
      </c>
      <c r="M112" s="86">
        <f>SUM(M110:M111)</f>
        <v>40000</v>
      </c>
      <c r="N112" s="86">
        <f>SUM(N110:N111)</f>
        <v>0</v>
      </c>
      <c r="O112" s="89">
        <f>SUM(O110:O111)</f>
        <v>0</v>
      </c>
    </row>
    <row r="113" spans="1:15" ht="13.8" x14ac:dyDescent="0.25">
      <c r="A113" s="72"/>
      <c r="B113" s="160"/>
      <c r="C113" s="187"/>
      <c r="D113" s="75"/>
      <c r="E113" s="76"/>
      <c r="F113" s="76"/>
      <c r="G113" s="161"/>
      <c r="H113" s="78"/>
      <c r="I113" s="76"/>
      <c r="J113" s="76"/>
      <c r="K113" s="79"/>
      <c r="L113" s="77"/>
      <c r="M113" s="76"/>
      <c r="N113" s="76"/>
      <c r="O113" s="79"/>
    </row>
    <row r="114" spans="1:15" ht="13.8" x14ac:dyDescent="0.25">
      <c r="A114" s="72"/>
      <c r="B114" s="160"/>
      <c r="C114" s="129" t="s">
        <v>219</v>
      </c>
      <c r="D114" s="75"/>
      <c r="E114" s="76"/>
      <c r="F114" s="76"/>
      <c r="G114" s="161"/>
      <c r="H114" s="78"/>
      <c r="I114" s="76"/>
      <c r="J114" s="76"/>
      <c r="K114" s="79"/>
      <c r="L114" s="77"/>
      <c r="M114" s="76"/>
      <c r="N114" s="76"/>
      <c r="O114" s="79"/>
    </row>
    <row r="115" spans="1:15" ht="13.8" x14ac:dyDescent="0.25">
      <c r="A115" s="72"/>
      <c r="B115" s="160"/>
      <c r="C115" s="129" t="s">
        <v>232</v>
      </c>
      <c r="D115" s="75">
        <v>0</v>
      </c>
      <c r="E115" s="76">
        <v>0</v>
      </c>
      <c r="F115" s="76">
        <v>0</v>
      </c>
      <c r="G115" s="161">
        <v>0</v>
      </c>
      <c r="H115" s="78">
        <v>5133</v>
      </c>
      <c r="I115" s="76">
        <v>5133</v>
      </c>
      <c r="J115" s="76">
        <v>0</v>
      </c>
      <c r="K115" s="79">
        <v>0</v>
      </c>
      <c r="L115" s="77">
        <v>5134</v>
      </c>
      <c r="M115" s="76">
        <v>5134</v>
      </c>
      <c r="N115" s="76">
        <v>0</v>
      </c>
      <c r="O115" s="79">
        <v>0</v>
      </c>
    </row>
    <row r="116" spans="1:15" ht="13.8" x14ac:dyDescent="0.25">
      <c r="A116" s="72"/>
      <c r="B116" s="160"/>
      <c r="C116" s="187"/>
      <c r="D116" s="75"/>
      <c r="E116" s="76"/>
      <c r="F116" s="76"/>
      <c r="G116" s="161"/>
      <c r="H116" s="78"/>
      <c r="I116" s="76"/>
      <c r="J116" s="76"/>
      <c r="K116" s="79"/>
      <c r="L116" s="77"/>
      <c r="M116" s="76"/>
      <c r="N116" s="76"/>
      <c r="O116" s="79"/>
    </row>
    <row r="117" spans="1:15" ht="13.8" x14ac:dyDescent="0.25">
      <c r="A117" s="72"/>
      <c r="B117" s="160"/>
      <c r="C117" s="187" t="s">
        <v>25</v>
      </c>
      <c r="D117" s="85">
        <f>SUM(D115:D116)</f>
        <v>0</v>
      </c>
      <c r="E117" s="86">
        <f>SUM(E115:E116)</f>
        <v>0</v>
      </c>
      <c r="F117" s="86">
        <f>SUM(F115:F116)</f>
        <v>0</v>
      </c>
      <c r="G117" s="171">
        <f>SUM(G115:G116)</f>
        <v>0</v>
      </c>
      <c r="H117" s="88">
        <v>5133</v>
      </c>
      <c r="I117" s="86">
        <v>5133</v>
      </c>
      <c r="J117" s="86">
        <v>0</v>
      </c>
      <c r="K117" s="89">
        <v>0</v>
      </c>
      <c r="L117" s="87">
        <f>SUM(L115:L116)</f>
        <v>5134</v>
      </c>
      <c r="M117" s="86">
        <f>SUM(M115:M116)</f>
        <v>5134</v>
      </c>
      <c r="N117" s="86">
        <f>SUM(N115:N116)</f>
        <v>0</v>
      </c>
      <c r="O117" s="89">
        <f>SUM(O115:O116)</f>
        <v>0</v>
      </c>
    </row>
    <row r="118" spans="1:15" ht="13.8" x14ac:dyDescent="0.25">
      <c r="A118" s="72"/>
      <c r="B118" s="160"/>
      <c r="C118" s="129"/>
      <c r="D118" s="75"/>
      <c r="E118" s="76"/>
      <c r="F118" s="76"/>
      <c r="G118" s="161"/>
      <c r="H118" s="78"/>
      <c r="I118" s="76"/>
      <c r="J118" s="76"/>
      <c r="K118" s="79"/>
      <c r="L118" s="77"/>
      <c r="M118" s="76"/>
      <c r="N118" s="76"/>
      <c r="O118" s="79"/>
    </row>
    <row r="119" spans="1:15" ht="14.4" x14ac:dyDescent="0.3">
      <c r="A119" s="72"/>
      <c r="B119" s="160"/>
      <c r="C119" s="180" t="s">
        <v>35</v>
      </c>
      <c r="D119" s="181">
        <f>D100+D107+D112+D117</f>
        <v>1759355</v>
      </c>
      <c r="E119" s="182">
        <f>E100+E107+E112+E117</f>
        <v>1613683</v>
      </c>
      <c r="F119" s="182">
        <f>F100+F107+F112+F117</f>
        <v>125972</v>
      </c>
      <c r="G119" s="183">
        <f>G100+G107+G112+G117</f>
        <v>19700</v>
      </c>
      <c r="H119" s="184">
        <v>1846237</v>
      </c>
      <c r="I119" s="182">
        <v>1700565</v>
      </c>
      <c r="J119" s="182">
        <v>125972</v>
      </c>
      <c r="K119" s="185">
        <v>19700</v>
      </c>
      <c r="L119" s="186">
        <f>L100+L107+L112+L117</f>
        <v>1846239</v>
      </c>
      <c r="M119" s="182">
        <f>M100+M107+M112+M117</f>
        <v>1700567</v>
      </c>
      <c r="N119" s="182">
        <f>N100+N107+N112+N117</f>
        <v>125972</v>
      </c>
      <c r="O119" s="185">
        <f>O100+O107+O112+O117</f>
        <v>19700</v>
      </c>
    </row>
    <row r="120" spans="1:15" ht="13.8" x14ac:dyDescent="0.25">
      <c r="A120" s="72"/>
      <c r="B120" s="160"/>
      <c r="C120" s="129"/>
      <c r="D120" s="111"/>
      <c r="E120" s="112"/>
      <c r="F120" s="112"/>
      <c r="G120" s="166"/>
      <c r="H120" s="114"/>
      <c r="I120" s="112"/>
      <c r="J120" s="112"/>
      <c r="K120" s="115"/>
      <c r="L120" s="113"/>
      <c r="M120" s="112"/>
      <c r="N120" s="112"/>
      <c r="O120" s="115"/>
    </row>
    <row r="121" spans="1:15" ht="13.8" x14ac:dyDescent="0.25">
      <c r="A121" s="72"/>
      <c r="B121" s="160" t="s">
        <v>9</v>
      </c>
      <c r="C121" s="129" t="s">
        <v>63</v>
      </c>
      <c r="D121" s="111"/>
      <c r="E121" s="112"/>
      <c r="F121" s="112"/>
      <c r="G121" s="166"/>
      <c r="H121" s="114"/>
      <c r="I121" s="112"/>
      <c r="J121" s="112"/>
      <c r="K121" s="115"/>
      <c r="L121" s="113"/>
      <c r="M121" s="112"/>
      <c r="N121" s="112"/>
      <c r="O121" s="115"/>
    </row>
    <row r="122" spans="1:15" ht="13.8" x14ac:dyDescent="0.25">
      <c r="A122" s="72"/>
      <c r="B122" s="160"/>
      <c r="C122" s="129" t="s">
        <v>15</v>
      </c>
      <c r="D122" s="111"/>
      <c r="E122" s="112"/>
      <c r="F122" s="112"/>
      <c r="G122" s="166"/>
      <c r="H122" s="114"/>
      <c r="I122" s="112"/>
      <c r="J122" s="112"/>
      <c r="K122" s="115"/>
      <c r="L122" s="113"/>
      <c r="M122" s="112"/>
      <c r="N122" s="112"/>
      <c r="O122" s="115"/>
    </row>
    <row r="123" spans="1:15" ht="13.8" x14ac:dyDescent="0.25">
      <c r="A123" s="164"/>
      <c r="B123" s="165"/>
      <c r="C123" s="129" t="s">
        <v>126</v>
      </c>
      <c r="D123" s="76">
        <v>177278</v>
      </c>
      <c r="E123" s="76">
        <v>177278</v>
      </c>
      <c r="F123" s="112"/>
      <c r="G123" s="166"/>
      <c r="H123" s="114">
        <v>234022</v>
      </c>
      <c r="I123" s="112">
        <v>234022</v>
      </c>
      <c r="J123" s="112">
        <v>0</v>
      </c>
      <c r="K123" s="115">
        <v>0</v>
      </c>
      <c r="L123" s="162">
        <v>91833</v>
      </c>
      <c r="M123" s="76">
        <v>91833</v>
      </c>
      <c r="N123" s="112">
        <v>0</v>
      </c>
      <c r="O123" s="115">
        <v>0</v>
      </c>
    </row>
    <row r="124" spans="1:15" ht="13.8" x14ac:dyDescent="0.25">
      <c r="A124" s="164"/>
      <c r="B124" s="165"/>
      <c r="C124" s="129" t="s">
        <v>87</v>
      </c>
      <c r="D124" s="76"/>
      <c r="E124" s="76"/>
      <c r="F124" s="112"/>
      <c r="G124" s="166"/>
      <c r="H124" s="114"/>
      <c r="I124" s="112"/>
      <c r="J124" s="112"/>
      <c r="K124" s="115"/>
      <c r="L124" s="162"/>
      <c r="M124" s="76"/>
      <c r="N124" s="112"/>
      <c r="O124" s="115"/>
    </row>
    <row r="125" spans="1:15" ht="13.8" x14ac:dyDescent="0.25">
      <c r="A125" s="164"/>
      <c r="B125" s="165"/>
      <c r="C125" s="129" t="s">
        <v>88</v>
      </c>
      <c r="D125" s="76"/>
      <c r="E125" s="76"/>
      <c r="F125" s="112"/>
      <c r="G125" s="166"/>
      <c r="H125" s="114"/>
      <c r="I125" s="112"/>
      <c r="J125" s="112"/>
      <c r="K125" s="115"/>
      <c r="L125" s="162"/>
      <c r="M125" s="76"/>
      <c r="N125" s="112"/>
      <c r="O125" s="115"/>
    </row>
    <row r="126" spans="1:15" ht="13.8" x14ac:dyDescent="0.25">
      <c r="A126" s="164"/>
      <c r="B126" s="165"/>
      <c r="C126" s="129" t="s">
        <v>89</v>
      </c>
      <c r="D126" s="76">
        <v>26000</v>
      </c>
      <c r="E126" s="76">
        <v>26000</v>
      </c>
      <c r="F126" s="112"/>
      <c r="G126" s="166"/>
      <c r="H126" s="114">
        <v>26000</v>
      </c>
      <c r="I126" s="112">
        <v>26000</v>
      </c>
      <c r="J126" s="112">
        <v>0</v>
      </c>
      <c r="K126" s="115">
        <v>0</v>
      </c>
      <c r="L126" s="162">
        <v>15335</v>
      </c>
      <c r="M126" s="76">
        <v>15335</v>
      </c>
      <c r="N126" s="112">
        <v>0</v>
      </c>
      <c r="O126" s="115">
        <v>0</v>
      </c>
    </row>
    <row r="127" spans="1:15" ht="13.8" x14ac:dyDescent="0.25">
      <c r="A127" s="164"/>
      <c r="B127" s="165"/>
      <c r="C127" s="129" t="s">
        <v>90</v>
      </c>
      <c r="D127" s="76">
        <v>56000</v>
      </c>
      <c r="E127" s="76">
        <v>56000</v>
      </c>
      <c r="F127" s="112"/>
      <c r="G127" s="166"/>
      <c r="H127" s="114">
        <v>56000</v>
      </c>
      <c r="I127" s="112">
        <v>56000</v>
      </c>
      <c r="J127" s="112">
        <v>0</v>
      </c>
      <c r="K127" s="115">
        <v>0</v>
      </c>
      <c r="L127" s="162">
        <v>33041</v>
      </c>
      <c r="M127" s="76">
        <v>33041</v>
      </c>
      <c r="N127" s="112">
        <v>0</v>
      </c>
      <c r="O127" s="115">
        <v>0</v>
      </c>
    </row>
    <row r="128" spans="1:15" ht="13.8" x14ac:dyDescent="0.25">
      <c r="A128" s="164"/>
      <c r="B128" s="165"/>
      <c r="C128" s="129"/>
      <c r="D128" s="76"/>
      <c r="E128" s="76"/>
      <c r="F128" s="112"/>
      <c r="G128" s="166"/>
      <c r="H128" s="114"/>
      <c r="I128" s="112"/>
      <c r="J128" s="112"/>
      <c r="K128" s="115"/>
      <c r="L128" s="162"/>
      <c r="M128" s="76"/>
      <c r="N128" s="112"/>
      <c r="O128" s="115"/>
    </row>
    <row r="129" spans="1:15" ht="14.4" x14ac:dyDescent="0.3">
      <c r="A129" s="199"/>
      <c r="B129" s="200"/>
      <c r="C129" s="180" t="s">
        <v>36</v>
      </c>
      <c r="D129" s="106">
        <f t="shared" ref="D129:O129" si="4">SUM(D122:D127)</f>
        <v>259278</v>
      </c>
      <c r="E129" s="106">
        <f t="shared" si="4"/>
        <v>259278</v>
      </c>
      <c r="F129" s="182">
        <f t="shared" si="4"/>
        <v>0</v>
      </c>
      <c r="G129" s="183">
        <f t="shared" si="4"/>
        <v>0</v>
      </c>
      <c r="H129" s="184">
        <v>316022</v>
      </c>
      <c r="I129" s="182">
        <v>316022</v>
      </c>
      <c r="J129" s="182">
        <v>0</v>
      </c>
      <c r="K129" s="185">
        <v>0</v>
      </c>
      <c r="L129" s="201">
        <f t="shared" si="4"/>
        <v>140209</v>
      </c>
      <c r="M129" s="106">
        <f t="shared" si="4"/>
        <v>140209</v>
      </c>
      <c r="N129" s="182">
        <f t="shared" si="4"/>
        <v>0</v>
      </c>
      <c r="O129" s="185">
        <f t="shared" si="4"/>
        <v>0</v>
      </c>
    </row>
    <row r="130" spans="1:15" ht="13.8" x14ac:dyDescent="0.25">
      <c r="A130" s="164"/>
      <c r="B130" s="165"/>
      <c r="C130" s="129"/>
      <c r="D130" s="111"/>
      <c r="E130" s="112"/>
      <c r="F130" s="112"/>
      <c r="G130" s="166"/>
      <c r="H130" s="114"/>
      <c r="I130" s="112"/>
      <c r="J130" s="112"/>
      <c r="K130" s="115"/>
      <c r="L130" s="113"/>
      <c r="M130" s="112"/>
      <c r="N130" s="112"/>
      <c r="O130" s="115"/>
    </row>
    <row r="131" spans="1:15" ht="13.8" x14ac:dyDescent="0.25">
      <c r="A131" s="164"/>
      <c r="B131" s="202" t="s">
        <v>16</v>
      </c>
      <c r="C131" s="129" t="s">
        <v>153</v>
      </c>
      <c r="D131" s="111"/>
      <c r="E131" s="112"/>
      <c r="F131" s="112"/>
      <c r="G131" s="166"/>
      <c r="H131" s="114"/>
      <c r="I131" s="112"/>
      <c r="J131" s="112"/>
      <c r="K131" s="115"/>
      <c r="L131" s="113"/>
      <c r="M131" s="112"/>
      <c r="N131" s="112"/>
      <c r="O131" s="115"/>
    </row>
    <row r="132" spans="1:15" ht="13.8" x14ac:dyDescent="0.25">
      <c r="A132" s="164"/>
      <c r="B132" s="165"/>
      <c r="C132" s="129" t="s">
        <v>154</v>
      </c>
      <c r="D132" s="111"/>
      <c r="E132" s="112"/>
      <c r="F132" s="112"/>
      <c r="G132" s="166"/>
      <c r="H132" s="114"/>
      <c r="I132" s="112"/>
      <c r="J132" s="112"/>
      <c r="K132" s="115"/>
      <c r="L132" s="113"/>
      <c r="M132" s="112"/>
      <c r="N132" s="112"/>
      <c r="O132" s="115"/>
    </row>
    <row r="133" spans="1:15" ht="27.6" x14ac:dyDescent="0.25">
      <c r="A133" s="164"/>
      <c r="B133" s="165"/>
      <c r="C133" s="129" t="s">
        <v>130</v>
      </c>
      <c r="D133" s="76">
        <v>80576</v>
      </c>
      <c r="E133" s="76">
        <v>80576</v>
      </c>
      <c r="F133" s="112"/>
      <c r="G133" s="166"/>
      <c r="H133" s="114">
        <v>80576</v>
      </c>
      <c r="I133" s="112">
        <v>80576</v>
      </c>
      <c r="J133" s="112">
        <v>0</v>
      </c>
      <c r="K133" s="115">
        <v>0</v>
      </c>
      <c r="L133" s="162">
        <v>79636</v>
      </c>
      <c r="M133" s="76">
        <v>79636</v>
      </c>
      <c r="N133" s="112">
        <v>0</v>
      </c>
      <c r="O133" s="115">
        <v>0</v>
      </c>
    </row>
    <row r="134" spans="1:15" ht="14.4" x14ac:dyDescent="0.3">
      <c r="A134" s="194"/>
      <c r="B134" s="160"/>
      <c r="C134" s="129" t="s">
        <v>127</v>
      </c>
      <c r="D134" s="111">
        <v>8146</v>
      </c>
      <c r="E134" s="112"/>
      <c r="F134" s="112">
        <v>8146</v>
      </c>
      <c r="G134" s="166"/>
      <c r="H134" s="114">
        <v>9229</v>
      </c>
      <c r="I134" s="112">
        <v>0</v>
      </c>
      <c r="J134" s="112">
        <v>9229</v>
      </c>
      <c r="K134" s="115">
        <v>0</v>
      </c>
      <c r="L134" s="113">
        <v>9229</v>
      </c>
      <c r="M134" s="112">
        <v>0</v>
      </c>
      <c r="N134" s="112">
        <v>9229</v>
      </c>
      <c r="O134" s="115">
        <v>0</v>
      </c>
    </row>
    <row r="135" spans="1:15" ht="14.4" x14ac:dyDescent="0.3">
      <c r="A135" s="194"/>
      <c r="B135" s="160"/>
      <c r="C135" s="129" t="s">
        <v>128</v>
      </c>
      <c r="D135" s="111">
        <v>405</v>
      </c>
      <c r="E135" s="112">
        <v>405</v>
      </c>
      <c r="F135" s="112"/>
      <c r="G135" s="166"/>
      <c r="H135" s="114">
        <v>405</v>
      </c>
      <c r="I135" s="112">
        <v>405</v>
      </c>
      <c r="J135" s="112">
        <v>0</v>
      </c>
      <c r="K135" s="115">
        <v>0</v>
      </c>
      <c r="L135" s="113">
        <v>297</v>
      </c>
      <c r="M135" s="112">
        <v>297</v>
      </c>
      <c r="N135" s="112">
        <v>0</v>
      </c>
      <c r="O135" s="115">
        <v>0</v>
      </c>
    </row>
    <row r="136" spans="1:15" ht="14.4" x14ac:dyDescent="0.3">
      <c r="A136" s="194"/>
      <c r="B136" s="160"/>
      <c r="C136" s="129" t="s">
        <v>91</v>
      </c>
      <c r="D136" s="111"/>
      <c r="E136" s="112"/>
      <c r="F136" s="112"/>
      <c r="G136" s="166"/>
      <c r="H136" s="114"/>
      <c r="I136" s="112"/>
      <c r="J136" s="112"/>
      <c r="K136" s="115"/>
      <c r="L136" s="113"/>
      <c r="M136" s="112"/>
      <c r="N136" s="112"/>
      <c r="O136" s="115"/>
    </row>
    <row r="137" spans="1:15" ht="14.4" x14ac:dyDescent="0.3">
      <c r="A137" s="194"/>
      <c r="B137" s="160"/>
      <c r="C137" s="129" t="s">
        <v>92</v>
      </c>
      <c r="D137" s="111">
        <v>10573</v>
      </c>
      <c r="E137" s="112">
        <v>10573</v>
      </c>
      <c r="F137" s="112"/>
      <c r="G137" s="166"/>
      <c r="H137" s="114">
        <v>11652</v>
      </c>
      <c r="I137" s="112">
        <v>11652</v>
      </c>
      <c r="J137" s="112">
        <v>0</v>
      </c>
      <c r="K137" s="115">
        <v>0</v>
      </c>
      <c r="L137" s="113">
        <v>10652</v>
      </c>
      <c r="M137" s="112">
        <v>10652</v>
      </c>
      <c r="N137" s="112">
        <v>0</v>
      </c>
      <c r="O137" s="115">
        <v>0</v>
      </c>
    </row>
    <row r="138" spans="1:15" ht="14.4" x14ac:dyDescent="0.3">
      <c r="A138" s="194"/>
      <c r="B138" s="160"/>
      <c r="C138" s="129" t="s">
        <v>93</v>
      </c>
      <c r="D138" s="111">
        <v>2077</v>
      </c>
      <c r="E138" s="112">
        <v>2077</v>
      </c>
      <c r="F138" s="112"/>
      <c r="G138" s="166"/>
      <c r="H138" s="114">
        <v>2271</v>
      </c>
      <c r="I138" s="112">
        <v>2271</v>
      </c>
      <c r="J138" s="112">
        <v>0</v>
      </c>
      <c r="K138" s="115">
        <v>0</v>
      </c>
      <c r="L138" s="113">
        <v>1471</v>
      </c>
      <c r="M138" s="112">
        <v>1471</v>
      </c>
      <c r="N138" s="112">
        <v>0</v>
      </c>
      <c r="O138" s="115">
        <v>0</v>
      </c>
    </row>
    <row r="139" spans="1:15" ht="14.4" x14ac:dyDescent="0.3">
      <c r="A139" s="194"/>
      <c r="B139" s="160"/>
      <c r="C139" s="132" t="s">
        <v>94</v>
      </c>
      <c r="D139" s="111">
        <v>1719</v>
      </c>
      <c r="E139" s="112">
        <v>1719</v>
      </c>
      <c r="F139" s="112"/>
      <c r="G139" s="166"/>
      <c r="H139" s="114">
        <v>1865</v>
      </c>
      <c r="I139" s="112">
        <v>1865</v>
      </c>
      <c r="J139" s="112">
        <v>0</v>
      </c>
      <c r="K139" s="115">
        <v>0</v>
      </c>
      <c r="L139" s="113">
        <v>1865</v>
      </c>
      <c r="M139" s="112">
        <v>1865</v>
      </c>
      <c r="N139" s="112">
        <v>0</v>
      </c>
      <c r="O139" s="115">
        <v>0</v>
      </c>
    </row>
    <row r="140" spans="1:15" ht="28.2" x14ac:dyDescent="0.3">
      <c r="A140" s="194"/>
      <c r="B140" s="160"/>
      <c r="C140" s="129" t="s">
        <v>156</v>
      </c>
      <c r="D140" s="111">
        <v>2120</v>
      </c>
      <c r="E140" s="112">
        <v>2120</v>
      </c>
      <c r="F140" s="112"/>
      <c r="G140" s="166"/>
      <c r="H140" s="114">
        <v>2703</v>
      </c>
      <c r="I140" s="112">
        <v>2703</v>
      </c>
      <c r="J140" s="112">
        <v>0</v>
      </c>
      <c r="K140" s="115">
        <v>0</v>
      </c>
      <c r="L140" s="113">
        <v>583</v>
      </c>
      <c r="M140" s="112">
        <v>583</v>
      </c>
      <c r="N140" s="112">
        <v>0</v>
      </c>
      <c r="O140" s="115">
        <v>0</v>
      </c>
    </row>
    <row r="141" spans="1:15" ht="14.4" x14ac:dyDescent="0.3">
      <c r="A141" s="194"/>
      <c r="B141" s="160"/>
      <c r="C141" s="132" t="s">
        <v>157</v>
      </c>
      <c r="D141" s="111">
        <v>3642</v>
      </c>
      <c r="E141" s="112">
        <v>3642</v>
      </c>
      <c r="F141" s="112"/>
      <c r="G141" s="166"/>
      <c r="H141" s="114">
        <v>3099</v>
      </c>
      <c r="I141" s="112">
        <v>3099</v>
      </c>
      <c r="J141" s="112">
        <v>0</v>
      </c>
      <c r="K141" s="115">
        <v>0</v>
      </c>
      <c r="L141" s="113">
        <v>3099</v>
      </c>
      <c r="M141" s="112">
        <v>3099</v>
      </c>
      <c r="N141" s="112">
        <v>0</v>
      </c>
      <c r="O141" s="115">
        <v>0</v>
      </c>
    </row>
    <row r="142" spans="1:15" ht="14.4" x14ac:dyDescent="0.3">
      <c r="A142" s="194"/>
      <c r="B142" s="160"/>
      <c r="C142" s="196" t="s">
        <v>1965</v>
      </c>
      <c r="D142" s="111">
        <v>2486</v>
      </c>
      <c r="E142" s="112"/>
      <c r="F142" s="112">
        <v>2486</v>
      </c>
      <c r="G142" s="166"/>
      <c r="H142" s="114">
        <v>2486</v>
      </c>
      <c r="I142" s="112">
        <v>0</v>
      </c>
      <c r="J142" s="112">
        <v>2486</v>
      </c>
      <c r="K142" s="115">
        <v>0</v>
      </c>
      <c r="L142" s="113">
        <v>3451</v>
      </c>
      <c r="M142" s="112">
        <v>0</v>
      </c>
      <c r="N142" s="112">
        <v>3451</v>
      </c>
      <c r="O142" s="115">
        <v>0</v>
      </c>
    </row>
    <row r="143" spans="1:15" ht="14.4" x14ac:dyDescent="0.3">
      <c r="A143" s="194"/>
      <c r="B143" s="160"/>
      <c r="C143" s="129" t="s">
        <v>207</v>
      </c>
      <c r="D143" s="111">
        <v>5400</v>
      </c>
      <c r="E143" s="112"/>
      <c r="F143" s="112">
        <v>5400</v>
      </c>
      <c r="G143" s="166"/>
      <c r="H143" s="114">
        <v>5400</v>
      </c>
      <c r="I143" s="112">
        <v>0</v>
      </c>
      <c r="J143" s="112">
        <v>5400</v>
      </c>
      <c r="K143" s="115">
        <v>0</v>
      </c>
      <c r="L143" s="113">
        <v>2577</v>
      </c>
      <c r="M143" s="112">
        <v>0</v>
      </c>
      <c r="N143" s="112">
        <v>2577</v>
      </c>
      <c r="O143" s="115">
        <v>0</v>
      </c>
    </row>
    <row r="144" spans="1:15" ht="13.8" x14ac:dyDescent="0.25">
      <c r="A144" s="164"/>
      <c r="B144" s="165"/>
      <c r="C144" s="129" t="s">
        <v>208</v>
      </c>
      <c r="D144" s="111">
        <v>300</v>
      </c>
      <c r="E144" s="112"/>
      <c r="F144" s="112"/>
      <c r="G144" s="166">
        <v>300</v>
      </c>
      <c r="H144" s="114">
        <v>300</v>
      </c>
      <c r="I144" s="112">
        <v>0</v>
      </c>
      <c r="J144" s="112">
        <v>0</v>
      </c>
      <c r="K144" s="115">
        <v>300</v>
      </c>
      <c r="L144" s="113">
        <v>346</v>
      </c>
      <c r="M144" s="112">
        <v>0</v>
      </c>
      <c r="N144" s="112">
        <v>0</v>
      </c>
      <c r="O144" s="115">
        <v>346</v>
      </c>
    </row>
    <row r="145" spans="1:15" ht="28.2" x14ac:dyDescent="0.3">
      <c r="A145" s="194"/>
      <c r="B145" s="160"/>
      <c r="C145" s="129" t="s">
        <v>209</v>
      </c>
      <c r="D145" s="111">
        <v>13360</v>
      </c>
      <c r="E145" s="112">
        <v>13360</v>
      </c>
      <c r="F145" s="112"/>
      <c r="G145" s="166"/>
      <c r="H145" s="114">
        <v>13360</v>
      </c>
      <c r="I145" s="112">
        <v>13360</v>
      </c>
      <c r="J145" s="112">
        <v>0</v>
      </c>
      <c r="K145" s="115">
        <v>0</v>
      </c>
      <c r="L145" s="113">
        <v>344</v>
      </c>
      <c r="M145" s="112">
        <v>344</v>
      </c>
      <c r="N145" s="112">
        <v>0</v>
      </c>
      <c r="O145" s="115">
        <v>0</v>
      </c>
    </row>
    <row r="146" spans="1:15" ht="14.4" x14ac:dyDescent="0.3">
      <c r="A146" s="194"/>
      <c r="B146" s="160"/>
      <c r="C146" s="129" t="s">
        <v>233</v>
      </c>
      <c r="D146" s="111">
        <v>535</v>
      </c>
      <c r="E146" s="112">
        <v>535</v>
      </c>
      <c r="F146" s="112"/>
      <c r="G146" s="113"/>
      <c r="H146" s="114">
        <v>535</v>
      </c>
      <c r="I146" s="112">
        <v>535</v>
      </c>
      <c r="J146" s="112">
        <v>0</v>
      </c>
      <c r="K146" s="115">
        <v>0</v>
      </c>
      <c r="L146" s="113">
        <v>0</v>
      </c>
      <c r="M146" s="112">
        <v>0</v>
      </c>
      <c r="N146" s="112">
        <v>0</v>
      </c>
      <c r="O146" s="116">
        <v>0</v>
      </c>
    </row>
    <row r="147" spans="1:15" ht="14.4" x14ac:dyDescent="0.3">
      <c r="A147" s="194"/>
      <c r="B147" s="160"/>
      <c r="C147" s="129" t="s">
        <v>234</v>
      </c>
      <c r="D147" s="111">
        <v>2592</v>
      </c>
      <c r="E147" s="112">
        <v>2592</v>
      </c>
      <c r="F147" s="112"/>
      <c r="G147" s="113"/>
      <c r="H147" s="114">
        <v>2592</v>
      </c>
      <c r="I147" s="112">
        <v>2592</v>
      </c>
      <c r="J147" s="112">
        <v>0</v>
      </c>
      <c r="K147" s="115">
        <v>0</v>
      </c>
      <c r="L147" s="113">
        <v>1092</v>
      </c>
      <c r="M147" s="112">
        <v>1092</v>
      </c>
      <c r="N147" s="112">
        <v>0</v>
      </c>
      <c r="O147" s="116">
        <v>0</v>
      </c>
    </row>
    <row r="148" spans="1:15" ht="14.4" x14ac:dyDescent="0.3">
      <c r="A148" s="194"/>
      <c r="B148" s="160"/>
      <c r="C148" s="196" t="s">
        <v>235</v>
      </c>
      <c r="D148" s="111">
        <v>2000</v>
      </c>
      <c r="E148" s="112">
        <v>2000</v>
      </c>
      <c r="F148" s="112"/>
      <c r="G148" s="113"/>
      <c r="H148" s="114">
        <v>2000</v>
      </c>
      <c r="I148" s="112">
        <v>2000</v>
      </c>
      <c r="J148" s="112">
        <v>0</v>
      </c>
      <c r="K148" s="115">
        <v>0</v>
      </c>
      <c r="L148" s="113">
        <v>1000</v>
      </c>
      <c r="M148" s="112">
        <v>1000</v>
      </c>
      <c r="N148" s="112">
        <v>0</v>
      </c>
      <c r="O148" s="116">
        <v>0</v>
      </c>
    </row>
    <row r="149" spans="1:15" ht="14.4" x14ac:dyDescent="0.3">
      <c r="A149" s="194"/>
      <c r="B149" s="160"/>
      <c r="C149" s="196" t="s">
        <v>367</v>
      </c>
      <c r="D149" s="111"/>
      <c r="E149" s="112"/>
      <c r="F149" s="112"/>
      <c r="G149" s="113"/>
      <c r="H149" s="114">
        <v>8823</v>
      </c>
      <c r="I149" s="112">
        <v>8823</v>
      </c>
      <c r="J149" s="112">
        <v>0</v>
      </c>
      <c r="K149" s="115">
        <v>0</v>
      </c>
      <c r="L149" s="113">
        <v>6155</v>
      </c>
      <c r="M149" s="112">
        <v>6155</v>
      </c>
      <c r="N149" s="112">
        <v>0</v>
      </c>
      <c r="O149" s="116">
        <v>0</v>
      </c>
    </row>
    <row r="150" spans="1:15" ht="28.2" x14ac:dyDescent="0.3">
      <c r="A150" s="194"/>
      <c r="B150" s="160"/>
      <c r="C150" s="196" t="s">
        <v>411</v>
      </c>
      <c r="D150" s="111"/>
      <c r="E150" s="112"/>
      <c r="F150" s="112"/>
      <c r="G150" s="113"/>
      <c r="H150" s="114">
        <v>481</v>
      </c>
      <c r="I150" s="112">
        <v>481</v>
      </c>
      <c r="J150" s="112">
        <v>0</v>
      </c>
      <c r="K150" s="115">
        <v>0</v>
      </c>
      <c r="L150" s="113">
        <v>165</v>
      </c>
      <c r="M150" s="112">
        <v>165</v>
      </c>
      <c r="N150" s="112">
        <v>0</v>
      </c>
      <c r="O150" s="116">
        <v>0</v>
      </c>
    </row>
    <row r="151" spans="1:15" ht="14.4" x14ac:dyDescent="0.3">
      <c r="A151" s="194"/>
      <c r="B151" s="160"/>
      <c r="C151" s="129"/>
      <c r="D151" s="111"/>
      <c r="E151" s="112"/>
      <c r="F151" s="112"/>
      <c r="G151" s="113"/>
      <c r="H151" s="114"/>
      <c r="I151" s="112"/>
      <c r="J151" s="112"/>
      <c r="K151" s="115"/>
      <c r="L151" s="113"/>
      <c r="M151" s="112"/>
      <c r="N151" s="112"/>
      <c r="O151" s="116"/>
    </row>
    <row r="152" spans="1:15" ht="14.4" x14ac:dyDescent="0.3">
      <c r="A152" s="194"/>
      <c r="B152" s="160"/>
      <c r="C152" s="187" t="s">
        <v>25</v>
      </c>
      <c r="D152" s="85">
        <f t="shared" ref="D152:O152" si="5">SUM(D133:D151)</f>
        <v>135931</v>
      </c>
      <c r="E152" s="86">
        <f t="shared" si="5"/>
        <v>119599</v>
      </c>
      <c r="F152" s="86">
        <f t="shared" si="5"/>
        <v>16032</v>
      </c>
      <c r="G152" s="87">
        <f t="shared" si="5"/>
        <v>300</v>
      </c>
      <c r="H152" s="88">
        <v>147777</v>
      </c>
      <c r="I152" s="86">
        <v>130362</v>
      </c>
      <c r="J152" s="86">
        <v>17115</v>
      </c>
      <c r="K152" s="89">
        <v>300</v>
      </c>
      <c r="L152" s="87">
        <f t="shared" si="5"/>
        <v>121962</v>
      </c>
      <c r="M152" s="86">
        <f t="shared" si="5"/>
        <v>106359</v>
      </c>
      <c r="N152" s="86">
        <f t="shared" si="5"/>
        <v>15257</v>
      </c>
      <c r="O152" s="90">
        <f t="shared" si="5"/>
        <v>346</v>
      </c>
    </row>
    <row r="153" spans="1:15" ht="14.4" x14ac:dyDescent="0.3">
      <c r="A153" s="194"/>
      <c r="B153" s="169"/>
      <c r="C153" s="187"/>
      <c r="D153" s="188"/>
      <c r="E153" s="189"/>
      <c r="F153" s="189"/>
      <c r="G153" s="193"/>
      <c r="H153" s="191"/>
      <c r="I153" s="189"/>
      <c r="J153" s="189"/>
      <c r="K153" s="192"/>
      <c r="L153" s="193"/>
      <c r="M153" s="189"/>
      <c r="N153" s="189"/>
      <c r="O153" s="203"/>
    </row>
    <row r="154" spans="1:15" x14ac:dyDescent="0.3">
      <c r="A154" s="194"/>
      <c r="B154" s="204"/>
      <c r="C154" s="129" t="s">
        <v>155</v>
      </c>
      <c r="D154" s="111"/>
      <c r="E154" s="112"/>
      <c r="F154" s="112"/>
      <c r="G154" s="113"/>
      <c r="H154" s="114"/>
      <c r="I154" s="112"/>
      <c r="J154" s="112"/>
      <c r="K154" s="115"/>
      <c r="L154" s="113"/>
      <c r="M154" s="112"/>
      <c r="N154" s="112"/>
      <c r="O154" s="116"/>
    </row>
    <row r="155" spans="1:15" ht="13.8" x14ac:dyDescent="0.25">
      <c r="A155" s="72"/>
      <c r="B155" s="169"/>
      <c r="C155" s="129" t="s">
        <v>210</v>
      </c>
      <c r="D155" s="75">
        <v>5000</v>
      </c>
      <c r="E155" s="76">
        <v>5000</v>
      </c>
      <c r="F155" s="76"/>
      <c r="G155" s="77"/>
      <c r="H155" s="78">
        <v>5000</v>
      </c>
      <c r="I155" s="76">
        <v>5000</v>
      </c>
      <c r="J155" s="76">
        <v>0</v>
      </c>
      <c r="K155" s="79">
        <v>0</v>
      </c>
      <c r="L155" s="77">
        <v>5329</v>
      </c>
      <c r="M155" s="76">
        <v>5329</v>
      </c>
      <c r="N155" s="76">
        <v>0</v>
      </c>
      <c r="O155" s="80">
        <v>0</v>
      </c>
    </row>
    <row r="156" spans="1:15" ht="13.8" x14ac:dyDescent="0.25">
      <c r="A156" s="72"/>
      <c r="B156" s="169"/>
      <c r="C156" s="129" t="s">
        <v>211</v>
      </c>
      <c r="D156" s="75">
        <v>11000</v>
      </c>
      <c r="E156" s="76">
        <v>11000</v>
      </c>
      <c r="F156" s="76"/>
      <c r="G156" s="77"/>
      <c r="H156" s="78">
        <v>11000</v>
      </c>
      <c r="I156" s="76">
        <v>11000</v>
      </c>
      <c r="J156" s="76">
        <v>0</v>
      </c>
      <c r="K156" s="79">
        <v>0</v>
      </c>
      <c r="L156" s="77">
        <v>0</v>
      </c>
      <c r="M156" s="76">
        <v>0</v>
      </c>
      <c r="N156" s="76">
        <v>0</v>
      </c>
      <c r="O156" s="80">
        <v>0</v>
      </c>
    </row>
    <row r="157" spans="1:15" ht="27.6" x14ac:dyDescent="0.25">
      <c r="A157" s="72"/>
      <c r="B157" s="169"/>
      <c r="C157" s="129" t="s">
        <v>236</v>
      </c>
      <c r="D157" s="75">
        <v>136000</v>
      </c>
      <c r="E157" s="76">
        <v>136000</v>
      </c>
      <c r="F157" s="76"/>
      <c r="G157" s="77"/>
      <c r="H157" s="78">
        <v>136000</v>
      </c>
      <c r="I157" s="76">
        <v>136000</v>
      </c>
      <c r="J157" s="76">
        <v>0</v>
      </c>
      <c r="K157" s="79">
        <v>0</v>
      </c>
      <c r="L157" s="77">
        <v>0</v>
      </c>
      <c r="M157" s="76">
        <v>0</v>
      </c>
      <c r="N157" s="76">
        <v>0</v>
      </c>
      <c r="O157" s="80">
        <v>0</v>
      </c>
    </row>
    <row r="158" spans="1:15" ht="27.6" x14ac:dyDescent="0.25">
      <c r="A158" s="72"/>
      <c r="B158" s="169"/>
      <c r="C158" s="129" t="s">
        <v>237</v>
      </c>
      <c r="D158" s="111">
        <v>30342</v>
      </c>
      <c r="E158" s="112">
        <v>30342</v>
      </c>
      <c r="F158" s="112"/>
      <c r="G158" s="113"/>
      <c r="H158" s="114">
        <v>30342</v>
      </c>
      <c r="I158" s="112">
        <v>30342</v>
      </c>
      <c r="J158" s="112">
        <v>0</v>
      </c>
      <c r="K158" s="115">
        <v>0</v>
      </c>
      <c r="L158" s="113">
        <v>0</v>
      </c>
      <c r="M158" s="112">
        <v>0</v>
      </c>
      <c r="N158" s="112">
        <v>0</v>
      </c>
      <c r="O158" s="116">
        <v>0</v>
      </c>
    </row>
    <row r="159" spans="1:15" ht="27.6" x14ac:dyDescent="0.25">
      <c r="A159" s="72"/>
      <c r="B159" s="169"/>
      <c r="C159" s="129" t="s">
        <v>238</v>
      </c>
      <c r="D159" s="111">
        <v>26368</v>
      </c>
      <c r="E159" s="112">
        <v>26368</v>
      </c>
      <c r="F159" s="112"/>
      <c r="G159" s="113"/>
      <c r="H159" s="114">
        <v>26368</v>
      </c>
      <c r="I159" s="112">
        <v>26368</v>
      </c>
      <c r="J159" s="112">
        <v>0</v>
      </c>
      <c r="K159" s="115">
        <v>0</v>
      </c>
      <c r="L159" s="113">
        <v>26987</v>
      </c>
      <c r="M159" s="112">
        <v>26987</v>
      </c>
      <c r="N159" s="112">
        <v>0</v>
      </c>
      <c r="O159" s="116">
        <v>0</v>
      </c>
    </row>
    <row r="160" spans="1:15" ht="13.8" x14ac:dyDescent="0.25">
      <c r="A160" s="72"/>
      <c r="B160" s="169"/>
      <c r="C160" s="129" t="s">
        <v>239</v>
      </c>
      <c r="D160" s="111">
        <v>48080</v>
      </c>
      <c r="E160" s="112">
        <v>48080</v>
      </c>
      <c r="F160" s="112"/>
      <c r="G160" s="113"/>
      <c r="H160" s="114">
        <v>60267</v>
      </c>
      <c r="I160" s="112">
        <v>60267</v>
      </c>
      <c r="J160" s="112">
        <v>0</v>
      </c>
      <c r="K160" s="115">
        <v>0</v>
      </c>
      <c r="L160" s="113">
        <v>59663</v>
      </c>
      <c r="M160" s="112">
        <v>59663</v>
      </c>
      <c r="N160" s="112">
        <v>0</v>
      </c>
      <c r="O160" s="116">
        <v>0</v>
      </c>
    </row>
    <row r="161" spans="1:15" ht="27.6" x14ac:dyDescent="0.25">
      <c r="A161" s="72"/>
      <c r="B161" s="169"/>
      <c r="C161" s="129" t="s">
        <v>240</v>
      </c>
      <c r="D161" s="111">
        <v>305317</v>
      </c>
      <c r="E161" s="112">
        <v>305317</v>
      </c>
      <c r="F161" s="112"/>
      <c r="G161" s="113"/>
      <c r="H161" s="114">
        <v>305317</v>
      </c>
      <c r="I161" s="112">
        <v>305317</v>
      </c>
      <c r="J161" s="112">
        <v>0</v>
      </c>
      <c r="K161" s="115">
        <v>0</v>
      </c>
      <c r="L161" s="113">
        <v>304355</v>
      </c>
      <c r="M161" s="112">
        <v>304355</v>
      </c>
      <c r="N161" s="112">
        <v>0</v>
      </c>
      <c r="O161" s="116">
        <v>0</v>
      </c>
    </row>
    <row r="162" spans="1:15" ht="13.8" x14ac:dyDescent="0.25">
      <c r="A162" s="72"/>
      <c r="B162" s="169"/>
      <c r="C162" s="129" t="s">
        <v>241</v>
      </c>
      <c r="D162" s="111">
        <v>57213</v>
      </c>
      <c r="E162" s="112">
        <v>57213</v>
      </c>
      <c r="F162" s="112"/>
      <c r="G162" s="113"/>
      <c r="H162" s="114">
        <v>72220</v>
      </c>
      <c r="I162" s="112">
        <v>72220</v>
      </c>
      <c r="J162" s="112">
        <v>0</v>
      </c>
      <c r="K162" s="115">
        <v>0</v>
      </c>
      <c r="L162" s="113">
        <v>72221</v>
      </c>
      <c r="M162" s="112">
        <v>72221</v>
      </c>
      <c r="N162" s="112">
        <v>0</v>
      </c>
      <c r="O162" s="116">
        <v>0</v>
      </c>
    </row>
    <row r="163" spans="1:15" ht="13.8" x14ac:dyDescent="0.25">
      <c r="A163" s="72"/>
      <c r="B163" s="169"/>
      <c r="C163" s="196" t="s">
        <v>242</v>
      </c>
      <c r="D163" s="111">
        <v>13018</v>
      </c>
      <c r="E163" s="112">
        <v>13018</v>
      </c>
      <c r="F163" s="112"/>
      <c r="G163" s="113"/>
      <c r="H163" s="114">
        <v>13018</v>
      </c>
      <c r="I163" s="112">
        <v>13018</v>
      </c>
      <c r="J163" s="112">
        <v>0</v>
      </c>
      <c r="K163" s="115">
        <v>0</v>
      </c>
      <c r="L163" s="113">
        <v>13018</v>
      </c>
      <c r="M163" s="112">
        <v>13018</v>
      </c>
      <c r="N163" s="112">
        <v>0</v>
      </c>
      <c r="O163" s="116">
        <v>0</v>
      </c>
    </row>
    <row r="164" spans="1:15" ht="13.8" x14ac:dyDescent="0.25">
      <c r="A164" s="72"/>
      <c r="B164" s="169"/>
      <c r="C164" s="196" t="s">
        <v>364</v>
      </c>
      <c r="D164" s="111"/>
      <c r="E164" s="112"/>
      <c r="F164" s="112"/>
      <c r="G164" s="113"/>
      <c r="H164" s="114">
        <v>5722</v>
      </c>
      <c r="I164" s="112">
        <v>5722</v>
      </c>
      <c r="J164" s="112">
        <v>0</v>
      </c>
      <c r="K164" s="115">
        <v>0</v>
      </c>
      <c r="L164" s="113">
        <v>5721</v>
      </c>
      <c r="M164" s="112">
        <v>5721</v>
      </c>
      <c r="N164" s="112">
        <v>0</v>
      </c>
      <c r="O164" s="116">
        <v>0</v>
      </c>
    </row>
    <row r="165" spans="1:15" ht="27.6" x14ac:dyDescent="0.25">
      <c r="A165" s="72"/>
      <c r="B165" s="169"/>
      <c r="C165" s="196" t="s">
        <v>376</v>
      </c>
      <c r="D165" s="111"/>
      <c r="E165" s="112"/>
      <c r="F165" s="112"/>
      <c r="G165" s="113"/>
      <c r="H165" s="114">
        <v>331</v>
      </c>
      <c r="I165" s="112">
        <v>331</v>
      </c>
      <c r="J165" s="112">
        <v>0</v>
      </c>
      <c r="K165" s="115">
        <v>0</v>
      </c>
      <c r="L165" s="113">
        <v>331</v>
      </c>
      <c r="M165" s="112">
        <v>331</v>
      </c>
      <c r="N165" s="112">
        <v>0</v>
      </c>
      <c r="O165" s="116">
        <v>0</v>
      </c>
    </row>
    <row r="166" spans="1:15" ht="13.8" x14ac:dyDescent="0.25">
      <c r="A166" s="72"/>
      <c r="B166" s="169"/>
      <c r="C166" s="129"/>
      <c r="D166" s="75"/>
      <c r="E166" s="76"/>
      <c r="F166" s="76"/>
      <c r="G166" s="77"/>
      <c r="H166" s="78"/>
      <c r="I166" s="76"/>
      <c r="J166" s="76"/>
      <c r="K166" s="79"/>
      <c r="L166" s="77"/>
      <c r="M166" s="76"/>
      <c r="N166" s="76"/>
      <c r="O166" s="80"/>
    </row>
    <row r="167" spans="1:15" ht="13.8" x14ac:dyDescent="0.25">
      <c r="A167" s="72"/>
      <c r="B167" s="169"/>
      <c r="C167" s="187" t="s">
        <v>25</v>
      </c>
      <c r="D167" s="188">
        <f t="shared" ref="D167:O167" si="6">SUM(D154:D166)</f>
        <v>632338</v>
      </c>
      <c r="E167" s="189">
        <f t="shared" si="6"/>
        <v>632338</v>
      </c>
      <c r="F167" s="189">
        <f t="shared" si="6"/>
        <v>0</v>
      </c>
      <c r="G167" s="193">
        <f t="shared" si="6"/>
        <v>0</v>
      </c>
      <c r="H167" s="191">
        <v>665585</v>
      </c>
      <c r="I167" s="189">
        <v>665585</v>
      </c>
      <c r="J167" s="189">
        <v>0</v>
      </c>
      <c r="K167" s="192">
        <v>0</v>
      </c>
      <c r="L167" s="193">
        <f t="shared" si="6"/>
        <v>487625</v>
      </c>
      <c r="M167" s="189">
        <f t="shared" si="6"/>
        <v>487625</v>
      </c>
      <c r="N167" s="189">
        <f t="shared" si="6"/>
        <v>0</v>
      </c>
      <c r="O167" s="203">
        <f t="shared" si="6"/>
        <v>0</v>
      </c>
    </row>
    <row r="168" spans="1:15" ht="13.8" x14ac:dyDescent="0.25">
      <c r="A168" s="72"/>
      <c r="B168" s="169"/>
      <c r="C168" s="187"/>
      <c r="D168" s="188"/>
      <c r="E168" s="189"/>
      <c r="F168" s="189"/>
      <c r="G168" s="193"/>
      <c r="H168" s="191"/>
      <c r="I168" s="189"/>
      <c r="J168" s="189"/>
      <c r="K168" s="192"/>
      <c r="L168" s="193"/>
      <c r="M168" s="189"/>
      <c r="N168" s="189"/>
      <c r="O168" s="203"/>
    </row>
    <row r="169" spans="1:15" ht="14.4" x14ac:dyDescent="0.3">
      <c r="A169" s="194"/>
      <c r="B169" s="169"/>
      <c r="C169" s="180" t="s">
        <v>53</v>
      </c>
      <c r="D169" s="181">
        <f t="shared" ref="D169:O169" si="7">D152+D167</f>
        <v>768269</v>
      </c>
      <c r="E169" s="182">
        <f t="shared" si="7"/>
        <v>751937</v>
      </c>
      <c r="F169" s="182">
        <f t="shared" si="7"/>
        <v>16032</v>
      </c>
      <c r="G169" s="186">
        <f t="shared" si="7"/>
        <v>300</v>
      </c>
      <c r="H169" s="184">
        <v>813362</v>
      </c>
      <c r="I169" s="182">
        <v>795947</v>
      </c>
      <c r="J169" s="182">
        <v>17115</v>
      </c>
      <c r="K169" s="185">
        <v>300</v>
      </c>
      <c r="L169" s="186">
        <f t="shared" si="7"/>
        <v>609587</v>
      </c>
      <c r="M169" s="182">
        <f t="shared" si="7"/>
        <v>593984</v>
      </c>
      <c r="N169" s="182">
        <f t="shared" si="7"/>
        <v>15257</v>
      </c>
      <c r="O169" s="186">
        <f t="shared" si="7"/>
        <v>346</v>
      </c>
    </row>
    <row r="170" spans="1:15" ht="14.4" x14ac:dyDescent="0.3">
      <c r="A170" s="194"/>
      <c r="B170" s="169"/>
      <c r="C170" s="180"/>
      <c r="D170" s="181"/>
      <c r="E170" s="182"/>
      <c r="F170" s="182"/>
      <c r="G170" s="186"/>
      <c r="H170" s="184"/>
      <c r="I170" s="182"/>
      <c r="J170" s="182"/>
      <c r="K170" s="185"/>
      <c r="L170" s="186"/>
      <c r="M170" s="182"/>
      <c r="N170" s="182"/>
      <c r="O170" s="205"/>
    </row>
    <row r="171" spans="1:15" ht="14.4" x14ac:dyDescent="0.3">
      <c r="A171" s="194"/>
      <c r="B171" s="160" t="s">
        <v>19</v>
      </c>
      <c r="C171" s="129" t="s">
        <v>55</v>
      </c>
      <c r="D171" s="111"/>
      <c r="E171" s="112"/>
      <c r="F171" s="112"/>
      <c r="G171" s="113"/>
      <c r="H171" s="114"/>
      <c r="I171" s="112"/>
      <c r="J171" s="112"/>
      <c r="K171" s="115"/>
      <c r="L171" s="113"/>
      <c r="M171" s="112"/>
      <c r="N171" s="112"/>
      <c r="O171" s="116"/>
    </row>
    <row r="172" spans="1:15" ht="14.4" x14ac:dyDescent="0.3">
      <c r="A172" s="194"/>
      <c r="B172" s="206"/>
      <c r="C172" s="129" t="s">
        <v>68</v>
      </c>
      <c r="D172" s="111"/>
      <c r="E172" s="112"/>
      <c r="F172" s="112"/>
      <c r="G172" s="113"/>
      <c r="H172" s="114"/>
      <c r="I172" s="112"/>
      <c r="J172" s="112"/>
      <c r="K172" s="115"/>
      <c r="L172" s="113"/>
      <c r="M172" s="112"/>
      <c r="N172" s="112"/>
      <c r="O172" s="116"/>
    </row>
    <row r="173" spans="1:15" ht="14.4" x14ac:dyDescent="0.3">
      <c r="A173" s="194"/>
      <c r="B173" s="206"/>
      <c r="C173" s="196" t="s">
        <v>243</v>
      </c>
      <c r="D173" s="111">
        <v>2500</v>
      </c>
      <c r="E173" s="112">
        <v>2500</v>
      </c>
      <c r="F173" s="112"/>
      <c r="G173" s="113"/>
      <c r="H173" s="114">
        <v>2500</v>
      </c>
      <c r="I173" s="112">
        <v>2500</v>
      </c>
      <c r="J173" s="112">
        <v>0</v>
      </c>
      <c r="K173" s="115">
        <v>0</v>
      </c>
      <c r="L173" s="113">
        <v>0</v>
      </c>
      <c r="M173" s="112">
        <v>0</v>
      </c>
      <c r="N173" s="112">
        <v>0</v>
      </c>
      <c r="O173" s="116">
        <v>0</v>
      </c>
    </row>
    <row r="174" spans="1:15" ht="14.4" x14ac:dyDescent="0.3">
      <c r="A174" s="194"/>
      <c r="B174" s="206"/>
      <c r="C174" s="196" t="s">
        <v>244</v>
      </c>
      <c r="D174" s="111">
        <v>2260</v>
      </c>
      <c r="E174" s="112">
        <v>2260</v>
      </c>
      <c r="F174" s="112"/>
      <c r="G174" s="113"/>
      <c r="H174" s="114">
        <v>2260</v>
      </c>
      <c r="I174" s="112">
        <v>2260</v>
      </c>
      <c r="J174" s="112">
        <v>0</v>
      </c>
      <c r="K174" s="115">
        <v>0</v>
      </c>
      <c r="L174" s="113">
        <v>0</v>
      </c>
      <c r="M174" s="112">
        <v>0</v>
      </c>
      <c r="N174" s="112">
        <v>0</v>
      </c>
      <c r="O174" s="116">
        <v>0</v>
      </c>
    </row>
    <row r="175" spans="1:15" ht="14.4" x14ac:dyDescent="0.3">
      <c r="A175" s="194"/>
      <c r="B175" s="206"/>
      <c r="C175" s="196" t="s">
        <v>400</v>
      </c>
      <c r="D175" s="111"/>
      <c r="E175" s="112"/>
      <c r="F175" s="112"/>
      <c r="G175" s="113"/>
      <c r="H175" s="114">
        <v>7451</v>
      </c>
      <c r="I175" s="112">
        <v>7451</v>
      </c>
      <c r="J175" s="112">
        <v>0</v>
      </c>
      <c r="K175" s="115">
        <v>0</v>
      </c>
      <c r="L175" s="113">
        <v>7451</v>
      </c>
      <c r="M175" s="112">
        <v>7451</v>
      </c>
      <c r="N175" s="112">
        <v>0</v>
      </c>
      <c r="O175" s="116">
        <v>0</v>
      </c>
    </row>
    <row r="176" spans="1:15" ht="14.4" x14ac:dyDescent="0.3">
      <c r="A176" s="194"/>
      <c r="B176" s="206"/>
      <c r="C176" s="129"/>
      <c r="D176" s="75"/>
      <c r="E176" s="76"/>
      <c r="F176" s="112"/>
      <c r="G176" s="113"/>
      <c r="H176" s="114"/>
      <c r="I176" s="112"/>
      <c r="J176" s="112"/>
      <c r="K176" s="115"/>
      <c r="L176" s="77"/>
      <c r="M176" s="76"/>
      <c r="N176" s="112"/>
      <c r="O176" s="116"/>
    </row>
    <row r="177" spans="1:15" x14ac:dyDescent="0.3">
      <c r="A177" s="207"/>
      <c r="B177" s="169"/>
      <c r="C177" s="187" t="s">
        <v>25</v>
      </c>
      <c r="D177" s="188">
        <f t="shared" ref="D177:O177" si="8">SUM(D173:D176)</f>
        <v>4760</v>
      </c>
      <c r="E177" s="189">
        <f t="shared" si="8"/>
        <v>4760</v>
      </c>
      <c r="F177" s="189">
        <f t="shared" si="8"/>
        <v>0</v>
      </c>
      <c r="G177" s="193">
        <f t="shared" si="8"/>
        <v>0</v>
      </c>
      <c r="H177" s="191">
        <v>12211</v>
      </c>
      <c r="I177" s="189">
        <v>12211</v>
      </c>
      <c r="J177" s="189">
        <v>0</v>
      </c>
      <c r="K177" s="192">
        <v>0</v>
      </c>
      <c r="L177" s="193">
        <f t="shared" si="8"/>
        <v>7451</v>
      </c>
      <c r="M177" s="189">
        <f t="shared" si="8"/>
        <v>7451</v>
      </c>
      <c r="N177" s="189">
        <f t="shared" si="8"/>
        <v>0</v>
      </c>
      <c r="O177" s="203">
        <f t="shared" si="8"/>
        <v>0</v>
      </c>
    </row>
    <row r="178" spans="1:15" ht="13.8" x14ac:dyDescent="0.25">
      <c r="A178" s="127"/>
      <c r="B178" s="160"/>
      <c r="C178" s="129"/>
      <c r="D178" s="111"/>
      <c r="E178" s="112"/>
      <c r="F178" s="112"/>
      <c r="G178" s="113"/>
      <c r="H178" s="114"/>
      <c r="I178" s="112"/>
      <c r="J178" s="112"/>
      <c r="K178" s="115"/>
      <c r="L178" s="113"/>
      <c r="M178" s="112"/>
      <c r="N178" s="112"/>
      <c r="O178" s="116"/>
    </row>
    <row r="179" spans="1:15" ht="13.8" x14ac:dyDescent="0.25">
      <c r="A179" s="127"/>
      <c r="B179" s="160"/>
      <c r="C179" s="129" t="s">
        <v>69</v>
      </c>
      <c r="D179" s="111"/>
      <c r="E179" s="112"/>
      <c r="F179" s="112"/>
      <c r="G179" s="113"/>
      <c r="H179" s="114"/>
      <c r="I179" s="112"/>
      <c r="J179" s="112"/>
      <c r="K179" s="115"/>
      <c r="L179" s="113"/>
      <c r="M179" s="112"/>
      <c r="N179" s="112"/>
      <c r="O179" s="116"/>
    </row>
    <row r="180" spans="1:15" ht="13.8" x14ac:dyDescent="0.25">
      <c r="A180" s="127"/>
      <c r="B180" s="160"/>
      <c r="C180" s="129" t="s">
        <v>224</v>
      </c>
      <c r="D180" s="111">
        <v>400</v>
      </c>
      <c r="E180" s="112">
        <v>400</v>
      </c>
      <c r="F180" s="112"/>
      <c r="G180" s="113"/>
      <c r="H180" s="114">
        <v>400</v>
      </c>
      <c r="I180" s="112">
        <v>400</v>
      </c>
      <c r="J180" s="112">
        <v>0</v>
      </c>
      <c r="K180" s="115">
        <v>0</v>
      </c>
      <c r="L180" s="113">
        <v>616</v>
      </c>
      <c r="M180" s="112">
        <v>616</v>
      </c>
      <c r="N180" s="112">
        <v>0</v>
      </c>
      <c r="O180" s="116">
        <v>0</v>
      </c>
    </row>
    <row r="181" spans="1:15" ht="14.4" x14ac:dyDescent="0.3">
      <c r="A181" s="72"/>
      <c r="B181" s="206"/>
      <c r="C181" s="129"/>
      <c r="D181" s="111"/>
      <c r="E181" s="112"/>
      <c r="F181" s="112"/>
      <c r="G181" s="113"/>
      <c r="H181" s="114"/>
      <c r="I181" s="112"/>
      <c r="J181" s="112"/>
      <c r="K181" s="115"/>
      <c r="L181" s="113"/>
      <c r="M181" s="112"/>
      <c r="N181" s="112"/>
      <c r="O181" s="116"/>
    </row>
    <row r="182" spans="1:15" ht="13.8" x14ac:dyDescent="0.25">
      <c r="A182" s="72"/>
      <c r="B182" s="168"/>
      <c r="C182" s="187" t="s">
        <v>25</v>
      </c>
      <c r="D182" s="188">
        <f t="shared" ref="D182:O182" si="9">SUM(D180:D181)</f>
        <v>400</v>
      </c>
      <c r="E182" s="189">
        <f t="shared" si="9"/>
        <v>400</v>
      </c>
      <c r="F182" s="189">
        <f t="shared" si="9"/>
        <v>0</v>
      </c>
      <c r="G182" s="193">
        <f t="shared" si="9"/>
        <v>0</v>
      </c>
      <c r="H182" s="191">
        <v>400</v>
      </c>
      <c r="I182" s="189">
        <v>400</v>
      </c>
      <c r="J182" s="189">
        <v>0</v>
      </c>
      <c r="K182" s="192">
        <v>0</v>
      </c>
      <c r="L182" s="193">
        <f t="shared" si="9"/>
        <v>616</v>
      </c>
      <c r="M182" s="189">
        <f t="shared" si="9"/>
        <v>616</v>
      </c>
      <c r="N182" s="189">
        <f t="shared" si="9"/>
        <v>0</v>
      </c>
      <c r="O182" s="203">
        <f t="shared" si="9"/>
        <v>0</v>
      </c>
    </row>
    <row r="183" spans="1:15" ht="13.8" x14ac:dyDescent="0.25">
      <c r="A183" s="72"/>
      <c r="B183" s="168"/>
      <c r="C183" s="187"/>
      <c r="D183" s="188"/>
      <c r="E183" s="189"/>
      <c r="F183" s="189"/>
      <c r="G183" s="193"/>
      <c r="H183" s="191"/>
      <c r="I183" s="189"/>
      <c r="J183" s="189"/>
      <c r="K183" s="192"/>
      <c r="L183" s="193"/>
      <c r="M183" s="189"/>
      <c r="N183" s="189"/>
      <c r="O183" s="203"/>
    </row>
    <row r="184" spans="1:15" ht="14.4" x14ac:dyDescent="0.3">
      <c r="A184" s="72"/>
      <c r="B184" s="168"/>
      <c r="C184" s="180" t="s">
        <v>59</v>
      </c>
      <c r="D184" s="181">
        <f t="shared" ref="D184:O184" si="10">D177+D182</f>
        <v>5160</v>
      </c>
      <c r="E184" s="182">
        <f t="shared" si="10"/>
        <v>5160</v>
      </c>
      <c r="F184" s="182">
        <f t="shared" si="10"/>
        <v>0</v>
      </c>
      <c r="G184" s="186">
        <f t="shared" si="10"/>
        <v>0</v>
      </c>
      <c r="H184" s="184">
        <v>12611</v>
      </c>
      <c r="I184" s="182">
        <v>12611</v>
      </c>
      <c r="J184" s="182">
        <v>0</v>
      </c>
      <c r="K184" s="185">
        <v>0</v>
      </c>
      <c r="L184" s="186">
        <f t="shared" si="10"/>
        <v>8067</v>
      </c>
      <c r="M184" s="182">
        <f t="shared" si="10"/>
        <v>8067</v>
      </c>
      <c r="N184" s="182">
        <f t="shared" si="10"/>
        <v>0</v>
      </c>
      <c r="O184" s="205">
        <f t="shared" si="10"/>
        <v>0</v>
      </c>
    </row>
    <row r="185" spans="1:15" ht="13.8" x14ac:dyDescent="0.25">
      <c r="A185" s="72"/>
      <c r="B185" s="168"/>
      <c r="C185" s="187"/>
      <c r="D185" s="188"/>
      <c r="E185" s="189"/>
      <c r="F185" s="189"/>
      <c r="G185" s="193"/>
      <c r="H185" s="191"/>
      <c r="I185" s="189"/>
      <c r="J185" s="189"/>
      <c r="K185" s="192"/>
      <c r="L185" s="193"/>
      <c r="M185" s="189"/>
      <c r="N185" s="189"/>
      <c r="O185" s="203"/>
    </row>
    <row r="186" spans="1:15" ht="13.8" x14ac:dyDescent="0.25">
      <c r="A186" s="72"/>
      <c r="B186" s="160" t="s">
        <v>21</v>
      </c>
      <c r="C186" s="129" t="s">
        <v>2</v>
      </c>
      <c r="D186" s="111"/>
      <c r="E186" s="112"/>
      <c r="F186" s="112"/>
      <c r="G186" s="113"/>
      <c r="H186" s="114"/>
      <c r="I186" s="112"/>
      <c r="J186" s="112"/>
      <c r="K186" s="115"/>
      <c r="L186" s="113"/>
      <c r="M186" s="112"/>
      <c r="N186" s="112"/>
      <c r="O186" s="116"/>
    </row>
    <row r="187" spans="1:15" ht="13.8" x14ac:dyDescent="0.25">
      <c r="A187" s="72"/>
      <c r="B187" s="168"/>
      <c r="C187" s="129" t="s">
        <v>57</v>
      </c>
      <c r="D187" s="111"/>
      <c r="E187" s="112"/>
      <c r="F187" s="112"/>
      <c r="G187" s="113"/>
      <c r="H187" s="114"/>
      <c r="I187" s="112"/>
      <c r="J187" s="112"/>
      <c r="K187" s="115"/>
      <c r="L187" s="113"/>
      <c r="M187" s="112"/>
      <c r="N187" s="112"/>
      <c r="O187" s="116"/>
    </row>
    <row r="188" spans="1:15" ht="13.8" x14ac:dyDescent="0.25">
      <c r="A188" s="72"/>
      <c r="B188" s="168"/>
      <c r="C188" s="129" t="s">
        <v>95</v>
      </c>
      <c r="D188" s="111">
        <v>300</v>
      </c>
      <c r="E188" s="112">
        <v>300</v>
      </c>
      <c r="F188" s="112"/>
      <c r="G188" s="113"/>
      <c r="H188" s="114">
        <v>300</v>
      </c>
      <c r="I188" s="112">
        <v>300</v>
      </c>
      <c r="J188" s="112">
        <v>0</v>
      </c>
      <c r="K188" s="115">
        <v>0</v>
      </c>
      <c r="L188" s="113">
        <v>162</v>
      </c>
      <c r="M188" s="112">
        <v>162</v>
      </c>
      <c r="N188" s="112">
        <v>0</v>
      </c>
      <c r="O188" s="116">
        <v>0</v>
      </c>
    </row>
    <row r="189" spans="1:15" ht="13.8" x14ac:dyDescent="0.25">
      <c r="A189" s="13"/>
      <c r="B189" s="208"/>
      <c r="C189" s="129"/>
      <c r="D189" s="111"/>
      <c r="E189" s="112"/>
      <c r="F189" s="112"/>
      <c r="G189" s="113"/>
      <c r="H189" s="114"/>
      <c r="I189" s="112"/>
      <c r="J189" s="112"/>
      <c r="K189" s="115"/>
      <c r="L189" s="113"/>
      <c r="M189" s="112"/>
      <c r="N189" s="112"/>
      <c r="O189" s="116"/>
    </row>
    <row r="190" spans="1:15" ht="13.8" x14ac:dyDescent="0.25">
      <c r="A190" s="13"/>
      <c r="B190" s="208"/>
      <c r="C190" s="187" t="s">
        <v>25</v>
      </c>
      <c r="D190" s="188">
        <f>SUM(D188:D189)</f>
        <v>300</v>
      </c>
      <c r="E190" s="189">
        <f>SUM(E188:E189)</f>
        <v>300</v>
      </c>
      <c r="F190" s="189">
        <f>SUM(F188:F188)</f>
        <v>0</v>
      </c>
      <c r="G190" s="193">
        <f>SUM(G188:G188)</f>
        <v>0</v>
      </c>
      <c r="H190" s="191">
        <v>300</v>
      </c>
      <c r="I190" s="189">
        <v>300</v>
      </c>
      <c r="J190" s="189">
        <v>0</v>
      </c>
      <c r="K190" s="192">
        <v>0</v>
      </c>
      <c r="L190" s="193">
        <f>SUM(L188:L189)</f>
        <v>162</v>
      </c>
      <c r="M190" s="189">
        <f>SUM(M188:M189)</f>
        <v>162</v>
      </c>
      <c r="N190" s="189">
        <f>SUM(N188:N188)</f>
        <v>0</v>
      </c>
      <c r="O190" s="203">
        <f>SUM(O188:O188)</f>
        <v>0</v>
      </c>
    </row>
    <row r="191" spans="1:15" x14ac:dyDescent="0.3">
      <c r="B191" s="195"/>
      <c r="C191" s="209"/>
      <c r="D191" s="118"/>
      <c r="E191" s="119"/>
      <c r="F191" s="119"/>
      <c r="G191" s="120"/>
      <c r="H191" s="121"/>
      <c r="I191" s="119"/>
      <c r="J191" s="119"/>
      <c r="K191" s="122"/>
      <c r="L191" s="120"/>
      <c r="M191" s="119"/>
      <c r="N191" s="119"/>
      <c r="O191" s="123"/>
    </row>
    <row r="192" spans="1:15" ht="13.8" x14ac:dyDescent="0.25">
      <c r="A192" s="72"/>
      <c r="B192" s="168"/>
      <c r="C192" s="129" t="s">
        <v>70</v>
      </c>
      <c r="D192" s="111"/>
      <c r="E192" s="112"/>
      <c r="F192" s="112"/>
      <c r="G192" s="113"/>
      <c r="H192" s="114"/>
      <c r="I192" s="112"/>
      <c r="J192" s="112"/>
      <c r="K192" s="115"/>
      <c r="L192" s="113"/>
      <c r="M192" s="112"/>
      <c r="N192" s="112"/>
      <c r="O192" s="116"/>
    </row>
    <row r="193" spans="1:15" ht="13.8" x14ac:dyDescent="0.25">
      <c r="A193" s="72"/>
      <c r="B193" s="168"/>
      <c r="C193" s="129" t="s">
        <v>1</v>
      </c>
      <c r="D193" s="111">
        <v>4000</v>
      </c>
      <c r="E193" s="112">
        <v>4000</v>
      </c>
      <c r="F193" s="112"/>
      <c r="G193" s="113"/>
      <c r="H193" s="114">
        <v>4000</v>
      </c>
      <c r="I193" s="112">
        <v>4000</v>
      </c>
      <c r="J193" s="112">
        <v>0</v>
      </c>
      <c r="K193" s="115">
        <v>0</v>
      </c>
      <c r="L193" s="113">
        <v>0</v>
      </c>
      <c r="M193" s="112">
        <v>0</v>
      </c>
      <c r="N193" s="112">
        <v>0</v>
      </c>
      <c r="O193" s="116">
        <v>0</v>
      </c>
    </row>
    <row r="194" spans="1:15" ht="13.8" x14ac:dyDescent="0.25">
      <c r="A194" s="72"/>
      <c r="B194" s="168"/>
      <c r="C194" s="129" t="s">
        <v>381</v>
      </c>
      <c r="D194" s="111">
        <v>10000</v>
      </c>
      <c r="E194" s="112">
        <v>10000</v>
      </c>
      <c r="F194" s="112"/>
      <c r="G194" s="113"/>
      <c r="H194" s="114">
        <v>19000</v>
      </c>
      <c r="I194" s="112">
        <v>19000</v>
      </c>
      <c r="J194" s="112">
        <v>0</v>
      </c>
      <c r="K194" s="115">
        <v>0</v>
      </c>
      <c r="L194" s="113">
        <v>0</v>
      </c>
      <c r="M194" s="112">
        <v>0</v>
      </c>
      <c r="N194" s="112">
        <v>0</v>
      </c>
      <c r="O194" s="116">
        <v>0</v>
      </c>
    </row>
    <row r="195" spans="1:15" ht="13.8" x14ac:dyDescent="0.25">
      <c r="A195" s="72"/>
      <c r="B195" s="168"/>
      <c r="C195" s="129"/>
      <c r="D195" s="111"/>
      <c r="E195" s="112"/>
      <c r="F195" s="112"/>
      <c r="G195" s="113"/>
      <c r="H195" s="114"/>
      <c r="I195" s="112"/>
      <c r="J195" s="112"/>
      <c r="K195" s="115"/>
      <c r="L195" s="113"/>
      <c r="M195" s="112"/>
      <c r="N195" s="112"/>
      <c r="O195" s="116"/>
    </row>
    <row r="196" spans="1:15" ht="13.8" x14ac:dyDescent="0.25">
      <c r="A196" s="72"/>
      <c r="B196" s="168"/>
      <c r="C196" s="187" t="s">
        <v>25</v>
      </c>
      <c r="D196" s="188">
        <f t="shared" ref="D196:O196" si="11">SUM(D193:D194)</f>
        <v>14000</v>
      </c>
      <c r="E196" s="189">
        <f t="shared" si="11"/>
        <v>14000</v>
      </c>
      <c r="F196" s="189">
        <f t="shared" si="11"/>
        <v>0</v>
      </c>
      <c r="G196" s="193">
        <f t="shared" si="11"/>
        <v>0</v>
      </c>
      <c r="H196" s="191">
        <v>23000</v>
      </c>
      <c r="I196" s="189">
        <v>23000</v>
      </c>
      <c r="J196" s="189">
        <v>0</v>
      </c>
      <c r="K196" s="192">
        <v>0</v>
      </c>
      <c r="L196" s="193">
        <f t="shared" si="11"/>
        <v>0</v>
      </c>
      <c r="M196" s="189">
        <f t="shared" si="11"/>
        <v>0</v>
      </c>
      <c r="N196" s="189">
        <f t="shared" si="11"/>
        <v>0</v>
      </c>
      <c r="O196" s="203">
        <f t="shared" si="11"/>
        <v>0</v>
      </c>
    </row>
    <row r="197" spans="1:15" ht="13.8" x14ac:dyDescent="0.25">
      <c r="A197" s="72"/>
      <c r="B197" s="168"/>
      <c r="C197" s="187"/>
      <c r="D197" s="188"/>
      <c r="E197" s="189"/>
      <c r="F197" s="189"/>
      <c r="G197" s="193"/>
      <c r="H197" s="191"/>
      <c r="I197" s="189"/>
      <c r="J197" s="189"/>
      <c r="K197" s="192"/>
      <c r="L197" s="193"/>
      <c r="M197" s="189"/>
      <c r="N197" s="189"/>
      <c r="O197" s="203"/>
    </row>
    <row r="198" spans="1:15" ht="14.4" x14ac:dyDescent="0.3">
      <c r="A198" s="72"/>
      <c r="B198" s="168"/>
      <c r="C198" s="180" t="s">
        <v>38</v>
      </c>
      <c r="D198" s="181">
        <f t="shared" ref="D198:O198" si="12">D196+D190</f>
        <v>14300</v>
      </c>
      <c r="E198" s="182">
        <f t="shared" si="12"/>
        <v>14300</v>
      </c>
      <c r="F198" s="182">
        <f t="shared" si="12"/>
        <v>0</v>
      </c>
      <c r="G198" s="186">
        <f t="shared" si="12"/>
        <v>0</v>
      </c>
      <c r="H198" s="184">
        <v>23300</v>
      </c>
      <c r="I198" s="182">
        <v>23300</v>
      </c>
      <c r="J198" s="182">
        <v>0</v>
      </c>
      <c r="K198" s="185">
        <v>0</v>
      </c>
      <c r="L198" s="186">
        <f t="shared" si="12"/>
        <v>162</v>
      </c>
      <c r="M198" s="182">
        <f t="shared" si="12"/>
        <v>162</v>
      </c>
      <c r="N198" s="182">
        <f t="shared" si="12"/>
        <v>0</v>
      </c>
      <c r="O198" s="205">
        <f t="shared" si="12"/>
        <v>0</v>
      </c>
    </row>
    <row r="199" spans="1:15" ht="13.8" x14ac:dyDescent="0.25">
      <c r="A199" s="72"/>
      <c r="B199" s="168"/>
      <c r="C199" s="129"/>
      <c r="D199" s="111"/>
      <c r="E199" s="112"/>
      <c r="F199" s="112"/>
      <c r="G199" s="113"/>
      <c r="H199" s="114"/>
      <c r="I199" s="112"/>
      <c r="J199" s="112"/>
      <c r="K199" s="115"/>
      <c r="L199" s="113"/>
      <c r="M199" s="112"/>
      <c r="N199" s="112"/>
      <c r="O199" s="116"/>
    </row>
    <row r="200" spans="1:15" ht="13.8" x14ac:dyDescent="0.25">
      <c r="A200" s="72"/>
      <c r="B200" s="168"/>
      <c r="C200" s="71" t="s">
        <v>148</v>
      </c>
      <c r="D200" s="172">
        <f t="shared" ref="D200:O200" si="13">D73+D88+D119+D129+D169+D184+D198</f>
        <v>4110638</v>
      </c>
      <c r="E200" s="173">
        <f t="shared" si="13"/>
        <v>3937434</v>
      </c>
      <c r="F200" s="173">
        <f t="shared" si="13"/>
        <v>153204</v>
      </c>
      <c r="G200" s="177">
        <f t="shared" si="13"/>
        <v>20000</v>
      </c>
      <c r="H200" s="175">
        <v>4273875</v>
      </c>
      <c r="I200" s="173">
        <v>4091556</v>
      </c>
      <c r="J200" s="173">
        <v>162319</v>
      </c>
      <c r="K200" s="176">
        <v>20000</v>
      </c>
      <c r="L200" s="177">
        <f t="shared" si="13"/>
        <v>3880329</v>
      </c>
      <c r="M200" s="173">
        <f t="shared" si="13"/>
        <v>3700824</v>
      </c>
      <c r="N200" s="173">
        <f t="shared" si="13"/>
        <v>159459</v>
      </c>
      <c r="O200" s="210">
        <f t="shared" si="13"/>
        <v>20046</v>
      </c>
    </row>
    <row r="201" spans="1:15" ht="13.8" x14ac:dyDescent="0.25">
      <c r="A201" s="72"/>
      <c r="B201" s="168"/>
      <c r="C201" s="167"/>
      <c r="D201" s="64"/>
      <c r="E201" s="65"/>
      <c r="F201" s="65"/>
      <c r="G201" s="66"/>
      <c r="H201" s="67"/>
      <c r="I201" s="65"/>
      <c r="J201" s="65"/>
      <c r="K201" s="68"/>
      <c r="L201" s="66"/>
      <c r="M201" s="65"/>
      <c r="N201" s="65"/>
      <c r="O201" s="69"/>
    </row>
    <row r="202" spans="1:15" ht="13.8" x14ac:dyDescent="0.25">
      <c r="A202" s="72"/>
      <c r="B202" s="168"/>
      <c r="C202" s="167"/>
      <c r="D202" s="64"/>
      <c r="E202" s="65"/>
      <c r="F202" s="65"/>
      <c r="G202" s="66"/>
      <c r="H202" s="67"/>
      <c r="I202" s="65"/>
      <c r="J202" s="65"/>
      <c r="K202" s="68"/>
      <c r="L202" s="66"/>
      <c r="M202" s="65"/>
      <c r="N202" s="65"/>
      <c r="O202" s="69"/>
    </row>
    <row r="203" spans="1:15" ht="13.8" x14ac:dyDescent="0.25">
      <c r="A203" s="63" t="s">
        <v>17</v>
      </c>
      <c r="B203" s="211"/>
      <c r="C203" s="212"/>
      <c r="D203" s="213">
        <f>D44+D56+D200</f>
        <v>4231913</v>
      </c>
      <c r="E203" s="214">
        <f>E44+E56+E200</f>
        <v>4058709</v>
      </c>
      <c r="F203" s="214">
        <f>F44+F56+F200</f>
        <v>153204</v>
      </c>
      <c r="G203" s="215">
        <f>G44+G56+G200</f>
        <v>20000</v>
      </c>
      <c r="H203" s="216">
        <v>4412818</v>
      </c>
      <c r="I203" s="214">
        <v>4230499</v>
      </c>
      <c r="J203" s="214">
        <v>162319</v>
      </c>
      <c r="K203" s="217">
        <v>20000</v>
      </c>
      <c r="L203" s="215">
        <f>L44+L56+L200</f>
        <v>4016161</v>
      </c>
      <c r="M203" s="214">
        <f>M44+M56+M200</f>
        <v>3836656</v>
      </c>
      <c r="N203" s="214">
        <f>N44+N56+N200</f>
        <v>159459</v>
      </c>
      <c r="O203" s="218">
        <f>O44+O56+O200</f>
        <v>20046</v>
      </c>
    </row>
    <row r="204" spans="1:15" ht="13.8" x14ac:dyDescent="0.25">
      <c r="A204" s="72"/>
      <c r="B204" s="219"/>
      <c r="C204" s="167"/>
      <c r="D204" s="64"/>
      <c r="E204" s="65"/>
      <c r="F204" s="65"/>
      <c r="G204" s="66"/>
      <c r="H204" s="67"/>
      <c r="I204" s="65"/>
      <c r="J204" s="65"/>
      <c r="K204" s="68"/>
      <c r="L204" s="66"/>
      <c r="M204" s="65"/>
      <c r="N204" s="65"/>
      <c r="O204" s="69"/>
    </row>
    <row r="205" spans="1:15" ht="13.8" x14ac:dyDescent="0.25">
      <c r="A205" s="72"/>
      <c r="B205" s="220" t="s">
        <v>28</v>
      </c>
      <c r="C205" s="221" t="s">
        <v>1966</v>
      </c>
      <c r="D205" s="222"/>
      <c r="E205" s="223"/>
      <c r="F205" s="223"/>
      <c r="G205" s="224"/>
      <c r="H205" s="225"/>
      <c r="I205" s="223"/>
      <c r="J205" s="223"/>
      <c r="K205" s="226"/>
      <c r="L205" s="224"/>
      <c r="M205" s="223"/>
      <c r="N205" s="223"/>
      <c r="O205" s="227"/>
    </row>
    <row r="206" spans="1:15" ht="13.8" x14ac:dyDescent="0.25">
      <c r="A206" s="72"/>
      <c r="B206" s="228"/>
      <c r="C206" s="132" t="s">
        <v>137</v>
      </c>
      <c r="D206" s="75"/>
      <c r="E206" s="76"/>
      <c r="F206" s="76"/>
      <c r="G206" s="77"/>
      <c r="H206" s="78"/>
      <c r="I206" s="76"/>
      <c r="J206" s="76"/>
      <c r="K206" s="79"/>
      <c r="L206" s="77"/>
      <c r="M206" s="76"/>
      <c r="N206" s="76"/>
      <c r="O206" s="80"/>
    </row>
    <row r="207" spans="1:15" ht="13.8" x14ac:dyDescent="0.25">
      <c r="A207" s="82"/>
      <c r="B207" s="229"/>
      <c r="C207" s="132" t="s">
        <v>170</v>
      </c>
      <c r="D207" s="75">
        <v>973</v>
      </c>
      <c r="E207" s="76">
        <v>973</v>
      </c>
      <c r="F207" s="76"/>
      <c r="G207" s="77"/>
      <c r="H207" s="78">
        <v>973</v>
      </c>
      <c r="I207" s="76">
        <v>973</v>
      </c>
      <c r="J207" s="76">
        <v>0</v>
      </c>
      <c r="K207" s="79">
        <v>0</v>
      </c>
      <c r="L207" s="77">
        <v>973</v>
      </c>
      <c r="M207" s="76">
        <v>973</v>
      </c>
      <c r="N207" s="76">
        <v>0</v>
      </c>
      <c r="O207" s="80">
        <v>0</v>
      </c>
    </row>
    <row r="208" spans="1:15" ht="13.8" x14ac:dyDescent="0.25">
      <c r="A208" s="72"/>
      <c r="B208" s="228"/>
      <c r="C208" s="132" t="s">
        <v>131</v>
      </c>
      <c r="D208" s="75">
        <v>1932</v>
      </c>
      <c r="E208" s="76">
        <v>1932</v>
      </c>
      <c r="F208" s="76"/>
      <c r="G208" s="77"/>
      <c r="H208" s="78">
        <v>1932</v>
      </c>
      <c r="I208" s="76">
        <v>1932</v>
      </c>
      <c r="J208" s="76">
        <v>0</v>
      </c>
      <c r="K208" s="79">
        <v>0</v>
      </c>
      <c r="L208" s="77">
        <v>1932</v>
      </c>
      <c r="M208" s="76">
        <v>1932</v>
      </c>
      <c r="N208" s="76">
        <v>0</v>
      </c>
      <c r="O208" s="80">
        <v>0</v>
      </c>
    </row>
    <row r="209" spans="1:15" ht="13.8" x14ac:dyDescent="0.25">
      <c r="A209" s="230"/>
      <c r="B209" s="229"/>
      <c r="C209" s="132" t="s">
        <v>174</v>
      </c>
      <c r="D209" s="75">
        <v>428</v>
      </c>
      <c r="E209" s="76">
        <v>428</v>
      </c>
      <c r="F209" s="76"/>
      <c r="G209" s="77"/>
      <c r="H209" s="78">
        <v>428</v>
      </c>
      <c r="I209" s="76">
        <v>428</v>
      </c>
      <c r="J209" s="76">
        <v>0</v>
      </c>
      <c r="K209" s="79">
        <v>0</v>
      </c>
      <c r="L209" s="78">
        <v>428</v>
      </c>
      <c r="M209" s="76">
        <v>428</v>
      </c>
      <c r="N209" s="76">
        <v>0</v>
      </c>
      <c r="O209" s="79">
        <v>0</v>
      </c>
    </row>
    <row r="210" spans="1:15" ht="13.8" x14ac:dyDescent="0.25">
      <c r="A210" s="230"/>
      <c r="B210" s="229"/>
      <c r="C210" s="132" t="s">
        <v>1964</v>
      </c>
      <c r="D210" s="75">
        <v>1204</v>
      </c>
      <c r="E210" s="76">
        <v>1204</v>
      </c>
      <c r="F210" s="76"/>
      <c r="G210" s="77"/>
      <c r="H210" s="78">
        <v>1143</v>
      </c>
      <c r="I210" s="76">
        <v>1143</v>
      </c>
      <c r="J210" s="76">
        <v>0</v>
      </c>
      <c r="K210" s="79">
        <v>0</v>
      </c>
      <c r="L210" s="77">
        <v>1143</v>
      </c>
      <c r="M210" s="76">
        <v>1143</v>
      </c>
      <c r="N210" s="76">
        <v>0</v>
      </c>
      <c r="O210" s="80">
        <v>0</v>
      </c>
    </row>
    <row r="211" spans="1:15" ht="13.8" x14ac:dyDescent="0.25">
      <c r="A211" s="82"/>
      <c r="B211" s="229"/>
      <c r="C211" s="132" t="s">
        <v>169</v>
      </c>
      <c r="D211" s="75"/>
      <c r="E211" s="76"/>
      <c r="F211" s="76"/>
      <c r="G211" s="77"/>
      <c r="H211" s="78">
        <v>82</v>
      </c>
      <c r="I211" s="76">
        <v>82</v>
      </c>
      <c r="J211" s="76">
        <v>0</v>
      </c>
      <c r="K211" s="79">
        <v>0</v>
      </c>
      <c r="L211" s="78">
        <v>82</v>
      </c>
      <c r="M211" s="76">
        <v>82</v>
      </c>
      <c r="N211" s="76">
        <v>0</v>
      </c>
      <c r="O211" s="79">
        <v>0</v>
      </c>
    </row>
    <row r="212" spans="1:15" ht="13.8" x14ac:dyDescent="0.25">
      <c r="A212" s="72"/>
      <c r="B212" s="228"/>
      <c r="C212" s="132" t="s">
        <v>168</v>
      </c>
      <c r="D212" s="75">
        <v>212574</v>
      </c>
      <c r="E212" s="76">
        <v>212574</v>
      </c>
      <c r="F212" s="76"/>
      <c r="G212" s="77"/>
      <c r="H212" s="78">
        <v>212574</v>
      </c>
      <c r="I212" s="76">
        <v>212574</v>
      </c>
      <c r="J212" s="76">
        <v>0</v>
      </c>
      <c r="K212" s="79">
        <v>0</v>
      </c>
      <c r="L212" s="77">
        <v>212574</v>
      </c>
      <c r="M212" s="76">
        <v>212574</v>
      </c>
      <c r="N212" s="76">
        <v>0</v>
      </c>
      <c r="O212" s="80">
        <v>0</v>
      </c>
    </row>
    <row r="213" spans="1:15" ht="13.8" x14ac:dyDescent="0.25">
      <c r="A213" s="72"/>
      <c r="B213" s="228"/>
      <c r="C213" s="132" t="s">
        <v>176</v>
      </c>
      <c r="D213" s="75">
        <v>96805</v>
      </c>
      <c r="E213" s="76">
        <v>96805</v>
      </c>
      <c r="F213" s="76"/>
      <c r="G213" s="77"/>
      <c r="H213" s="78">
        <v>96805</v>
      </c>
      <c r="I213" s="76">
        <v>96805</v>
      </c>
      <c r="J213" s="76">
        <v>0</v>
      </c>
      <c r="K213" s="79">
        <v>0</v>
      </c>
      <c r="L213" s="77">
        <v>96805</v>
      </c>
      <c r="M213" s="76">
        <v>96805</v>
      </c>
      <c r="N213" s="76">
        <v>0</v>
      </c>
      <c r="O213" s="80">
        <v>0</v>
      </c>
    </row>
    <row r="214" spans="1:15" ht="13.8" x14ac:dyDescent="0.25">
      <c r="A214" s="82"/>
      <c r="B214" s="229"/>
      <c r="C214" s="170" t="s">
        <v>23</v>
      </c>
      <c r="D214" s="85">
        <f t="shared" ref="D214:O214" si="14">SUM(D207:D213)</f>
        <v>313916</v>
      </c>
      <c r="E214" s="86">
        <f t="shared" si="14"/>
        <v>313916</v>
      </c>
      <c r="F214" s="86">
        <f t="shared" si="14"/>
        <v>0</v>
      </c>
      <c r="G214" s="87">
        <f t="shared" si="14"/>
        <v>0</v>
      </c>
      <c r="H214" s="88">
        <v>313937</v>
      </c>
      <c r="I214" s="86">
        <v>313937</v>
      </c>
      <c r="J214" s="86">
        <v>0</v>
      </c>
      <c r="K214" s="89">
        <v>0</v>
      </c>
      <c r="L214" s="87">
        <f t="shared" si="14"/>
        <v>313937</v>
      </c>
      <c r="M214" s="86">
        <f t="shared" si="14"/>
        <v>313937</v>
      </c>
      <c r="N214" s="86">
        <f t="shared" si="14"/>
        <v>0</v>
      </c>
      <c r="O214" s="90">
        <f t="shared" si="14"/>
        <v>0</v>
      </c>
    </row>
    <row r="215" spans="1:15" ht="13.8" x14ac:dyDescent="0.25">
      <c r="A215" s="72"/>
      <c r="B215" s="228"/>
      <c r="C215" s="167"/>
      <c r="D215" s="64"/>
      <c r="E215" s="65"/>
      <c r="F215" s="65"/>
      <c r="G215" s="66"/>
      <c r="H215" s="67"/>
      <c r="I215" s="65"/>
      <c r="J215" s="65"/>
      <c r="K215" s="68"/>
      <c r="L215" s="66"/>
      <c r="M215" s="65"/>
      <c r="N215" s="65"/>
      <c r="O215" s="69"/>
    </row>
    <row r="216" spans="1:15" ht="13.8" x14ac:dyDescent="0.25">
      <c r="A216" s="72"/>
      <c r="B216" s="228"/>
      <c r="C216" s="132" t="s">
        <v>138</v>
      </c>
      <c r="D216" s="75"/>
      <c r="E216" s="76"/>
      <c r="F216" s="76"/>
      <c r="G216" s="77"/>
      <c r="H216" s="78"/>
      <c r="I216" s="76"/>
      <c r="J216" s="76"/>
      <c r="K216" s="79"/>
      <c r="L216" s="77"/>
      <c r="M216" s="76"/>
      <c r="N216" s="76"/>
      <c r="O216" s="80"/>
    </row>
    <row r="217" spans="1:15" ht="13.8" x14ac:dyDescent="0.25">
      <c r="A217" s="72"/>
      <c r="B217" s="219"/>
      <c r="C217" s="132" t="s">
        <v>175</v>
      </c>
      <c r="D217" s="75"/>
      <c r="E217" s="76"/>
      <c r="F217" s="76"/>
      <c r="G217" s="77"/>
      <c r="H217" s="78">
        <v>0</v>
      </c>
      <c r="I217" s="76">
        <v>0</v>
      </c>
      <c r="J217" s="76">
        <v>0</v>
      </c>
      <c r="K217" s="79">
        <v>0</v>
      </c>
      <c r="L217" s="77">
        <v>0</v>
      </c>
      <c r="M217" s="76">
        <v>0</v>
      </c>
      <c r="N217" s="76">
        <v>0</v>
      </c>
      <c r="O217" s="80">
        <v>0</v>
      </c>
    </row>
    <row r="218" spans="1:15" ht="13.8" x14ac:dyDescent="0.25">
      <c r="A218" s="72"/>
      <c r="B218" s="228"/>
      <c r="C218" s="132" t="s">
        <v>132</v>
      </c>
      <c r="D218" s="75"/>
      <c r="E218" s="76"/>
      <c r="F218" s="76"/>
      <c r="G218" s="77"/>
      <c r="H218" s="78">
        <v>0</v>
      </c>
      <c r="I218" s="76">
        <v>0</v>
      </c>
      <c r="J218" s="76">
        <v>0</v>
      </c>
      <c r="K218" s="79">
        <v>0</v>
      </c>
      <c r="L218" s="77">
        <v>0</v>
      </c>
      <c r="M218" s="76">
        <v>0</v>
      </c>
      <c r="N218" s="76">
        <v>0</v>
      </c>
      <c r="O218" s="80">
        <v>0</v>
      </c>
    </row>
    <row r="219" spans="1:15" ht="13.8" x14ac:dyDescent="0.25">
      <c r="A219" s="72"/>
      <c r="B219" s="228"/>
      <c r="C219" s="129" t="s">
        <v>173</v>
      </c>
      <c r="D219" s="75"/>
      <c r="E219" s="76"/>
      <c r="F219" s="76"/>
      <c r="G219" s="77"/>
      <c r="H219" s="78">
        <v>0</v>
      </c>
      <c r="I219" s="76">
        <v>0</v>
      </c>
      <c r="J219" s="76">
        <v>0</v>
      </c>
      <c r="K219" s="79">
        <v>0</v>
      </c>
      <c r="L219" s="77">
        <v>0</v>
      </c>
      <c r="M219" s="76">
        <v>0</v>
      </c>
      <c r="N219" s="76">
        <v>0</v>
      </c>
      <c r="O219" s="80">
        <v>0</v>
      </c>
    </row>
    <row r="220" spans="1:15" ht="13.8" x14ac:dyDescent="0.25">
      <c r="A220" s="72"/>
      <c r="B220" s="228"/>
      <c r="C220" s="132" t="s">
        <v>133</v>
      </c>
      <c r="D220" s="75"/>
      <c r="E220" s="76"/>
      <c r="F220" s="76"/>
      <c r="G220" s="77"/>
      <c r="H220" s="78">
        <v>0</v>
      </c>
      <c r="I220" s="76">
        <v>0</v>
      </c>
      <c r="J220" s="76">
        <v>0</v>
      </c>
      <c r="K220" s="79">
        <v>0</v>
      </c>
      <c r="L220" s="77">
        <v>0</v>
      </c>
      <c r="M220" s="76">
        <v>0</v>
      </c>
      <c r="N220" s="76">
        <v>0</v>
      </c>
      <c r="O220" s="80">
        <v>0</v>
      </c>
    </row>
    <row r="221" spans="1:15" ht="13.8" x14ac:dyDescent="0.25">
      <c r="A221" s="72"/>
      <c r="B221" s="228"/>
      <c r="C221" s="132" t="s">
        <v>217</v>
      </c>
      <c r="D221" s="75">
        <v>2117078</v>
      </c>
      <c r="E221" s="76">
        <v>2117078</v>
      </c>
      <c r="F221" s="76"/>
      <c r="G221" s="77"/>
      <c r="H221" s="78">
        <v>2117078</v>
      </c>
      <c r="I221" s="76">
        <v>2117078</v>
      </c>
      <c r="J221" s="76">
        <v>0</v>
      </c>
      <c r="K221" s="79">
        <v>0</v>
      </c>
      <c r="L221" s="77">
        <v>2117078</v>
      </c>
      <c r="M221" s="76">
        <v>2117078</v>
      </c>
      <c r="N221" s="76">
        <v>0</v>
      </c>
      <c r="O221" s="80">
        <v>0</v>
      </c>
    </row>
    <row r="222" spans="1:15" ht="13.8" x14ac:dyDescent="0.25">
      <c r="A222" s="72"/>
      <c r="B222" s="228"/>
      <c r="C222" s="132" t="s">
        <v>218</v>
      </c>
      <c r="D222" s="75">
        <v>33072</v>
      </c>
      <c r="E222" s="76">
        <v>33072</v>
      </c>
      <c r="F222" s="76"/>
      <c r="G222" s="77"/>
      <c r="H222" s="78">
        <v>33072</v>
      </c>
      <c r="I222" s="76">
        <v>33072</v>
      </c>
      <c r="J222" s="76">
        <v>0</v>
      </c>
      <c r="K222" s="79">
        <v>0</v>
      </c>
      <c r="L222" s="77">
        <v>33072</v>
      </c>
      <c r="M222" s="76">
        <v>33072</v>
      </c>
      <c r="N222" s="76">
        <v>0</v>
      </c>
      <c r="O222" s="80">
        <v>0</v>
      </c>
    </row>
    <row r="223" spans="1:15" ht="13.8" x14ac:dyDescent="0.25">
      <c r="A223" s="72"/>
      <c r="B223" s="228"/>
      <c r="C223" s="132" t="s">
        <v>361</v>
      </c>
      <c r="D223" s="75">
        <v>42133</v>
      </c>
      <c r="E223" s="76">
        <v>42133</v>
      </c>
      <c r="F223" s="76"/>
      <c r="G223" s="77"/>
      <c r="H223" s="78">
        <v>42133</v>
      </c>
      <c r="I223" s="76">
        <v>42133</v>
      </c>
      <c r="J223" s="76">
        <v>0</v>
      </c>
      <c r="K223" s="79">
        <v>0</v>
      </c>
      <c r="L223" s="77">
        <v>42133</v>
      </c>
      <c r="M223" s="76">
        <v>42133</v>
      </c>
      <c r="N223" s="76">
        <v>0</v>
      </c>
      <c r="O223" s="80">
        <v>0</v>
      </c>
    </row>
    <row r="224" spans="1:15" ht="13.8" x14ac:dyDescent="0.25">
      <c r="A224" s="82"/>
      <c r="B224" s="229"/>
      <c r="C224" s="170" t="s">
        <v>23</v>
      </c>
      <c r="D224" s="85">
        <f t="shared" ref="D224:O224" si="15">SUM(D217:D223)</f>
        <v>2192283</v>
      </c>
      <c r="E224" s="86">
        <f t="shared" si="15"/>
        <v>2192283</v>
      </c>
      <c r="F224" s="86">
        <f t="shared" si="15"/>
        <v>0</v>
      </c>
      <c r="G224" s="87">
        <f t="shared" si="15"/>
        <v>0</v>
      </c>
      <c r="H224" s="88">
        <v>2192283</v>
      </c>
      <c r="I224" s="86">
        <v>2192283</v>
      </c>
      <c r="J224" s="86">
        <v>0</v>
      </c>
      <c r="K224" s="89">
        <v>0</v>
      </c>
      <c r="L224" s="87">
        <f t="shared" si="15"/>
        <v>2192283</v>
      </c>
      <c r="M224" s="86">
        <f t="shared" si="15"/>
        <v>2192283</v>
      </c>
      <c r="N224" s="86">
        <f t="shared" si="15"/>
        <v>0</v>
      </c>
      <c r="O224" s="90">
        <f t="shared" si="15"/>
        <v>0</v>
      </c>
    </row>
    <row r="225" spans="1:15" ht="13.8" x14ac:dyDescent="0.25">
      <c r="A225" s="72"/>
      <c r="B225" s="228"/>
      <c r="C225" s="167"/>
      <c r="D225" s="64"/>
      <c r="E225" s="65"/>
      <c r="F225" s="65"/>
      <c r="G225" s="66"/>
      <c r="H225" s="67"/>
      <c r="I225" s="65"/>
      <c r="J225" s="65"/>
      <c r="K225" s="68"/>
      <c r="L225" s="66"/>
      <c r="M225" s="65"/>
      <c r="N225" s="65"/>
      <c r="O225" s="69"/>
    </row>
    <row r="226" spans="1:15" ht="13.8" x14ac:dyDescent="0.25">
      <c r="A226" s="72"/>
      <c r="B226" s="219"/>
      <c r="C226" s="132" t="s">
        <v>149</v>
      </c>
      <c r="D226" s="75"/>
      <c r="E226" s="76"/>
      <c r="F226" s="76"/>
      <c r="G226" s="77"/>
      <c r="H226" s="78"/>
      <c r="I226" s="76"/>
      <c r="J226" s="76"/>
      <c r="K226" s="79"/>
      <c r="L226" s="77"/>
      <c r="M226" s="76"/>
      <c r="N226" s="76"/>
      <c r="O226" s="80"/>
    </row>
    <row r="227" spans="1:15" ht="13.8" x14ac:dyDescent="0.25">
      <c r="A227" s="72"/>
      <c r="B227" s="228"/>
      <c r="C227" s="132" t="s">
        <v>150</v>
      </c>
      <c r="D227" s="75">
        <v>0</v>
      </c>
      <c r="E227" s="76"/>
      <c r="F227" s="76"/>
      <c r="G227" s="77"/>
      <c r="H227" s="78">
        <v>0</v>
      </c>
      <c r="I227" s="76">
        <v>0</v>
      </c>
      <c r="J227" s="76">
        <v>0</v>
      </c>
      <c r="K227" s="79">
        <v>0</v>
      </c>
      <c r="L227" s="77">
        <v>0</v>
      </c>
      <c r="M227" s="76">
        <v>0</v>
      </c>
      <c r="N227" s="76">
        <v>0</v>
      </c>
      <c r="O227" s="80">
        <v>0</v>
      </c>
    </row>
    <row r="228" spans="1:15" ht="13.8" x14ac:dyDescent="0.25">
      <c r="A228" s="72"/>
      <c r="B228" s="228"/>
      <c r="C228" s="132" t="s">
        <v>151</v>
      </c>
      <c r="D228" s="75">
        <v>0</v>
      </c>
      <c r="E228" s="76"/>
      <c r="F228" s="76"/>
      <c r="G228" s="77"/>
      <c r="H228" s="78">
        <v>0</v>
      </c>
      <c r="I228" s="76">
        <v>0</v>
      </c>
      <c r="J228" s="76">
        <v>0</v>
      </c>
      <c r="K228" s="79">
        <v>0</v>
      </c>
      <c r="L228" s="77">
        <v>0</v>
      </c>
      <c r="M228" s="76">
        <v>0</v>
      </c>
      <c r="N228" s="76">
        <v>0</v>
      </c>
      <c r="O228" s="80">
        <v>0</v>
      </c>
    </row>
    <row r="229" spans="1:15" ht="13.8" x14ac:dyDescent="0.25">
      <c r="A229" s="164"/>
      <c r="B229" s="165"/>
      <c r="C229" s="129" t="s">
        <v>152</v>
      </c>
      <c r="D229" s="111">
        <v>0</v>
      </c>
      <c r="E229" s="112"/>
      <c r="F229" s="112"/>
      <c r="G229" s="113"/>
      <c r="H229" s="114">
        <v>8302</v>
      </c>
      <c r="I229" s="112">
        <v>8302</v>
      </c>
      <c r="J229" s="112">
        <v>0</v>
      </c>
      <c r="K229" s="115">
        <v>0</v>
      </c>
      <c r="L229" s="113">
        <v>8301</v>
      </c>
      <c r="M229" s="112">
        <v>8301</v>
      </c>
      <c r="N229" s="112">
        <v>0</v>
      </c>
      <c r="O229" s="116">
        <v>0</v>
      </c>
    </row>
    <row r="230" spans="1:15" ht="13.8" x14ac:dyDescent="0.25">
      <c r="A230" s="82"/>
      <c r="B230" s="229"/>
      <c r="C230" s="170" t="s">
        <v>23</v>
      </c>
      <c r="D230" s="85">
        <f t="shared" ref="D230:O230" si="16">SUM(D227:D229)</f>
        <v>0</v>
      </c>
      <c r="E230" s="86">
        <f t="shared" si="16"/>
        <v>0</v>
      </c>
      <c r="F230" s="86">
        <f t="shared" si="16"/>
        <v>0</v>
      </c>
      <c r="G230" s="87">
        <f t="shared" si="16"/>
        <v>0</v>
      </c>
      <c r="H230" s="88">
        <v>8302</v>
      </c>
      <c r="I230" s="86">
        <v>8302</v>
      </c>
      <c r="J230" s="86">
        <v>0</v>
      </c>
      <c r="K230" s="89">
        <v>0</v>
      </c>
      <c r="L230" s="87">
        <f t="shared" si="16"/>
        <v>8301</v>
      </c>
      <c r="M230" s="86">
        <f t="shared" si="16"/>
        <v>8301</v>
      </c>
      <c r="N230" s="86">
        <f t="shared" si="16"/>
        <v>0</v>
      </c>
      <c r="O230" s="90">
        <f t="shared" si="16"/>
        <v>0</v>
      </c>
    </row>
    <row r="231" spans="1:15" ht="13.8" x14ac:dyDescent="0.25">
      <c r="A231" s="82"/>
      <c r="B231" s="229"/>
      <c r="C231" s="170"/>
      <c r="D231" s="85"/>
      <c r="E231" s="86"/>
      <c r="F231" s="86"/>
      <c r="G231" s="87"/>
      <c r="H231" s="88"/>
      <c r="I231" s="86"/>
      <c r="J231" s="86"/>
      <c r="K231" s="89"/>
      <c r="L231" s="87"/>
      <c r="M231" s="86"/>
      <c r="N231" s="86"/>
      <c r="O231" s="90"/>
    </row>
    <row r="232" spans="1:15" ht="14.4" x14ac:dyDescent="0.3">
      <c r="A232" s="72"/>
      <c r="B232" s="231"/>
      <c r="C232" s="132" t="s">
        <v>222</v>
      </c>
      <c r="D232" s="75">
        <v>0</v>
      </c>
      <c r="E232" s="76">
        <v>0</v>
      </c>
      <c r="F232" s="76">
        <v>0</v>
      </c>
      <c r="G232" s="77">
        <v>0</v>
      </c>
      <c r="H232" s="78">
        <v>69777</v>
      </c>
      <c r="I232" s="76">
        <v>69777</v>
      </c>
      <c r="J232" s="76">
        <v>0</v>
      </c>
      <c r="K232" s="79">
        <v>0</v>
      </c>
      <c r="L232" s="77">
        <v>81456</v>
      </c>
      <c r="M232" s="76">
        <v>81456</v>
      </c>
      <c r="N232" s="76">
        <v>0</v>
      </c>
      <c r="O232" s="80">
        <v>0</v>
      </c>
    </row>
    <row r="233" spans="1:15" ht="13.8" x14ac:dyDescent="0.25">
      <c r="A233" s="72"/>
      <c r="B233" s="228"/>
      <c r="C233" s="132"/>
      <c r="D233" s="75"/>
      <c r="E233" s="76"/>
      <c r="F233" s="76"/>
      <c r="G233" s="77"/>
      <c r="H233" s="78"/>
      <c r="I233" s="76"/>
      <c r="J233" s="76"/>
      <c r="K233" s="79"/>
      <c r="L233" s="77"/>
      <c r="M233" s="76"/>
      <c r="N233" s="76"/>
      <c r="O233" s="80"/>
    </row>
    <row r="234" spans="1:15" ht="14.4" thickBot="1" x14ac:dyDescent="0.3">
      <c r="A234" s="134"/>
      <c r="B234" s="149"/>
      <c r="C234" s="232" t="s">
        <v>17</v>
      </c>
      <c r="D234" s="137">
        <f t="shared" ref="D234:O234" si="17">D203+D224+D214+D230+D232</f>
        <v>6738112</v>
      </c>
      <c r="E234" s="138">
        <f t="shared" si="17"/>
        <v>6564908</v>
      </c>
      <c r="F234" s="138">
        <f t="shared" si="17"/>
        <v>153204</v>
      </c>
      <c r="G234" s="233">
        <f t="shared" si="17"/>
        <v>20000</v>
      </c>
      <c r="H234" s="140">
        <v>6997117</v>
      </c>
      <c r="I234" s="138">
        <v>6814798</v>
      </c>
      <c r="J234" s="138">
        <v>162319</v>
      </c>
      <c r="K234" s="141">
        <v>20000</v>
      </c>
      <c r="L234" s="139">
        <f t="shared" si="17"/>
        <v>6612138</v>
      </c>
      <c r="M234" s="138">
        <f t="shared" si="17"/>
        <v>6432633</v>
      </c>
      <c r="N234" s="138">
        <f t="shared" si="17"/>
        <v>159459</v>
      </c>
      <c r="O234" s="141">
        <f t="shared" si="17"/>
        <v>20046</v>
      </c>
    </row>
    <row r="235" spans="1:15" x14ac:dyDescent="0.3">
      <c r="A235" s="234"/>
      <c r="B235" s="235"/>
      <c r="C235" s="144"/>
      <c r="D235" s="145"/>
      <c r="E235" s="145"/>
      <c r="F235" s="145"/>
      <c r="G235" s="145"/>
      <c r="H235" s="145"/>
      <c r="I235" s="145"/>
      <c r="J235" s="145"/>
      <c r="K235" s="145"/>
      <c r="L235" s="145"/>
      <c r="M235" s="145"/>
      <c r="N235" s="145"/>
      <c r="O235" s="145"/>
    </row>
    <row r="236" spans="1:15" x14ac:dyDescent="0.3">
      <c r="D236" s="119"/>
      <c r="L236" s="119"/>
    </row>
    <row r="237" spans="1:15" x14ac:dyDescent="0.3">
      <c r="D237" s="119"/>
      <c r="L237" s="119"/>
    </row>
    <row r="247" spans="1:3" x14ac:dyDescent="0.3">
      <c r="A247" s="32"/>
      <c r="B247" s="32"/>
      <c r="C247" s="32"/>
    </row>
    <row r="248" spans="1:3" x14ac:dyDescent="0.3">
      <c r="A248" s="32"/>
      <c r="B248" s="32"/>
      <c r="C248" s="32"/>
    </row>
    <row r="249" spans="1:3" x14ac:dyDescent="0.3">
      <c r="A249" s="32"/>
      <c r="B249" s="32"/>
      <c r="C249" s="32"/>
    </row>
    <row r="250" spans="1:3" x14ac:dyDescent="0.3">
      <c r="A250" s="32"/>
      <c r="B250" s="32"/>
      <c r="C250" s="32"/>
    </row>
    <row r="251" spans="1:3" x14ac:dyDescent="0.3">
      <c r="A251" s="32"/>
      <c r="B251" s="32"/>
      <c r="C251" s="32"/>
    </row>
    <row r="252" spans="1:3" x14ac:dyDescent="0.3">
      <c r="A252" s="32"/>
      <c r="B252" s="32"/>
      <c r="C252" s="32"/>
    </row>
    <row r="253" spans="1:3" x14ac:dyDescent="0.3">
      <c r="A253" s="32"/>
      <c r="B253" s="32"/>
      <c r="C253" s="32"/>
    </row>
    <row r="254" spans="1:3" x14ac:dyDescent="0.3">
      <c r="A254" s="32"/>
      <c r="B254" s="32"/>
      <c r="C254" s="32"/>
    </row>
    <row r="255" spans="1:3" x14ac:dyDescent="0.3">
      <c r="A255" s="32"/>
      <c r="B255" s="32"/>
      <c r="C255" s="32"/>
    </row>
    <row r="256" spans="1:3" x14ac:dyDescent="0.3">
      <c r="A256" s="32"/>
      <c r="B256" s="32"/>
      <c r="C256" s="32"/>
    </row>
    <row r="257" spans="1:3" x14ac:dyDescent="0.3">
      <c r="A257" s="32"/>
      <c r="B257" s="32"/>
      <c r="C257" s="32"/>
    </row>
    <row r="258" spans="1:3" x14ac:dyDescent="0.3">
      <c r="A258" s="32"/>
      <c r="B258" s="32"/>
      <c r="C258" s="32"/>
    </row>
    <row r="259" spans="1:3" x14ac:dyDescent="0.3">
      <c r="A259" s="32"/>
      <c r="B259" s="32"/>
      <c r="C259" s="32"/>
    </row>
    <row r="260" spans="1:3" x14ac:dyDescent="0.3">
      <c r="A260" s="32"/>
      <c r="B260" s="32"/>
      <c r="C260" s="32"/>
    </row>
    <row r="261" spans="1:3" x14ac:dyDescent="0.3">
      <c r="A261" s="32"/>
      <c r="B261" s="32"/>
      <c r="C261" s="32"/>
    </row>
    <row r="262" spans="1:3" x14ac:dyDescent="0.3">
      <c r="A262" s="32"/>
      <c r="B262" s="32"/>
      <c r="C262" s="32"/>
    </row>
    <row r="263" spans="1:3" x14ac:dyDescent="0.3">
      <c r="A263" s="32"/>
      <c r="B263" s="32"/>
      <c r="C263" s="32"/>
    </row>
    <row r="264" spans="1:3" x14ac:dyDescent="0.3">
      <c r="A264" s="32"/>
      <c r="B264" s="32"/>
      <c r="C264" s="32"/>
    </row>
    <row r="265" spans="1:3" x14ac:dyDescent="0.3">
      <c r="A265" s="32"/>
      <c r="B265" s="32"/>
      <c r="C265" s="32"/>
    </row>
    <row r="266" spans="1:3" x14ac:dyDescent="0.3">
      <c r="A266" s="32"/>
      <c r="B266" s="32"/>
      <c r="C266" s="32"/>
    </row>
    <row r="267" spans="1:3" x14ac:dyDescent="0.3">
      <c r="A267" s="32"/>
      <c r="B267" s="32"/>
      <c r="C267" s="32"/>
    </row>
    <row r="268" spans="1:3" x14ac:dyDescent="0.3">
      <c r="A268" s="32"/>
      <c r="B268" s="32"/>
      <c r="C268" s="32"/>
    </row>
    <row r="269" spans="1:3" x14ac:dyDescent="0.3">
      <c r="A269" s="32"/>
      <c r="B269" s="32"/>
      <c r="C269" s="32"/>
    </row>
    <row r="270" spans="1:3" x14ac:dyDescent="0.3">
      <c r="A270" s="32"/>
      <c r="B270" s="32"/>
      <c r="C270" s="32"/>
    </row>
    <row r="271" spans="1:3" x14ac:dyDescent="0.3">
      <c r="A271" s="32"/>
      <c r="B271" s="32"/>
      <c r="C271" s="32"/>
    </row>
    <row r="272" spans="1:3" x14ac:dyDescent="0.3">
      <c r="A272" s="32"/>
      <c r="B272" s="32"/>
      <c r="C272" s="32"/>
    </row>
    <row r="273" spans="1:3" x14ac:dyDescent="0.3">
      <c r="A273" s="32"/>
      <c r="B273" s="32"/>
      <c r="C273" s="32"/>
    </row>
    <row r="274" spans="1:3" x14ac:dyDescent="0.3">
      <c r="A274" s="32"/>
      <c r="B274" s="32"/>
      <c r="C274" s="32"/>
    </row>
    <row r="275" spans="1:3" x14ac:dyDescent="0.3">
      <c r="A275" s="32"/>
      <c r="B275" s="32"/>
      <c r="C275" s="32"/>
    </row>
    <row r="276" spans="1:3" x14ac:dyDescent="0.3">
      <c r="A276" s="32"/>
      <c r="B276" s="32"/>
      <c r="C276" s="32"/>
    </row>
    <row r="277" spans="1:3" x14ac:dyDescent="0.3">
      <c r="A277" s="32"/>
      <c r="B277" s="32"/>
      <c r="C277" s="32"/>
    </row>
    <row r="278" spans="1:3" x14ac:dyDescent="0.3">
      <c r="A278" s="32"/>
      <c r="B278" s="32"/>
      <c r="C278" s="32"/>
    </row>
    <row r="279" spans="1:3" x14ac:dyDescent="0.3">
      <c r="A279" s="32"/>
      <c r="B279" s="32"/>
      <c r="C279" s="32"/>
    </row>
    <row r="280" spans="1:3" x14ac:dyDescent="0.3">
      <c r="A280" s="32"/>
      <c r="B280" s="32"/>
      <c r="C280" s="32"/>
    </row>
    <row r="281" spans="1:3" x14ac:dyDescent="0.3">
      <c r="A281" s="32"/>
      <c r="B281" s="32"/>
      <c r="C281" s="32"/>
    </row>
    <row r="282" spans="1:3" x14ac:dyDescent="0.3">
      <c r="A282" s="32"/>
      <c r="B282" s="32"/>
      <c r="C282" s="32"/>
    </row>
    <row r="283" spans="1:3" x14ac:dyDescent="0.3">
      <c r="A283" s="32"/>
      <c r="B283" s="32"/>
      <c r="C283" s="32"/>
    </row>
    <row r="284" spans="1:3" x14ac:dyDescent="0.3">
      <c r="A284" s="32"/>
      <c r="B284" s="32"/>
      <c r="C284" s="32"/>
    </row>
    <row r="285" spans="1:3" x14ac:dyDescent="0.3">
      <c r="A285" s="32"/>
      <c r="B285" s="32"/>
      <c r="C285" s="32"/>
    </row>
    <row r="286" spans="1:3" x14ac:dyDescent="0.3">
      <c r="A286" s="32"/>
      <c r="B286" s="32"/>
      <c r="C286" s="32"/>
    </row>
    <row r="287" spans="1:3" x14ac:dyDescent="0.3">
      <c r="A287" s="32"/>
      <c r="B287" s="32"/>
      <c r="C287" s="32"/>
    </row>
    <row r="288" spans="1:3" x14ac:dyDescent="0.3">
      <c r="A288" s="32"/>
      <c r="B288" s="32"/>
      <c r="C288" s="32"/>
    </row>
  </sheetData>
  <mergeCells count="5">
    <mergeCell ref="D5:G5"/>
    <mergeCell ref="L5:O5"/>
    <mergeCell ref="H5:K5"/>
    <mergeCell ref="A3:O3"/>
    <mergeCell ref="A4:O4"/>
  </mergeCells>
  <phoneticPr fontId="42" type="noConversion"/>
  <pageMargins left="0.39370078740157483" right="0.39370078740157483" top="0.98425196850393704" bottom="0.98425196850393704" header="0.51181102362204722" footer="0.51181102362204722"/>
  <pageSetup paperSize="9" scale="7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70DB4-273F-4CB3-B400-C7AE12B33835}">
  <sheetPr>
    <pageSetUpPr fitToPage="1"/>
  </sheetPr>
  <dimension ref="A1:G9"/>
  <sheetViews>
    <sheetView zoomScaleNormal="100" workbookViewId="0">
      <selection activeCell="G1" sqref="G1"/>
    </sheetView>
  </sheetViews>
  <sheetFormatPr defaultRowHeight="16.8" x14ac:dyDescent="0.3"/>
  <cols>
    <col min="1" max="1" width="6.44140625" style="241" customWidth="1"/>
    <col min="2" max="2" width="36.33203125" style="241" customWidth="1"/>
    <col min="3" max="3" width="14.109375" style="241" bestFit="1" customWidth="1"/>
    <col min="4" max="4" width="14.109375" style="241" customWidth="1"/>
    <col min="5" max="5" width="12.6640625" style="241" bestFit="1" customWidth="1"/>
    <col min="6" max="6" width="18.33203125" style="241" customWidth="1"/>
    <col min="7" max="7" width="12.88671875" style="241" bestFit="1" customWidth="1"/>
    <col min="8" max="256" width="9.109375" style="2"/>
    <col min="257" max="257" width="6.44140625" style="2" customWidth="1"/>
    <col min="258" max="258" width="36.33203125" style="2" customWidth="1"/>
    <col min="259" max="259" width="13" style="2" bestFit="1" customWidth="1"/>
    <col min="260" max="260" width="14.109375" style="2" customWidth="1"/>
    <col min="261" max="261" width="12.44140625" style="2" bestFit="1" customWidth="1"/>
    <col min="262" max="262" width="18.33203125" style="2" customWidth="1"/>
    <col min="263" max="263" width="12.88671875" style="2" bestFit="1" customWidth="1"/>
    <col min="264" max="512" width="9.109375" style="2"/>
    <col min="513" max="513" width="6.44140625" style="2" customWidth="1"/>
    <col min="514" max="514" width="36.33203125" style="2" customWidth="1"/>
    <col min="515" max="515" width="13" style="2" bestFit="1" customWidth="1"/>
    <col min="516" max="516" width="14.109375" style="2" customWidth="1"/>
    <col min="517" max="517" width="12.44140625" style="2" bestFit="1" customWidth="1"/>
    <col min="518" max="518" width="18.33203125" style="2" customWidth="1"/>
    <col min="519" max="519" width="12.88671875" style="2" bestFit="1" customWidth="1"/>
    <col min="520" max="768" width="9.109375" style="2"/>
    <col min="769" max="769" width="6.44140625" style="2" customWidth="1"/>
    <col min="770" max="770" width="36.33203125" style="2" customWidth="1"/>
    <col min="771" max="771" width="13" style="2" bestFit="1" customWidth="1"/>
    <col min="772" max="772" width="14.109375" style="2" customWidth="1"/>
    <col min="773" max="773" width="12.44140625" style="2" bestFit="1" customWidth="1"/>
    <col min="774" max="774" width="18.33203125" style="2" customWidth="1"/>
    <col min="775" max="775" width="12.88671875" style="2" bestFit="1" customWidth="1"/>
    <col min="776" max="1024" width="9.109375" style="2"/>
    <col min="1025" max="1025" width="6.44140625" style="2" customWidth="1"/>
    <col min="1026" max="1026" width="36.33203125" style="2" customWidth="1"/>
    <col min="1027" max="1027" width="13" style="2" bestFit="1" customWidth="1"/>
    <col min="1028" max="1028" width="14.109375" style="2" customWidth="1"/>
    <col min="1029" max="1029" width="12.44140625" style="2" bestFit="1" customWidth="1"/>
    <col min="1030" max="1030" width="18.33203125" style="2" customWidth="1"/>
    <col min="1031" max="1031" width="12.88671875" style="2" bestFit="1" customWidth="1"/>
    <col min="1032" max="1280" width="9.109375" style="2"/>
    <col min="1281" max="1281" width="6.44140625" style="2" customWidth="1"/>
    <col min="1282" max="1282" width="36.33203125" style="2" customWidth="1"/>
    <col min="1283" max="1283" width="13" style="2" bestFit="1" customWidth="1"/>
    <col min="1284" max="1284" width="14.109375" style="2" customWidth="1"/>
    <col min="1285" max="1285" width="12.44140625" style="2" bestFit="1" customWidth="1"/>
    <col min="1286" max="1286" width="18.33203125" style="2" customWidth="1"/>
    <col min="1287" max="1287" width="12.88671875" style="2" bestFit="1" customWidth="1"/>
    <col min="1288" max="1536" width="9.109375" style="2"/>
    <col min="1537" max="1537" width="6.44140625" style="2" customWidth="1"/>
    <col min="1538" max="1538" width="36.33203125" style="2" customWidth="1"/>
    <col min="1539" max="1539" width="13" style="2" bestFit="1" customWidth="1"/>
    <col min="1540" max="1540" width="14.109375" style="2" customWidth="1"/>
    <col min="1541" max="1541" width="12.44140625" style="2" bestFit="1" customWidth="1"/>
    <col min="1542" max="1542" width="18.33203125" style="2" customWidth="1"/>
    <col min="1543" max="1543" width="12.88671875" style="2" bestFit="1" customWidth="1"/>
    <col min="1544" max="1792" width="9.109375" style="2"/>
    <col min="1793" max="1793" width="6.44140625" style="2" customWidth="1"/>
    <col min="1794" max="1794" width="36.33203125" style="2" customWidth="1"/>
    <col min="1795" max="1795" width="13" style="2" bestFit="1" customWidth="1"/>
    <col min="1796" max="1796" width="14.109375" style="2" customWidth="1"/>
    <col min="1797" max="1797" width="12.44140625" style="2" bestFit="1" customWidth="1"/>
    <col min="1798" max="1798" width="18.33203125" style="2" customWidth="1"/>
    <col min="1799" max="1799" width="12.88671875" style="2" bestFit="1" customWidth="1"/>
    <col min="1800" max="2048" width="9.109375" style="2"/>
    <col min="2049" max="2049" width="6.44140625" style="2" customWidth="1"/>
    <col min="2050" max="2050" width="36.33203125" style="2" customWidth="1"/>
    <col min="2051" max="2051" width="13" style="2" bestFit="1" customWidth="1"/>
    <col min="2052" max="2052" width="14.109375" style="2" customWidth="1"/>
    <col min="2053" max="2053" width="12.44140625" style="2" bestFit="1" customWidth="1"/>
    <col min="2054" max="2054" width="18.33203125" style="2" customWidth="1"/>
    <col min="2055" max="2055" width="12.88671875" style="2" bestFit="1" customWidth="1"/>
    <col min="2056" max="2304" width="9.109375" style="2"/>
    <col min="2305" max="2305" width="6.44140625" style="2" customWidth="1"/>
    <col min="2306" max="2306" width="36.33203125" style="2" customWidth="1"/>
    <col min="2307" max="2307" width="13" style="2" bestFit="1" customWidth="1"/>
    <col min="2308" max="2308" width="14.109375" style="2" customWidth="1"/>
    <col min="2309" max="2309" width="12.44140625" style="2" bestFit="1" customWidth="1"/>
    <col min="2310" max="2310" width="18.33203125" style="2" customWidth="1"/>
    <col min="2311" max="2311" width="12.88671875" style="2" bestFit="1" customWidth="1"/>
    <col min="2312" max="2560" width="9.109375" style="2"/>
    <col min="2561" max="2561" width="6.44140625" style="2" customWidth="1"/>
    <col min="2562" max="2562" width="36.33203125" style="2" customWidth="1"/>
    <col min="2563" max="2563" width="13" style="2" bestFit="1" customWidth="1"/>
    <col min="2564" max="2564" width="14.109375" style="2" customWidth="1"/>
    <col min="2565" max="2565" width="12.44140625" style="2" bestFit="1" customWidth="1"/>
    <col min="2566" max="2566" width="18.33203125" style="2" customWidth="1"/>
    <col min="2567" max="2567" width="12.88671875" style="2" bestFit="1" customWidth="1"/>
    <col min="2568" max="2816" width="9.109375" style="2"/>
    <col min="2817" max="2817" width="6.44140625" style="2" customWidth="1"/>
    <col min="2818" max="2818" width="36.33203125" style="2" customWidth="1"/>
    <col min="2819" max="2819" width="13" style="2" bestFit="1" customWidth="1"/>
    <col min="2820" max="2820" width="14.109375" style="2" customWidth="1"/>
    <col min="2821" max="2821" width="12.44140625" style="2" bestFit="1" customWidth="1"/>
    <col min="2822" max="2822" width="18.33203125" style="2" customWidth="1"/>
    <col min="2823" max="2823" width="12.88671875" style="2" bestFit="1" customWidth="1"/>
    <col min="2824" max="3072" width="9.109375" style="2"/>
    <col min="3073" max="3073" width="6.44140625" style="2" customWidth="1"/>
    <col min="3074" max="3074" width="36.33203125" style="2" customWidth="1"/>
    <col min="3075" max="3075" width="13" style="2" bestFit="1" customWidth="1"/>
    <col min="3076" max="3076" width="14.109375" style="2" customWidth="1"/>
    <col min="3077" max="3077" width="12.44140625" style="2" bestFit="1" customWidth="1"/>
    <col min="3078" max="3078" width="18.33203125" style="2" customWidth="1"/>
    <col min="3079" max="3079" width="12.88671875" style="2" bestFit="1" customWidth="1"/>
    <col min="3080" max="3328" width="9.109375" style="2"/>
    <col min="3329" max="3329" width="6.44140625" style="2" customWidth="1"/>
    <col min="3330" max="3330" width="36.33203125" style="2" customWidth="1"/>
    <col min="3331" max="3331" width="13" style="2" bestFit="1" customWidth="1"/>
    <col min="3332" max="3332" width="14.109375" style="2" customWidth="1"/>
    <col min="3333" max="3333" width="12.44140625" style="2" bestFit="1" customWidth="1"/>
    <col min="3334" max="3334" width="18.33203125" style="2" customWidth="1"/>
    <col min="3335" max="3335" width="12.88671875" style="2" bestFit="1" customWidth="1"/>
    <col min="3336" max="3584" width="9.109375" style="2"/>
    <col min="3585" max="3585" width="6.44140625" style="2" customWidth="1"/>
    <col min="3586" max="3586" width="36.33203125" style="2" customWidth="1"/>
    <col min="3587" max="3587" width="13" style="2" bestFit="1" customWidth="1"/>
    <col min="3588" max="3588" width="14.109375" style="2" customWidth="1"/>
    <col min="3589" max="3589" width="12.44140625" style="2" bestFit="1" customWidth="1"/>
    <col min="3590" max="3590" width="18.33203125" style="2" customWidth="1"/>
    <col min="3591" max="3591" width="12.88671875" style="2" bestFit="1" customWidth="1"/>
    <col min="3592" max="3840" width="9.109375" style="2"/>
    <col min="3841" max="3841" width="6.44140625" style="2" customWidth="1"/>
    <col min="3842" max="3842" width="36.33203125" style="2" customWidth="1"/>
    <col min="3843" max="3843" width="13" style="2" bestFit="1" customWidth="1"/>
    <col min="3844" max="3844" width="14.109375" style="2" customWidth="1"/>
    <col min="3845" max="3845" width="12.44140625" style="2" bestFit="1" customWidth="1"/>
    <col min="3846" max="3846" width="18.33203125" style="2" customWidth="1"/>
    <col min="3847" max="3847" width="12.88671875" style="2" bestFit="1" customWidth="1"/>
    <col min="3848" max="4096" width="9.109375" style="2"/>
    <col min="4097" max="4097" width="6.44140625" style="2" customWidth="1"/>
    <col min="4098" max="4098" width="36.33203125" style="2" customWidth="1"/>
    <col min="4099" max="4099" width="13" style="2" bestFit="1" customWidth="1"/>
    <col min="4100" max="4100" width="14.109375" style="2" customWidth="1"/>
    <col min="4101" max="4101" width="12.44140625" style="2" bestFit="1" customWidth="1"/>
    <col min="4102" max="4102" width="18.33203125" style="2" customWidth="1"/>
    <col min="4103" max="4103" width="12.88671875" style="2" bestFit="1" customWidth="1"/>
    <col min="4104" max="4352" width="9.109375" style="2"/>
    <col min="4353" max="4353" width="6.44140625" style="2" customWidth="1"/>
    <col min="4354" max="4354" width="36.33203125" style="2" customWidth="1"/>
    <col min="4355" max="4355" width="13" style="2" bestFit="1" customWidth="1"/>
    <col min="4356" max="4356" width="14.109375" style="2" customWidth="1"/>
    <col min="4357" max="4357" width="12.44140625" style="2" bestFit="1" customWidth="1"/>
    <col min="4358" max="4358" width="18.33203125" style="2" customWidth="1"/>
    <col min="4359" max="4359" width="12.88671875" style="2" bestFit="1" customWidth="1"/>
    <col min="4360" max="4608" width="9.109375" style="2"/>
    <col min="4609" max="4609" width="6.44140625" style="2" customWidth="1"/>
    <col min="4610" max="4610" width="36.33203125" style="2" customWidth="1"/>
    <col min="4611" max="4611" width="13" style="2" bestFit="1" customWidth="1"/>
    <col min="4612" max="4612" width="14.109375" style="2" customWidth="1"/>
    <col min="4613" max="4613" width="12.44140625" style="2" bestFit="1" customWidth="1"/>
    <col min="4614" max="4614" width="18.33203125" style="2" customWidth="1"/>
    <col min="4615" max="4615" width="12.88671875" style="2" bestFit="1" customWidth="1"/>
    <col min="4616" max="4864" width="9.109375" style="2"/>
    <col min="4865" max="4865" width="6.44140625" style="2" customWidth="1"/>
    <col min="4866" max="4866" width="36.33203125" style="2" customWidth="1"/>
    <col min="4867" max="4867" width="13" style="2" bestFit="1" customWidth="1"/>
    <col min="4868" max="4868" width="14.109375" style="2" customWidth="1"/>
    <col min="4869" max="4869" width="12.44140625" style="2" bestFit="1" customWidth="1"/>
    <col min="4870" max="4870" width="18.33203125" style="2" customWidth="1"/>
    <col min="4871" max="4871" width="12.88671875" style="2" bestFit="1" customWidth="1"/>
    <col min="4872" max="5120" width="9.109375" style="2"/>
    <col min="5121" max="5121" width="6.44140625" style="2" customWidth="1"/>
    <col min="5122" max="5122" width="36.33203125" style="2" customWidth="1"/>
    <col min="5123" max="5123" width="13" style="2" bestFit="1" customWidth="1"/>
    <col min="5124" max="5124" width="14.109375" style="2" customWidth="1"/>
    <col min="5125" max="5125" width="12.44140625" style="2" bestFit="1" customWidth="1"/>
    <col min="5126" max="5126" width="18.33203125" style="2" customWidth="1"/>
    <col min="5127" max="5127" width="12.88671875" style="2" bestFit="1" customWidth="1"/>
    <col min="5128" max="5376" width="9.109375" style="2"/>
    <col min="5377" max="5377" width="6.44140625" style="2" customWidth="1"/>
    <col min="5378" max="5378" width="36.33203125" style="2" customWidth="1"/>
    <col min="5379" max="5379" width="13" style="2" bestFit="1" customWidth="1"/>
    <col min="5380" max="5380" width="14.109375" style="2" customWidth="1"/>
    <col min="5381" max="5381" width="12.44140625" style="2" bestFit="1" customWidth="1"/>
    <col min="5382" max="5382" width="18.33203125" style="2" customWidth="1"/>
    <col min="5383" max="5383" width="12.88671875" style="2" bestFit="1" customWidth="1"/>
    <col min="5384" max="5632" width="9.109375" style="2"/>
    <col min="5633" max="5633" width="6.44140625" style="2" customWidth="1"/>
    <col min="5634" max="5634" width="36.33203125" style="2" customWidth="1"/>
    <col min="5635" max="5635" width="13" style="2" bestFit="1" customWidth="1"/>
    <col min="5636" max="5636" width="14.109375" style="2" customWidth="1"/>
    <col min="5637" max="5637" width="12.44140625" style="2" bestFit="1" customWidth="1"/>
    <col min="5638" max="5638" width="18.33203125" style="2" customWidth="1"/>
    <col min="5639" max="5639" width="12.88671875" style="2" bestFit="1" customWidth="1"/>
    <col min="5640" max="5888" width="9.109375" style="2"/>
    <col min="5889" max="5889" width="6.44140625" style="2" customWidth="1"/>
    <col min="5890" max="5890" width="36.33203125" style="2" customWidth="1"/>
    <col min="5891" max="5891" width="13" style="2" bestFit="1" customWidth="1"/>
    <col min="5892" max="5892" width="14.109375" style="2" customWidth="1"/>
    <col min="5893" max="5893" width="12.44140625" style="2" bestFit="1" customWidth="1"/>
    <col min="5894" max="5894" width="18.33203125" style="2" customWidth="1"/>
    <col min="5895" max="5895" width="12.88671875" style="2" bestFit="1" customWidth="1"/>
    <col min="5896" max="6144" width="9.109375" style="2"/>
    <col min="6145" max="6145" width="6.44140625" style="2" customWidth="1"/>
    <col min="6146" max="6146" width="36.33203125" style="2" customWidth="1"/>
    <col min="6147" max="6147" width="13" style="2" bestFit="1" customWidth="1"/>
    <col min="6148" max="6148" width="14.109375" style="2" customWidth="1"/>
    <col min="6149" max="6149" width="12.44140625" style="2" bestFit="1" customWidth="1"/>
    <col min="6150" max="6150" width="18.33203125" style="2" customWidth="1"/>
    <col min="6151" max="6151" width="12.88671875" style="2" bestFit="1" customWidth="1"/>
    <col min="6152" max="6400" width="9.109375" style="2"/>
    <col min="6401" max="6401" width="6.44140625" style="2" customWidth="1"/>
    <col min="6402" max="6402" width="36.33203125" style="2" customWidth="1"/>
    <col min="6403" max="6403" width="13" style="2" bestFit="1" customWidth="1"/>
    <col min="6404" max="6404" width="14.109375" style="2" customWidth="1"/>
    <col min="6405" max="6405" width="12.44140625" style="2" bestFit="1" customWidth="1"/>
    <col min="6406" max="6406" width="18.33203125" style="2" customWidth="1"/>
    <col min="6407" max="6407" width="12.88671875" style="2" bestFit="1" customWidth="1"/>
    <col min="6408" max="6656" width="9.109375" style="2"/>
    <col min="6657" max="6657" width="6.44140625" style="2" customWidth="1"/>
    <col min="6658" max="6658" width="36.33203125" style="2" customWidth="1"/>
    <col min="6659" max="6659" width="13" style="2" bestFit="1" customWidth="1"/>
    <col min="6660" max="6660" width="14.109375" style="2" customWidth="1"/>
    <col min="6661" max="6661" width="12.44140625" style="2" bestFit="1" customWidth="1"/>
    <col min="6662" max="6662" width="18.33203125" style="2" customWidth="1"/>
    <col min="6663" max="6663" width="12.88671875" style="2" bestFit="1" customWidth="1"/>
    <col min="6664" max="6912" width="9.109375" style="2"/>
    <col min="6913" max="6913" width="6.44140625" style="2" customWidth="1"/>
    <col min="6914" max="6914" width="36.33203125" style="2" customWidth="1"/>
    <col min="6915" max="6915" width="13" style="2" bestFit="1" customWidth="1"/>
    <col min="6916" max="6916" width="14.109375" style="2" customWidth="1"/>
    <col min="6917" max="6917" width="12.44140625" style="2" bestFit="1" customWidth="1"/>
    <col min="6918" max="6918" width="18.33203125" style="2" customWidth="1"/>
    <col min="6919" max="6919" width="12.88671875" style="2" bestFit="1" customWidth="1"/>
    <col min="6920" max="7168" width="9.109375" style="2"/>
    <col min="7169" max="7169" width="6.44140625" style="2" customWidth="1"/>
    <col min="7170" max="7170" width="36.33203125" style="2" customWidth="1"/>
    <col min="7171" max="7171" width="13" style="2" bestFit="1" customWidth="1"/>
    <col min="7172" max="7172" width="14.109375" style="2" customWidth="1"/>
    <col min="7173" max="7173" width="12.44140625" style="2" bestFit="1" customWidth="1"/>
    <col min="7174" max="7174" width="18.33203125" style="2" customWidth="1"/>
    <col min="7175" max="7175" width="12.88671875" style="2" bestFit="1" customWidth="1"/>
    <col min="7176" max="7424" width="9.109375" style="2"/>
    <col min="7425" max="7425" width="6.44140625" style="2" customWidth="1"/>
    <col min="7426" max="7426" width="36.33203125" style="2" customWidth="1"/>
    <col min="7427" max="7427" width="13" style="2" bestFit="1" customWidth="1"/>
    <col min="7428" max="7428" width="14.109375" style="2" customWidth="1"/>
    <col min="7429" max="7429" width="12.44140625" style="2" bestFit="1" customWidth="1"/>
    <col min="7430" max="7430" width="18.33203125" style="2" customWidth="1"/>
    <col min="7431" max="7431" width="12.88671875" style="2" bestFit="1" customWidth="1"/>
    <col min="7432" max="7680" width="9.109375" style="2"/>
    <col min="7681" max="7681" width="6.44140625" style="2" customWidth="1"/>
    <col min="7682" max="7682" width="36.33203125" style="2" customWidth="1"/>
    <col min="7683" max="7683" width="13" style="2" bestFit="1" customWidth="1"/>
    <col min="7684" max="7684" width="14.109375" style="2" customWidth="1"/>
    <col min="7685" max="7685" width="12.44140625" style="2" bestFit="1" customWidth="1"/>
    <col min="7686" max="7686" width="18.33203125" style="2" customWidth="1"/>
    <col min="7687" max="7687" width="12.88671875" style="2" bestFit="1" customWidth="1"/>
    <col min="7688" max="7936" width="9.109375" style="2"/>
    <col min="7937" max="7937" width="6.44140625" style="2" customWidth="1"/>
    <col min="7938" max="7938" width="36.33203125" style="2" customWidth="1"/>
    <col min="7939" max="7939" width="13" style="2" bestFit="1" customWidth="1"/>
    <col min="7940" max="7940" width="14.109375" style="2" customWidth="1"/>
    <col min="7941" max="7941" width="12.44140625" style="2" bestFit="1" customWidth="1"/>
    <col min="7942" max="7942" width="18.33203125" style="2" customWidth="1"/>
    <col min="7943" max="7943" width="12.88671875" style="2" bestFit="1" customWidth="1"/>
    <col min="7944" max="8192" width="9.109375" style="2"/>
    <col min="8193" max="8193" width="6.44140625" style="2" customWidth="1"/>
    <col min="8194" max="8194" width="36.33203125" style="2" customWidth="1"/>
    <col min="8195" max="8195" width="13" style="2" bestFit="1" customWidth="1"/>
    <col min="8196" max="8196" width="14.109375" style="2" customWidth="1"/>
    <col min="8197" max="8197" width="12.44140625" style="2" bestFit="1" customWidth="1"/>
    <col min="8198" max="8198" width="18.33203125" style="2" customWidth="1"/>
    <col min="8199" max="8199" width="12.88671875" style="2" bestFit="1" customWidth="1"/>
    <col min="8200" max="8448" width="9.109375" style="2"/>
    <col min="8449" max="8449" width="6.44140625" style="2" customWidth="1"/>
    <col min="8450" max="8450" width="36.33203125" style="2" customWidth="1"/>
    <col min="8451" max="8451" width="13" style="2" bestFit="1" customWidth="1"/>
    <col min="8452" max="8452" width="14.109375" style="2" customWidth="1"/>
    <col min="8453" max="8453" width="12.44140625" style="2" bestFit="1" customWidth="1"/>
    <col min="8454" max="8454" width="18.33203125" style="2" customWidth="1"/>
    <col min="8455" max="8455" width="12.88671875" style="2" bestFit="1" customWidth="1"/>
    <col min="8456" max="8704" width="9.109375" style="2"/>
    <col min="8705" max="8705" width="6.44140625" style="2" customWidth="1"/>
    <col min="8706" max="8706" width="36.33203125" style="2" customWidth="1"/>
    <col min="8707" max="8707" width="13" style="2" bestFit="1" customWidth="1"/>
    <col min="8708" max="8708" width="14.109375" style="2" customWidth="1"/>
    <col min="8709" max="8709" width="12.44140625" style="2" bestFit="1" customWidth="1"/>
    <col min="8710" max="8710" width="18.33203125" style="2" customWidth="1"/>
    <col min="8711" max="8711" width="12.88671875" style="2" bestFit="1" customWidth="1"/>
    <col min="8712" max="8960" width="9.109375" style="2"/>
    <col min="8961" max="8961" width="6.44140625" style="2" customWidth="1"/>
    <col min="8962" max="8962" width="36.33203125" style="2" customWidth="1"/>
    <col min="8963" max="8963" width="13" style="2" bestFit="1" customWidth="1"/>
    <col min="8964" max="8964" width="14.109375" style="2" customWidth="1"/>
    <col min="8965" max="8965" width="12.44140625" style="2" bestFit="1" customWidth="1"/>
    <col min="8966" max="8966" width="18.33203125" style="2" customWidth="1"/>
    <col min="8967" max="8967" width="12.88671875" style="2" bestFit="1" customWidth="1"/>
    <col min="8968" max="9216" width="9.109375" style="2"/>
    <col min="9217" max="9217" width="6.44140625" style="2" customWidth="1"/>
    <col min="9218" max="9218" width="36.33203125" style="2" customWidth="1"/>
    <col min="9219" max="9219" width="13" style="2" bestFit="1" customWidth="1"/>
    <col min="9220" max="9220" width="14.109375" style="2" customWidth="1"/>
    <col min="9221" max="9221" width="12.44140625" style="2" bestFit="1" customWidth="1"/>
    <col min="9222" max="9222" width="18.33203125" style="2" customWidth="1"/>
    <col min="9223" max="9223" width="12.88671875" style="2" bestFit="1" customWidth="1"/>
    <col min="9224" max="9472" width="9.109375" style="2"/>
    <col min="9473" max="9473" width="6.44140625" style="2" customWidth="1"/>
    <col min="9474" max="9474" width="36.33203125" style="2" customWidth="1"/>
    <col min="9475" max="9475" width="13" style="2" bestFit="1" customWidth="1"/>
    <col min="9476" max="9476" width="14.109375" style="2" customWidth="1"/>
    <col min="9477" max="9477" width="12.44140625" style="2" bestFit="1" customWidth="1"/>
    <col min="9478" max="9478" width="18.33203125" style="2" customWidth="1"/>
    <col min="9479" max="9479" width="12.88671875" style="2" bestFit="1" customWidth="1"/>
    <col min="9480" max="9728" width="9.109375" style="2"/>
    <col min="9729" max="9729" width="6.44140625" style="2" customWidth="1"/>
    <col min="9730" max="9730" width="36.33203125" style="2" customWidth="1"/>
    <col min="9731" max="9731" width="13" style="2" bestFit="1" customWidth="1"/>
    <col min="9732" max="9732" width="14.109375" style="2" customWidth="1"/>
    <col min="9733" max="9733" width="12.44140625" style="2" bestFit="1" customWidth="1"/>
    <col min="9734" max="9734" width="18.33203125" style="2" customWidth="1"/>
    <col min="9735" max="9735" width="12.88671875" style="2" bestFit="1" customWidth="1"/>
    <col min="9736" max="9984" width="9.109375" style="2"/>
    <col min="9985" max="9985" width="6.44140625" style="2" customWidth="1"/>
    <col min="9986" max="9986" width="36.33203125" style="2" customWidth="1"/>
    <col min="9987" max="9987" width="13" style="2" bestFit="1" customWidth="1"/>
    <col min="9988" max="9988" width="14.109375" style="2" customWidth="1"/>
    <col min="9989" max="9989" width="12.44140625" style="2" bestFit="1" customWidth="1"/>
    <col min="9990" max="9990" width="18.33203125" style="2" customWidth="1"/>
    <col min="9991" max="9991" width="12.88671875" style="2" bestFit="1" customWidth="1"/>
    <col min="9992" max="10240" width="9.109375" style="2"/>
    <col min="10241" max="10241" width="6.44140625" style="2" customWidth="1"/>
    <col min="10242" max="10242" width="36.33203125" style="2" customWidth="1"/>
    <col min="10243" max="10243" width="13" style="2" bestFit="1" customWidth="1"/>
    <col min="10244" max="10244" width="14.109375" style="2" customWidth="1"/>
    <col min="10245" max="10245" width="12.44140625" style="2" bestFit="1" customWidth="1"/>
    <col min="10246" max="10246" width="18.33203125" style="2" customWidth="1"/>
    <col min="10247" max="10247" width="12.88671875" style="2" bestFit="1" customWidth="1"/>
    <col min="10248" max="10496" width="9.109375" style="2"/>
    <col min="10497" max="10497" width="6.44140625" style="2" customWidth="1"/>
    <col min="10498" max="10498" width="36.33203125" style="2" customWidth="1"/>
    <col min="10499" max="10499" width="13" style="2" bestFit="1" customWidth="1"/>
    <col min="10500" max="10500" width="14.109375" style="2" customWidth="1"/>
    <col min="10501" max="10501" width="12.44140625" style="2" bestFit="1" customWidth="1"/>
    <col min="10502" max="10502" width="18.33203125" style="2" customWidth="1"/>
    <col min="10503" max="10503" width="12.88671875" style="2" bestFit="1" customWidth="1"/>
    <col min="10504" max="10752" width="9.109375" style="2"/>
    <col min="10753" max="10753" width="6.44140625" style="2" customWidth="1"/>
    <col min="10754" max="10754" width="36.33203125" style="2" customWidth="1"/>
    <col min="10755" max="10755" width="13" style="2" bestFit="1" customWidth="1"/>
    <col min="10756" max="10756" width="14.109375" style="2" customWidth="1"/>
    <col min="10757" max="10757" width="12.44140625" style="2" bestFit="1" customWidth="1"/>
    <col min="10758" max="10758" width="18.33203125" style="2" customWidth="1"/>
    <col min="10759" max="10759" width="12.88671875" style="2" bestFit="1" customWidth="1"/>
    <col min="10760" max="11008" width="9.109375" style="2"/>
    <col min="11009" max="11009" width="6.44140625" style="2" customWidth="1"/>
    <col min="11010" max="11010" width="36.33203125" style="2" customWidth="1"/>
    <col min="11011" max="11011" width="13" style="2" bestFit="1" customWidth="1"/>
    <col min="11012" max="11012" width="14.109375" style="2" customWidth="1"/>
    <col min="11013" max="11013" width="12.44140625" style="2" bestFit="1" customWidth="1"/>
    <col min="11014" max="11014" width="18.33203125" style="2" customWidth="1"/>
    <col min="11015" max="11015" width="12.88671875" style="2" bestFit="1" customWidth="1"/>
    <col min="11016" max="11264" width="9.109375" style="2"/>
    <col min="11265" max="11265" width="6.44140625" style="2" customWidth="1"/>
    <col min="11266" max="11266" width="36.33203125" style="2" customWidth="1"/>
    <col min="11267" max="11267" width="13" style="2" bestFit="1" customWidth="1"/>
    <col min="11268" max="11268" width="14.109375" style="2" customWidth="1"/>
    <col min="11269" max="11269" width="12.44140625" style="2" bestFit="1" customWidth="1"/>
    <col min="11270" max="11270" width="18.33203125" style="2" customWidth="1"/>
    <col min="11271" max="11271" width="12.88671875" style="2" bestFit="1" customWidth="1"/>
    <col min="11272" max="11520" width="9.109375" style="2"/>
    <col min="11521" max="11521" width="6.44140625" style="2" customWidth="1"/>
    <col min="11522" max="11522" width="36.33203125" style="2" customWidth="1"/>
    <col min="11523" max="11523" width="13" style="2" bestFit="1" customWidth="1"/>
    <col min="11524" max="11524" width="14.109375" style="2" customWidth="1"/>
    <col min="11525" max="11525" width="12.44140625" style="2" bestFit="1" customWidth="1"/>
    <col min="11526" max="11526" width="18.33203125" style="2" customWidth="1"/>
    <col min="11527" max="11527" width="12.88671875" style="2" bestFit="1" customWidth="1"/>
    <col min="11528" max="11776" width="9.109375" style="2"/>
    <col min="11777" max="11777" width="6.44140625" style="2" customWidth="1"/>
    <col min="11778" max="11778" width="36.33203125" style="2" customWidth="1"/>
    <col min="11779" max="11779" width="13" style="2" bestFit="1" customWidth="1"/>
    <col min="11780" max="11780" width="14.109375" style="2" customWidth="1"/>
    <col min="11781" max="11781" width="12.44140625" style="2" bestFit="1" customWidth="1"/>
    <col min="11782" max="11782" width="18.33203125" style="2" customWidth="1"/>
    <col min="11783" max="11783" width="12.88671875" style="2" bestFit="1" customWidth="1"/>
    <col min="11784" max="12032" width="9.109375" style="2"/>
    <col min="12033" max="12033" width="6.44140625" style="2" customWidth="1"/>
    <col min="12034" max="12034" width="36.33203125" style="2" customWidth="1"/>
    <col min="12035" max="12035" width="13" style="2" bestFit="1" customWidth="1"/>
    <col min="12036" max="12036" width="14.109375" style="2" customWidth="1"/>
    <col min="12037" max="12037" width="12.44140625" style="2" bestFit="1" customWidth="1"/>
    <col min="12038" max="12038" width="18.33203125" style="2" customWidth="1"/>
    <col min="12039" max="12039" width="12.88671875" style="2" bestFit="1" customWidth="1"/>
    <col min="12040" max="12288" width="9.109375" style="2"/>
    <col min="12289" max="12289" width="6.44140625" style="2" customWidth="1"/>
    <col min="12290" max="12290" width="36.33203125" style="2" customWidth="1"/>
    <col min="12291" max="12291" width="13" style="2" bestFit="1" customWidth="1"/>
    <col min="12292" max="12292" width="14.109375" style="2" customWidth="1"/>
    <col min="12293" max="12293" width="12.44140625" style="2" bestFit="1" customWidth="1"/>
    <col min="12294" max="12294" width="18.33203125" style="2" customWidth="1"/>
    <col min="12295" max="12295" width="12.88671875" style="2" bestFit="1" customWidth="1"/>
    <col min="12296" max="12544" width="9.109375" style="2"/>
    <col min="12545" max="12545" width="6.44140625" style="2" customWidth="1"/>
    <col min="12546" max="12546" width="36.33203125" style="2" customWidth="1"/>
    <col min="12547" max="12547" width="13" style="2" bestFit="1" customWidth="1"/>
    <col min="12548" max="12548" width="14.109375" style="2" customWidth="1"/>
    <col min="12549" max="12549" width="12.44140625" style="2" bestFit="1" customWidth="1"/>
    <col min="12550" max="12550" width="18.33203125" style="2" customWidth="1"/>
    <col min="12551" max="12551" width="12.88671875" style="2" bestFit="1" customWidth="1"/>
    <col min="12552" max="12800" width="9.109375" style="2"/>
    <col min="12801" max="12801" width="6.44140625" style="2" customWidth="1"/>
    <col min="12802" max="12802" width="36.33203125" style="2" customWidth="1"/>
    <col min="12803" max="12803" width="13" style="2" bestFit="1" customWidth="1"/>
    <col min="12804" max="12804" width="14.109375" style="2" customWidth="1"/>
    <col min="12805" max="12805" width="12.44140625" style="2" bestFit="1" customWidth="1"/>
    <col min="12806" max="12806" width="18.33203125" style="2" customWidth="1"/>
    <col min="12807" max="12807" width="12.88671875" style="2" bestFit="1" customWidth="1"/>
    <col min="12808" max="13056" width="9.109375" style="2"/>
    <col min="13057" max="13057" width="6.44140625" style="2" customWidth="1"/>
    <col min="13058" max="13058" width="36.33203125" style="2" customWidth="1"/>
    <col min="13059" max="13059" width="13" style="2" bestFit="1" customWidth="1"/>
    <col min="13060" max="13060" width="14.109375" style="2" customWidth="1"/>
    <col min="13061" max="13061" width="12.44140625" style="2" bestFit="1" customWidth="1"/>
    <col min="13062" max="13062" width="18.33203125" style="2" customWidth="1"/>
    <col min="13063" max="13063" width="12.88671875" style="2" bestFit="1" customWidth="1"/>
    <col min="13064" max="13312" width="9.109375" style="2"/>
    <col min="13313" max="13313" width="6.44140625" style="2" customWidth="1"/>
    <col min="13314" max="13314" width="36.33203125" style="2" customWidth="1"/>
    <col min="13315" max="13315" width="13" style="2" bestFit="1" customWidth="1"/>
    <col min="13316" max="13316" width="14.109375" style="2" customWidth="1"/>
    <col min="13317" max="13317" width="12.44140625" style="2" bestFit="1" customWidth="1"/>
    <col min="13318" max="13318" width="18.33203125" style="2" customWidth="1"/>
    <col min="13319" max="13319" width="12.88671875" style="2" bestFit="1" customWidth="1"/>
    <col min="13320" max="13568" width="9.109375" style="2"/>
    <col min="13569" max="13569" width="6.44140625" style="2" customWidth="1"/>
    <col min="13570" max="13570" width="36.33203125" style="2" customWidth="1"/>
    <col min="13571" max="13571" width="13" style="2" bestFit="1" customWidth="1"/>
    <col min="13572" max="13572" width="14.109375" style="2" customWidth="1"/>
    <col min="13573" max="13573" width="12.44140625" style="2" bestFit="1" customWidth="1"/>
    <col min="13574" max="13574" width="18.33203125" style="2" customWidth="1"/>
    <col min="13575" max="13575" width="12.88671875" style="2" bestFit="1" customWidth="1"/>
    <col min="13576" max="13824" width="9.109375" style="2"/>
    <col min="13825" max="13825" width="6.44140625" style="2" customWidth="1"/>
    <col min="13826" max="13826" width="36.33203125" style="2" customWidth="1"/>
    <col min="13827" max="13827" width="13" style="2" bestFit="1" customWidth="1"/>
    <col min="13828" max="13828" width="14.109375" style="2" customWidth="1"/>
    <col min="13829" max="13829" width="12.44140625" style="2" bestFit="1" customWidth="1"/>
    <col min="13830" max="13830" width="18.33203125" style="2" customWidth="1"/>
    <col min="13831" max="13831" width="12.88671875" style="2" bestFit="1" customWidth="1"/>
    <col min="13832" max="14080" width="9.109375" style="2"/>
    <col min="14081" max="14081" width="6.44140625" style="2" customWidth="1"/>
    <col min="14082" max="14082" width="36.33203125" style="2" customWidth="1"/>
    <col min="14083" max="14083" width="13" style="2" bestFit="1" customWidth="1"/>
    <col min="14084" max="14084" width="14.109375" style="2" customWidth="1"/>
    <col min="14085" max="14085" width="12.44140625" style="2" bestFit="1" customWidth="1"/>
    <col min="14086" max="14086" width="18.33203125" style="2" customWidth="1"/>
    <col min="14087" max="14087" width="12.88671875" style="2" bestFit="1" customWidth="1"/>
    <col min="14088" max="14336" width="9.109375" style="2"/>
    <col min="14337" max="14337" width="6.44140625" style="2" customWidth="1"/>
    <col min="14338" max="14338" width="36.33203125" style="2" customWidth="1"/>
    <col min="14339" max="14339" width="13" style="2" bestFit="1" customWidth="1"/>
    <col min="14340" max="14340" width="14.109375" style="2" customWidth="1"/>
    <col min="14341" max="14341" width="12.44140625" style="2" bestFit="1" customWidth="1"/>
    <col min="14342" max="14342" width="18.33203125" style="2" customWidth="1"/>
    <col min="14343" max="14343" width="12.88671875" style="2" bestFit="1" customWidth="1"/>
    <col min="14344" max="14592" width="9.109375" style="2"/>
    <col min="14593" max="14593" width="6.44140625" style="2" customWidth="1"/>
    <col min="14594" max="14594" width="36.33203125" style="2" customWidth="1"/>
    <col min="14595" max="14595" width="13" style="2" bestFit="1" customWidth="1"/>
    <col min="14596" max="14596" width="14.109375" style="2" customWidth="1"/>
    <col min="14597" max="14597" width="12.44140625" style="2" bestFit="1" customWidth="1"/>
    <col min="14598" max="14598" width="18.33203125" style="2" customWidth="1"/>
    <col min="14599" max="14599" width="12.88671875" style="2" bestFit="1" customWidth="1"/>
    <col min="14600" max="14848" width="9.109375" style="2"/>
    <col min="14849" max="14849" width="6.44140625" style="2" customWidth="1"/>
    <col min="14850" max="14850" width="36.33203125" style="2" customWidth="1"/>
    <col min="14851" max="14851" width="13" style="2" bestFit="1" customWidth="1"/>
    <col min="14852" max="14852" width="14.109375" style="2" customWidth="1"/>
    <col min="14853" max="14853" width="12.44140625" style="2" bestFit="1" customWidth="1"/>
    <col min="14854" max="14854" width="18.33203125" style="2" customWidth="1"/>
    <col min="14855" max="14855" width="12.88671875" style="2" bestFit="1" customWidth="1"/>
    <col min="14856" max="15104" width="9.109375" style="2"/>
    <col min="15105" max="15105" width="6.44140625" style="2" customWidth="1"/>
    <col min="15106" max="15106" width="36.33203125" style="2" customWidth="1"/>
    <col min="15107" max="15107" width="13" style="2" bestFit="1" customWidth="1"/>
    <col min="15108" max="15108" width="14.109375" style="2" customWidth="1"/>
    <col min="15109" max="15109" width="12.44140625" style="2" bestFit="1" customWidth="1"/>
    <col min="15110" max="15110" width="18.33203125" style="2" customWidth="1"/>
    <col min="15111" max="15111" width="12.88671875" style="2" bestFit="1" customWidth="1"/>
    <col min="15112" max="15360" width="9.109375" style="2"/>
    <col min="15361" max="15361" width="6.44140625" style="2" customWidth="1"/>
    <col min="15362" max="15362" width="36.33203125" style="2" customWidth="1"/>
    <col min="15363" max="15363" width="13" style="2" bestFit="1" customWidth="1"/>
    <col min="15364" max="15364" width="14.109375" style="2" customWidth="1"/>
    <col min="15365" max="15365" width="12.44140625" style="2" bestFit="1" customWidth="1"/>
    <col min="15366" max="15366" width="18.33203125" style="2" customWidth="1"/>
    <col min="15367" max="15367" width="12.88671875" style="2" bestFit="1" customWidth="1"/>
    <col min="15368" max="15616" width="9.109375" style="2"/>
    <col min="15617" max="15617" width="6.44140625" style="2" customWidth="1"/>
    <col min="15618" max="15618" width="36.33203125" style="2" customWidth="1"/>
    <col min="15619" max="15619" width="13" style="2" bestFit="1" customWidth="1"/>
    <col min="15620" max="15620" width="14.109375" style="2" customWidth="1"/>
    <col min="15621" max="15621" width="12.44140625" style="2" bestFit="1" customWidth="1"/>
    <col min="15622" max="15622" width="18.33203125" style="2" customWidth="1"/>
    <col min="15623" max="15623" width="12.88671875" style="2" bestFit="1" customWidth="1"/>
    <col min="15624" max="15872" width="9.109375" style="2"/>
    <col min="15873" max="15873" width="6.44140625" style="2" customWidth="1"/>
    <col min="15874" max="15874" width="36.33203125" style="2" customWidth="1"/>
    <col min="15875" max="15875" width="13" style="2" bestFit="1" customWidth="1"/>
    <col min="15876" max="15876" width="14.109375" style="2" customWidth="1"/>
    <col min="15877" max="15877" width="12.44140625" style="2" bestFit="1" customWidth="1"/>
    <col min="15878" max="15878" width="18.33203125" style="2" customWidth="1"/>
    <col min="15879" max="15879" width="12.88671875" style="2" bestFit="1" customWidth="1"/>
    <col min="15880" max="16128" width="9.109375" style="2"/>
    <col min="16129" max="16129" width="6.44140625" style="2" customWidth="1"/>
    <col min="16130" max="16130" width="36.33203125" style="2" customWidth="1"/>
    <col min="16131" max="16131" width="13" style="2" bestFit="1" customWidth="1"/>
    <col min="16132" max="16132" width="14.109375" style="2" customWidth="1"/>
    <col min="16133" max="16133" width="12.44140625" style="2" bestFit="1" customWidth="1"/>
    <col min="16134" max="16134" width="18.33203125" style="2" customWidth="1"/>
    <col min="16135" max="16135" width="12.88671875" style="2" bestFit="1" customWidth="1"/>
    <col min="16136" max="16384" width="9.109375" style="2"/>
  </cols>
  <sheetData>
    <row r="1" spans="1:7" x14ac:dyDescent="0.3">
      <c r="A1" s="237"/>
      <c r="B1" s="237"/>
      <c r="C1" s="237"/>
      <c r="D1" s="237"/>
      <c r="E1" s="237"/>
      <c r="F1" s="237"/>
      <c r="G1" s="238" t="s">
        <v>1976</v>
      </c>
    </row>
    <row r="2" spans="1:7" x14ac:dyDescent="0.3">
      <c r="A2" s="237"/>
      <c r="B2" s="237"/>
      <c r="C2" s="237"/>
      <c r="D2" s="237"/>
      <c r="E2" s="237"/>
      <c r="F2" s="237"/>
      <c r="G2" s="237"/>
    </row>
    <row r="3" spans="1:7" ht="13.2" x14ac:dyDescent="0.25">
      <c r="A3" s="239"/>
      <c r="B3" s="239"/>
      <c r="C3" s="239"/>
      <c r="D3" s="240"/>
      <c r="E3" s="240"/>
      <c r="F3" s="240"/>
      <c r="G3" s="240"/>
    </row>
    <row r="4" spans="1:7" ht="15.6" x14ac:dyDescent="0.3">
      <c r="A4" s="597" t="s">
        <v>439</v>
      </c>
      <c r="B4" s="597"/>
      <c r="C4" s="597"/>
      <c r="D4" s="597"/>
      <c r="E4" s="597"/>
      <c r="F4" s="597"/>
      <c r="G4" s="597"/>
    </row>
    <row r="5" spans="1:7" x14ac:dyDescent="0.3">
      <c r="G5" s="242" t="s">
        <v>440</v>
      </c>
    </row>
    <row r="6" spans="1:7" ht="67.2" x14ac:dyDescent="0.25">
      <c r="A6" s="243" t="s">
        <v>441</v>
      </c>
      <c r="B6" s="243" t="s">
        <v>442</v>
      </c>
      <c r="C6" s="244" t="s">
        <v>443</v>
      </c>
      <c r="D6" s="243" t="s">
        <v>444</v>
      </c>
      <c r="E6" s="243" t="s">
        <v>445</v>
      </c>
      <c r="F6" s="244" t="s">
        <v>451</v>
      </c>
      <c r="G6" s="244" t="s">
        <v>446</v>
      </c>
    </row>
    <row r="7" spans="1:7" x14ac:dyDescent="0.3">
      <c r="A7" s="245"/>
      <c r="B7" s="245"/>
      <c r="C7" s="246"/>
      <c r="D7" s="246"/>
      <c r="E7" s="246"/>
      <c r="F7" s="246"/>
      <c r="G7" s="246"/>
    </row>
    <row r="8" spans="1:7" ht="33.6" x14ac:dyDescent="0.3">
      <c r="A8" s="247" t="s">
        <v>447</v>
      </c>
      <c r="B8" s="249" t="s">
        <v>450</v>
      </c>
      <c r="C8" s="248">
        <v>184722224</v>
      </c>
      <c r="D8" s="248">
        <v>0</v>
      </c>
      <c r="E8" s="248">
        <v>26388888</v>
      </c>
      <c r="F8" s="248">
        <f>C8+D8-E8</f>
        <v>158333336</v>
      </c>
      <c r="G8" s="248">
        <v>26388888</v>
      </c>
    </row>
    <row r="9" spans="1:7" x14ac:dyDescent="0.3">
      <c r="A9" s="247"/>
      <c r="B9" s="246" t="s">
        <v>23</v>
      </c>
      <c r="C9" s="250">
        <f>SUM(C8:C8)</f>
        <v>184722224</v>
      </c>
      <c r="D9" s="250">
        <f>SUM(D8:D8)</f>
        <v>0</v>
      </c>
      <c r="E9" s="250">
        <f>SUM(E8:E8)</f>
        <v>26388888</v>
      </c>
      <c r="F9" s="250">
        <f>SUM(F8:F8)</f>
        <v>158333336</v>
      </c>
      <c r="G9" s="250">
        <f>SUM(G8:G8)</f>
        <v>26388888</v>
      </c>
    </row>
  </sheetData>
  <mergeCells count="1">
    <mergeCell ref="A4:G4"/>
  </mergeCells>
  <pageMargins left="1" right="1" top="1" bottom="1" header="0.5" footer="0.5"/>
  <pageSetup paperSize="9" scale="7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B7879-7CF0-4DF9-ACDA-CB8F926363AD}">
  <sheetPr>
    <pageSetUpPr fitToPage="1"/>
  </sheetPr>
  <dimension ref="A1:G10"/>
  <sheetViews>
    <sheetView zoomScaleNormal="100" workbookViewId="0">
      <selection activeCell="A7" sqref="A7:G10"/>
    </sheetView>
  </sheetViews>
  <sheetFormatPr defaultRowHeight="13.2" x14ac:dyDescent="0.25"/>
  <cols>
    <col min="1" max="1" width="7.109375" style="254" customWidth="1"/>
    <col min="2" max="2" width="34.109375" style="255" customWidth="1"/>
    <col min="3" max="3" width="17.6640625" style="252" customWidth="1"/>
    <col min="4" max="4" width="13.88671875" style="252" customWidth="1"/>
    <col min="5" max="5" width="14.44140625" style="252" customWidth="1"/>
    <col min="6" max="6" width="15" style="252" customWidth="1"/>
    <col min="7" max="7" width="14.88671875" style="254" bestFit="1" customWidth="1"/>
    <col min="8" max="256" width="9.109375" style="2"/>
    <col min="257" max="257" width="7.109375" style="2" customWidth="1"/>
    <col min="258" max="258" width="34.109375" style="2" customWidth="1"/>
    <col min="259" max="259" width="17.6640625" style="2" customWidth="1"/>
    <col min="260" max="260" width="13.88671875" style="2" customWidth="1"/>
    <col min="261" max="261" width="14.44140625" style="2" customWidth="1"/>
    <col min="262" max="262" width="15" style="2" customWidth="1"/>
    <col min="263" max="263" width="14.88671875" style="2" bestFit="1" customWidth="1"/>
    <col min="264" max="512" width="9.109375" style="2"/>
    <col min="513" max="513" width="7.109375" style="2" customWidth="1"/>
    <col min="514" max="514" width="34.109375" style="2" customWidth="1"/>
    <col min="515" max="515" width="17.6640625" style="2" customWidth="1"/>
    <col min="516" max="516" width="13.88671875" style="2" customWidth="1"/>
    <col min="517" max="517" width="14.44140625" style="2" customWidth="1"/>
    <col min="518" max="518" width="15" style="2" customWidth="1"/>
    <col min="519" max="519" width="14.88671875" style="2" bestFit="1" customWidth="1"/>
    <col min="520" max="768" width="9.109375" style="2"/>
    <col min="769" max="769" width="7.109375" style="2" customWidth="1"/>
    <col min="770" max="770" width="34.109375" style="2" customWidth="1"/>
    <col min="771" max="771" width="17.6640625" style="2" customWidth="1"/>
    <col min="772" max="772" width="13.88671875" style="2" customWidth="1"/>
    <col min="773" max="773" width="14.44140625" style="2" customWidth="1"/>
    <col min="774" max="774" width="15" style="2" customWidth="1"/>
    <col min="775" max="775" width="14.88671875" style="2" bestFit="1" customWidth="1"/>
    <col min="776" max="1024" width="9.109375" style="2"/>
    <col min="1025" max="1025" width="7.109375" style="2" customWidth="1"/>
    <col min="1026" max="1026" width="34.109375" style="2" customWidth="1"/>
    <col min="1027" max="1027" width="17.6640625" style="2" customWidth="1"/>
    <col min="1028" max="1028" width="13.88671875" style="2" customWidth="1"/>
    <col min="1029" max="1029" width="14.44140625" style="2" customWidth="1"/>
    <col min="1030" max="1030" width="15" style="2" customWidth="1"/>
    <col min="1031" max="1031" width="14.88671875" style="2" bestFit="1" customWidth="1"/>
    <col min="1032" max="1280" width="9.109375" style="2"/>
    <col min="1281" max="1281" width="7.109375" style="2" customWidth="1"/>
    <col min="1282" max="1282" width="34.109375" style="2" customWidth="1"/>
    <col min="1283" max="1283" width="17.6640625" style="2" customWidth="1"/>
    <col min="1284" max="1284" width="13.88671875" style="2" customWidth="1"/>
    <col min="1285" max="1285" width="14.44140625" style="2" customWidth="1"/>
    <col min="1286" max="1286" width="15" style="2" customWidth="1"/>
    <col min="1287" max="1287" width="14.88671875" style="2" bestFit="1" customWidth="1"/>
    <col min="1288" max="1536" width="9.109375" style="2"/>
    <col min="1537" max="1537" width="7.109375" style="2" customWidth="1"/>
    <col min="1538" max="1538" width="34.109375" style="2" customWidth="1"/>
    <col min="1539" max="1539" width="17.6640625" style="2" customWidth="1"/>
    <col min="1540" max="1540" width="13.88671875" style="2" customWidth="1"/>
    <col min="1541" max="1541" width="14.44140625" style="2" customWidth="1"/>
    <col min="1542" max="1542" width="15" style="2" customWidth="1"/>
    <col min="1543" max="1543" width="14.88671875" style="2" bestFit="1" customWidth="1"/>
    <col min="1544" max="1792" width="9.109375" style="2"/>
    <col min="1793" max="1793" width="7.109375" style="2" customWidth="1"/>
    <col min="1794" max="1794" width="34.109375" style="2" customWidth="1"/>
    <col min="1795" max="1795" width="17.6640625" style="2" customWidth="1"/>
    <col min="1796" max="1796" width="13.88671875" style="2" customWidth="1"/>
    <col min="1797" max="1797" width="14.44140625" style="2" customWidth="1"/>
    <col min="1798" max="1798" width="15" style="2" customWidth="1"/>
    <col min="1799" max="1799" width="14.88671875" style="2" bestFit="1" customWidth="1"/>
    <col min="1800" max="2048" width="9.109375" style="2"/>
    <col min="2049" max="2049" width="7.109375" style="2" customWidth="1"/>
    <col min="2050" max="2050" width="34.109375" style="2" customWidth="1"/>
    <col min="2051" max="2051" width="17.6640625" style="2" customWidth="1"/>
    <col min="2052" max="2052" width="13.88671875" style="2" customWidth="1"/>
    <col min="2053" max="2053" width="14.44140625" style="2" customWidth="1"/>
    <col min="2054" max="2054" width="15" style="2" customWidth="1"/>
    <col min="2055" max="2055" width="14.88671875" style="2" bestFit="1" customWidth="1"/>
    <col min="2056" max="2304" width="9.109375" style="2"/>
    <col min="2305" max="2305" width="7.109375" style="2" customWidth="1"/>
    <col min="2306" max="2306" width="34.109375" style="2" customWidth="1"/>
    <col min="2307" max="2307" width="17.6640625" style="2" customWidth="1"/>
    <col min="2308" max="2308" width="13.88671875" style="2" customWidth="1"/>
    <col min="2309" max="2309" width="14.44140625" style="2" customWidth="1"/>
    <col min="2310" max="2310" width="15" style="2" customWidth="1"/>
    <col min="2311" max="2311" width="14.88671875" style="2" bestFit="1" customWidth="1"/>
    <col min="2312" max="2560" width="9.109375" style="2"/>
    <col min="2561" max="2561" width="7.109375" style="2" customWidth="1"/>
    <col min="2562" max="2562" width="34.109375" style="2" customWidth="1"/>
    <col min="2563" max="2563" width="17.6640625" style="2" customWidth="1"/>
    <col min="2564" max="2564" width="13.88671875" style="2" customWidth="1"/>
    <col min="2565" max="2565" width="14.44140625" style="2" customWidth="1"/>
    <col min="2566" max="2566" width="15" style="2" customWidth="1"/>
    <col min="2567" max="2567" width="14.88671875" style="2" bestFit="1" customWidth="1"/>
    <col min="2568" max="2816" width="9.109375" style="2"/>
    <col min="2817" max="2817" width="7.109375" style="2" customWidth="1"/>
    <col min="2818" max="2818" width="34.109375" style="2" customWidth="1"/>
    <col min="2819" max="2819" width="17.6640625" style="2" customWidth="1"/>
    <col min="2820" max="2820" width="13.88671875" style="2" customWidth="1"/>
    <col min="2821" max="2821" width="14.44140625" style="2" customWidth="1"/>
    <col min="2822" max="2822" width="15" style="2" customWidth="1"/>
    <col min="2823" max="2823" width="14.88671875" style="2" bestFit="1" customWidth="1"/>
    <col min="2824" max="3072" width="9.109375" style="2"/>
    <col min="3073" max="3073" width="7.109375" style="2" customWidth="1"/>
    <col min="3074" max="3074" width="34.109375" style="2" customWidth="1"/>
    <col min="3075" max="3075" width="17.6640625" style="2" customWidth="1"/>
    <col min="3076" max="3076" width="13.88671875" style="2" customWidth="1"/>
    <col min="3077" max="3077" width="14.44140625" style="2" customWidth="1"/>
    <col min="3078" max="3078" width="15" style="2" customWidth="1"/>
    <col min="3079" max="3079" width="14.88671875" style="2" bestFit="1" customWidth="1"/>
    <col min="3080" max="3328" width="9.109375" style="2"/>
    <col min="3329" max="3329" width="7.109375" style="2" customWidth="1"/>
    <col min="3330" max="3330" width="34.109375" style="2" customWidth="1"/>
    <col min="3331" max="3331" width="17.6640625" style="2" customWidth="1"/>
    <col min="3332" max="3332" width="13.88671875" style="2" customWidth="1"/>
    <col min="3333" max="3333" width="14.44140625" style="2" customWidth="1"/>
    <col min="3334" max="3334" width="15" style="2" customWidth="1"/>
    <col min="3335" max="3335" width="14.88671875" style="2" bestFit="1" customWidth="1"/>
    <col min="3336" max="3584" width="9.109375" style="2"/>
    <col min="3585" max="3585" width="7.109375" style="2" customWidth="1"/>
    <col min="3586" max="3586" width="34.109375" style="2" customWidth="1"/>
    <col min="3587" max="3587" width="17.6640625" style="2" customWidth="1"/>
    <col min="3588" max="3588" width="13.88671875" style="2" customWidth="1"/>
    <col min="3589" max="3589" width="14.44140625" style="2" customWidth="1"/>
    <col min="3590" max="3590" width="15" style="2" customWidth="1"/>
    <col min="3591" max="3591" width="14.88671875" style="2" bestFit="1" customWidth="1"/>
    <col min="3592" max="3840" width="9.109375" style="2"/>
    <col min="3841" max="3841" width="7.109375" style="2" customWidth="1"/>
    <col min="3842" max="3842" width="34.109375" style="2" customWidth="1"/>
    <col min="3843" max="3843" width="17.6640625" style="2" customWidth="1"/>
    <col min="3844" max="3844" width="13.88671875" style="2" customWidth="1"/>
    <col min="3845" max="3845" width="14.44140625" style="2" customWidth="1"/>
    <col min="3846" max="3846" width="15" style="2" customWidth="1"/>
    <col min="3847" max="3847" width="14.88671875" style="2" bestFit="1" customWidth="1"/>
    <col min="3848" max="4096" width="9.109375" style="2"/>
    <col min="4097" max="4097" width="7.109375" style="2" customWidth="1"/>
    <col min="4098" max="4098" width="34.109375" style="2" customWidth="1"/>
    <col min="4099" max="4099" width="17.6640625" style="2" customWidth="1"/>
    <col min="4100" max="4100" width="13.88671875" style="2" customWidth="1"/>
    <col min="4101" max="4101" width="14.44140625" style="2" customWidth="1"/>
    <col min="4102" max="4102" width="15" style="2" customWidth="1"/>
    <col min="4103" max="4103" width="14.88671875" style="2" bestFit="1" customWidth="1"/>
    <col min="4104" max="4352" width="9.109375" style="2"/>
    <col min="4353" max="4353" width="7.109375" style="2" customWidth="1"/>
    <col min="4354" max="4354" width="34.109375" style="2" customWidth="1"/>
    <col min="4355" max="4355" width="17.6640625" style="2" customWidth="1"/>
    <col min="4356" max="4356" width="13.88671875" style="2" customWidth="1"/>
    <col min="4357" max="4357" width="14.44140625" style="2" customWidth="1"/>
    <col min="4358" max="4358" width="15" style="2" customWidth="1"/>
    <col min="4359" max="4359" width="14.88671875" style="2" bestFit="1" customWidth="1"/>
    <col min="4360" max="4608" width="9.109375" style="2"/>
    <col min="4609" max="4609" width="7.109375" style="2" customWidth="1"/>
    <col min="4610" max="4610" width="34.109375" style="2" customWidth="1"/>
    <col min="4611" max="4611" width="17.6640625" style="2" customWidth="1"/>
    <col min="4612" max="4612" width="13.88671875" style="2" customWidth="1"/>
    <col min="4613" max="4613" width="14.44140625" style="2" customWidth="1"/>
    <col min="4614" max="4614" width="15" style="2" customWidth="1"/>
    <col min="4615" max="4615" width="14.88671875" style="2" bestFit="1" customWidth="1"/>
    <col min="4616" max="4864" width="9.109375" style="2"/>
    <col min="4865" max="4865" width="7.109375" style="2" customWidth="1"/>
    <col min="4866" max="4866" width="34.109375" style="2" customWidth="1"/>
    <col min="4867" max="4867" width="17.6640625" style="2" customWidth="1"/>
    <col min="4868" max="4868" width="13.88671875" style="2" customWidth="1"/>
    <col min="4869" max="4869" width="14.44140625" style="2" customWidth="1"/>
    <col min="4870" max="4870" width="15" style="2" customWidth="1"/>
    <col min="4871" max="4871" width="14.88671875" style="2" bestFit="1" customWidth="1"/>
    <col min="4872" max="5120" width="9.109375" style="2"/>
    <col min="5121" max="5121" width="7.109375" style="2" customWidth="1"/>
    <col min="5122" max="5122" width="34.109375" style="2" customWidth="1"/>
    <col min="5123" max="5123" width="17.6640625" style="2" customWidth="1"/>
    <col min="5124" max="5124" width="13.88671875" style="2" customWidth="1"/>
    <col min="5125" max="5125" width="14.44140625" style="2" customWidth="1"/>
    <col min="5126" max="5126" width="15" style="2" customWidth="1"/>
    <col min="5127" max="5127" width="14.88671875" style="2" bestFit="1" customWidth="1"/>
    <col min="5128" max="5376" width="9.109375" style="2"/>
    <col min="5377" max="5377" width="7.109375" style="2" customWidth="1"/>
    <col min="5378" max="5378" width="34.109375" style="2" customWidth="1"/>
    <col min="5379" max="5379" width="17.6640625" style="2" customWidth="1"/>
    <col min="5380" max="5380" width="13.88671875" style="2" customWidth="1"/>
    <col min="5381" max="5381" width="14.44140625" style="2" customWidth="1"/>
    <col min="5382" max="5382" width="15" style="2" customWidth="1"/>
    <col min="5383" max="5383" width="14.88671875" style="2" bestFit="1" customWidth="1"/>
    <col min="5384" max="5632" width="9.109375" style="2"/>
    <col min="5633" max="5633" width="7.109375" style="2" customWidth="1"/>
    <col min="5634" max="5634" width="34.109375" style="2" customWidth="1"/>
    <col min="5635" max="5635" width="17.6640625" style="2" customWidth="1"/>
    <col min="5636" max="5636" width="13.88671875" style="2" customWidth="1"/>
    <col min="5637" max="5637" width="14.44140625" style="2" customWidth="1"/>
    <col min="5638" max="5638" width="15" style="2" customWidth="1"/>
    <col min="5639" max="5639" width="14.88671875" style="2" bestFit="1" customWidth="1"/>
    <col min="5640" max="5888" width="9.109375" style="2"/>
    <col min="5889" max="5889" width="7.109375" style="2" customWidth="1"/>
    <col min="5890" max="5890" width="34.109375" style="2" customWidth="1"/>
    <col min="5891" max="5891" width="17.6640625" style="2" customWidth="1"/>
    <col min="5892" max="5892" width="13.88671875" style="2" customWidth="1"/>
    <col min="5893" max="5893" width="14.44140625" style="2" customWidth="1"/>
    <col min="5894" max="5894" width="15" style="2" customWidth="1"/>
    <col min="5895" max="5895" width="14.88671875" style="2" bestFit="1" customWidth="1"/>
    <col min="5896" max="6144" width="9.109375" style="2"/>
    <col min="6145" max="6145" width="7.109375" style="2" customWidth="1"/>
    <col min="6146" max="6146" width="34.109375" style="2" customWidth="1"/>
    <col min="6147" max="6147" width="17.6640625" style="2" customWidth="1"/>
    <col min="6148" max="6148" width="13.88671875" style="2" customWidth="1"/>
    <col min="6149" max="6149" width="14.44140625" style="2" customWidth="1"/>
    <col min="6150" max="6150" width="15" style="2" customWidth="1"/>
    <col min="6151" max="6151" width="14.88671875" style="2" bestFit="1" customWidth="1"/>
    <col min="6152" max="6400" width="9.109375" style="2"/>
    <col min="6401" max="6401" width="7.109375" style="2" customWidth="1"/>
    <col min="6402" max="6402" width="34.109375" style="2" customWidth="1"/>
    <col min="6403" max="6403" width="17.6640625" style="2" customWidth="1"/>
    <col min="6404" max="6404" width="13.88671875" style="2" customWidth="1"/>
    <col min="6405" max="6405" width="14.44140625" style="2" customWidth="1"/>
    <col min="6406" max="6406" width="15" style="2" customWidth="1"/>
    <col min="6407" max="6407" width="14.88671875" style="2" bestFit="1" customWidth="1"/>
    <col min="6408" max="6656" width="9.109375" style="2"/>
    <col min="6657" max="6657" width="7.109375" style="2" customWidth="1"/>
    <col min="6658" max="6658" width="34.109375" style="2" customWidth="1"/>
    <col min="6659" max="6659" width="17.6640625" style="2" customWidth="1"/>
    <col min="6660" max="6660" width="13.88671875" style="2" customWidth="1"/>
    <col min="6661" max="6661" width="14.44140625" style="2" customWidth="1"/>
    <col min="6662" max="6662" width="15" style="2" customWidth="1"/>
    <col min="6663" max="6663" width="14.88671875" style="2" bestFit="1" customWidth="1"/>
    <col min="6664" max="6912" width="9.109375" style="2"/>
    <col min="6913" max="6913" width="7.109375" style="2" customWidth="1"/>
    <col min="6914" max="6914" width="34.109375" style="2" customWidth="1"/>
    <col min="6915" max="6915" width="17.6640625" style="2" customWidth="1"/>
    <col min="6916" max="6916" width="13.88671875" style="2" customWidth="1"/>
    <col min="6917" max="6917" width="14.44140625" style="2" customWidth="1"/>
    <col min="6918" max="6918" width="15" style="2" customWidth="1"/>
    <col min="6919" max="6919" width="14.88671875" style="2" bestFit="1" customWidth="1"/>
    <col min="6920" max="7168" width="9.109375" style="2"/>
    <col min="7169" max="7169" width="7.109375" style="2" customWidth="1"/>
    <col min="7170" max="7170" width="34.109375" style="2" customWidth="1"/>
    <col min="7171" max="7171" width="17.6640625" style="2" customWidth="1"/>
    <col min="7172" max="7172" width="13.88671875" style="2" customWidth="1"/>
    <col min="7173" max="7173" width="14.44140625" style="2" customWidth="1"/>
    <col min="7174" max="7174" width="15" style="2" customWidth="1"/>
    <col min="7175" max="7175" width="14.88671875" style="2" bestFit="1" customWidth="1"/>
    <col min="7176" max="7424" width="9.109375" style="2"/>
    <col min="7425" max="7425" width="7.109375" style="2" customWidth="1"/>
    <col min="7426" max="7426" width="34.109375" style="2" customWidth="1"/>
    <col min="7427" max="7427" width="17.6640625" style="2" customWidth="1"/>
    <col min="7428" max="7428" width="13.88671875" style="2" customWidth="1"/>
    <col min="7429" max="7429" width="14.44140625" style="2" customWidth="1"/>
    <col min="7430" max="7430" width="15" style="2" customWidth="1"/>
    <col min="7431" max="7431" width="14.88671875" style="2" bestFit="1" customWidth="1"/>
    <col min="7432" max="7680" width="9.109375" style="2"/>
    <col min="7681" max="7681" width="7.109375" style="2" customWidth="1"/>
    <col min="7682" max="7682" width="34.109375" style="2" customWidth="1"/>
    <col min="7683" max="7683" width="17.6640625" style="2" customWidth="1"/>
    <col min="7684" max="7684" width="13.88671875" style="2" customWidth="1"/>
    <col min="7685" max="7685" width="14.44140625" style="2" customWidth="1"/>
    <col min="7686" max="7686" width="15" style="2" customWidth="1"/>
    <col min="7687" max="7687" width="14.88671875" style="2" bestFit="1" customWidth="1"/>
    <col min="7688" max="7936" width="9.109375" style="2"/>
    <col min="7937" max="7937" width="7.109375" style="2" customWidth="1"/>
    <col min="7938" max="7938" width="34.109375" style="2" customWidth="1"/>
    <col min="7939" max="7939" width="17.6640625" style="2" customWidth="1"/>
    <col min="7940" max="7940" width="13.88671875" style="2" customWidth="1"/>
    <col min="7941" max="7941" width="14.44140625" style="2" customWidth="1"/>
    <col min="7942" max="7942" width="15" style="2" customWidth="1"/>
    <col min="7943" max="7943" width="14.88671875" style="2" bestFit="1" customWidth="1"/>
    <col min="7944" max="8192" width="9.109375" style="2"/>
    <col min="8193" max="8193" width="7.109375" style="2" customWidth="1"/>
    <col min="8194" max="8194" width="34.109375" style="2" customWidth="1"/>
    <col min="8195" max="8195" width="17.6640625" style="2" customWidth="1"/>
    <col min="8196" max="8196" width="13.88671875" style="2" customWidth="1"/>
    <col min="8197" max="8197" width="14.44140625" style="2" customWidth="1"/>
    <col min="8198" max="8198" width="15" style="2" customWidth="1"/>
    <col min="8199" max="8199" width="14.88671875" style="2" bestFit="1" customWidth="1"/>
    <col min="8200" max="8448" width="9.109375" style="2"/>
    <col min="8449" max="8449" width="7.109375" style="2" customWidth="1"/>
    <col min="8450" max="8450" width="34.109375" style="2" customWidth="1"/>
    <col min="8451" max="8451" width="17.6640625" style="2" customWidth="1"/>
    <col min="8452" max="8452" width="13.88671875" style="2" customWidth="1"/>
    <col min="8453" max="8453" width="14.44140625" style="2" customWidth="1"/>
    <col min="8454" max="8454" width="15" style="2" customWidth="1"/>
    <col min="8455" max="8455" width="14.88671875" style="2" bestFit="1" customWidth="1"/>
    <col min="8456" max="8704" width="9.109375" style="2"/>
    <col min="8705" max="8705" width="7.109375" style="2" customWidth="1"/>
    <col min="8706" max="8706" width="34.109375" style="2" customWidth="1"/>
    <col min="8707" max="8707" width="17.6640625" style="2" customWidth="1"/>
    <col min="8708" max="8708" width="13.88671875" style="2" customWidth="1"/>
    <col min="8709" max="8709" width="14.44140625" style="2" customWidth="1"/>
    <col min="8710" max="8710" width="15" style="2" customWidth="1"/>
    <col min="8711" max="8711" width="14.88671875" style="2" bestFit="1" customWidth="1"/>
    <col min="8712" max="8960" width="9.109375" style="2"/>
    <col min="8961" max="8961" width="7.109375" style="2" customWidth="1"/>
    <col min="8962" max="8962" width="34.109375" style="2" customWidth="1"/>
    <col min="8963" max="8963" width="17.6640625" style="2" customWidth="1"/>
    <col min="8964" max="8964" width="13.88671875" style="2" customWidth="1"/>
    <col min="8965" max="8965" width="14.44140625" style="2" customWidth="1"/>
    <col min="8966" max="8966" width="15" style="2" customWidth="1"/>
    <col min="8967" max="8967" width="14.88671875" style="2" bestFit="1" customWidth="1"/>
    <col min="8968" max="9216" width="9.109375" style="2"/>
    <col min="9217" max="9217" width="7.109375" style="2" customWidth="1"/>
    <col min="9218" max="9218" width="34.109375" style="2" customWidth="1"/>
    <col min="9219" max="9219" width="17.6640625" style="2" customWidth="1"/>
    <col min="9220" max="9220" width="13.88671875" style="2" customWidth="1"/>
    <col min="9221" max="9221" width="14.44140625" style="2" customWidth="1"/>
    <col min="9222" max="9222" width="15" style="2" customWidth="1"/>
    <col min="9223" max="9223" width="14.88671875" style="2" bestFit="1" customWidth="1"/>
    <col min="9224" max="9472" width="9.109375" style="2"/>
    <col min="9473" max="9473" width="7.109375" style="2" customWidth="1"/>
    <col min="9474" max="9474" width="34.109375" style="2" customWidth="1"/>
    <col min="9475" max="9475" width="17.6640625" style="2" customWidth="1"/>
    <col min="9476" max="9476" width="13.88671875" style="2" customWidth="1"/>
    <col min="9477" max="9477" width="14.44140625" style="2" customWidth="1"/>
    <col min="9478" max="9478" width="15" style="2" customWidth="1"/>
    <col min="9479" max="9479" width="14.88671875" style="2" bestFit="1" customWidth="1"/>
    <col min="9480" max="9728" width="9.109375" style="2"/>
    <col min="9729" max="9729" width="7.109375" style="2" customWidth="1"/>
    <col min="9730" max="9730" width="34.109375" style="2" customWidth="1"/>
    <col min="9731" max="9731" width="17.6640625" style="2" customWidth="1"/>
    <col min="9732" max="9732" width="13.88671875" style="2" customWidth="1"/>
    <col min="9733" max="9733" width="14.44140625" style="2" customWidth="1"/>
    <col min="9734" max="9734" width="15" style="2" customWidth="1"/>
    <col min="9735" max="9735" width="14.88671875" style="2" bestFit="1" customWidth="1"/>
    <col min="9736" max="9984" width="9.109375" style="2"/>
    <col min="9985" max="9985" width="7.109375" style="2" customWidth="1"/>
    <col min="9986" max="9986" width="34.109375" style="2" customWidth="1"/>
    <col min="9987" max="9987" width="17.6640625" style="2" customWidth="1"/>
    <col min="9988" max="9988" width="13.88671875" style="2" customWidth="1"/>
    <col min="9989" max="9989" width="14.44140625" style="2" customWidth="1"/>
    <col min="9990" max="9990" width="15" style="2" customWidth="1"/>
    <col min="9991" max="9991" width="14.88671875" style="2" bestFit="1" customWidth="1"/>
    <col min="9992" max="10240" width="9.109375" style="2"/>
    <col min="10241" max="10241" width="7.109375" style="2" customWidth="1"/>
    <col min="10242" max="10242" width="34.109375" style="2" customWidth="1"/>
    <col min="10243" max="10243" width="17.6640625" style="2" customWidth="1"/>
    <col min="10244" max="10244" width="13.88671875" style="2" customWidth="1"/>
    <col min="10245" max="10245" width="14.44140625" style="2" customWidth="1"/>
    <col min="10246" max="10246" width="15" style="2" customWidth="1"/>
    <col min="10247" max="10247" width="14.88671875" style="2" bestFit="1" customWidth="1"/>
    <col min="10248" max="10496" width="9.109375" style="2"/>
    <col min="10497" max="10497" width="7.109375" style="2" customWidth="1"/>
    <col min="10498" max="10498" width="34.109375" style="2" customWidth="1"/>
    <col min="10499" max="10499" width="17.6640625" style="2" customWidth="1"/>
    <col min="10500" max="10500" width="13.88671875" style="2" customWidth="1"/>
    <col min="10501" max="10501" width="14.44140625" style="2" customWidth="1"/>
    <col min="10502" max="10502" width="15" style="2" customWidth="1"/>
    <col min="10503" max="10503" width="14.88671875" style="2" bestFit="1" customWidth="1"/>
    <col min="10504" max="10752" width="9.109375" style="2"/>
    <col min="10753" max="10753" width="7.109375" style="2" customWidth="1"/>
    <col min="10754" max="10754" width="34.109375" style="2" customWidth="1"/>
    <col min="10755" max="10755" width="17.6640625" style="2" customWidth="1"/>
    <col min="10756" max="10756" width="13.88671875" style="2" customWidth="1"/>
    <col min="10757" max="10757" width="14.44140625" style="2" customWidth="1"/>
    <col min="10758" max="10758" width="15" style="2" customWidth="1"/>
    <col min="10759" max="10759" width="14.88671875" style="2" bestFit="1" customWidth="1"/>
    <col min="10760" max="11008" width="9.109375" style="2"/>
    <col min="11009" max="11009" width="7.109375" style="2" customWidth="1"/>
    <col min="11010" max="11010" width="34.109375" style="2" customWidth="1"/>
    <col min="11011" max="11011" width="17.6640625" style="2" customWidth="1"/>
    <col min="11012" max="11012" width="13.88671875" style="2" customWidth="1"/>
    <col min="11013" max="11013" width="14.44140625" style="2" customWidth="1"/>
    <col min="11014" max="11014" width="15" style="2" customWidth="1"/>
    <col min="11015" max="11015" width="14.88671875" style="2" bestFit="1" customWidth="1"/>
    <col min="11016" max="11264" width="9.109375" style="2"/>
    <col min="11265" max="11265" width="7.109375" style="2" customWidth="1"/>
    <col min="11266" max="11266" width="34.109375" style="2" customWidth="1"/>
    <col min="11267" max="11267" width="17.6640625" style="2" customWidth="1"/>
    <col min="11268" max="11268" width="13.88671875" style="2" customWidth="1"/>
    <col min="11269" max="11269" width="14.44140625" style="2" customWidth="1"/>
    <col min="11270" max="11270" width="15" style="2" customWidth="1"/>
    <col min="11271" max="11271" width="14.88671875" style="2" bestFit="1" customWidth="1"/>
    <col min="11272" max="11520" width="9.109375" style="2"/>
    <col min="11521" max="11521" width="7.109375" style="2" customWidth="1"/>
    <col min="11522" max="11522" width="34.109375" style="2" customWidth="1"/>
    <col min="11523" max="11523" width="17.6640625" style="2" customWidth="1"/>
    <col min="11524" max="11524" width="13.88671875" style="2" customWidth="1"/>
    <col min="11525" max="11525" width="14.44140625" style="2" customWidth="1"/>
    <col min="11526" max="11526" width="15" style="2" customWidth="1"/>
    <col min="11527" max="11527" width="14.88671875" style="2" bestFit="1" customWidth="1"/>
    <col min="11528" max="11776" width="9.109375" style="2"/>
    <col min="11777" max="11777" width="7.109375" style="2" customWidth="1"/>
    <col min="11778" max="11778" width="34.109375" style="2" customWidth="1"/>
    <col min="11779" max="11779" width="17.6640625" style="2" customWidth="1"/>
    <col min="11780" max="11780" width="13.88671875" style="2" customWidth="1"/>
    <col min="11781" max="11781" width="14.44140625" style="2" customWidth="1"/>
    <col min="11782" max="11782" width="15" style="2" customWidth="1"/>
    <col min="11783" max="11783" width="14.88671875" style="2" bestFit="1" customWidth="1"/>
    <col min="11784" max="12032" width="9.109375" style="2"/>
    <col min="12033" max="12033" width="7.109375" style="2" customWidth="1"/>
    <col min="12034" max="12034" width="34.109375" style="2" customWidth="1"/>
    <col min="12035" max="12035" width="17.6640625" style="2" customWidth="1"/>
    <col min="12036" max="12036" width="13.88671875" style="2" customWidth="1"/>
    <col min="12037" max="12037" width="14.44140625" style="2" customWidth="1"/>
    <col min="12038" max="12038" width="15" style="2" customWidth="1"/>
    <col min="12039" max="12039" width="14.88671875" style="2" bestFit="1" customWidth="1"/>
    <col min="12040" max="12288" width="9.109375" style="2"/>
    <col min="12289" max="12289" width="7.109375" style="2" customWidth="1"/>
    <col min="12290" max="12290" width="34.109375" style="2" customWidth="1"/>
    <col min="12291" max="12291" width="17.6640625" style="2" customWidth="1"/>
    <col min="12292" max="12292" width="13.88671875" style="2" customWidth="1"/>
    <col min="12293" max="12293" width="14.44140625" style="2" customWidth="1"/>
    <col min="12294" max="12294" width="15" style="2" customWidth="1"/>
    <col min="12295" max="12295" width="14.88671875" style="2" bestFit="1" customWidth="1"/>
    <col min="12296" max="12544" width="9.109375" style="2"/>
    <col min="12545" max="12545" width="7.109375" style="2" customWidth="1"/>
    <col min="12546" max="12546" width="34.109375" style="2" customWidth="1"/>
    <col min="12547" max="12547" width="17.6640625" style="2" customWidth="1"/>
    <col min="12548" max="12548" width="13.88671875" style="2" customWidth="1"/>
    <col min="12549" max="12549" width="14.44140625" style="2" customWidth="1"/>
    <col min="12550" max="12550" width="15" style="2" customWidth="1"/>
    <col min="12551" max="12551" width="14.88671875" style="2" bestFit="1" customWidth="1"/>
    <col min="12552" max="12800" width="9.109375" style="2"/>
    <col min="12801" max="12801" width="7.109375" style="2" customWidth="1"/>
    <col min="12802" max="12802" width="34.109375" style="2" customWidth="1"/>
    <col min="12803" max="12803" width="17.6640625" style="2" customWidth="1"/>
    <col min="12804" max="12804" width="13.88671875" style="2" customWidth="1"/>
    <col min="12805" max="12805" width="14.44140625" style="2" customWidth="1"/>
    <col min="12806" max="12806" width="15" style="2" customWidth="1"/>
    <col min="12807" max="12807" width="14.88671875" style="2" bestFit="1" customWidth="1"/>
    <col min="12808" max="13056" width="9.109375" style="2"/>
    <col min="13057" max="13057" width="7.109375" style="2" customWidth="1"/>
    <col min="13058" max="13058" width="34.109375" style="2" customWidth="1"/>
    <col min="13059" max="13059" width="17.6640625" style="2" customWidth="1"/>
    <col min="13060" max="13060" width="13.88671875" style="2" customWidth="1"/>
    <col min="13061" max="13061" width="14.44140625" style="2" customWidth="1"/>
    <col min="13062" max="13062" width="15" style="2" customWidth="1"/>
    <col min="13063" max="13063" width="14.88671875" style="2" bestFit="1" customWidth="1"/>
    <col min="13064" max="13312" width="9.109375" style="2"/>
    <col min="13313" max="13313" width="7.109375" style="2" customWidth="1"/>
    <col min="13314" max="13314" width="34.109375" style="2" customWidth="1"/>
    <col min="13315" max="13315" width="17.6640625" style="2" customWidth="1"/>
    <col min="13316" max="13316" width="13.88671875" style="2" customWidth="1"/>
    <col min="13317" max="13317" width="14.44140625" style="2" customWidth="1"/>
    <col min="13318" max="13318" width="15" style="2" customWidth="1"/>
    <col min="13319" max="13319" width="14.88671875" style="2" bestFit="1" customWidth="1"/>
    <col min="13320" max="13568" width="9.109375" style="2"/>
    <col min="13569" max="13569" width="7.109375" style="2" customWidth="1"/>
    <col min="13570" max="13570" width="34.109375" style="2" customWidth="1"/>
    <col min="13571" max="13571" width="17.6640625" style="2" customWidth="1"/>
    <col min="13572" max="13572" width="13.88671875" style="2" customWidth="1"/>
    <col min="13573" max="13573" width="14.44140625" style="2" customWidth="1"/>
    <col min="13574" max="13574" width="15" style="2" customWidth="1"/>
    <col min="13575" max="13575" width="14.88671875" style="2" bestFit="1" customWidth="1"/>
    <col min="13576" max="13824" width="9.109375" style="2"/>
    <col min="13825" max="13825" width="7.109375" style="2" customWidth="1"/>
    <col min="13826" max="13826" width="34.109375" style="2" customWidth="1"/>
    <col min="13827" max="13827" width="17.6640625" style="2" customWidth="1"/>
    <col min="13828" max="13828" width="13.88671875" style="2" customWidth="1"/>
    <col min="13829" max="13829" width="14.44140625" style="2" customWidth="1"/>
    <col min="13830" max="13830" width="15" style="2" customWidth="1"/>
    <col min="13831" max="13831" width="14.88671875" style="2" bestFit="1" customWidth="1"/>
    <col min="13832" max="14080" width="9.109375" style="2"/>
    <col min="14081" max="14081" width="7.109375" style="2" customWidth="1"/>
    <col min="14082" max="14082" width="34.109375" style="2" customWidth="1"/>
    <col min="14083" max="14083" width="17.6640625" style="2" customWidth="1"/>
    <col min="14084" max="14084" width="13.88671875" style="2" customWidth="1"/>
    <col min="14085" max="14085" width="14.44140625" style="2" customWidth="1"/>
    <col min="14086" max="14086" width="15" style="2" customWidth="1"/>
    <col min="14087" max="14087" width="14.88671875" style="2" bestFit="1" customWidth="1"/>
    <col min="14088" max="14336" width="9.109375" style="2"/>
    <col min="14337" max="14337" width="7.109375" style="2" customWidth="1"/>
    <col min="14338" max="14338" width="34.109375" style="2" customWidth="1"/>
    <col min="14339" max="14339" width="17.6640625" style="2" customWidth="1"/>
    <col min="14340" max="14340" width="13.88671875" style="2" customWidth="1"/>
    <col min="14341" max="14341" width="14.44140625" style="2" customWidth="1"/>
    <col min="14342" max="14342" width="15" style="2" customWidth="1"/>
    <col min="14343" max="14343" width="14.88671875" style="2" bestFit="1" customWidth="1"/>
    <col min="14344" max="14592" width="9.109375" style="2"/>
    <col min="14593" max="14593" width="7.109375" style="2" customWidth="1"/>
    <col min="14594" max="14594" width="34.109375" style="2" customWidth="1"/>
    <col min="14595" max="14595" width="17.6640625" style="2" customWidth="1"/>
    <col min="14596" max="14596" width="13.88671875" style="2" customWidth="1"/>
    <col min="14597" max="14597" width="14.44140625" style="2" customWidth="1"/>
    <col min="14598" max="14598" width="15" style="2" customWidth="1"/>
    <col min="14599" max="14599" width="14.88671875" style="2" bestFit="1" customWidth="1"/>
    <col min="14600" max="14848" width="9.109375" style="2"/>
    <col min="14849" max="14849" width="7.109375" style="2" customWidth="1"/>
    <col min="14850" max="14850" width="34.109375" style="2" customWidth="1"/>
    <col min="14851" max="14851" width="17.6640625" style="2" customWidth="1"/>
    <col min="14852" max="14852" width="13.88671875" style="2" customWidth="1"/>
    <col min="14853" max="14853" width="14.44140625" style="2" customWidth="1"/>
    <col min="14854" max="14854" width="15" style="2" customWidth="1"/>
    <col min="14855" max="14855" width="14.88671875" style="2" bestFit="1" customWidth="1"/>
    <col min="14856" max="15104" width="9.109375" style="2"/>
    <col min="15105" max="15105" width="7.109375" style="2" customWidth="1"/>
    <col min="15106" max="15106" width="34.109375" style="2" customWidth="1"/>
    <col min="15107" max="15107" width="17.6640625" style="2" customWidth="1"/>
    <col min="15108" max="15108" width="13.88671875" style="2" customWidth="1"/>
    <col min="15109" max="15109" width="14.44140625" style="2" customWidth="1"/>
    <col min="15110" max="15110" width="15" style="2" customWidth="1"/>
    <col min="15111" max="15111" width="14.88671875" style="2" bestFit="1" customWidth="1"/>
    <col min="15112" max="15360" width="9.109375" style="2"/>
    <col min="15361" max="15361" width="7.109375" style="2" customWidth="1"/>
    <col min="15362" max="15362" width="34.109375" style="2" customWidth="1"/>
    <col min="15363" max="15363" width="17.6640625" style="2" customWidth="1"/>
    <col min="15364" max="15364" width="13.88671875" style="2" customWidth="1"/>
    <col min="15365" max="15365" width="14.44140625" style="2" customWidth="1"/>
    <col min="15366" max="15366" width="15" style="2" customWidth="1"/>
    <col min="15367" max="15367" width="14.88671875" style="2" bestFit="1" customWidth="1"/>
    <col min="15368" max="15616" width="9.109375" style="2"/>
    <col min="15617" max="15617" width="7.109375" style="2" customWidth="1"/>
    <col min="15618" max="15618" width="34.109375" style="2" customWidth="1"/>
    <col min="15619" max="15619" width="17.6640625" style="2" customWidth="1"/>
    <col min="15620" max="15620" width="13.88671875" style="2" customWidth="1"/>
    <col min="15621" max="15621" width="14.44140625" style="2" customWidth="1"/>
    <col min="15622" max="15622" width="15" style="2" customWidth="1"/>
    <col min="15623" max="15623" width="14.88671875" style="2" bestFit="1" customWidth="1"/>
    <col min="15624" max="15872" width="9.109375" style="2"/>
    <col min="15873" max="15873" width="7.109375" style="2" customWidth="1"/>
    <col min="15874" max="15874" width="34.109375" style="2" customWidth="1"/>
    <col min="15875" max="15875" width="17.6640625" style="2" customWidth="1"/>
    <col min="15876" max="15876" width="13.88671875" style="2" customWidth="1"/>
    <col min="15877" max="15877" width="14.44140625" style="2" customWidth="1"/>
    <col min="15878" max="15878" width="15" style="2" customWidth="1"/>
    <col min="15879" max="15879" width="14.88671875" style="2" bestFit="1" customWidth="1"/>
    <col min="15880" max="16128" width="9.109375" style="2"/>
    <col min="16129" max="16129" width="7.109375" style="2" customWidth="1"/>
    <col min="16130" max="16130" width="34.109375" style="2" customWidth="1"/>
    <col min="16131" max="16131" width="17.6640625" style="2" customWidth="1"/>
    <col min="16132" max="16132" width="13.88671875" style="2" customWidth="1"/>
    <col min="16133" max="16133" width="14.44140625" style="2" customWidth="1"/>
    <col min="16134" max="16134" width="15" style="2" customWidth="1"/>
    <col min="16135" max="16135" width="14.88671875" style="2" bestFit="1" customWidth="1"/>
    <col min="16136" max="16384" width="9.109375" style="2"/>
  </cols>
  <sheetData>
    <row r="1" spans="1:7" ht="15.6" x14ac:dyDescent="0.3">
      <c r="A1" s="251"/>
      <c r="B1" s="251"/>
      <c r="C1" s="251"/>
      <c r="D1" s="251"/>
      <c r="E1" s="251"/>
      <c r="G1" s="238" t="s">
        <v>1977</v>
      </c>
    </row>
    <row r="2" spans="1:7" ht="15.6" x14ac:dyDescent="0.3">
      <c r="A2" s="253"/>
      <c r="B2" s="253"/>
      <c r="C2" s="253"/>
      <c r="D2" s="253"/>
      <c r="E2" s="253"/>
      <c r="F2" s="253"/>
    </row>
    <row r="3" spans="1:7" ht="15.6" x14ac:dyDescent="0.3">
      <c r="A3" s="597" t="s">
        <v>452</v>
      </c>
      <c r="B3" s="597"/>
      <c r="C3" s="597"/>
      <c r="D3" s="597"/>
      <c r="E3" s="597"/>
      <c r="F3" s="597"/>
    </row>
    <row r="6" spans="1:7" x14ac:dyDescent="0.25">
      <c r="G6" s="256" t="s">
        <v>440</v>
      </c>
    </row>
    <row r="7" spans="1:7" ht="31.2" x14ac:dyDescent="0.25">
      <c r="A7" s="257" t="s">
        <v>441</v>
      </c>
      <c r="B7" s="257" t="s">
        <v>442</v>
      </c>
      <c r="C7" s="258" t="s">
        <v>455</v>
      </c>
      <c r="D7" s="257" t="s">
        <v>444</v>
      </c>
      <c r="E7" s="257" t="s">
        <v>445</v>
      </c>
      <c r="F7" s="258" t="s">
        <v>456</v>
      </c>
      <c r="G7" s="257" t="s">
        <v>453</v>
      </c>
    </row>
    <row r="8" spans="1:7" ht="15.6" x14ac:dyDescent="0.3">
      <c r="A8" s="259"/>
      <c r="B8" s="259"/>
      <c r="C8" s="260"/>
      <c r="D8" s="260"/>
      <c r="E8" s="260"/>
      <c r="F8" s="260"/>
      <c r="G8" s="260"/>
    </row>
    <row r="9" spans="1:7" ht="15.6" x14ac:dyDescent="0.3">
      <c r="A9" s="261" t="s">
        <v>447</v>
      </c>
      <c r="B9" s="262" t="s">
        <v>454</v>
      </c>
      <c r="C9" s="263">
        <v>0</v>
      </c>
      <c r="D9" s="263">
        <v>0</v>
      </c>
      <c r="E9" s="263">
        <v>0</v>
      </c>
      <c r="F9" s="263">
        <v>0</v>
      </c>
      <c r="G9" s="263">
        <v>0</v>
      </c>
    </row>
    <row r="10" spans="1:7" ht="15.6" x14ac:dyDescent="0.3">
      <c r="A10" s="264"/>
      <c r="B10" s="260" t="s">
        <v>23</v>
      </c>
      <c r="C10" s="265">
        <f>SUM(C9:C9)</f>
        <v>0</v>
      </c>
      <c r="D10" s="265">
        <f>SUM(D9:D9)</f>
        <v>0</v>
      </c>
      <c r="E10" s="265">
        <f>SUM(E9:E9)</f>
        <v>0</v>
      </c>
      <c r="F10" s="265">
        <f>SUM(F9:F9)</f>
        <v>0</v>
      </c>
      <c r="G10" s="265">
        <f>SUM(G9:G9)</f>
        <v>0</v>
      </c>
    </row>
  </sheetData>
  <mergeCells count="1">
    <mergeCell ref="A3:F3"/>
  </mergeCells>
  <pageMargins left="1" right="1" top="1" bottom="1" header="0.5" footer="0.5"/>
  <pageSetup paperSize="9" scale="6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313D1-BA9B-44BA-B204-BD5C13B7E175}">
  <sheetPr>
    <pageSetUpPr fitToPage="1"/>
  </sheetPr>
  <dimension ref="A1:M11"/>
  <sheetViews>
    <sheetView zoomScaleNormal="100" workbookViewId="0">
      <selection activeCell="L1" sqref="L1"/>
    </sheetView>
  </sheetViews>
  <sheetFormatPr defaultRowHeight="13.2" x14ac:dyDescent="0.25"/>
  <cols>
    <col min="1" max="1" width="2.44140625" style="266" customWidth="1"/>
    <col min="2" max="2" width="24.44140625" style="267" customWidth="1"/>
    <col min="3" max="3" width="15.44140625" style="266" customWidth="1"/>
    <col min="4" max="4" width="18" style="266" customWidth="1"/>
    <col min="5" max="5" width="14.109375" style="266" customWidth="1"/>
    <col min="6" max="6" width="14.44140625" style="266" customWidth="1"/>
    <col min="7" max="8" width="8.6640625" style="266" customWidth="1"/>
    <col min="9" max="9" width="10.109375" style="266" customWidth="1"/>
    <col min="10" max="10" width="10.44140625" style="266" customWidth="1"/>
    <col min="11" max="11" width="9.6640625" style="266" customWidth="1"/>
    <col min="12" max="12" width="10.33203125" style="266" customWidth="1"/>
    <col min="13" max="13" width="9.6640625" style="266" customWidth="1"/>
    <col min="14" max="256" width="9.109375" style="2"/>
    <col min="257" max="257" width="2.44140625" style="2" customWidth="1"/>
    <col min="258" max="258" width="24.44140625" style="2" customWidth="1"/>
    <col min="259" max="259" width="15.44140625" style="2" customWidth="1"/>
    <col min="260" max="260" width="18" style="2" customWidth="1"/>
    <col min="261" max="261" width="14.109375" style="2" customWidth="1"/>
    <col min="262" max="262" width="14.44140625" style="2" customWidth="1"/>
    <col min="263" max="264" width="8.6640625" style="2" customWidth="1"/>
    <col min="265" max="265" width="10.109375" style="2" customWidth="1"/>
    <col min="266" max="266" width="10.44140625" style="2" customWidth="1"/>
    <col min="267" max="267" width="9.6640625" style="2" customWidth="1"/>
    <col min="268" max="268" width="10.33203125" style="2" customWidth="1"/>
    <col min="269" max="269" width="9.6640625" style="2" customWidth="1"/>
    <col min="270" max="512" width="9.109375" style="2"/>
    <col min="513" max="513" width="2.44140625" style="2" customWidth="1"/>
    <col min="514" max="514" width="24.44140625" style="2" customWidth="1"/>
    <col min="515" max="515" width="15.44140625" style="2" customWidth="1"/>
    <col min="516" max="516" width="18" style="2" customWidth="1"/>
    <col min="517" max="517" width="14.109375" style="2" customWidth="1"/>
    <col min="518" max="518" width="14.44140625" style="2" customWidth="1"/>
    <col min="519" max="520" width="8.6640625" style="2" customWidth="1"/>
    <col min="521" max="521" width="10.109375" style="2" customWidth="1"/>
    <col min="522" max="522" width="10.44140625" style="2" customWidth="1"/>
    <col min="523" max="523" width="9.6640625" style="2" customWidth="1"/>
    <col min="524" max="524" width="10.33203125" style="2" customWidth="1"/>
    <col min="525" max="525" width="9.6640625" style="2" customWidth="1"/>
    <col min="526" max="768" width="9.109375" style="2"/>
    <col min="769" max="769" width="2.44140625" style="2" customWidth="1"/>
    <col min="770" max="770" width="24.44140625" style="2" customWidth="1"/>
    <col min="771" max="771" width="15.44140625" style="2" customWidth="1"/>
    <col min="772" max="772" width="18" style="2" customWidth="1"/>
    <col min="773" max="773" width="14.109375" style="2" customWidth="1"/>
    <col min="774" max="774" width="14.44140625" style="2" customWidth="1"/>
    <col min="775" max="776" width="8.6640625" style="2" customWidth="1"/>
    <col min="777" max="777" width="10.109375" style="2" customWidth="1"/>
    <col min="778" max="778" width="10.44140625" style="2" customWidth="1"/>
    <col min="779" max="779" width="9.6640625" style="2" customWidth="1"/>
    <col min="780" max="780" width="10.33203125" style="2" customWidth="1"/>
    <col min="781" max="781" width="9.6640625" style="2" customWidth="1"/>
    <col min="782" max="1024" width="9.109375" style="2"/>
    <col min="1025" max="1025" width="2.44140625" style="2" customWidth="1"/>
    <col min="1026" max="1026" width="24.44140625" style="2" customWidth="1"/>
    <col min="1027" max="1027" width="15.44140625" style="2" customWidth="1"/>
    <col min="1028" max="1028" width="18" style="2" customWidth="1"/>
    <col min="1029" max="1029" width="14.109375" style="2" customWidth="1"/>
    <col min="1030" max="1030" width="14.44140625" style="2" customWidth="1"/>
    <col min="1031" max="1032" width="8.6640625" style="2" customWidth="1"/>
    <col min="1033" max="1033" width="10.109375" style="2" customWidth="1"/>
    <col min="1034" max="1034" width="10.44140625" style="2" customWidth="1"/>
    <col min="1035" max="1035" width="9.6640625" style="2" customWidth="1"/>
    <col min="1036" max="1036" width="10.33203125" style="2" customWidth="1"/>
    <col min="1037" max="1037" width="9.6640625" style="2" customWidth="1"/>
    <col min="1038" max="1280" width="9.109375" style="2"/>
    <col min="1281" max="1281" width="2.44140625" style="2" customWidth="1"/>
    <col min="1282" max="1282" width="24.44140625" style="2" customWidth="1"/>
    <col min="1283" max="1283" width="15.44140625" style="2" customWidth="1"/>
    <col min="1284" max="1284" width="18" style="2" customWidth="1"/>
    <col min="1285" max="1285" width="14.109375" style="2" customWidth="1"/>
    <col min="1286" max="1286" width="14.44140625" style="2" customWidth="1"/>
    <col min="1287" max="1288" width="8.6640625" style="2" customWidth="1"/>
    <col min="1289" max="1289" width="10.109375" style="2" customWidth="1"/>
    <col min="1290" max="1290" width="10.44140625" style="2" customWidth="1"/>
    <col min="1291" max="1291" width="9.6640625" style="2" customWidth="1"/>
    <col min="1292" max="1292" width="10.33203125" style="2" customWidth="1"/>
    <col min="1293" max="1293" width="9.6640625" style="2" customWidth="1"/>
    <col min="1294" max="1536" width="9.109375" style="2"/>
    <col min="1537" max="1537" width="2.44140625" style="2" customWidth="1"/>
    <col min="1538" max="1538" width="24.44140625" style="2" customWidth="1"/>
    <col min="1539" max="1539" width="15.44140625" style="2" customWidth="1"/>
    <col min="1540" max="1540" width="18" style="2" customWidth="1"/>
    <col min="1541" max="1541" width="14.109375" style="2" customWidth="1"/>
    <col min="1542" max="1542" width="14.44140625" style="2" customWidth="1"/>
    <col min="1543" max="1544" width="8.6640625" style="2" customWidth="1"/>
    <col min="1545" max="1545" width="10.109375" style="2" customWidth="1"/>
    <col min="1546" max="1546" width="10.44140625" style="2" customWidth="1"/>
    <col min="1547" max="1547" width="9.6640625" style="2" customWidth="1"/>
    <col min="1548" max="1548" width="10.33203125" style="2" customWidth="1"/>
    <col min="1549" max="1549" width="9.6640625" style="2" customWidth="1"/>
    <col min="1550" max="1792" width="9.109375" style="2"/>
    <col min="1793" max="1793" width="2.44140625" style="2" customWidth="1"/>
    <col min="1794" max="1794" width="24.44140625" style="2" customWidth="1"/>
    <col min="1795" max="1795" width="15.44140625" style="2" customWidth="1"/>
    <col min="1796" max="1796" width="18" style="2" customWidth="1"/>
    <col min="1797" max="1797" width="14.109375" style="2" customWidth="1"/>
    <col min="1798" max="1798" width="14.44140625" style="2" customWidth="1"/>
    <col min="1799" max="1800" width="8.6640625" style="2" customWidth="1"/>
    <col min="1801" max="1801" width="10.109375" style="2" customWidth="1"/>
    <col min="1802" max="1802" width="10.44140625" style="2" customWidth="1"/>
    <col min="1803" max="1803" width="9.6640625" style="2" customWidth="1"/>
    <col min="1804" max="1804" width="10.33203125" style="2" customWidth="1"/>
    <col min="1805" max="1805" width="9.6640625" style="2" customWidth="1"/>
    <col min="1806" max="2048" width="9.109375" style="2"/>
    <col min="2049" max="2049" width="2.44140625" style="2" customWidth="1"/>
    <col min="2050" max="2050" width="24.44140625" style="2" customWidth="1"/>
    <col min="2051" max="2051" width="15.44140625" style="2" customWidth="1"/>
    <col min="2052" max="2052" width="18" style="2" customWidth="1"/>
    <col min="2053" max="2053" width="14.109375" style="2" customWidth="1"/>
    <col min="2054" max="2054" width="14.44140625" style="2" customWidth="1"/>
    <col min="2055" max="2056" width="8.6640625" style="2" customWidth="1"/>
    <col min="2057" max="2057" width="10.109375" style="2" customWidth="1"/>
    <col min="2058" max="2058" width="10.44140625" style="2" customWidth="1"/>
    <col min="2059" max="2059" width="9.6640625" style="2" customWidth="1"/>
    <col min="2060" max="2060" width="10.33203125" style="2" customWidth="1"/>
    <col min="2061" max="2061" width="9.6640625" style="2" customWidth="1"/>
    <col min="2062" max="2304" width="9.109375" style="2"/>
    <col min="2305" max="2305" width="2.44140625" style="2" customWidth="1"/>
    <col min="2306" max="2306" width="24.44140625" style="2" customWidth="1"/>
    <col min="2307" max="2307" width="15.44140625" style="2" customWidth="1"/>
    <col min="2308" max="2308" width="18" style="2" customWidth="1"/>
    <col min="2309" max="2309" width="14.109375" style="2" customWidth="1"/>
    <col min="2310" max="2310" width="14.44140625" style="2" customWidth="1"/>
    <col min="2311" max="2312" width="8.6640625" style="2" customWidth="1"/>
    <col min="2313" max="2313" width="10.109375" style="2" customWidth="1"/>
    <col min="2314" max="2314" width="10.44140625" style="2" customWidth="1"/>
    <col min="2315" max="2315" width="9.6640625" style="2" customWidth="1"/>
    <col min="2316" max="2316" width="10.33203125" style="2" customWidth="1"/>
    <col min="2317" max="2317" width="9.6640625" style="2" customWidth="1"/>
    <col min="2318" max="2560" width="9.109375" style="2"/>
    <col min="2561" max="2561" width="2.44140625" style="2" customWidth="1"/>
    <col min="2562" max="2562" width="24.44140625" style="2" customWidth="1"/>
    <col min="2563" max="2563" width="15.44140625" style="2" customWidth="1"/>
    <col min="2564" max="2564" width="18" style="2" customWidth="1"/>
    <col min="2565" max="2565" width="14.109375" style="2" customWidth="1"/>
    <col min="2566" max="2566" width="14.44140625" style="2" customWidth="1"/>
    <col min="2567" max="2568" width="8.6640625" style="2" customWidth="1"/>
    <col min="2569" max="2569" width="10.109375" style="2" customWidth="1"/>
    <col min="2570" max="2570" width="10.44140625" style="2" customWidth="1"/>
    <col min="2571" max="2571" width="9.6640625" style="2" customWidth="1"/>
    <col min="2572" max="2572" width="10.33203125" style="2" customWidth="1"/>
    <col min="2573" max="2573" width="9.6640625" style="2" customWidth="1"/>
    <col min="2574" max="2816" width="9.109375" style="2"/>
    <col min="2817" max="2817" width="2.44140625" style="2" customWidth="1"/>
    <col min="2818" max="2818" width="24.44140625" style="2" customWidth="1"/>
    <col min="2819" max="2819" width="15.44140625" style="2" customWidth="1"/>
    <col min="2820" max="2820" width="18" style="2" customWidth="1"/>
    <col min="2821" max="2821" width="14.109375" style="2" customWidth="1"/>
    <col min="2822" max="2822" width="14.44140625" style="2" customWidth="1"/>
    <col min="2823" max="2824" width="8.6640625" style="2" customWidth="1"/>
    <col min="2825" max="2825" width="10.109375" style="2" customWidth="1"/>
    <col min="2826" max="2826" width="10.44140625" style="2" customWidth="1"/>
    <col min="2827" max="2827" width="9.6640625" style="2" customWidth="1"/>
    <col min="2828" max="2828" width="10.33203125" style="2" customWidth="1"/>
    <col min="2829" max="2829" width="9.6640625" style="2" customWidth="1"/>
    <col min="2830" max="3072" width="9.109375" style="2"/>
    <col min="3073" max="3073" width="2.44140625" style="2" customWidth="1"/>
    <col min="3074" max="3074" width="24.44140625" style="2" customWidth="1"/>
    <col min="3075" max="3075" width="15.44140625" style="2" customWidth="1"/>
    <col min="3076" max="3076" width="18" style="2" customWidth="1"/>
    <col min="3077" max="3077" width="14.109375" style="2" customWidth="1"/>
    <col min="3078" max="3078" width="14.44140625" style="2" customWidth="1"/>
    <col min="3079" max="3080" width="8.6640625" style="2" customWidth="1"/>
    <col min="3081" max="3081" width="10.109375" style="2" customWidth="1"/>
    <col min="3082" max="3082" width="10.44140625" style="2" customWidth="1"/>
    <col min="3083" max="3083" width="9.6640625" style="2" customWidth="1"/>
    <col min="3084" max="3084" width="10.33203125" style="2" customWidth="1"/>
    <col min="3085" max="3085" width="9.6640625" style="2" customWidth="1"/>
    <col min="3086" max="3328" width="9.109375" style="2"/>
    <col min="3329" max="3329" width="2.44140625" style="2" customWidth="1"/>
    <col min="3330" max="3330" width="24.44140625" style="2" customWidth="1"/>
    <col min="3331" max="3331" width="15.44140625" style="2" customWidth="1"/>
    <col min="3332" max="3332" width="18" style="2" customWidth="1"/>
    <col min="3333" max="3333" width="14.109375" style="2" customWidth="1"/>
    <col min="3334" max="3334" width="14.44140625" style="2" customWidth="1"/>
    <col min="3335" max="3336" width="8.6640625" style="2" customWidth="1"/>
    <col min="3337" max="3337" width="10.109375" style="2" customWidth="1"/>
    <col min="3338" max="3338" width="10.44140625" style="2" customWidth="1"/>
    <col min="3339" max="3339" width="9.6640625" style="2" customWidth="1"/>
    <col min="3340" max="3340" width="10.33203125" style="2" customWidth="1"/>
    <col min="3341" max="3341" width="9.6640625" style="2" customWidth="1"/>
    <col min="3342" max="3584" width="9.109375" style="2"/>
    <col min="3585" max="3585" width="2.44140625" style="2" customWidth="1"/>
    <col min="3586" max="3586" width="24.44140625" style="2" customWidth="1"/>
    <col min="3587" max="3587" width="15.44140625" style="2" customWidth="1"/>
    <col min="3588" max="3588" width="18" style="2" customWidth="1"/>
    <col min="3589" max="3589" width="14.109375" style="2" customWidth="1"/>
    <col min="3590" max="3590" width="14.44140625" style="2" customWidth="1"/>
    <col min="3591" max="3592" width="8.6640625" style="2" customWidth="1"/>
    <col min="3593" max="3593" width="10.109375" style="2" customWidth="1"/>
    <col min="3594" max="3594" width="10.44140625" style="2" customWidth="1"/>
    <col min="3595" max="3595" width="9.6640625" style="2" customWidth="1"/>
    <col min="3596" max="3596" width="10.33203125" style="2" customWidth="1"/>
    <col min="3597" max="3597" width="9.6640625" style="2" customWidth="1"/>
    <col min="3598" max="3840" width="9.109375" style="2"/>
    <col min="3841" max="3841" width="2.44140625" style="2" customWidth="1"/>
    <col min="3842" max="3842" width="24.44140625" style="2" customWidth="1"/>
    <col min="3843" max="3843" width="15.44140625" style="2" customWidth="1"/>
    <col min="3844" max="3844" width="18" style="2" customWidth="1"/>
    <col min="3845" max="3845" width="14.109375" style="2" customWidth="1"/>
    <col min="3846" max="3846" width="14.44140625" style="2" customWidth="1"/>
    <col min="3847" max="3848" width="8.6640625" style="2" customWidth="1"/>
    <col min="3849" max="3849" width="10.109375" style="2" customWidth="1"/>
    <col min="3850" max="3850" width="10.44140625" style="2" customWidth="1"/>
    <col min="3851" max="3851" width="9.6640625" style="2" customWidth="1"/>
    <col min="3852" max="3852" width="10.33203125" style="2" customWidth="1"/>
    <col min="3853" max="3853" width="9.6640625" style="2" customWidth="1"/>
    <col min="3854" max="4096" width="9.109375" style="2"/>
    <col min="4097" max="4097" width="2.44140625" style="2" customWidth="1"/>
    <col min="4098" max="4098" width="24.44140625" style="2" customWidth="1"/>
    <col min="4099" max="4099" width="15.44140625" style="2" customWidth="1"/>
    <col min="4100" max="4100" width="18" style="2" customWidth="1"/>
    <col min="4101" max="4101" width="14.109375" style="2" customWidth="1"/>
    <col min="4102" max="4102" width="14.44140625" style="2" customWidth="1"/>
    <col min="4103" max="4104" width="8.6640625" style="2" customWidth="1"/>
    <col min="4105" max="4105" width="10.109375" style="2" customWidth="1"/>
    <col min="4106" max="4106" width="10.44140625" style="2" customWidth="1"/>
    <col min="4107" max="4107" width="9.6640625" style="2" customWidth="1"/>
    <col min="4108" max="4108" width="10.33203125" style="2" customWidth="1"/>
    <col min="4109" max="4109" width="9.6640625" style="2" customWidth="1"/>
    <col min="4110" max="4352" width="9.109375" style="2"/>
    <col min="4353" max="4353" width="2.44140625" style="2" customWidth="1"/>
    <col min="4354" max="4354" width="24.44140625" style="2" customWidth="1"/>
    <col min="4355" max="4355" width="15.44140625" style="2" customWidth="1"/>
    <col min="4356" max="4356" width="18" style="2" customWidth="1"/>
    <col min="4357" max="4357" width="14.109375" style="2" customWidth="1"/>
    <col min="4358" max="4358" width="14.44140625" style="2" customWidth="1"/>
    <col min="4359" max="4360" width="8.6640625" style="2" customWidth="1"/>
    <col min="4361" max="4361" width="10.109375" style="2" customWidth="1"/>
    <col min="4362" max="4362" width="10.44140625" style="2" customWidth="1"/>
    <col min="4363" max="4363" width="9.6640625" style="2" customWidth="1"/>
    <col min="4364" max="4364" width="10.33203125" style="2" customWidth="1"/>
    <col min="4365" max="4365" width="9.6640625" style="2" customWidth="1"/>
    <col min="4366" max="4608" width="9.109375" style="2"/>
    <col min="4609" max="4609" width="2.44140625" style="2" customWidth="1"/>
    <col min="4610" max="4610" width="24.44140625" style="2" customWidth="1"/>
    <col min="4611" max="4611" width="15.44140625" style="2" customWidth="1"/>
    <col min="4612" max="4612" width="18" style="2" customWidth="1"/>
    <col min="4613" max="4613" width="14.109375" style="2" customWidth="1"/>
    <col min="4614" max="4614" width="14.44140625" style="2" customWidth="1"/>
    <col min="4615" max="4616" width="8.6640625" style="2" customWidth="1"/>
    <col min="4617" max="4617" width="10.109375" style="2" customWidth="1"/>
    <col min="4618" max="4618" width="10.44140625" style="2" customWidth="1"/>
    <col min="4619" max="4619" width="9.6640625" style="2" customWidth="1"/>
    <col min="4620" max="4620" width="10.33203125" style="2" customWidth="1"/>
    <col min="4621" max="4621" width="9.6640625" style="2" customWidth="1"/>
    <col min="4622" max="4864" width="9.109375" style="2"/>
    <col min="4865" max="4865" width="2.44140625" style="2" customWidth="1"/>
    <col min="4866" max="4866" width="24.44140625" style="2" customWidth="1"/>
    <col min="4867" max="4867" width="15.44140625" style="2" customWidth="1"/>
    <col min="4868" max="4868" width="18" style="2" customWidth="1"/>
    <col min="4869" max="4869" width="14.109375" style="2" customWidth="1"/>
    <col min="4870" max="4870" width="14.44140625" style="2" customWidth="1"/>
    <col min="4871" max="4872" width="8.6640625" style="2" customWidth="1"/>
    <col min="4873" max="4873" width="10.109375" style="2" customWidth="1"/>
    <col min="4874" max="4874" width="10.44140625" style="2" customWidth="1"/>
    <col min="4875" max="4875" width="9.6640625" style="2" customWidth="1"/>
    <col min="4876" max="4876" width="10.33203125" style="2" customWidth="1"/>
    <col min="4877" max="4877" width="9.6640625" style="2" customWidth="1"/>
    <col min="4878" max="5120" width="9.109375" style="2"/>
    <col min="5121" max="5121" width="2.44140625" style="2" customWidth="1"/>
    <col min="5122" max="5122" width="24.44140625" style="2" customWidth="1"/>
    <col min="5123" max="5123" width="15.44140625" style="2" customWidth="1"/>
    <col min="5124" max="5124" width="18" style="2" customWidth="1"/>
    <col min="5125" max="5125" width="14.109375" style="2" customWidth="1"/>
    <col min="5126" max="5126" width="14.44140625" style="2" customWidth="1"/>
    <col min="5127" max="5128" width="8.6640625" style="2" customWidth="1"/>
    <col min="5129" max="5129" width="10.109375" style="2" customWidth="1"/>
    <col min="5130" max="5130" width="10.44140625" style="2" customWidth="1"/>
    <col min="5131" max="5131" width="9.6640625" style="2" customWidth="1"/>
    <col min="5132" max="5132" width="10.33203125" style="2" customWidth="1"/>
    <col min="5133" max="5133" width="9.6640625" style="2" customWidth="1"/>
    <col min="5134" max="5376" width="9.109375" style="2"/>
    <col min="5377" max="5377" width="2.44140625" style="2" customWidth="1"/>
    <col min="5378" max="5378" width="24.44140625" style="2" customWidth="1"/>
    <col min="5379" max="5379" width="15.44140625" style="2" customWidth="1"/>
    <col min="5380" max="5380" width="18" style="2" customWidth="1"/>
    <col min="5381" max="5381" width="14.109375" style="2" customWidth="1"/>
    <col min="5382" max="5382" width="14.44140625" style="2" customWidth="1"/>
    <col min="5383" max="5384" width="8.6640625" style="2" customWidth="1"/>
    <col min="5385" max="5385" width="10.109375" style="2" customWidth="1"/>
    <col min="5386" max="5386" width="10.44140625" style="2" customWidth="1"/>
    <col min="5387" max="5387" width="9.6640625" style="2" customWidth="1"/>
    <col min="5388" max="5388" width="10.33203125" style="2" customWidth="1"/>
    <col min="5389" max="5389" width="9.6640625" style="2" customWidth="1"/>
    <col min="5390" max="5632" width="9.109375" style="2"/>
    <col min="5633" max="5633" width="2.44140625" style="2" customWidth="1"/>
    <col min="5634" max="5634" width="24.44140625" style="2" customWidth="1"/>
    <col min="5635" max="5635" width="15.44140625" style="2" customWidth="1"/>
    <col min="5636" max="5636" width="18" style="2" customWidth="1"/>
    <col min="5637" max="5637" width="14.109375" style="2" customWidth="1"/>
    <col min="5638" max="5638" width="14.44140625" style="2" customWidth="1"/>
    <col min="5639" max="5640" width="8.6640625" style="2" customWidth="1"/>
    <col min="5641" max="5641" width="10.109375" style="2" customWidth="1"/>
    <col min="5642" max="5642" width="10.44140625" style="2" customWidth="1"/>
    <col min="5643" max="5643" width="9.6640625" style="2" customWidth="1"/>
    <col min="5644" max="5644" width="10.33203125" style="2" customWidth="1"/>
    <col min="5645" max="5645" width="9.6640625" style="2" customWidth="1"/>
    <col min="5646" max="5888" width="9.109375" style="2"/>
    <col min="5889" max="5889" width="2.44140625" style="2" customWidth="1"/>
    <col min="5890" max="5890" width="24.44140625" style="2" customWidth="1"/>
    <col min="5891" max="5891" width="15.44140625" style="2" customWidth="1"/>
    <col min="5892" max="5892" width="18" style="2" customWidth="1"/>
    <col min="5893" max="5893" width="14.109375" style="2" customWidth="1"/>
    <col min="5894" max="5894" width="14.44140625" style="2" customWidth="1"/>
    <col min="5895" max="5896" width="8.6640625" style="2" customWidth="1"/>
    <col min="5897" max="5897" width="10.109375" style="2" customWidth="1"/>
    <col min="5898" max="5898" width="10.44140625" style="2" customWidth="1"/>
    <col min="5899" max="5899" width="9.6640625" style="2" customWidth="1"/>
    <col min="5900" max="5900" width="10.33203125" style="2" customWidth="1"/>
    <col min="5901" max="5901" width="9.6640625" style="2" customWidth="1"/>
    <col min="5902" max="6144" width="9.109375" style="2"/>
    <col min="6145" max="6145" width="2.44140625" style="2" customWidth="1"/>
    <col min="6146" max="6146" width="24.44140625" style="2" customWidth="1"/>
    <col min="6147" max="6147" width="15.44140625" style="2" customWidth="1"/>
    <col min="6148" max="6148" width="18" style="2" customWidth="1"/>
    <col min="6149" max="6149" width="14.109375" style="2" customWidth="1"/>
    <col min="6150" max="6150" width="14.44140625" style="2" customWidth="1"/>
    <col min="6151" max="6152" width="8.6640625" style="2" customWidth="1"/>
    <col min="6153" max="6153" width="10.109375" style="2" customWidth="1"/>
    <col min="6154" max="6154" width="10.44140625" style="2" customWidth="1"/>
    <col min="6155" max="6155" width="9.6640625" style="2" customWidth="1"/>
    <col min="6156" max="6156" width="10.33203125" style="2" customWidth="1"/>
    <col min="6157" max="6157" width="9.6640625" style="2" customWidth="1"/>
    <col min="6158" max="6400" width="9.109375" style="2"/>
    <col min="6401" max="6401" width="2.44140625" style="2" customWidth="1"/>
    <col min="6402" max="6402" width="24.44140625" style="2" customWidth="1"/>
    <col min="6403" max="6403" width="15.44140625" style="2" customWidth="1"/>
    <col min="6404" max="6404" width="18" style="2" customWidth="1"/>
    <col min="6405" max="6405" width="14.109375" style="2" customWidth="1"/>
    <col min="6406" max="6406" width="14.44140625" style="2" customWidth="1"/>
    <col min="6407" max="6408" width="8.6640625" style="2" customWidth="1"/>
    <col min="6409" max="6409" width="10.109375" style="2" customWidth="1"/>
    <col min="6410" max="6410" width="10.44140625" style="2" customWidth="1"/>
    <col min="6411" max="6411" width="9.6640625" style="2" customWidth="1"/>
    <col min="6412" max="6412" width="10.33203125" style="2" customWidth="1"/>
    <col min="6413" max="6413" width="9.6640625" style="2" customWidth="1"/>
    <col min="6414" max="6656" width="9.109375" style="2"/>
    <col min="6657" max="6657" width="2.44140625" style="2" customWidth="1"/>
    <col min="6658" max="6658" width="24.44140625" style="2" customWidth="1"/>
    <col min="6659" max="6659" width="15.44140625" style="2" customWidth="1"/>
    <col min="6660" max="6660" width="18" style="2" customWidth="1"/>
    <col min="6661" max="6661" width="14.109375" style="2" customWidth="1"/>
    <col min="6662" max="6662" width="14.44140625" style="2" customWidth="1"/>
    <col min="6663" max="6664" width="8.6640625" style="2" customWidth="1"/>
    <col min="6665" max="6665" width="10.109375" style="2" customWidth="1"/>
    <col min="6666" max="6666" width="10.44140625" style="2" customWidth="1"/>
    <col min="6667" max="6667" width="9.6640625" style="2" customWidth="1"/>
    <col min="6668" max="6668" width="10.33203125" style="2" customWidth="1"/>
    <col min="6669" max="6669" width="9.6640625" style="2" customWidth="1"/>
    <col min="6670" max="6912" width="9.109375" style="2"/>
    <col min="6913" max="6913" width="2.44140625" style="2" customWidth="1"/>
    <col min="6914" max="6914" width="24.44140625" style="2" customWidth="1"/>
    <col min="6915" max="6915" width="15.44140625" style="2" customWidth="1"/>
    <col min="6916" max="6916" width="18" style="2" customWidth="1"/>
    <col min="6917" max="6917" width="14.109375" style="2" customWidth="1"/>
    <col min="6918" max="6918" width="14.44140625" style="2" customWidth="1"/>
    <col min="6919" max="6920" width="8.6640625" style="2" customWidth="1"/>
    <col min="6921" max="6921" width="10.109375" style="2" customWidth="1"/>
    <col min="6922" max="6922" width="10.44140625" style="2" customWidth="1"/>
    <col min="6923" max="6923" width="9.6640625" style="2" customWidth="1"/>
    <col min="6924" max="6924" width="10.33203125" style="2" customWidth="1"/>
    <col min="6925" max="6925" width="9.6640625" style="2" customWidth="1"/>
    <col min="6926" max="7168" width="9.109375" style="2"/>
    <col min="7169" max="7169" width="2.44140625" style="2" customWidth="1"/>
    <col min="7170" max="7170" width="24.44140625" style="2" customWidth="1"/>
    <col min="7171" max="7171" width="15.44140625" style="2" customWidth="1"/>
    <col min="7172" max="7172" width="18" style="2" customWidth="1"/>
    <col min="7173" max="7173" width="14.109375" style="2" customWidth="1"/>
    <col min="7174" max="7174" width="14.44140625" style="2" customWidth="1"/>
    <col min="7175" max="7176" width="8.6640625" style="2" customWidth="1"/>
    <col min="7177" max="7177" width="10.109375" style="2" customWidth="1"/>
    <col min="7178" max="7178" width="10.44140625" style="2" customWidth="1"/>
    <col min="7179" max="7179" width="9.6640625" style="2" customWidth="1"/>
    <col min="7180" max="7180" width="10.33203125" style="2" customWidth="1"/>
    <col min="7181" max="7181" width="9.6640625" style="2" customWidth="1"/>
    <col min="7182" max="7424" width="9.109375" style="2"/>
    <col min="7425" max="7425" width="2.44140625" style="2" customWidth="1"/>
    <col min="7426" max="7426" width="24.44140625" style="2" customWidth="1"/>
    <col min="7427" max="7427" width="15.44140625" style="2" customWidth="1"/>
    <col min="7428" max="7428" width="18" style="2" customWidth="1"/>
    <col min="7429" max="7429" width="14.109375" style="2" customWidth="1"/>
    <col min="7430" max="7430" width="14.44140625" style="2" customWidth="1"/>
    <col min="7431" max="7432" width="8.6640625" style="2" customWidth="1"/>
    <col min="7433" max="7433" width="10.109375" style="2" customWidth="1"/>
    <col min="7434" max="7434" width="10.44140625" style="2" customWidth="1"/>
    <col min="7435" max="7435" width="9.6640625" style="2" customWidth="1"/>
    <col min="7436" max="7436" width="10.33203125" style="2" customWidth="1"/>
    <col min="7437" max="7437" width="9.6640625" style="2" customWidth="1"/>
    <col min="7438" max="7680" width="9.109375" style="2"/>
    <col min="7681" max="7681" width="2.44140625" style="2" customWidth="1"/>
    <col min="7682" max="7682" width="24.44140625" style="2" customWidth="1"/>
    <col min="7683" max="7683" width="15.44140625" style="2" customWidth="1"/>
    <col min="7684" max="7684" width="18" style="2" customWidth="1"/>
    <col min="7685" max="7685" width="14.109375" style="2" customWidth="1"/>
    <col min="7686" max="7686" width="14.44140625" style="2" customWidth="1"/>
    <col min="7687" max="7688" width="8.6640625" style="2" customWidth="1"/>
    <col min="7689" max="7689" width="10.109375" style="2" customWidth="1"/>
    <col min="7690" max="7690" width="10.44140625" style="2" customWidth="1"/>
    <col min="7691" max="7691" width="9.6640625" style="2" customWidth="1"/>
    <col min="7692" max="7692" width="10.33203125" style="2" customWidth="1"/>
    <col min="7693" max="7693" width="9.6640625" style="2" customWidth="1"/>
    <col min="7694" max="7936" width="9.109375" style="2"/>
    <col min="7937" max="7937" width="2.44140625" style="2" customWidth="1"/>
    <col min="7938" max="7938" width="24.44140625" style="2" customWidth="1"/>
    <col min="7939" max="7939" width="15.44140625" style="2" customWidth="1"/>
    <col min="7940" max="7940" width="18" style="2" customWidth="1"/>
    <col min="7941" max="7941" width="14.109375" style="2" customWidth="1"/>
    <col min="7942" max="7942" width="14.44140625" style="2" customWidth="1"/>
    <col min="7943" max="7944" width="8.6640625" style="2" customWidth="1"/>
    <col min="7945" max="7945" width="10.109375" style="2" customWidth="1"/>
    <col min="7946" max="7946" width="10.44140625" style="2" customWidth="1"/>
    <col min="7947" max="7947" width="9.6640625" style="2" customWidth="1"/>
    <col min="7948" max="7948" width="10.33203125" style="2" customWidth="1"/>
    <col min="7949" max="7949" width="9.6640625" style="2" customWidth="1"/>
    <col min="7950" max="8192" width="9.109375" style="2"/>
    <col min="8193" max="8193" width="2.44140625" style="2" customWidth="1"/>
    <col min="8194" max="8194" width="24.44140625" style="2" customWidth="1"/>
    <col min="8195" max="8195" width="15.44140625" style="2" customWidth="1"/>
    <col min="8196" max="8196" width="18" style="2" customWidth="1"/>
    <col min="8197" max="8197" width="14.109375" style="2" customWidth="1"/>
    <col min="8198" max="8198" width="14.44140625" style="2" customWidth="1"/>
    <col min="8199" max="8200" width="8.6640625" style="2" customWidth="1"/>
    <col min="8201" max="8201" width="10.109375" style="2" customWidth="1"/>
    <col min="8202" max="8202" width="10.44140625" style="2" customWidth="1"/>
    <col min="8203" max="8203" width="9.6640625" style="2" customWidth="1"/>
    <col min="8204" max="8204" width="10.33203125" style="2" customWidth="1"/>
    <col min="8205" max="8205" width="9.6640625" style="2" customWidth="1"/>
    <col min="8206" max="8448" width="9.109375" style="2"/>
    <col min="8449" max="8449" width="2.44140625" style="2" customWidth="1"/>
    <col min="8450" max="8450" width="24.44140625" style="2" customWidth="1"/>
    <col min="8451" max="8451" width="15.44140625" style="2" customWidth="1"/>
    <col min="8452" max="8452" width="18" style="2" customWidth="1"/>
    <col min="8453" max="8453" width="14.109375" style="2" customWidth="1"/>
    <col min="8454" max="8454" width="14.44140625" style="2" customWidth="1"/>
    <col min="8455" max="8456" width="8.6640625" style="2" customWidth="1"/>
    <col min="8457" max="8457" width="10.109375" style="2" customWidth="1"/>
    <col min="8458" max="8458" width="10.44140625" style="2" customWidth="1"/>
    <col min="8459" max="8459" width="9.6640625" style="2" customWidth="1"/>
    <col min="8460" max="8460" width="10.33203125" style="2" customWidth="1"/>
    <col min="8461" max="8461" width="9.6640625" style="2" customWidth="1"/>
    <col min="8462" max="8704" width="9.109375" style="2"/>
    <col min="8705" max="8705" width="2.44140625" style="2" customWidth="1"/>
    <col min="8706" max="8706" width="24.44140625" style="2" customWidth="1"/>
    <col min="8707" max="8707" width="15.44140625" style="2" customWidth="1"/>
    <col min="8708" max="8708" width="18" style="2" customWidth="1"/>
    <col min="8709" max="8709" width="14.109375" style="2" customWidth="1"/>
    <col min="8710" max="8710" width="14.44140625" style="2" customWidth="1"/>
    <col min="8711" max="8712" width="8.6640625" style="2" customWidth="1"/>
    <col min="8713" max="8713" width="10.109375" style="2" customWidth="1"/>
    <col min="8714" max="8714" width="10.44140625" style="2" customWidth="1"/>
    <col min="8715" max="8715" width="9.6640625" style="2" customWidth="1"/>
    <col min="8716" max="8716" width="10.33203125" style="2" customWidth="1"/>
    <col min="8717" max="8717" width="9.6640625" style="2" customWidth="1"/>
    <col min="8718" max="8960" width="9.109375" style="2"/>
    <col min="8961" max="8961" width="2.44140625" style="2" customWidth="1"/>
    <col min="8962" max="8962" width="24.44140625" style="2" customWidth="1"/>
    <col min="8963" max="8963" width="15.44140625" style="2" customWidth="1"/>
    <col min="8964" max="8964" width="18" style="2" customWidth="1"/>
    <col min="8965" max="8965" width="14.109375" style="2" customWidth="1"/>
    <col min="8966" max="8966" width="14.44140625" style="2" customWidth="1"/>
    <col min="8967" max="8968" width="8.6640625" style="2" customWidth="1"/>
    <col min="8969" max="8969" width="10.109375" style="2" customWidth="1"/>
    <col min="8970" max="8970" width="10.44140625" style="2" customWidth="1"/>
    <col min="8971" max="8971" width="9.6640625" style="2" customWidth="1"/>
    <col min="8972" max="8972" width="10.33203125" style="2" customWidth="1"/>
    <col min="8973" max="8973" width="9.6640625" style="2" customWidth="1"/>
    <col min="8974" max="9216" width="9.109375" style="2"/>
    <col min="9217" max="9217" width="2.44140625" style="2" customWidth="1"/>
    <col min="9218" max="9218" width="24.44140625" style="2" customWidth="1"/>
    <col min="9219" max="9219" width="15.44140625" style="2" customWidth="1"/>
    <col min="9220" max="9220" width="18" style="2" customWidth="1"/>
    <col min="9221" max="9221" width="14.109375" style="2" customWidth="1"/>
    <col min="9222" max="9222" width="14.44140625" style="2" customWidth="1"/>
    <col min="9223" max="9224" width="8.6640625" style="2" customWidth="1"/>
    <col min="9225" max="9225" width="10.109375" style="2" customWidth="1"/>
    <col min="9226" max="9226" width="10.44140625" style="2" customWidth="1"/>
    <col min="9227" max="9227" width="9.6640625" style="2" customWidth="1"/>
    <col min="9228" max="9228" width="10.33203125" style="2" customWidth="1"/>
    <col min="9229" max="9229" width="9.6640625" style="2" customWidth="1"/>
    <col min="9230" max="9472" width="9.109375" style="2"/>
    <col min="9473" max="9473" width="2.44140625" style="2" customWidth="1"/>
    <col min="9474" max="9474" width="24.44140625" style="2" customWidth="1"/>
    <col min="9475" max="9475" width="15.44140625" style="2" customWidth="1"/>
    <col min="9476" max="9476" width="18" style="2" customWidth="1"/>
    <col min="9477" max="9477" width="14.109375" style="2" customWidth="1"/>
    <col min="9478" max="9478" width="14.44140625" style="2" customWidth="1"/>
    <col min="9479" max="9480" width="8.6640625" style="2" customWidth="1"/>
    <col min="9481" max="9481" width="10.109375" style="2" customWidth="1"/>
    <col min="9482" max="9482" width="10.44140625" style="2" customWidth="1"/>
    <col min="9483" max="9483" width="9.6640625" style="2" customWidth="1"/>
    <col min="9484" max="9484" width="10.33203125" style="2" customWidth="1"/>
    <col min="9485" max="9485" width="9.6640625" style="2" customWidth="1"/>
    <col min="9486" max="9728" width="9.109375" style="2"/>
    <col min="9729" max="9729" width="2.44140625" style="2" customWidth="1"/>
    <col min="9730" max="9730" width="24.44140625" style="2" customWidth="1"/>
    <col min="9731" max="9731" width="15.44140625" style="2" customWidth="1"/>
    <col min="9732" max="9732" width="18" style="2" customWidth="1"/>
    <col min="9733" max="9733" width="14.109375" style="2" customWidth="1"/>
    <col min="9734" max="9734" width="14.44140625" style="2" customWidth="1"/>
    <col min="9735" max="9736" width="8.6640625" style="2" customWidth="1"/>
    <col min="9737" max="9737" width="10.109375" style="2" customWidth="1"/>
    <col min="9738" max="9738" width="10.44140625" style="2" customWidth="1"/>
    <col min="9739" max="9739" width="9.6640625" style="2" customWidth="1"/>
    <col min="9740" max="9740" width="10.33203125" style="2" customWidth="1"/>
    <col min="9741" max="9741" width="9.6640625" style="2" customWidth="1"/>
    <col min="9742" max="9984" width="9.109375" style="2"/>
    <col min="9985" max="9985" width="2.44140625" style="2" customWidth="1"/>
    <col min="9986" max="9986" width="24.44140625" style="2" customWidth="1"/>
    <col min="9987" max="9987" width="15.44140625" style="2" customWidth="1"/>
    <col min="9988" max="9988" width="18" style="2" customWidth="1"/>
    <col min="9989" max="9989" width="14.109375" style="2" customWidth="1"/>
    <col min="9990" max="9990" width="14.44140625" style="2" customWidth="1"/>
    <col min="9991" max="9992" width="8.6640625" style="2" customWidth="1"/>
    <col min="9993" max="9993" width="10.109375" style="2" customWidth="1"/>
    <col min="9994" max="9994" width="10.44140625" style="2" customWidth="1"/>
    <col min="9995" max="9995" width="9.6640625" style="2" customWidth="1"/>
    <col min="9996" max="9996" width="10.33203125" style="2" customWidth="1"/>
    <col min="9997" max="9997" width="9.6640625" style="2" customWidth="1"/>
    <col min="9998" max="10240" width="9.109375" style="2"/>
    <col min="10241" max="10241" width="2.44140625" style="2" customWidth="1"/>
    <col min="10242" max="10242" width="24.44140625" style="2" customWidth="1"/>
    <col min="10243" max="10243" width="15.44140625" style="2" customWidth="1"/>
    <col min="10244" max="10244" width="18" style="2" customWidth="1"/>
    <col min="10245" max="10245" width="14.109375" style="2" customWidth="1"/>
    <col min="10246" max="10246" width="14.44140625" style="2" customWidth="1"/>
    <col min="10247" max="10248" width="8.6640625" style="2" customWidth="1"/>
    <col min="10249" max="10249" width="10.109375" style="2" customWidth="1"/>
    <col min="10250" max="10250" width="10.44140625" style="2" customWidth="1"/>
    <col min="10251" max="10251" width="9.6640625" style="2" customWidth="1"/>
    <col min="10252" max="10252" width="10.33203125" style="2" customWidth="1"/>
    <col min="10253" max="10253" width="9.6640625" style="2" customWidth="1"/>
    <col min="10254" max="10496" width="9.109375" style="2"/>
    <col min="10497" max="10497" width="2.44140625" style="2" customWidth="1"/>
    <col min="10498" max="10498" width="24.44140625" style="2" customWidth="1"/>
    <col min="10499" max="10499" width="15.44140625" style="2" customWidth="1"/>
    <col min="10500" max="10500" width="18" style="2" customWidth="1"/>
    <col min="10501" max="10501" width="14.109375" style="2" customWidth="1"/>
    <col min="10502" max="10502" width="14.44140625" style="2" customWidth="1"/>
    <col min="10503" max="10504" width="8.6640625" style="2" customWidth="1"/>
    <col min="10505" max="10505" width="10.109375" style="2" customWidth="1"/>
    <col min="10506" max="10506" width="10.44140625" style="2" customWidth="1"/>
    <col min="10507" max="10507" width="9.6640625" style="2" customWidth="1"/>
    <col min="10508" max="10508" width="10.33203125" style="2" customWidth="1"/>
    <col min="10509" max="10509" width="9.6640625" style="2" customWidth="1"/>
    <col min="10510" max="10752" width="9.109375" style="2"/>
    <col min="10753" max="10753" width="2.44140625" style="2" customWidth="1"/>
    <col min="10754" max="10754" width="24.44140625" style="2" customWidth="1"/>
    <col min="10755" max="10755" width="15.44140625" style="2" customWidth="1"/>
    <col min="10756" max="10756" width="18" style="2" customWidth="1"/>
    <col min="10757" max="10757" width="14.109375" style="2" customWidth="1"/>
    <col min="10758" max="10758" width="14.44140625" style="2" customWidth="1"/>
    <col min="10759" max="10760" width="8.6640625" style="2" customWidth="1"/>
    <col min="10761" max="10761" width="10.109375" style="2" customWidth="1"/>
    <col min="10762" max="10762" width="10.44140625" style="2" customWidth="1"/>
    <col min="10763" max="10763" width="9.6640625" style="2" customWidth="1"/>
    <col min="10764" max="10764" width="10.33203125" style="2" customWidth="1"/>
    <col min="10765" max="10765" width="9.6640625" style="2" customWidth="1"/>
    <col min="10766" max="11008" width="9.109375" style="2"/>
    <col min="11009" max="11009" width="2.44140625" style="2" customWidth="1"/>
    <col min="11010" max="11010" width="24.44140625" style="2" customWidth="1"/>
    <col min="11011" max="11011" width="15.44140625" style="2" customWidth="1"/>
    <col min="11012" max="11012" width="18" style="2" customWidth="1"/>
    <col min="11013" max="11013" width="14.109375" style="2" customWidth="1"/>
    <col min="11014" max="11014" width="14.44140625" style="2" customWidth="1"/>
    <col min="11015" max="11016" width="8.6640625" style="2" customWidth="1"/>
    <col min="11017" max="11017" width="10.109375" style="2" customWidth="1"/>
    <col min="11018" max="11018" width="10.44140625" style="2" customWidth="1"/>
    <col min="11019" max="11019" width="9.6640625" style="2" customWidth="1"/>
    <col min="11020" max="11020" width="10.33203125" style="2" customWidth="1"/>
    <col min="11021" max="11021" width="9.6640625" style="2" customWidth="1"/>
    <col min="11022" max="11264" width="9.109375" style="2"/>
    <col min="11265" max="11265" width="2.44140625" style="2" customWidth="1"/>
    <col min="11266" max="11266" width="24.44140625" style="2" customWidth="1"/>
    <col min="11267" max="11267" width="15.44140625" style="2" customWidth="1"/>
    <col min="11268" max="11268" width="18" style="2" customWidth="1"/>
    <col min="11269" max="11269" width="14.109375" style="2" customWidth="1"/>
    <col min="11270" max="11270" width="14.44140625" style="2" customWidth="1"/>
    <col min="11271" max="11272" width="8.6640625" style="2" customWidth="1"/>
    <col min="11273" max="11273" width="10.109375" style="2" customWidth="1"/>
    <col min="11274" max="11274" width="10.44140625" style="2" customWidth="1"/>
    <col min="11275" max="11275" width="9.6640625" style="2" customWidth="1"/>
    <col min="11276" max="11276" width="10.33203125" style="2" customWidth="1"/>
    <col min="11277" max="11277" width="9.6640625" style="2" customWidth="1"/>
    <col min="11278" max="11520" width="9.109375" style="2"/>
    <col min="11521" max="11521" width="2.44140625" style="2" customWidth="1"/>
    <col min="11522" max="11522" width="24.44140625" style="2" customWidth="1"/>
    <col min="11523" max="11523" width="15.44140625" style="2" customWidth="1"/>
    <col min="11524" max="11524" width="18" style="2" customWidth="1"/>
    <col min="11525" max="11525" width="14.109375" style="2" customWidth="1"/>
    <col min="11526" max="11526" width="14.44140625" style="2" customWidth="1"/>
    <col min="11527" max="11528" width="8.6640625" style="2" customWidth="1"/>
    <col min="11529" max="11529" width="10.109375" style="2" customWidth="1"/>
    <col min="11530" max="11530" width="10.44140625" style="2" customWidth="1"/>
    <col min="11531" max="11531" width="9.6640625" style="2" customWidth="1"/>
    <col min="11532" max="11532" width="10.33203125" style="2" customWidth="1"/>
    <col min="11533" max="11533" width="9.6640625" style="2" customWidth="1"/>
    <col min="11534" max="11776" width="9.109375" style="2"/>
    <col min="11777" max="11777" width="2.44140625" style="2" customWidth="1"/>
    <col min="11778" max="11778" width="24.44140625" style="2" customWidth="1"/>
    <col min="11779" max="11779" width="15.44140625" style="2" customWidth="1"/>
    <col min="11780" max="11780" width="18" style="2" customWidth="1"/>
    <col min="11781" max="11781" width="14.109375" style="2" customWidth="1"/>
    <col min="11782" max="11782" width="14.44140625" style="2" customWidth="1"/>
    <col min="11783" max="11784" width="8.6640625" style="2" customWidth="1"/>
    <col min="11785" max="11785" width="10.109375" style="2" customWidth="1"/>
    <col min="11786" max="11786" width="10.44140625" style="2" customWidth="1"/>
    <col min="11787" max="11787" width="9.6640625" style="2" customWidth="1"/>
    <col min="11788" max="11788" width="10.33203125" style="2" customWidth="1"/>
    <col min="11789" max="11789" width="9.6640625" style="2" customWidth="1"/>
    <col min="11790" max="12032" width="9.109375" style="2"/>
    <col min="12033" max="12033" width="2.44140625" style="2" customWidth="1"/>
    <col min="12034" max="12034" width="24.44140625" style="2" customWidth="1"/>
    <col min="12035" max="12035" width="15.44140625" style="2" customWidth="1"/>
    <col min="12036" max="12036" width="18" style="2" customWidth="1"/>
    <col min="12037" max="12037" width="14.109375" style="2" customWidth="1"/>
    <col min="12038" max="12038" width="14.44140625" style="2" customWidth="1"/>
    <col min="12039" max="12040" width="8.6640625" style="2" customWidth="1"/>
    <col min="12041" max="12041" width="10.109375" style="2" customWidth="1"/>
    <col min="12042" max="12042" width="10.44140625" style="2" customWidth="1"/>
    <col min="12043" max="12043" width="9.6640625" style="2" customWidth="1"/>
    <col min="12044" max="12044" width="10.33203125" style="2" customWidth="1"/>
    <col min="12045" max="12045" width="9.6640625" style="2" customWidth="1"/>
    <col min="12046" max="12288" width="9.109375" style="2"/>
    <col min="12289" max="12289" width="2.44140625" style="2" customWidth="1"/>
    <col min="12290" max="12290" width="24.44140625" style="2" customWidth="1"/>
    <col min="12291" max="12291" width="15.44140625" style="2" customWidth="1"/>
    <col min="12292" max="12292" width="18" style="2" customWidth="1"/>
    <col min="12293" max="12293" width="14.109375" style="2" customWidth="1"/>
    <col min="12294" max="12294" width="14.44140625" style="2" customWidth="1"/>
    <col min="12295" max="12296" width="8.6640625" style="2" customWidth="1"/>
    <col min="12297" max="12297" width="10.109375" style="2" customWidth="1"/>
    <col min="12298" max="12298" width="10.44140625" style="2" customWidth="1"/>
    <col min="12299" max="12299" width="9.6640625" style="2" customWidth="1"/>
    <col min="12300" max="12300" width="10.33203125" style="2" customWidth="1"/>
    <col min="12301" max="12301" width="9.6640625" style="2" customWidth="1"/>
    <col min="12302" max="12544" width="9.109375" style="2"/>
    <col min="12545" max="12545" width="2.44140625" style="2" customWidth="1"/>
    <col min="12546" max="12546" width="24.44140625" style="2" customWidth="1"/>
    <col min="12547" max="12547" width="15.44140625" style="2" customWidth="1"/>
    <col min="12548" max="12548" width="18" style="2" customWidth="1"/>
    <col min="12549" max="12549" width="14.109375" style="2" customWidth="1"/>
    <col min="12550" max="12550" width="14.44140625" style="2" customWidth="1"/>
    <col min="12551" max="12552" width="8.6640625" style="2" customWidth="1"/>
    <col min="12553" max="12553" width="10.109375" style="2" customWidth="1"/>
    <col min="12554" max="12554" width="10.44140625" style="2" customWidth="1"/>
    <col min="12555" max="12555" width="9.6640625" style="2" customWidth="1"/>
    <col min="12556" max="12556" width="10.33203125" style="2" customWidth="1"/>
    <col min="12557" max="12557" width="9.6640625" style="2" customWidth="1"/>
    <col min="12558" max="12800" width="9.109375" style="2"/>
    <col min="12801" max="12801" width="2.44140625" style="2" customWidth="1"/>
    <col min="12802" max="12802" width="24.44140625" style="2" customWidth="1"/>
    <col min="12803" max="12803" width="15.44140625" style="2" customWidth="1"/>
    <col min="12804" max="12804" width="18" style="2" customWidth="1"/>
    <col min="12805" max="12805" width="14.109375" style="2" customWidth="1"/>
    <col min="12806" max="12806" width="14.44140625" style="2" customWidth="1"/>
    <col min="12807" max="12808" width="8.6640625" style="2" customWidth="1"/>
    <col min="12809" max="12809" width="10.109375" style="2" customWidth="1"/>
    <col min="12810" max="12810" width="10.44140625" style="2" customWidth="1"/>
    <col min="12811" max="12811" width="9.6640625" style="2" customWidth="1"/>
    <col min="12812" max="12812" width="10.33203125" style="2" customWidth="1"/>
    <col min="12813" max="12813" width="9.6640625" style="2" customWidth="1"/>
    <col min="12814" max="13056" width="9.109375" style="2"/>
    <col min="13057" max="13057" width="2.44140625" style="2" customWidth="1"/>
    <col min="13058" max="13058" width="24.44140625" style="2" customWidth="1"/>
    <col min="13059" max="13059" width="15.44140625" style="2" customWidth="1"/>
    <col min="13060" max="13060" width="18" style="2" customWidth="1"/>
    <col min="13061" max="13061" width="14.109375" style="2" customWidth="1"/>
    <col min="13062" max="13062" width="14.44140625" style="2" customWidth="1"/>
    <col min="13063" max="13064" width="8.6640625" style="2" customWidth="1"/>
    <col min="13065" max="13065" width="10.109375" style="2" customWidth="1"/>
    <col min="13066" max="13066" width="10.44140625" style="2" customWidth="1"/>
    <col min="13067" max="13067" width="9.6640625" style="2" customWidth="1"/>
    <col min="13068" max="13068" width="10.33203125" style="2" customWidth="1"/>
    <col min="13069" max="13069" width="9.6640625" style="2" customWidth="1"/>
    <col min="13070" max="13312" width="9.109375" style="2"/>
    <col min="13313" max="13313" width="2.44140625" style="2" customWidth="1"/>
    <col min="13314" max="13314" width="24.44140625" style="2" customWidth="1"/>
    <col min="13315" max="13315" width="15.44140625" style="2" customWidth="1"/>
    <col min="13316" max="13316" width="18" style="2" customWidth="1"/>
    <col min="13317" max="13317" width="14.109375" style="2" customWidth="1"/>
    <col min="13318" max="13318" width="14.44140625" style="2" customWidth="1"/>
    <col min="13319" max="13320" width="8.6640625" style="2" customWidth="1"/>
    <col min="13321" max="13321" width="10.109375" style="2" customWidth="1"/>
    <col min="13322" max="13322" width="10.44140625" style="2" customWidth="1"/>
    <col min="13323" max="13323" width="9.6640625" style="2" customWidth="1"/>
    <col min="13324" max="13324" width="10.33203125" style="2" customWidth="1"/>
    <col min="13325" max="13325" width="9.6640625" style="2" customWidth="1"/>
    <col min="13326" max="13568" width="9.109375" style="2"/>
    <col min="13569" max="13569" width="2.44140625" style="2" customWidth="1"/>
    <col min="13570" max="13570" width="24.44140625" style="2" customWidth="1"/>
    <col min="13571" max="13571" width="15.44140625" style="2" customWidth="1"/>
    <col min="13572" max="13572" width="18" style="2" customWidth="1"/>
    <col min="13573" max="13573" width="14.109375" style="2" customWidth="1"/>
    <col min="13574" max="13574" width="14.44140625" style="2" customWidth="1"/>
    <col min="13575" max="13576" width="8.6640625" style="2" customWidth="1"/>
    <col min="13577" max="13577" width="10.109375" style="2" customWidth="1"/>
    <col min="13578" max="13578" width="10.44140625" style="2" customWidth="1"/>
    <col min="13579" max="13579" width="9.6640625" style="2" customWidth="1"/>
    <col min="13580" max="13580" width="10.33203125" style="2" customWidth="1"/>
    <col min="13581" max="13581" width="9.6640625" style="2" customWidth="1"/>
    <col min="13582" max="13824" width="9.109375" style="2"/>
    <col min="13825" max="13825" width="2.44140625" style="2" customWidth="1"/>
    <col min="13826" max="13826" width="24.44140625" style="2" customWidth="1"/>
    <col min="13827" max="13827" width="15.44140625" style="2" customWidth="1"/>
    <col min="13828" max="13828" width="18" style="2" customWidth="1"/>
    <col min="13829" max="13829" width="14.109375" style="2" customWidth="1"/>
    <col min="13830" max="13830" width="14.44140625" style="2" customWidth="1"/>
    <col min="13831" max="13832" width="8.6640625" style="2" customWidth="1"/>
    <col min="13833" max="13833" width="10.109375" style="2" customWidth="1"/>
    <col min="13834" max="13834" width="10.44140625" style="2" customWidth="1"/>
    <col min="13835" max="13835" width="9.6640625" style="2" customWidth="1"/>
    <col min="13836" max="13836" width="10.33203125" style="2" customWidth="1"/>
    <col min="13837" max="13837" width="9.6640625" style="2" customWidth="1"/>
    <col min="13838" max="14080" width="9.109375" style="2"/>
    <col min="14081" max="14081" width="2.44140625" style="2" customWidth="1"/>
    <col min="14082" max="14082" width="24.44140625" style="2" customWidth="1"/>
    <col min="14083" max="14083" width="15.44140625" style="2" customWidth="1"/>
    <col min="14084" max="14084" width="18" style="2" customWidth="1"/>
    <col min="14085" max="14085" width="14.109375" style="2" customWidth="1"/>
    <col min="14086" max="14086" width="14.44140625" style="2" customWidth="1"/>
    <col min="14087" max="14088" width="8.6640625" style="2" customWidth="1"/>
    <col min="14089" max="14089" width="10.109375" style="2" customWidth="1"/>
    <col min="14090" max="14090" width="10.44140625" style="2" customWidth="1"/>
    <col min="14091" max="14091" width="9.6640625" style="2" customWidth="1"/>
    <col min="14092" max="14092" width="10.33203125" style="2" customWidth="1"/>
    <col min="14093" max="14093" width="9.6640625" style="2" customWidth="1"/>
    <col min="14094" max="14336" width="9.109375" style="2"/>
    <col min="14337" max="14337" width="2.44140625" style="2" customWidth="1"/>
    <col min="14338" max="14338" width="24.44140625" style="2" customWidth="1"/>
    <col min="14339" max="14339" width="15.44140625" style="2" customWidth="1"/>
    <col min="14340" max="14340" width="18" style="2" customWidth="1"/>
    <col min="14341" max="14341" width="14.109375" style="2" customWidth="1"/>
    <col min="14342" max="14342" width="14.44140625" style="2" customWidth="1"/>
    <col min="14343" max="14344" width="8.6640625" style="2" customWidth="1"/>
    <col min="14345" max="14345" width="10.109375" style="2" customWidth="1"/>
    <col min="14346" max="14346" width="10.44140625" style="2" customWidth="1"/>
    <col min="14347" max="14347" width="9.6640625" style="2" customWidth="1"/>
    <col min="14348" max="14348" width="10.33203125" style="2" customWidth="1"/>
    <col min="14349" max="14349" width="9.6640625" style="2" customWidth="1"/>
    <col min="14350" max="14592" width="9.109375" style="2"/>
    <col min="14593" max="14593" width="2.44140625" style="2" customWidth="1"/>
    <col min="14594" max="14594" width="24.44140625" style="2" customWidth="1"/>
    <col min="14595" max="14595" width="15.44140625" style="2" customWidth="1"/>
    <col min="14596" max="14596" width="18" style="2" customWidth="1"/>
    <col min="14597" max="14597" width="14.109375" style="2" customWidth="1"/>
    <col min="14598" max="14598" width="14.44140625" style="2" customWidth="1"/>
    <col min="14599" max="14600" width="8.6640625" style="2" customWidth="1"/>
    <col min="14601" max="14601" width="10.109375" style="2" customWidth="1"/>
    <col min="14602" max="14602" width="10.44140625" style="2" customWidth="1"/>
    <col min="14603" max="14603" width="9.6640625" style="2" customWidth="1"/>
    <col min="14604" max="14604" width="10.33203125" style="2" customWidth="1"/>
    <col min="14605" max="14605" width="9.6640625" style="2" customWidth="1"/>
    <col min="14606" max="14848" width="9.109375" style="2"/>
    <col min="14849" max="14849" width="2.44140625" style="2" customWidth="1"/>
    <col min="14850" max="14850" width="24.44140625" style="2" customWidth="1"/>
    <col min="14851" max="14851" width="15.44140625" style="2" customWidth="1"/>
    <col min="14852" max="14852" width="18" style="2" customWidth="1"/>
    <col min="14853" max="14853" width="14.109375" style="2" customWidth="1"/>
    <col min="14854" max="14854" width="14.44140625" style="2" customWidth="1"/>
    <col min="14855" max="14856" width="8.6640625" style="2" customWidth="1"/>
    <col min="14857" max="14857" width="10.109375" style="2" customWidth="1"/>
    <col min="14858" max="14858" width="10.44140625" style="2" customWidth="1"/>
    <col min="14859" max="14859" width="9.6640625" style="2" customWidth="1"/>
    <col min="14860" max="14860" width="10.33203125" style="2" customWidth="1"/>
    <col min="14861" max="14861" width="9.6640625" style="2" customWidth="1"/>
    <col min="14862" max="15104" width="9.109375" style="2"/>
    <col min="15105" max="15105" width="2.44140625" style="2" customWidth="1"/>
    <col min="15106" max="15106" width="24.44140625" style="2" customWidth="1"/>
    <col min="15107" max="15107" width="15.44140625" style="2" customWidth="1"/>
    <col min="15108" max="15108" width="18" style="2" customWidth="1"/>
    <col min="15109" max="15109" width="14.109375" style="2" customWidth="1"/>
    <col min="15110" max="15110" width="14.44140625" style="2" customWidth="1"/>
    <col min="15111" max="15112" width="8.6640625" style="2" customWidth="1"/>
    <col min="15113" max="15113" width="10.109375" style="2" customWidth="1"/>
    <col min="15114" max="15114" width="10.44140625" style="2" customWidth="1"/>
    <col min="15115" max="15115" width="9.6640625" style="2" customWidth="1"/>
    <col min="15116" max="15116" width="10.33203125" style="2" customWidth="1"/>
    <col min="15117" max="15117" width="9.6640625" style="2" customWidth="1"/>
    <col min="15118" max="15360" width="9.109375" style="2"/>
    <col min="15361" max="15361" width="2.44140625" style="2" customWidth="1"/>
    <col min="15362" max="15362" width="24.44140625" style="2" customWidth="1"/>
    <col min="15363" max="15363" width="15.44140625" style="2" customWidth="1"/>
    <col min="15364" max="15364" width="18" style="2" customWidth="1"/>
    <col min="15365" max="15365" width="14.109375" style="2" customWidth="1"/>
    <col min="15366" max="15366" width="14.44140625" style="2" customWidth="1"/>
    <col min="15367" max="15368" width="8.6640625" style="2" customWidth="1"/>
    <col min="15369" max="15369" width="10.109375" style="2" customWidth="1"/>
    <col min="15370" max="15370" width="10.44140625" style="2" customWidth="1"/>
    <col min="15371" max="15371" width="9.6640625" style="2" customWidth="1"/>
    <col min="15372" max="15372" width="10.33203125" style="2" customWidth="1"/>
    <col min="15373" max="15373" width="9.6640625" style="2" customWidth="1"/>
    <col min="15374" max="15616" width="9.109375" style="2"/>
    <col min="15617" max="15617" width="2.44140625" style="2" customWidth="1"/>
    <col min="15618" max="15618" width="24.44140625" style="2" customWidth="1"/>
    <col min="15619" max="15619" width="15.44140625" style="2" customWidth="1"/>
    <col min="15620" max="15620" width="18" style="2" customWidth="1"/>
    <col min="15621" max="15621" width="14.109375" style="2" customWidth="1"/>
    <col min="15622" max="15622" width="14.44140625" style="2" customWidth="1"/>
    <col min="15623" max="15624" width="8.6640625" style="2" customWidth="1"/>
    <col min="15625" max="15625" width="10.109375" style="2" customWidth="1"/>
    <col min="15626" max="15626" width="10.44140625" style="2" customWidth="1"/>
    <col min="15627" max="15627" width="9.6640625" style="2" customWidth="1"/>
    <col min="15628" max="15628" width="10.33203125" style="2" customWidth="1"/>
    <col min="15629" max="15629" width="9.6640625" style="2" customWidth="1"/>
    <col min="15630" max="15872" width="9.109375" style="2"/>
    <col min="15873" max="15873" width="2.44140625" style="2" customWidth="1"/>
    <col min="15874" max="15874" width="24.44140625" style="2" customWidth="1"/>
    <col min="15875" max="15875" width="15.44140625" style="2" customWidth="1"/>
    <col min="15876" max="15876" width="18" style="2" customWidth="1"/>
    <col min="15877" max="15877" width="14.109375" style="2" customWidth="1"/>
    <col min="15878" max="15878" width="14.44140625" style="2" customWidth="1"/>
    <col min="15879" max="15880" width="8.6640625" style="2" customWidth="1"/>
    <col min="15881" max="15881" width="10.109375" style="2" customWidth="1"/>
    <col min="15882" max="15882" width="10.44140625" style="2" customWidth="1"/>
    <col min="15883" max="15883" width="9.6640625" style="2" customWidth="1"/>
    <col min="15884" max="15884" width="10.33203125" style="2" customWidth="1"/>
    <col min="15885" max="15885" width="9.6640625" style="2" customWidth="1"/>
    <col min="15886" max="16128" width="9.109375" style="2"/>
    <col min="16129" max="16129" width="2.44140625" style="2" customWidth="1"/>
    <col min="16130" max="16130" width="24.44140625" style="2" customWidth="1"/>
    <col min="16131" max="16131" width="15.44140625" style="2" customWidth="1"/>
    <col min="16132" max="16132" width="18" style="2" customWidth="1"/>
    <col min="16133" max="16133" width="14.109375" style="2" customWidth="1"/>
    <col min="16134" max="16134" width="14.44140625" style="2" customWidth="1"/>
    <col min="16135" max="16136" width="8.6640625" style="2" customWidth="1"/>
    <col min="16137" max="16137" width="10.109375" style="2" customWidth="1"/>
    <col min="16138" max="16138" width="10.44140625" style="2" customWidth="1"/>
    <col min="16139" max="16139" width="9.6640625" style="2" customWidth="1"/>
    <col min="16140" max="16140" width="10.33203125" style="2" customWidth="1"/>
    <col min="16141" max="16141" width="9.6640625" style="2" customWidth="1"/>
    <col min="16142" max="16384" width="9.109375" style="2"/>
  </cols>
  <sheetData>
    <row r="1" spans="1:13" ht="13.8" x14ac:dyDescent="0.25">
      <c r="L1" s="238" t="s">
        <v>1978</v>
      </c>
    </row>
    <row r="2" spans="1:13" ht="15.6" x14ac:dyDescent="0.3">
      <c r="A2" s="598" t="s">
        <v>457</v>
      </c>
      <c r="B2" s="598"/>
      <c r="C2" s="598"/>
      <c r="D2" s="598"/>
      <c r="E2" s="598"/>
      <c r="F2" s="598"/>
      <c r="G2" s="598"/>
      <c r="H2" s="598"/>
      <c r="I2" s="598"/>
      <c r="J2" s="598"/>
      <c r="K2" s="598"/>
      <c r="L2" s="598"/>
      <c r="M2" s="268"/>
    </row>
    <row r="4" spans="1:13" x14ac:dyDescent="0.25">
      <c r="A4" s="599" t="s">
        <v>458</v>
      </c>
      <c r="B4" s="599"/>
      <c r="C4" s="599"/>
      <c r="D4" s="599"/>
      <c r="E4" s="599"/>
      <c r="F4" s="599"/>
      <c r="G4" s="599"/>
      <c r="H4" s="599"/>
      <c r="I4" s="599"/>
      <c r="J4" s="599"/>
      <c r="K4" s="599"/>
      <c r="L4" s="599"/>
    </row>
    <row r="5" spans="1:13" x14ac:dyDescent="0.25">
      <c r="B5" s="269"/>
      <c r="C5" s="270"/>
      <c r="D5" s="270"/>
      <c r="E5" s="270"/>
      <c r="F5" s="270"/>
      <c r="L5" s="271" t="s">
        <v>24</v>
      </c>
    </row>
    <row r="8" spans="1:13" ht="39.6" x14ac:dyDescent="0.25">
      <c r="A8" s="272"/>
      <c r="B8" s="273" t="s">
        <v>442</v>
      </c>
      <c r="C8" s="273" t="s">
        <v>459</v>
      </c>
      <c r="D8" s="273" t="s">
        <v>460</v>
      </c>
      <c r="E8" s="273" t="s">
        <v>461</v>
      </c>
      <c r="F8" s="273" t="s">
        <v>462</v>
      </c>
      <c r="G8" s="274" t="s">
        <v>464</v>
      </c>
      <c r="H8" s="274" t="s">
        <v>465</v>
      </c>
      <c r="I8" s="273" t="s">
        <v>466</v>
      </c>
      <c r="J8" s="273" t="s">
        <v>467</v>
      </c>
      <c r="K8" s="273" t="s">
        <v>463</v>
      </c>
      <c r="L8" s="273" t="s">
        <v>468</v>
      </c>
    </row>
    <row r="9" spans="1:13" x14ac:dyDescent="0.25">
      <c r="A9" s="275" t="s">
        <v>447</v>
      </c>
      <c r="B9" s="276" t="s">
        <v>454</v>
      </c>
      <c r="C9" s="276" t="s">
        <v>454</v>
      </c>
      <c r="D9" s="276" t="s">
        <v>454</v>
      </c>
      <c r="E9" s="276" t="s">
        <v>454</v>
      </c>
      <c r="F9" s="276" t="s">
        <v>454</v>
      </c>
      <c r="G9" s="276" t="s">
        <v>454</v>
      </c>
      <c r="H9" s="276" t="s">
        <v>454</v>
      </c>
      <c r="I9" s="276" t="s">
        <v>454</v>
      </c>
      <c r="J9" s="276" t="s">
        <v>454</v>
      </c>
      <c r="K9" s="276" t="s">
        <v>454</v>
      </c>
      <c r="L9" s="276" t="s">
        <v>454</v>
      </c>
    </row>
    <row r="10" spans="1:13" x14ac:dyDescent="0.25">
      <c r="A10" s="275" t="s">
        <v>448</v>
      </c>
      <c r="B10" s="276" t="s">
        <v>454</v>
      </c>
      <c r="C10" s="276" t="s">
        <v>454</v>
      </c>
      <c r="D10" s="276" t="s">
        <v>454</v>
      </c>
      <c r="E10" s="276" t="s">
        <v>454</v>
      </c>
      <c r="F10" s="276" t="s">
        <v>454</v>
      </c>
      <c r="G10" s="276" t="s">
        <v>454</v>
      </c>
      <c r="H10" s="276" t="s">
        <v>454</v>
      </c>
      <c r="I10" s="276" t="s">
        <v>454</v>
      </c>
      <c r="J10" s="276" t="s">
        <v>454</v>
      </c>
      <c r="K10" s="276" t="s">
        <v>454</v>
      </c>
      <c r="L10" s="276" t="s">
        <v>454</v>
      </c>
    </row>
    <row r="11" spans="1:13" x14ac:dyDescent="0.25">
      <c r="A11" s="275" t="s">
        <v>449</v>
      </c>
      <c r="B11" s="276" t="s">
        <v>454</v>
      </c>
      <c r="C11" s="276" t="s">
        <v>454</v>
      </c>
      <c r="D11" s="276" t="s">
        <v>454</v>
      </c>
      <c r="E11" s="276" t="s">
        <v>454</v>
      </c>
      <c r="F11" s="276" t="s">
        <v>454</v>
      </c>
      <c r="G11" s="276" t="s">
        <v>454</v>
      </c>
      <c r="H11" s="276" t="s">
        <v>454</v>
      </c>
      <c r="I11" s="276" t="s">
        <v>454</v>
      </c>
      <c r="J11" s="276" t="s">
        <v>454</v>
      </c>
      <c r="K11" s="276" t="s">
        <v>454</v>
      </c>
      <c r="L11" s="276" t="s">
        <v>454</v>
      </c>
    </row>
  </sheetData>
  <mergeCells count="2">
    <mergeCell ref="A2:L2"/>
    <mergeCell ref="A4:L4"/>
  </mergeCells>
  <pageMargins left="0.7" right="0.7" top="0.75" bottom="0.75" header="0.3" footer="0.3"/>
  <pageSetup paperSize="9" scale="9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9AB12-B628-4839-A271-C465B6BADEAF}">
  <sheetPr>
    <pageSetUpPr fitToPage="1"/>
  </sheetPr>
  <dimension ref="A1:I53"/>
  <sheetViews>
    <sheetView zoomScaleNormal="100" workbookViewId="0">
      <selection activeCell="I1" sqref="I1"/>
    </sheetView>
  </sheetViews>
  <sheetFormatPr defaultRowHeight="13.2" x14ac:dyDescent="0.25"/>
  <cols>
    <col min="1" max="1" width="53.5546875" style="518" customWidth="1"/>
    <col min="2" max="2" width="10.5546875" style="514" customWidth="1"/>
    <col min="3" max="3" width="15" style="514" customWidth="1"/>
    <col min="4" max="4" width="11.44140625" style="514" bestFit="1" customWidth="1"/>
    <col min="5" max="5" width="14" style="514" customWidth="1"/>
    <col min="6" max="6" width="11.33203125" style="514" bestFit="1" customWidth="1"/>
    <col min="7" max="7" width="13" style="514" customWidth="1"/>
    <col min="8" max="8" width="16.44140625" style="518" customWidth="1"/>
    <col min="9" max="9" width="13.33203125" style="518" bestFit="1" customWidth="1"/>
    <col min="10" max="256" width="9.109375" style="2"/>
    <col min="257" max="257" width="49.33203125" style="2" customWidth="1"/>
    <col min="258" max="258" width="10.5546875" style="2" customWidth="1"/>
    <col min="259" max="259" width="15" style="2" customWidth="1"/>
    <col min="260" max="260" width="11.44140625" style="2" bestFit="1" customWidth="1"/>
    <col min="261" max="261" width="14" style="2" customWidth="1"/>
    <col min="262" max="262" width="11.33203125" style="2" bestFit="1" customWidth="1"/>
    <col min="263" max="263" width="13" style="2" customWidth="1"/>
    <col min="264" max="264" width="16.44140625" style="2" customWidth="1"/>
    <col min="265" max="265" width="13.33203125" style="2" bestFit="1" customWidth="1"/>
    <col min="266" max="512" width="9.109375" style="2"/>
    <col min="513" max="513" width="49.33203125" style="2" customWidth="1"/>
    <col min="514" max="514" width="10.5546875" style="2" customWidth="1"/>
    <col min="515" max="515" width="15" style="2" customWidth="1"/>
    <col min="516" max="516" width="11.44140625" style="2" bestFit="1" customWidth="1"/>
    <col min="517" max="517" width="14" style="2" customWidth="1"/>
    <col min="518" max="518" width="11.33203125" style="2" bestFit="1" customWidth="1"/>
    <col min="519" max="519" width="13" style="2" customWidth="1"/>
    <col min="520" max="520" width="16.44140625" style="2" customWidth="1"/>
    <col min="521" max="521" width="13.33203125" style="2" bestFit="1" customWidth="1"/>
    <col min="522" max="768" width="9.109375" style="2"/>
    <col min="769" max="769" width="49.33203125" style="2" customWidth="1"/>
    <col min="770" max="770" width="10.5546875" style="2" customWidth="1"/>
    <col min="771" max="771" width="15" style="2" customWidth="1"/>
    <col min="772" max="772" width="11.44140625" style="2" bestFit="1" customWidth="1"/>
    <col min="773" max="773" width="14" style="2" customWidth="1"/>
    <col min="774" max="774" width="11.33203125" style="2" bestFit="1" customWidth="1"/>
    <col min="775" max="775" width="13" style="2" customWidth="1"/>
    <col min="776" max="776" width="16.44140625" style="2" customWidth="1"/>
    <col min="777" max="777" width="13.33203125" style="2" bestFit="1" customWidth="1"/>
    <col min="778" max="1024" width="9.109375" style="2"/>
    <col min="1025" max="1025" width="49.33203125" style="2" customWidth="1"/>
    <col min="1026" max="1026" width="10.5546875" style="2" customWidth="1"/>
    <col min="1027" max="1027" width="15" style="2" customWidth="1"/>
    <col min="1028" max="1028" width="11.44140625" style="2" bestFit="1" customWidth="1"/>
    <col min="1029" max="1029" width="14" style="2" customWidth="1"/>
    <col min="1030" max="1030" width="11.33203125" style="2" bestFit="1" customWidth="1"/>
    <col min="1031" max="1031" width="13" style="2" customWidth="1"/>
    <col min="1032" max="1032" width="16.44140625" style="2" customWidth="1"/>
    <col min="1033" max="1033" width="13.33203125" style="2" bestFit="1" customWidth="1"/>
    <col min="1034" max="1280" width="9.109375" style="2"/>
    <col min="1281" max="1281" width="49.33203125" style="2" customWidth="1"/>
    <col min="1282" max="1282" width="10.5546875" style="2" customWidth="1"/>
    <col min="1283" max="1283" width="15" style="2" customWidth="1"/>
    <col min="1284" max="1284" width="11.44140625" style="2" bestFit="1" customWidth="1"/>
    <col min="1285" max="1285" width="14" style="2" customWidth="1"/>
    <col min="1286" max="1286" width="11.33203125" style="2" bestFit="1" customWidth="1"/>
    <col min="1287" max="1287" width="13" style="2" customWidth="1"/>
    <col min="1288" max="1288" width="16.44140625" style="2" customWidth="1"/>
    <col min="1289" max="1289" width="13.33203125" style="2" bestFit="1" customWidth="1"/>
    <col min="1290" max="1536" width="9.109375" style="2"/>
    <col min="1537" max="1537" width="49.33203125" style="2" customWidth="1"/>
    <col min="1538" max="1538" width="10.5546875" style="2" customWidth="1"/>
    <col min="1539" max="1539" width="15" style="2" customWidth="1"/>
    <col min="1540" max="1540" width="11.44140625" style="2" bestFit="1" customWidth="1"/>
    <col min="1541" max="1541" width="14" style="2" customWidth="1"/>
    <col min="1542" max="1542" width="11.33203125" style="2" bestFit="1" customWidth="1"/>
    <col min="1543" max="1543" width="13" style="2" customWidth="1"/>
    <col min="1544" max="1544" width="16.44140625" style="2" customWidth="1"/>
    <col min="1545" max="1545" width="13.33203125" style="2" bestFit="1" customWidth="1"/>
    <col min="1546" max="1792" width="9.109375" style="2"/>
    <col min="1793" max="1793" width="49.33203125" style="2" customWidth="1"/>
    <col min="1794" max="1794" width="10.5546875" style="2" customWidth="1"/>
    <col min="1795" max="1795" width="15" style="2" customWidth="1"/>
    <col min="1796" max="1796" width="11.44140625" style="2" bestFit="1" customWidth="1"/>
    <col min="1797" max="1797" width="14" style="2" customWidth="1"/>
    <col min="1798" max="1798" width="11.33203125" style="2" bestFit="1" customWidth="1"/>
    <col min="1799" max="1799" width="13" style="2" customWidth="1"/>
    <col min="1800" max="1800" width="16.44140625" style="2" customWidth="1"/>
    <col min="1801" max="1801" width="13.33203125" style="2" bestFit="1" customWidth="1"/>
    <col min="1802" max="2048" width="9.109375" style="2"/>
    <col min="2049" max="2049" width="49.33203125" style="2" customWidth="1"/>
    <col min="2050" max="2050" width="10.5546875" style="2" customWidth="1"/>
    <col min="2051" max="2051" width="15" style="2" customWidth="1"/>
    <col min="2052" max="2052" width="11.44140625" style="2" bestFit="1" customWidth="1"/>
    <col min="2053" max="2053" width="14" style="2" customWidth="1"/>
    <col min="2054" max="2054" width="11.33203125" style="2" bestFit="1" customWidth="1"/>
    <col min="2055" max="2055" width="13" style="2" customWidth="1"/>
    <col min="2056" max="2056" width="16.44140625" style="2" customWidth="1"/>
    <col min="2057" max="2057" width="13.33203125" style="2" bestFit="1" customWidth="1"/>
    <col min="2058" max="2304" width="9.109375" style="2"/>
    <col min="2305" max="2305" width="49.33203125" style="2" customWidth="1"/>
    <col min="2306" max="2306" width="10.5546875" style="2" customWidth="1"/>
    <col min="2307" max="2307" width="15" style="2" customWidth="1"/>
    <col min="2308" max="2308" width="11.44140625" style="2" bestFit="1" customWidth="1"/>
    <col min="2309" max="2309" width="14" style="2" customWidth="1"/>
    <col min="2310" max="2310" width="11.33203125" style="2" bestFit="1" customWidth="1"/>
    <col min="2311" max="2311" width="13" style="2" customWidth="1"/>
    <col min="2312" max="2312" width="16.44140625" style="2" customWidth="1"/>
    <col min="2313" max="2313" width="13.33203125" style="2" bestFit="1" customWidth="1"/>
    <col min="2314" max="2560" width="9.109375" style="2"/>
    <col min="2561" max="2561" width="49.33203125" style="2" customWidth="1"/>
    <col min="2562" max="2562" width="10.5546875" style="2" customWidth="1"/>
    <col min="2563" max="2563" width="15" style="2" customWidth="1"/>
    <col min="2564" max="2564" width="11.44140625" style="2" bestFit="1" customWidth="1"/>
    <col min="2565" max="2565" width="14" style="2" customWidth="1"/>
    <col min="2566" max="2566" width="11.33203125" style="2" bestFit="1" customWidth="1"/>
    <col min="2567" max="2567" width="13" style="2" customWidth="1"/>
    <col min="2568" max="2568" width="16.44140625" style="2" customWidth="1"/>
    <col min="2569" max="2569" width="13.33203125" style="2" bestFit="1" customWidth="1"/>
    <col min="2570" max="2816" width="9.109375" style="2"/>
    <col min="2817" max="2817" width="49.33203125" style="2" customWidth="1"/>
    <col min="2818" max="2818" width="10.5546875" style="2" customWidth="1"/>
    <col min="2819" max="2819" width="15" style="2" customWidth="1"/>
    <col min="2820" max="2820" width="11.44140625" style="2" bestFit="1" customWidth="1"/>
    <col min="2821" max="2821" width="14" style="2" customWidth="1"/>
    <col min="2822" max="2822" width="11.33203125" style="2" bestFit="1" customWidth="1"/>
    <col min="2823" max="2823" width="13" style="2" customWidth="1"/>
    <col min="2824" max="2824" width="16.44140625" style="2" customWidth="1"/>
    <col min="2825" max="2825" width="13.33203125" style="2" bestFit="1" customWidth="1"/>
    <col min="2826" max="3072" width="9.109375" style="2"/>
    <col min="3073" max="3073" width="49.33203125" style="2" customWidth="1"/>
    <col min="3074" max="3074" width="10.5546875" style="2" customWidth="1"/>
    <col min="3075" max="3075" width="15" style="2" customWidth="1"/>
    <col min="3076" max="3076" width="11.44140625" style="2" bestFit="1" customWidth="1"/>
    <col min="3077" max="3077" width="14" style="2" customWidth="1"/>
    <col min="3078" max="3078" width="11.33203125" style="2" bestFit="1" customWidth="1"/>
    <col min="3079" max="3079" width="13" style="2" customWidth="1"/>
    <col min="3080" max="3080" width="16.44140625" style="2" customWidth="1"/>
    <col min="3081" max="3081" width="13.33203125" style="2" bestFit="1" customWidth="1"/>
    <col min="3082" max="3328" width="9.109375" style="2"/>
    <col min="3329" max="3329" width="49.33203125" style="2" customWidth="1"/>
    <col min="3330" max="3330" width="10.5546875" style="2" customWidth="1"/>
    <col min="3331" max="3331" width="15" style="2" customWidth="1"/>
    <col min="3332" max="3332" width="11.44140625" style="2" bestFit="1" customWidth="1"/>
    <col min="3333" max="3333" width="14" style="2" customWidth="1"/>
    <col min="3334" max="3334" width="11.33203125" style="2" bestFit="1" customWidth="1"/>
    <col min="3335" max="3335" width="13" style="2" customWidth="1"/>
    <col min="3336" max="3336" width="16.44140625" style="2" customWidth="1"/>
    <col min="3337" max="3337" width="13.33203125" style="2" bestFit="1" customWidth="1"/>
    <col min="3338" max="3584" width="9.109375" style="2"/>
    <col min="3585" max="3585" width="49.33203125" style="2" customWidth="1"/>
    <col min="3586" max="3586" width="10.5546875" style="2" customWidth="1"/>
    <col min="3587" max="3587" width="15" style="2" customWidth="1"/>
    <col min="3588" max="3588" width="11.44140625" style="2" bestFit="1" customWidth="1"/>
    <col min="3589" max="3589" width="14" style="2" customWidth="1"/>
    <col min="3590" max="3590" width="11.33203125" style="2" bestFit="1" customWidth="1"/>
    <col min="3591" max="3591" width="13" style="2" customWidth="1"/>
    <col min="3592" max="3592" width="16.44140625" style="2" customWidth="1"/>
    <col min="3593" max="3593" width="13.33203125" style="2" bestFit="1" customWidth="1"/>
    <col min="3594" max="3840" width="9.109375" style="2"/>
    <col min="3841" max="3841" width="49.33203125" style="2" customWidth="1"/>
    <col min="3842" max="3842" width="10.5546875" style="2" customWidth="1"/>
    <col min="3843" max="3843" width="15" style="2" customWidth="1"/>
    <col min="3844" max="3844" width="11.44140625" style="2" bestFit="1" customWidth="1"/>
    <col min="3845" max="3845" width="14" style="2" customWidth="1"/>
    <col min="3846" max="3846" width="11.33203125" style="2" bestFit="1" customWidth="1"/>
    <col min="3847" max="3847" width="13" style="2" customWidth="1"/>
    <col min="3848" max="3848" width="16.44140625" style="2" customWidth="1"/>
    <col min="3849" max="3849" width="13.33203125" style="2" bestFit="1" customWidth="1"/>
    <col min="3850" max="4096" width="9.109375" style="2"/>
    <col min="4097" max="4097" width="49.33203125" style="2" customWidth="1"/>
    <col min="4098" max="4098" width="10.5546875" style="2" customWidth="1"/>
    <col min="4099" max="4099" width="15" style="2" customWidth="1"/>
    <col min="4100" max="4100" width="11.44140625" style="2" bestFit="1" customWidth="1"/>
    <col min="4101" max="4101" width="14" style="2" customWidth="1"/>
    <col min="4102" max="4102" width="11.33203125" style="2" bestFit="1" customWidth="1"/>
    <col min="4103" max="4103" width="13" style="2" customWidth="1"/>
    <col min="4104" max="4104" width="16.44140625" style="2" customWidth="1"/>
    <col min="4105" max="4105" width="13.33203125" style="2" bestFit="1" customWidth="1"/>
    <col min="4106" max="4352" width="9.109375" style="2"/>
    <col min="4353" max="4353" width="49.33203125" style="2" customWidth="1"/>
    <col min="4354" max="4354" width="10.5546875" style="2" customWidth="1"/>
    <col min="4355" max="4355" width="15" style="2" customWidth="1"/>
    <col min="4356" max="4356" width="11.44140625" style="2" bestFit="1" customWidth="1"/>
    <col min="4357" max="4357" width="14" style="2" customWidth="1"/>
    <col min="4358" max="4358" width="11.33203125" style="2" bestFit="1" customWidth="1"/>
    <col min="4359" max="4359" width="13" style="2" customWidth="1"/>
    <col min="4360" max="4360" width="16.44140625" style="2" customWidth="1"/>
    <col min="4361" max="4361" width="13.33203125" style="2" bestFit="1" customWidth="1"/>
    <col min="4362" max="4608" width="9.109375" style="2"/>
    <col min="4609" max="4609" width="49.33203125" style="2" customWidth="1"/>
    <col min="4610" max="4610" width="10.5546875" style="2" customWidth="1"/>
    <col min="4611" max="4611" width="15" style="2" customWidth="1"/>
    <col min="4612" max="4612" width="11.44140625" style="2" bestFit="1" customWidth="1"/>
    <col min="4613" max="4613" width="14" style="2" customWidth="1"/>
    <col min="4614" max="4614" width="11.33203125" style="2" bestFit="1" customWidth="1"/>
    <col min="4615" max="4615" width="13" style="2" customWidth="1"/>
    <col min="4616" max="4616" width="16.44140625" style="2" customWidth="1"/>
    <col min="4617" max="4617" width="13.33203125" style="2" bestFit="1" customWidth="1"/>
    <col min="4618" max="4864" width="9.109375" style="2"/>
    <col min="4865" max="4865" width="49.33203125" style="2" customWidth="1"/>
    <col min="4866" max="4866" width="10.5546875" style="2" customWidth="1"/>
    <col min="4867" max="4867" width="15" style="2" customWidth="1"/>
    <col min="4868" max="4868" width="11.44140625" style="2" bestFit="1" customWidth="1"/>
    <col min="4869" max="4869" width="14" style="2" customWidth="1"/>
    <col min="4870" max="4870" width="11.33203125" style="2" bestFit="1" customWidth="1"/>
    <col min="4871" max="4871" width="13" style="2" customWidth="1"/>
    <col min="4872" max="4872" width="16.44140625" style="2" customWidth="1"/>
    <col min="4873" max="4873" width="13.33203125" style="2" bestFit="1" customWidth="1"/>
    <col min="4874" max="5120" width="9.109375" style="2"/>
    <col min="5121" max="5121" width="49.33203125" style="2" customWidth="1"/>
    <col min="5122" max="5122" width="10.5546875" style="2" customWidth="1"/>
    <col min="5123" max="5123" width="15" style="2" customWidth="1"/>
    <col min="5124" max="5124" width="11.44140625" style="2" bestFit="1" customWidth="1"/>
    <col min="5125" max="5125" width="14" style="2" customWidth="1"/>
    <col min="5126" max="5126" width="11.33203125" style="2" bestFit="1" customWidth="1"/>
    <col min="5127" max="5127" width="13" style="2" customWidth="1"/>
    <col min="5128" max="5128" width="16.44140625" style="2" customWidth="1"/>
    <col min="5129" max="5129" width="13.33203125" style="2" bestFit="1" customWidth="1"/>
    <col min="5130" max="5376" width="9.109375" style="2"/>
    <col min="5377" max="5377" width="49.33203125" style="2" customWidth="1"/>
    <col min="5378" max="5378" width="10.5546875" style="2" customWidth="1"/>
    <col min="5379" max="5379" width="15" style="2" customWidth="1"/>
    <col min="5380" max="5380" width="11.44140625" style="2" bestFit="1" customWidth="1"/>
    <col min="5381" max="5381" width="14" style="2" customWidth="1"/>
    <col min="5382" max="5382" width="11.33203125" style="2" bestFit="1" customWidth="1"/>
    <col min="5383" max="5383" width="13" style="2" customWidth="1"/>
    <col min="5384" max="5384" width="16.44140625" style="2" customWidth="1"/>
    <col min="5385" max="5385" width="13.33203125" style="2" bestFit="1" customWidth="1"/>
    <col min="5386" max="5632" width="9.109375" style="2"/>
    <col min="5633" max="5633" width="49.33203125" style="2" customWidth="1"/>
    <col min="5634" max="5634" width="10.5546875" style="2" customWidth="1"/>
    <col min="5635" max="5635" width="15" style="2" customWidth="1"/>
    <col min="5636" max="5636" width="11.44140625" style="2" bestFit="1" customWidth="1"/>
    <col min="5637" max="5637" width="14" style="2" customWidth="1"/>
    <col min="5638" max="5638" width="11.33203125" style="2" bestFit="1" customWidth="1"/>
    <col min="5639" max="5639" width="13" style="2" customWidth="1"/>
    <col min="5640" max="5640" width="16.44140625" style="2" customWidth="1"/>
    <col min="5641" max="5641" width="13.33203125" style="2" bestFit="1" customWidth="1"/>
    <col min="5642" max="5888" width="9.109375" style="2"/>
    <col min="5889" max="5889" width="49.33203125" style="2" customWidth="1"/>
    <col min="5890" max="5890" width="10.5546875" style="2" customWidth="1"/>
    <col min="5891" max="5891" width="15" style="2" customWidth="1"/>
    <col min="5892" max="5892" width="11.44140625" style="2" bestFit="1" customWidth="1"/>
    <col min="5893" max="5893" width="14" style="2" customWidth="1"/>
    <col min="5894" max="5894" width="11.33203125" style="2" bestFit="1" customWidth="1"/>
    <col min="5895" max="5895" width="13" style="2" customWidth="1"/>
    <col min="5896" max="5896" width="16.44140625" style="2" customWidth="1"/>
    <col min="5897" max="5897" width="13.33203125" style="2" bestFit="1" customWidth="1"/>
    <col min="5898" max="6144" width="9.109375" style="2"/>
    <col min="6145" max="6145" width="49.33203125" style="2" customWidth="1"/>
    <col min="6146" max="6146" width="10.5546875" style="2" customWidth="1"/>
    <col min="6147" max="6147" width="15" style="2" customWidth="1"/>
    <col min="6148" max="6148" width="11.44140625" style="2" bestFit="1" customWidth="1"/>
    <col min="6149" max="6149" width="14" style="2" customWidth="1"/>
    <col min="6150" max="6150" width="11.33203125" style="2" bestFit="1" customWidth="1"/>
    <col min="6151" max="6151" width="13" style="2" customWidth="1"/>
    <col min="6152" max="6152" width="16.44140625" style="2" customWidth="1"/>
    <col min="6153" max="6153" width="13.33203125" style="2" bestFit="1" customWidth="1"/>
    <col min="6154" max="6400" width="9.109375" style="2"/>
    <col min="6401" max="6401" width="49.33203125" style="2" customWidth="1"/>
    <col min="6402" max="6402" width="10.5546875" style="2" customWidth="1"/>
    <col min="6403" max="6403" width="15" style="2" customWidth="1"/>
    <col min="6404" max="6404" width="11.44140625" style="2" bestFit="1" customWidth="1"/>
    <col min="6405" max="6405" width="14" style="2" customWidth="1"/>
    <col min="6406" max="6406" width="11.33203125" style="2" bestFit="1" customWidth="1"/>
    <col min="6407" max="6407" width="13" style="2" customWidth="1"/>
    <col min="6408" max="6408" width="16.44140625" style="2" customWidth="1"/>
    <col min="6409" max="6409" width="13.33203125" style="2" bestFit="1" customWidth="1"/>
    <col min="6410" max="6656" width="9.109375" style="2"/>
    <col min="6657" max="6657" width="49.33203125" style="2" customWidth="1"/>
    <col min="6658" max="6658" width="10.5546875" style="2" customWidth="1"/>
    <col min="6659" max="6659" width="15" style="2" customWidth="1"/>
    <col min="6660" max="6660" width="11.44140625" style="2" bestFit="1" customWidth="1"/>
    <col min="6661" max="6661" width="14" style="2" customWidth="1"/>
    <col min="6662" max="6662" width="11.33203125" style="2" bestFit="1" customWidth="1"/>
    <col min="6663" max="6663" width="13" style="2" customWidth="1"/>
    <col min="6664" max="6664" width="16.44140625" style="2" customWidth="1"/>
    <col min="6665" max="6665" width="13.33203125" style="2" bestFit="1" customWidth="1"/>
    <col min="6666" max="6912" width="9.109375" style="2"/>
    <col min="6913" max="6913" width="49.33203125" style="2" customWidth="1"/>
    <col min="6914" max="6914" width="10.5546875" style="2" customWidth="1"/>
    <col min="6915" max="6915" width="15" style="2" customWidth="1"/>
    <col min="6916" max="6916" width="11.44140625" style="2" bestFit="1" customWidth="1"/>
    <col min="6917" max="6917" width="14" style="2" customWidth="1"/>
    <col min="6918" max="6918" width="11.33203125" style="2" bestFit="1" customWidth="1"/>
    <col min="6919" max="6919" width="13" style="2" customWidth="1"/>
    <col min="6920" max="6920" width="16.44140625" style="2" customWidth="1"/>
    <col min="6921" max="6921" width="13.33203125" style="2" bestFit="1" customWidth="1"/>
    <col min="6922" max="7168" width="9.109375" style="2"/>
    <col min="7169" max="7169" width="49.33203125" style="2" customWidth="1"/>
    <col min="7170" max="7170" width="10.5546875" style="2" customWidth="1"/>
    <col min="7171" max="7171" width="15" style="2" customWidth="1"/>
    <col min="7172" max="7172" width="11.44140625" style="2" bestFit="1" customWidth="1"/>
    <col min="7173" max="7173" width="14" style="2" customWidth="1"/>
    <col min="7174" max="7174" width="11.33203125" style="2" bestFit="1" customWidth="1"/>
    <col min="7175" max="7175" width="13" style="2" customWidth="1"/>
    <col min="7176" max="7176" width="16.44140625" style="2" customWidth="1"/>
    <col min="7177" max="7177" width="13.33203125" style="2" bestFit="1" customWidth="1"/>
    <col min="7178" max="7424" width="9.109375" style="2"/>
    <col min="7425" max="7425" width="49.33203125" style="2" customWidth="1"/>
    <col min="7426" max="7426" width="10.5546875" style="2" customWidth="1"/>
    <col min="7427" max="7427" width="15" style="2" customWidth="1"/>
    <col min="7428" max="7428" width="11.44140625" style="2" bestFit="1" customWidth="1"/>
    <col min="7429" max="7429" width="14" style="2" customWidth="1"/>
    <col min="7430" max="7430" width="11.33203125" style="2" bestFit="1" customWidth="1"/>
    <col min="7431" max="7431" width="13" style="2" customWidth="1"/>
    <col min="7432" max="7432" width="16.44140625" style="2" customWidth="1"/>
    <col min="7433" max="7433" width="13.33203125" style="2" bestFit="1" customWidth="1"/>
    <col min="7434" max="7680" width="9.109375" style="2"/>
    <col min="7681" max="7681" width="49.33203125" style="2" customWidth="1"/>
    <col min="7682" max="7682" width="10.5546875" style="2" customWidth="1"/>
    <col min="7683" max="7683" width="15" style="2" customWidth="1"/>
    <col min="7684" max="7684" width="11.44140625" style="2" bestFit="1" customWidth="1"/>
    <col min="7685" max="7685" width="14" style="2" customWidth="1"/>
    <col min="7686" max="7686" width="11.33203125" style="2" bestFit="1" customWidth="1"/>
    <col min="7687" max="7687" width="13" style="2" customWidth="1"/>
    <col min="7688" max="7688" width="16.44140625" style="2" customWidth="1"/>
    <col min="7689" max="7689" width="13.33203125" style="2" bestFit="1" customWidth="1"/>
    <col min="7690" max="7936" width="9.109375" style="2"/>
    <col min="7937" max="7937" width="49.33203125" style="2" customWidth="1"/>
    <col min="7938" max="7938" width="10.5546875" style="2" customWidth="1"/>
    <col min="7939" max="7939" width="15" style="2" customWidth="1"/>
    <col min="7940" max="7940" width="11.44140625" style="2" bestFit="1" customWidth="1"/>
    <col min="7941" max="7941" width="14" style="2" customWidth="1"/>
    <col min="7942" max="7942" width="11.33203125" style="2" bestFit="1" customWidth="1"/>
    <col min="7943" max="7943" width="13" style="2" customWidth="1"/>
    <col min="7944" max="7944" width="16.44140625" style="2" customWidth="1"/>
    <col min="7945" max="7945" width="13.33203125" style="2" bestFit="1" customWidth="1"/>
    <col min="7946" max="8192" width="9.109375" style="2"/>
    <col min="8193" max="8193" width="49.33203125" style="2" customWidth="1"/>
    <col min="8194" max="8194" width="10.5546875" style="2" customWidth="1"/>
    <col min="8195" max="8195" width="15" style="2" customWidth="1"/>
    <col min="8196" max="8196" width="11.44140625" style="2" bestFit="1" customWidth="1"/>
    <col min="8197" max="8197" width="14" style="2" customWidth="1"/>
    <col min="8198" max="8198" width="11.33203125" style="2" bestFit="1" customWidth="1"/>
    <col min="8199" max="8199" width="13" style="2" customWidth="1"/>
    <col min="8200" max="8200" width="16.44140625" style="2" customWidth="1"/>
    <col min="8201" max="8201" width="13.33203125" style="2" bestFit="1" customWidth="1"/>
    <col min="8202" max="8448" width="9.109375" style="2"/>
    <col min="8449" max="8449" width="49.33203125" style="2" customWidth="1"/>
    <col min="8450" max="8450" width="10.5546875" style="2" customWidth="1"/>
    <col min="8451" max="8451" width="15" style="2" customWidth="1"/>
    <col min="8452" max="8452" width="11.44140625" style="2" bestFit="1" customWidth="1"/>
    <col min="8453" max="8453" width="14" style="2" customWidth="1"/>
    <col min="8454" max="8454" width="11.33203125" style="2" bestFit="1" customWidth="1"/>
    <col min="8455" max="8455" width="13" style="2" customWidth="1"/>
    <col min="8456" max="8456" width="16.44140625" style="2" customWidth="1"/>
    <col min="8457" max="8457" width="13.33203125" style="2" bestFit="1" customWidth="1"/>
    <col min="8458" max="8704" width="9.109375" style="2"/>
    <col min="8705" max="8705" width="49.33203125" style="2" customWidth="1"/>
    <col min="8706" max="8706" width="10.5546875" style="2" customWidth="1"/>
    <col min="8707" max="8707" width="15" style="2" customWidth="1"/>
    <col min="8708" max="8708" width="11.44140625" style="2" bestFit="1" customWidth="1"/>
    <col min="8709" max="8709" width="14" style="2" customWidth="1"/>
    <col min="8710" max="8710" width="11.33203125" style="2" bestFit="1" customWidth="1"/>
    <col min="8711" max="8711" width="13" style="2" customWidth="1"/>
    <col min="8712" max="8712" width="16.44140625" style="2" customWidth="1"/>
    <col min="8713" max="8713" width="13.33203125" style="2" bestFit="1" customWidth="1"/>
    <col min="8714" max="8960" width="9.109375" style="2"/>
    <col min="8961" max="8961" width="49.33203125" style="2" customWidth="1"/>
    <col min="8962" max="8962" width="10.5546875" style="2" customWidth="1"/>
    <col min="8963" max="8963" width="15" style="2" customWidth="1"/>
    <col min="8964" max="8964" width="11.44140625" style="2" bestFit="1" customWidth="1"/>
    <col min="8965" max="8965" width="14" style="2" customWidth="1"/>
    <col min="8966" max="8966" width="11.33203125" style="2" bestFit="1" customWidth="1"/>
    <col min="8967" max="8967" width="13" style="2" customWidth="1"/>
    <col min="8968" max="8968" width="16.44140625" style="2" customWidth="1"/>
    <col min="8969" max="8969" width="13.33203125" style="2" bestFit="1" customWidth="1"/>
    <col min="8970" max="9216" width="9.109375" style="2"/>
    <col min="9217" max="9217" width="49.33203125" style="2" customWidth="1"/>
    <col min="9218" max="9218" width="10.5546875" style="2" customWidth="1"/>
    <col min="9219" max="9219" width="15" style="2" customWidth="1"/>
    <col min="9220" max="9220" width="11.44140625" style="2" bestFit="1" customWidth="1"/>
    <col min="9221" max="9221" width="14" style="2" customWidth="1"/>
    <col min="9222" max="9222" width="11.33203125" style="2" bestFit="1" customWidth="1"/>
    <col min="9223" max="9223" width="13" style="2" customWidth="1"/>
    <col min="9224" max="9224" width="16.44140625" style="2" customWidth="1"/>
    <col min="9225" max="9225" width="13.33203125" style="2" bestFit="1" customWidth="1"/>
    <col min="9226" max="9472" width="9.109375" style="2"/>
    <col min="9473" max="9473" width="49.33203125" style="2" customWidth="1"/>
    <col min="9474" max="9474" width="10.5546875" style="2" customWidth="1"/>
    <col min="9475" max="9475" width="15" style="2" customWidth="1"/>
    <col min="9476" max="9476" width="11.44140625" style="2" bestFit="1" customWidth="1"/>
    <col min="9477" max="9477" width="14" style="2" customWidth="1"/>
    <col min="9478" max="9478" width="11.33203125" style="2" bestFit="1" customWidth="1"/>
    <col min="9479" max="9479" width="13" style="2" customWidth="1"/>
    <col min="9480" max="9480" width="16.44140625" style="2" customWidth="1"/>
    <col min="9481" max="9481" width="13.33203125" style="2" bestFit="1" customWidth="1"/>
    <col min="9482" max="9728" width="9.109375" style="2"/>
    <col min="9729" max="9729" width="49.33203125" style="2" customWidth="1"/>
    <col min="9730" max="9730" width="10.5546875" style="2" customWidth="1"/>
    <col min="9731" max="9731" width="15" style="2" customWidth="1"/>
    <col min="9732" max="9732" width="11.44140625" style="2" bestFit="1" customWidth="1"/>
    <col min="9733" max="9733" width="14" style="2" customWidth="1"/>
    <col min="9734" max="9734" width="11.33203125" style="2" bestFit="1" customWidth="1"/>
    <col min="9735" max="9735" width="13" style="2" customWidth="1"/>
    <col min="9736" max="9736" width="16.44140625" style="2" customWidth="1"/>
    <col min="9737" max="9737" width="13.33203125" style="2" bestFit="1" customWidth="1"/>
    <col min="9738" max="9984" width="9.109375" style="2"/>
    <col min="9985" max="9985" width="49.33203125" style="2" customWidth="1"/>
    <col min="9986" max="9986" width="10.5546875" style="2" customWidth="1"/>
    <col min="9987" max="9987" width="15" style="2" customWidth="1"/>
    <col min="9988" max="9988" width="11.44140625" style="2" bestFit="1" customWidth="1"/>
    <col min="9989" max="9989" width="14" style="2" customWidth="1"/>
    <col min="9990" max="9990" width="11.33203125" style="2" bestFit="1" customWidth="1"/>
    <col min="9991" max="9991" width="13" style="2" customWidth="1"/>
    <col min="9992" max="9992" width="16.44140625" style="2" customWidth="1"/>
    <col min="9993" max="9993" width="13.33203125" style="2" bestFit="1" customWidth="1"/>
    <col min="9994" max="10240" width="9.109375" style="2"/>
    <col min="10241" max="10241" width="49.33203125" style="2" customWidth="1"/>
    <col min="10242" max="10242" width="10.5546875" style="2" customWidth="1"/>
    <col min="10243" max="10243" width="15" style="2" customWidth="1"/>
    <col min="10244" max="10244" width="11.44140625" style="2" bestFit="1" customWidth="1"/>
    <col min="10245" max="10245" width="14" style="2" customWidth="1"/>
    <col min="10246" max="10246" width="11.33203125" style="2" bestFit="1" customWidth="1"/>
    <col min="10247" max="10247" width="13" style="2" customWidth="1"/>
    <col min="10248" max="10248" width="16.44140625" style="2" customWidth="1"/>
    <col min="10249" max="10249" width="13.33203125" style="2" bestFit="1" customWidth="1"/>
    <col min="10250" max="10496" width="9.109375" style="2"/>
    <col min="10497" max="10497" width="49.33203125" style="2" customWidth="1"/>
    <col min="10498" max="10498" width="10.5546875" style="2" customWidth="1"/>
    <col min="10499" max="10499" width="15" style="2" customWidth="1"/>
    <col min="10500" max="10500" width="11.44140625" style="2" bestFit="1" customWidth="1"/>
    <col min="10501" max="10501" width="14" style="2" customWidth="1"/>
    <col min="10502" max="10502" width="11.33203125" style="2" bestFit="1" customWidth="1"/>
    <col min="10503" max="10503" width="13" style="2" customWidth="1"/>
    <col min="10504" max="10504" width="16.44140625" style="2" customWidth="1"/>
    <col min="10505" max="10505" width="13.33203125" style="2" bestFit="1" customWidth="1"/>
    <col min="10506" max="10752" width="9.109375" style="2"/>
    <col min="10753" max="10753" width="49.33203125" style="2" customWidth="1"/>
    <col min="10754" max="10754" width="10.5546875" style="2" customWidth="1"/>
    <col min="10755" max="10755" width="15" style="2" customWidth="1"/>
    <col min="10756" max="10756" width="11.44140625" style="2" bestFit="1" customWidth="1"/>
    <col min="10757" max="10757" width="14" style="2" customWidth="1"/>
    <col min="10758" max="10758" width="11.33203125" style="2" bestFit="1" customWidth="1"/>
    <col min="10759" max="10759" width="13" style="2" customWidth="1"/>
    <col min="10760" max="10760" width="16.44140625" style="2" customWidth="1"/>
    <col min="10761" max="10761" width="13.33203125" style="2" bestFit="1" customWidth="1"/>
    <col min="10762" max="11008" width="9.109375" style="2"/>
    <col min="11009" max="11009" width="49.33203125" style="2" customWidth="1"/>
    <col min="11010" max="11010" width="10.5546875" style="2" customWidth="1"/>
    <col min="11011" max="11011" width="15" style="2" customWidth="1"/>
    <col min="11012" max="11012" width="11.44140625" style="2" bestFit="1" customWidth="1"/>
    <col min="11013" max="11013" width="14" style="2" customWidth="1"/>
    <col min="11014" max="11014" width="11.33203125" style="2" bestFit="1" customWidth="1"/>
    <col min="11015" max="11015" width="13" style="2" customWidth="1"/>
    <col min="11016" max="11016" width="16.44140625" style="2" customWidth="1"/>
    <col min="11017" max="11017" width="13.33203125" style="2" bestFit="1" customWidth="1"/>
    <col min="11018" max="11264" width="9.109375" style="2"/>
    <col min="11265" max="11265" width="49.33203125" style="2" customWidth="1"/>
    <col min="11266" max="11266" width="10.5546875" style="2" customWidth="1"/>
    <col min="11267" max="11267" width="15" style="2" customWidth="1"/>
    <col min="11268" max="11268" width="11.44140625" style="2" bestFit="1" customWidth="1"/>
    <col min="11269" max="11269" width="14" style="2" customWidth="1"/>
    <col min="11270" max="11270" width="11.33203125" style="2" bestFit="1" customWidth="1"/>
    <col min="11271" max="11271" width="13" style="2" customWidth="1"/>
    <col min="11272" max="11272" width="16.44140625" style="2" customWidth="1"/>
    <col min="11273" max="11273" width="13.33203125" style="2" bestFit="1" customWidth="1"/>
    <col min="11274" max="11520" width="9.109375" style="2"/>
    <col min="11521" max="11521" width="49.33203125" style="2" customWidth="1"/>
    <col min="11522" max="11522" width="10.5546875" style="2" customWidth="1"/>
    <col min="11523" max="11523" width="15" style="2" customWidth="1"/>
    <col min="11524" max="11524" width="11.44140625" style="2" bestFit="1" customWidth="1"/>
    <col min="11525" max="11525" width="14" style="2" customWidth="1"/>
    <col min="11526" max="11526" width="11.33203125" style="2" bestFit="1" customWidth="1"/>
    <col min="11527" max="11527" width="13" style="2" customWidth="1"/>
    <col min="11528" max="11528" width="16.44140625" style="2" customWidth="1"/>
    <col min="11529" max="11529" width="13.33203125" style="2" bestFit="1" customWidth="1"/>
    <col min="11530" max="11776" width="9.109375" style="2"/>
    <col min="11777" max="11777" width="49.33203125" style="2" customWidth="1"/>
    <col min="11778" max="11778" width="10.5546875" style="2" customWidth="1"/>
    <col min="11779" max="11779" width="15" style="2" customWidth="1"/>
    <col min="11780" max="11780" width="11.44140625" style="2" bestFit="1" customWidth="1"/>
    <col min="11781" max="11781" width="14" style="2" customWidth="1"/>
    <col min="11782" max="11782" width="11.33203125" style="2" bestFit="1" customWidth="1"/>
    <col min="11783" max="11783" width="13" style="2" customWidth="1"/>
    <col min="11784" max="11784" width="16.44140625" style="2" customWidth="1"/>
    <col min="11785" max="11785" width="13.33203125" style="2" bestFit="1" customWidth="1"/>
    <col min="11786" max="12032" width="9.109375" style="2"/>
    <col min="12033" max="12033" width="49.33203125" style="2" customWidth="1"/>
    <col min="12034" max="12034" width="10.5546875" style="2" customWidth="1"/>
    <col min="12035" max="12035" width="15" style="2" customWidth="1"/>
    <col min="12036" max="12036" width="11.44140625" style="2" bestFit="1" customWidth="1"/>
    <col min="12037" max="12037" width="14" style="2" customWidth="1"/>
    <col min="12038" max="12038" width="11.33203125" style="2" bestFit="1" customWidth="1"/>
    <col min="12039" max="12039" width="13" style="2" customWidth="1"/>
    <col min="12040" max="12040" width="16.44140625" style="2" customWidth="1"/>
    <col min="12041" max="12041" width="13.33203125" style="2" bestFit="1" customWidth="1"/>
    <col min="12042" max="12288" width="9.109375" style="2"/>
    <col min="12289" max="12289" width="49.33203125" style="2" customWidth="1"/>
    <col min="12290" max="12290" width="10.5546875" style="2" customWidth="1"/>
    <col min="12291" max="12291" width="15" style="2" customWidth="1"/>
    <col min="12292" max="12292" width="11.44140625" style="2" bestFit="1" customWidth="1"/>
    <col min="12293" max="12293" width="14" style="2" customWidth="1"/>
    <col min="12294" max="12294" width="11.33203125" style="2" bestFit="1" customWidth="1"/>
    <col min="12295" max="12295" width="13" style="2" customWidth="1"/>
    <col min="12296" max="12296" width="16.44140625" style="2" customWidth="1"/>
    <col min="12297" max="12297" width="13.33203125" style="2" bestFit="1" customWidth="1"/>
    <col min="12298" max="12544" width="9.109375" style="2"/>
    <col min="12545" max="12545" width="49.33203125" style="2" customWidth="1"/>
    <col min="12546" max="12546" width="10.5546875" style="2" customWidth="1"/>
    <col min="12547" max="12547" width="15" style="2" customWidth="1"/>
    <col min="12548" max="12548" width="11.44140625" style="2" bestFit="1" customWidth="1"/>
    <col min="12549" max="12549" width="14" style="2" customWidth="1"/>
    <col min="12550" max="12550" width="11.33203125" style="2" bestFit="1" customWidth="1"/>
    <col min="12551" max="12551" width="13" style="2" customWidth="1"/>
    <col min="12552" max="12552" width="16.44140625" style="2" customWidth="1"/>
    <col min="12553" max="12553" width="13.33203125" style="2" bestFit="1" customWidth="1"/>
    <col min="12554" max="12800" width="9.109375" style="2"/>
    <col min="12801" max="12801" width="49.33203125" style="2" customWidth="1"/>
    <col min="12802" max="12802" width="10.5546875" style="2" customWidth="1"/>
    <col min="12803" max="12803" width="15" style="2" customWidth="1"/>
    <col min="12804" max="12804" width="11.44140625" style="2" bestFit="1" customWidth="1"/>
    <col min="12805" max="12805" width="14" style="2" customWidth="1"/>
    <col min="12806" max="12806" width="11.33203125" style="2" bestFit="1" customWidth="1"/>
    <col min="12807" max="12807" width="13" style="2" customWidth="1"/>
    <col min="12808" max="12808" width="16.44140625" style="2" customWidth="1"/>
    <col min="12809" max="12809" width="13.33203125" style="2" bestFit="1" customWidth="1"/>
    <col min="12810" max="13056" width="9.109375" style="2"/>
    <col min="13057" max="13057" width="49.33203125" style="2" customWidth="1"/>
    <col min="13058" max="13058" width="10.5546875" style="2" customWidth="1"/>
    <col min="13059" max="13059" width="15" style="2" customWidth="1"/>
    <col min="13060" max="13060" width="11.44140625" style="2" bestFit="1" customWidth="1"/>
    <col min="13061" max="13061" width="14" style="2" customWidth="1"/>
    <col min="13062" max="13062" width="11.33203125" style="2" bestFit="1" customWidth="1"/>
    <col min="13063" max="13063" width="13" style="2" customWidth="1"/>
    <col min="13064" max="13064" width="16.44140625" style="2" customWidth="1"/>
    <col min="13065" max="13065" width="13.33203125" style="2" bestFit="1" customWidth="1"/>
    <col min="13066" max="13312" width="9.109375" style="2"/>
    <col min="13313" max="13313" width="49.33203125" style="2" customWidth="1"/>
    <col min="13314" max="13314" width="10.5546875" style="2" customWidth="1"/>
    <col min="13315" max="13315" width="15" style="2" customWidth="1"/>
    <col min="13316" max="13316" width="11.44140625" style="2" bestFit="1" customWidth="1"/>
    <col min="13317" max="13317" width="14" style="2" customWidth="1"/>
    <col min="13318" max="13318" width="11.33203125" style="2" bestFit="1" customWidth="1"/>
    <col min="13319" max="13319" width="13" style="2" customWidth="1"/>
    <col min="13320" max="13320" width="16.44140625" style="2" customWidth="1"/>
    <col min="13321" max="13321" width="13.33203125" style="2" bestFit="1" customWidth="1"/>
    <col min="13322" max="13568" width="9.109375" style="2"/>
    <col min="13569" max="13569" width="49.33203125" style="2" customWidth="1"/>
    <col min="13570" max="13570" width="10.5546875" style="2" customWidth="1"/>
    <col min="13571" max="13571" width="15" style="2" customWidth="1"/>
    <col min="13572" max="13572" width="11.44140625" style="2" bestFit="1" customWidth="1"/>
    <col min="13573" max="13573" width="14" style="2" customWidth="1"/>
    <col min="13574" max="13574" width="11.33203125" style="2" bestFit="1" customWidth="1"/>
    <col min="13575" max="13575" width="13" style="2" customWidth="1"/>
    <col min="13576" max="13576" width="16.44140625" style="2" customWidth="1"/>
    <col min="13577" max="13577" width="13.33203125" style="2" bestFit="1" customWidth="1"/>
    <col min="13578" max="13824" width="9.109375" style="2"/>
    <col min="13825" max="13825" width="49.33203125" style="2" customWidth="1"/>
    <col min="13826" max="13826" width="10.5546875" style="2" customWidth="1"/>
    <col min="13827" max="13827" width="15" style="2" customWidth="1"/>
    <col min="13828" max="13828" width="11.44140625" style="2" bestFit="1" customWidth="1"/>
    <col min="13829" max="13829" width="14" style="2" customWidth="1"/>
    <col min="13830" max="13830" width="11.33203125" style="2" bestFit="1" customWidth="1"/>
    <col min="13831" max="13831" width="13" style="2" customWidth="1"/>
    <col min="13832" max="13832" width="16.44140625" style="2" customWidth="1"/>
    <col min="13833" max="13833" width="13.33203125" style="2" bestFit="1" customWidth="1"/>
    <col min="13834" max="14080" width="9.109375" style="2"/>
    <col min="14081" max="14081" width="49.33203125" style="2" customWidth="1"/>
    <col min="14082" max="14082" width="10.5546875" style="2" customWidth="1"/>
    <col min="14083" max="14083" width="15" style="2" customWidth="1"/>
    <col min="14084" max="14084" width="11.44140625" style="2" bestFit="1" customWidth="1"/>
    <col min="14085" max="14085" width="14" style="2" customWidth="1"/>
    <col min="14086" max="14086" width="11.33203125" style="2" bestFit="1" customWidth="1"/>
    <col min="14087" max="14087" width="13" style="2" customWidth="1"/>
    <col min="14088" max="14088" width="16.44140625" style="2" customWidth="1"/>
    <col min="14089" max="14089" width="13.33203125" style="2" bestFit="1" customWidth="1"/>
    <col min="14090" max="14336" width="9.109375" style="2"/>
    <col min="14337" max="14337" width="49.33203125" style="2" customWidth="1"/>
    <col min="14338" max="14338" width="10.5546875" style="2" customWidth="1"/>
    <col min="14339" max="14339" width="15" style="2" customWidth="1"/>
    <col min="14340" max="14340" width="11.44140625" style="2" bestFit="1" customWidth="1"/>
    <col min="14341" max="14341" width="14" style="2" customWidth="1"/>
    <col min="14342" max="14342" width="11.33203125" style="2" bestFit="1" customWidth="1"/>
    <col min="14343" max="14343" width="13" style="2" customWidth="1"/>
    <col min="14344" max="14344" width="16.44140625" style="2" customWidth="1"/>
    <col min="14345" max="14345" width="13.33203125" style="2" bestFit="1" customWidth="1"/>
    <col min="14346" max="14592" width="9.109375" style="2"/>
    <col min="14593" max="14593" width="49.33203125" style="2" customWidth="1"/>
    <col min="14594" max="14594" width="10.5546875" style="2" customWidth="1"/>
    <col min="14595" max="14595" width="15" style="2" customWidth="1"/>
    <col min="14596" max="14596" width="11.44140625" style="2" bestFit="1" customWidth="1"/>
    <col min="14597" max="14597" width="14" style="2" customWidth="1"/>
    <col min="14598" max="14598" width="11.33203125" style="2" bestFit="1" customWidth="1"/>
    <col min="14599" max="14599" width="13" style="2" customWidth="1"/>
    <col min="14600" max="14600" width="16.44140625" style="2" customWidth="1"/>
    <col min="14601" max="14601" width="13.33203125" style="2" bestFit="1" customWidth="1"/>
    <col min="14602" max="14848" width="9.109375" style="2"/>
    <col min="14849" max="14849" width="49.33203125" style="2" customWidth="1"/>
    <col min="14850" max="14850" width="10.5546875" style="2" customWidth="1"/>
    <col min="14851" max="14851" width="15" style="2" customWidth="1"/>
    <col min="14852" max="14852" width="11.44140625" style="2" bestFit="1" customWidth="1"/>
    <col min="14853" max="14853" width="14" style="2" customWidth="1"/>
    <col min="14854" max="14854" width="11.33203125" style="2" bestFit="1" customWidth="1"/>
    <col min="14855" max="14855" width="13" style="2" customWidth="1"/>
    <col min="14856" max="14856" width="16.44140625" style="2" customWidth="1"/>
    <col min="14857" max="14857" width="13.33203125" style="2" bestFit="1" customWidth="1"/>
    <col min="14858" max="15104" width="9.109375" style="2"/>
    <col min="15105" max="15105" width="49.33203125" style="2" customWidth="1"/>
    <col min="15106" max="15106" width="10.5546875" style="2" customWidth="1"/>
    <col min="15107" max="15107" width="15" style="2" customWidth="1"/>
    <col min="15108" max="15108" width="11.44140625" style="2" bestFit="1" customWidth="1"/>
    <col min="15109" max="15109" width="14" style="2" customWidth="1"/>
    <col min="15110" max="15110" width="11.33203125" style="2" bestFit="1" customWidth="1"/>
    <col min="15111" max="15111" width="13" style="2" customWidth="1"/>
    <col min="15112" max="15112" width="16.44140625" style="2" customWidth="1"/>
    <col min="15113" max="15113" width="13.33203125" style="2" bestFit="1" customWidth="1"/>
    <col min="15114" max="15360" width="9.109375" style="2"/>
    <col min="15361" max="15361" width="49.33203125" style="2" customWidth="1"/>
    <col min="15362" max="15362" width="10.5546875" style="2" customWidth="1"/>
    <col min="15363" max="15363" width="15" style="2" customWidth="1"/>
    <col min="15364" max="15364" width="11.44140625" style="2" bestFit="1" customWidth="1"/>
    <col min="15365" max="15365" width="14" style="2" customWidth="1"/>
    <col min="15366" max="15366" width="11.33203125" style="2" bestFit="1" customWidth="1"/>
    <col min="15367" max="15367" width="13" style="2" customWidth="1"/>
    <col min="15368" max="15368" width="16.44140625" style="2" customWidth="1"/>
    <col min="15369" max="15369" width="13.33203125" style="2" bestFit="1" customWidth="1"/>
    <col min="15370" max="15616" width="9.109375" style="2"/>
    <col min="15617" max="15617" width="49.33203125" style="2" customWidth="1"/>
    <col min="15618" max="15618" width="10.5546875" style="2" customWidth="1"/>
    <col min="15619" max="15619" width="15" style="2" customWidth="1"/>
    <col min="15620" max="15620" width="11.44140625" style="2" bestFit="1" customWidth="1"/>
    <col min="15621" max="15621" width="14" style="2" customWidth="1"/>
    <col min="15622" max="15622" width="11.33203125" style="2" bestFit="1" customWidth="1"/>
    <col min="15623" max="15623" width="13" style="2" customWidth="1"/>
    <col min="15624" max="15624" width="16.44140625" style="2" customWidth="1"/>
    <col min="15625" max="15625" width="13.33203125" style="2" bestFit="1" customWidth="1"/>
    <col min="15626" max="15872" width="9.109375" style="2"/>
    <col min="15873" max="15873" width="49.33203125" style="2" customWidth="1"/>
    <col min="15874" max="15874" width="10.5546875" style="2" customWidth="1"/>
    <col min="15875" max="15875" width="15" style="2" customWidth="1"/>
    <col min="15876" max="15876" width="11.44140625" style="2" bestFit="1" customWidth="1"/>
    <col min="15877" max="15877" width="14" style="2" customWidth="1"/>
    <col min="15878" max="15878" width="11.33203125" style="2" bestFit="1" customWidth="1"/>
    <col min="15879" max="15879" width="13" style="2" customWidth="1"/>
    <col min="15880" max="15880" width="16.44140625" style="2" customWidth="1"/>
    <col min="15881" max="15881" width="13.33203125" style="2" bestFit="1" customWidth="1"/>
    <col min="15882" max="16128" width="9.109375" style="2"/>
    <col min="16129" max="16129" width="49.33203125" style="2" customWidth="1"/>
    <col min="16130" max="16130" width="10.5546875" style="2" customWidth="1"/>
    <col min="16131" max="16131" width="15" style="2" customWidth="1"/>
    <col min="16132" max="16132" width="11.44140625" style="2" bestFit="1" customWidth="1"/>
    <col min="16133" max="16133" width="14" style="2" customWidth="1"/>
    <col min="16134" max="16134" width="11.33203125" style="2" bestFit="1" customWidth="1"/>
    <col min="16135" max="16135" width="13" style="2" customWidth="1"/>
    <col min="16136" max="16136" width="16.44140625" style="2" customWidth="1"/>
    <col min="16137" max="16137" width="13.33203125" style="2" bestFit="1" customWidth="1"/>
    <col min="16138" max="16384" width="9.109375" style="2"/>
  </cols>
  <sheetData>
    <row r="1" spans="1:9" ht="15.6" x14ac:dyDescent="0.3">
      <c r="A1" s="512"/>
      <c r="B1" s="513"/>
      <c r="C1" s="513"/>
      <c r="D1" s="513"/>
      <c r="E1" s="513"/>
      <c r="F1" s="513"/>
      <c r="H1" s="512"/>
      <c r="I1" s="238" t="s">
        <v>1979</v>
      </c>
    </row>
    <row r="2" spans="1:9" ht="16.8" x14ac:dyDescent="0.3">
      <c r="A2" s="512"/>
      <c r="B2" s="515"/>
      <c r="C2" s="516"/>
      <c r="D2" s="513"/>
      <c r="E2" s="515"/>
      <c r="F2" s="513"/>
      <c r="G2" s="513"/>
      <c r="H2" s="512"/>
      <c r="I2" s="516"/>
    </row>
    <row r="3" spans="1:9" ht="15.6" x14ac:dyDescent="0.3">
      <c r="A3" s="600" t="s">
        <v>529</v>
      </c>
      <c r="B3" s="600"/>
      <c r="C3" s="600"/>
      <c r="D3" s="600"/>
      <c r="E3" s="600"/>
      <c r="F3" s="600"/>
      <c r="G3" s="600"/>
      <c r="H3" s="600"/>
      <c r="I3" s="600"/>
    </row>
    <row r="4" spans="1:9" ht="15.6" x14ac:dyDescent="0.3">
      <c r="A4" s="512"/>
      <c r="B4" s="515"/>
      <c r="C4" s="517"/>
      <c r="D4" s="515"/>
      <c r="E4" s="515"/>
      <c r="F4" s="513"/>
      <c r="G4" s="513"/>
      <c r="H4" s="512"/>
    </row>
    <row r="5" spans="1:9" ht="15.6" x14ac:dyDescent="0.3">
      <c r="A5" s="519"/>
      <c r="B5" s="601" t="s">
        <v>480</v>
      </c>
      <c r="C5" s="601"/>
      <c r="D5" s="601" t="s">
        <v>481</v>
      </c>
      <c r="E5" s="601"/>
      <c r="F5" s="601" t="s">
        <v>482</v>
      </c>
      <c r="G5" s="601"/>
      <c r="H5" s="602" t="s">
        <v>483</v>
      </c>
      <c r="I5" s="520" t="s">
        <v>484</v>
      </c>
    </row>
    <row r="6" spans="1:9" ht="30.75" customHeight="1" x14ac:dyDescent="0.3">
      <c r="A6" s="519" t="s">
        <v>442</v>
      </c>
      <c r="B6" s="521" t="s">
        <v>485</v>
      </c>
      <c r="C6" s="521" t="s">
        <v>486</v>
      </c>
      <c r="D6" s="521" t="s">
        <v>485</v>
      </c>
      <c r="E6" s="521" t="s">
        <v>486</v>
      </c>
      <c r="F6" s="521" t="s">
        <v>485</v>
      </c>
      <c r="G6" s="521" t="s">
        <v>486</v>
      </c>
      <c r="H6" s="602"/>
      <c r="I6" s="520" t="s">
        <v>487</v>
      </c>
    </row>
    <row r="7" spans="1:9" ht="15.6" x14ac:dyDescent="0.3">
      <c r="A7" s="519"/>
      <c r="B7" s="521"/>
      <c r="C7" s="521"/>
      <c r="D7" s="521"/>
      <c r="E7" s="521"/>
      <c r="F7" s="521"/>
      <c r="G7" s="521"/>
      <c r="H7" s="519"/>
      <c r="I7" s="522"/>
    </row>
    <row r="8" spans="1:9" ht="31.2" x14ac:dyDescent="0.3">
      <c r="A8" s="523" t="s">
        <v>488</v>
      </c>
      <c r="B8" s="524">
        <v>51.12</v>
      </c>
      <c r="C8" s="525">
        <v>280929960</v>
      </c>
      <c r="D8" s="524">
        <v>51.12</v>
      </c>
      <c r="E8" s="525">
        <v>280929960</v>
      </c>
      <c r="F8" s="525">
        <v>0</v>
      </c>
      <c r="G8" s="525">
        <v>0</v>
      </c>
      <c r="H8" s="525">
        <f t="shared" ref="H8:H49" si="0">E8</f>
        <v>280929960</v>
      </c>
      <c r="I8" s="526">
        <f t="shared" ref="I8:I49" si="1">G8</f>
        <v>0</v>
      </c>
    </row>
    <row r="9" spans="1:9" ht="31.2" x14ac:dyDescent="0.3">
      <c r="A9" s="523" t="s">
        <v>489</v>
      </c>
      <c r="B9" s="524"/>
      <c r="C9" s="525">
        <v>5674096</v>
      </c>
      <c r="D9" s="524"/>
      <c r="E9" s="525">
        <v>5674096</v>
      </c>
      <c r="F9" s="525"/>
      <c r="G9" s="525">
        <v>0</v>
      </c>
      <c r="H9" s="525">
        <v>5674096</v>
      </c>
      <c r="I9" s="526">
        <v>0</v>
      </c>
    </row>
    <row r="10" spans="1:9" ht="31.2" x14ac:dyDescent="0.3">
      <c r="A10" s="523" t="s">
        <v>490</v>
      </c>
      <c r="B10" s="527">
        <v>1263.5</v>
      </c>
      <c r="C10" s="525">
        <v>31840200</v>
      </c>
      <c r="D10" s="527">
        <v>1263.5</v>
      </c>
      <c r="E10" s="525">
        <v>31840200</v>
      </c>
      <c r="F10" s="525">
        <v>0</v>
      </c>
      <c r="G10" s="525">
        <v>0</v>
      </c>
      <c r="H10" s="525">
        <f t="shared" si="0"/>
        <v>31840200</v>
      </c>
      <c r="I10" s="526">
        <f t="shared" si="1"/>
        <v>0</v>
      </c>
    </row>
    <row r="11" spans="1:9" ht="15.6" x14ac:dyDescent="0.3">
      <c r="A11" s="523" t="s">
        <v>491</v>
      </c>
      <c r="B11" s="527">
        <v>122.8</v>
      </c>
      <c r="C11" s="525">
        <v>49120000</v>
      </c>
      <c r="D11" s="527">
        <v>122.8</v>
      </c>
      <c r="E11" s="525">
        <v>49120000</v>
      </c>
      <c r="F11" s="525">
        <v>0</v>
      </c>
      <c r="G11" s="525">
        <v>0</v>
      </c>
      <c r="H11" s="525">
        <f t="shared" si="0"/>
        <v>49120000</v>
      </c>
      <c r="I11" s="526">
        <f t="shared" si="1"/>
        <v>0</v>
      </c>
    </row>
    <row r="12" spans="1:9" ht="15.6" x14ac:dyDescent="0.3">
      <c r="A12" s="523" t="s">
        <v>492</v>
      </c>
      <c r="B12" s="525">
        <v>81313</v>
      </c>
      <c r="C12" s="525">
        <v>100000</v>
      </c>
      <c r="D12" s="525">
        <v>81313</v>
      </c>
      <c r="E12" s="525">
        <v>100000</v>
      </c>
      <c r="F12" s="525">
        <v>0</v>
      </c>
      <c r="G12" s="525">
        <v>0</v>
      </c>
      <c r="H12" s="525">
        <f t="shared" si="0"/>
        <v>100000</v>
      </c>
      <c r="I12" s="526">
        <f t="shared" si="1"/>
        <v>0</v>
      </c>
    </row>
    <row r="13" spans="1:9" ht="15.6" x14ac:dyDescent="0.3">
      <c r="A13" s="523" t="s">
        <v>493</v>
      </c>
      <c r="B13" s="528">
        <v>113.251</v>
      </c>
      <c r="C13" s="525">
        <v>34428305</v>
      </c>
      <c r="D13" s="528">
        <v>113.251</v>
      </c>
      <c r="E13" s="525">
        <v>34428305</v>
      </c>
      <c r="F13" s="525">
        <v>0</v>
      </c>
      <c r="G13" s="525">
        <v>0</v>
      </c>
      <c r="H13" s="525">
        <f t="shared" si="0"/>
        <v>34428305</v>
      </c>
      <c r="I13" s="526">
        <f t="shared" si="1"/>
        <v>0</v>
      </c>
    </row>
    <row r="14" spans="1:9" ht="15.6" x14ac:dyDescent="0.3">
      <c r="A14" s="523" t="s">
        <v>494</v>
      </c>
      <c r="B14" s="525">
        <v>18275</v>
      </c>
      <c r="C14" s="525">
        <v>49342500</v>
      </c>
      <c r="D14" s="525">
        <v>18275</v>
      </c>
      <c r="E14" s="525">
        <v>49342500</v>
      </c>
      <c r="F14" s="525">
        <v>0</v>
      </c>
      <c r="G14" s="525">
        <v>0</v>
      </c>
      <c r="H14" s="525">
        <f t="shared" si="0"/>
        <v>49342500</v>
      </c>
      <c r="I14" s="526">
        <f t="shared" si="1"/>
        <v>0</v>
      </c>
    </row>
    <row r="15" spans="1:9" ht="15.6" x14ac:dyDescent="0.3">
      <c r="A15" s="523" t="s">
        <v>495</v>
      </c>
      <c r="B15" s="525">
        <v>57</v>
      </c>
      <c r="C15" s="525">
        <v>145350</v>
      </c>
      <c r="D15" s="525">
        <v>57</v>
      </c>
      <c r="E15" s="525">
        <v>145350</v>
      </c>
      <c r="F15" s="525">
        <v>0</v>
      </c>
      <c r="G15" s="525">
        <v>0</v>
      </c>
      <c r="H15" s="525">
        <f t="shared" si="0"/>
        <v>145350</v>
      </c>
      <c r="I15" s="526">
        <f t="shared" si="1"/>
        <v>0</v>
      </c>
    </row>
    <row r="16" spans="1:9" ht="31.2" x14ac:dyDescent="0.3">
      <c r="A16" s="523" t="s">
        <v>496</v>
      </c>
      <c r="B16" s="525">
        <v>100</v>
      </c>
      <c r="C16" s="525">
        <v>10000</v>
      </c>
      <c r="D16" s="525">
        <v>12</v>
      </c>
      <c r="E16" s="525">
        <v>1200</v>
      </c>
      <c r="F16" s="527">
        <f t="shared" ref="F16:G31" si="2">D16-B16</f>
        <v>-88</v>
      </c>
      <c r="G16" s="525">
        <f t="shared" si="2"/>
        <v>-8800</v>
      </c>
      <c r="H16" s="525">
        <v>1200</v>
      </c>
      <c r="I16" s="526">
        <f>G16</f>
        <v>-8800</v>
      </c>
    </row>
    <row r="17" spans="1:9" ht="32.4" x14ac:dyDescent="0.35">
      <c r="A17" s="529" t="s">
        <v>497</v>
      </c>
      <c r="B17" s="530"/>
      <c r="C17" s="530">
        <f>SUM(C8:C16)</f>
        <v>451590411</v>
      </c>
      <c r="D17" s="530"/>
      <c r="E17" s="530">
        <f>SUM(E8:E16)</f>
        <v>451581611</v>
      </c>
      <c r="F17" s="530"/>
      <c r="G17" s="530"/>
      <c r="H17" s="530">
        <f>SUM(H8:H16)</f>
        <v>451581611</v>
      </c>
      <c r="I17" s="530">
        <f>SUM(I8:I16)</f>
        <v>-8800</v>
      </c>
    </row>
    <row r="18" spans="1:9" ht="31.2" x14ac:dyDescent="0.3">
      <c r="A18" s="523" t="s">
        <v>498</v>
      </c>
      <c r="B18" s="527">
        <v>388.3</v>
      </c>
      <c r="C18" s="525">
        <v>42713000</v>
      </c>
      <c r="D18" s="527">
        <v>389.3</v>
      </c>
      <c r="E18" s="525">
        <v>42823000</v>
      </c>
      <c r="F18" s="527">
        <f>D18-B18</f>
        <v>1</v>
      </c>
      <c r="G18" s="525">
        <f>E18-C18</f>
        <v>110000</v>
      </c>
      <c r="H18" s="525">
        <f>E18</f>
        <v>42823000</v>
      </c>
      <c r="I18" s="526">
        <f>G18</f>
        <v>110000</v>
      </c>
    </row>
    <row r="19" spans="1:9" ht="15.6" x14ac:dyDescent="0.3">
      <c r="A19" s="523" t="s">
        <v>499</v>
      </c>
      <c r="B19" s="527">
        <v>34.5</v>
      </c>
      <c r="C19" s="525">
        <v>167721750</v>
      </c>
      <c r="D19" s="527">
        <v>34.5</v>
      </c>
      <c r="E19" s="525">
        <v>167721750</v>
      </c>
      <c r="F19" s="527">
        <f t="shared" si="2"/>
        <v>0</v>
      </c>
      <c r="G19" s="525">
        <f t="shared" si="2"/>
        <v>0</v>
      </c>
      <c r="H19" s="525">
        <f t="shared" si="0"/>
        <v>167721750</v>
      </c>
      <c r="I19" s="526">
        <f t="shared" si="1"/>
        <v>0</v>
      </c>
    </row>
    <row r="20" spans="1:9" ht="46.8" x14ac:dyDescent="0.3">
      <c r="A20" s="523" t="s">
        <v>530</v>
      </c>
      <c r="B20" s="527">
        <v>12.9</v>
      </c>
      <c r="C20" s="525">
        <v>5572800</v>
      </c>
      <c r="D20" s="527">
        <v>12.9</v>
      </c>
      <c r="E20" s="525">
        <v>5572800</v>
      </c>
      <c r="F20" s="527">
        <f t="shared" si="2"/>
        <v>0</v>
      </c>
      <c r="G20" s="525">
        <f t="shared" si="2"/>
        <v>0</v>
      </c>
      <c r="H20" s="525">
        <f t="shared" si="0"/>
        <v>5572800</v>
      </c>
      <c r="I20" s="526">
        <f t="shared" si="1"/>
        <v>0</v>
      </c>
    </row>
    <row r="21" spans="1:9" ht="46.8" x14ac:dyDescent="0.3">
      <c r="A21" s="523" t="s">
        <v>533</v>
      </c>
      <c r="B21" s="527">
        <v>2</v>
      </c>
      <c r="C21" s="525">
        <v>3222000</v>
      </c>
      <c r="D21" s="527">
        <v>2</v>
      </c>
      <c r="E21" s="525">
        <v>3222000</v>
      </c>
      <c r="F21" s="527">
        <f t="shared" si="2"/>
        <v>0</v>
      </c>
      <c r="G21" s="525">
        <f t="shared" si="2"/>
        <v>0</v>
      </c>
      <c r="H21" s="525">
        <f t="shared" si="0"/>
        <v>3222000</v>
      </c>
      <c r="I21" s="526">
        <f t="shared" si="1"/>
        <v>0</v>
      </c>
    </row>
    <row r="22" spans="1:9" ht="46.8" x14ac:dyDescent="0.3">
      <c r="A22" s="523" t="s">
        <v>531</v>
      </c>
      <c r="B22" s="527">
        <v>1.5</v>
      </c>
      <c r="C22" s="525">
        <v>594000</v>
      </c>
      <c r="D22" s="527">
        <v>1.5</v>
      </c>
      <c r="E22" s="525">
        <v>594000</v>
      </c>
      <c r="F22" s="527">
        <f t="shared" si="2"/>
        <v>0</v>
      </c>
      <c r="G22" s="525">
        <f t="shared" si="2"/>
        <v>0</v>
      </c>
      <c r="H22" s="525">
        <f t="shared" si="0"/>
        <v>594000</v>
      </c>
      <c r="I22" s="526">
        <f t="shared" si="1"/>
        <v>0</v>
      </c>
    </row>
    <row r="23" spans="1:9" ht="46.8" x14ac:dyDescent="0.3">
      <c r="A23" s="523" t="s">
        <v>532</v>
      </c>
      <c r="B23" s="527">
        <v>1</v>
      </c>
      <c r="C23" s="525">
        <v>1476750</v>
      </c>
      <c r="D23" s="527">
        <v>1</v>
      </c>
      <c r="E23" s="525">
        <v>1476750</v>
      </c>
      <c r="F23" s="527">
        <f t="shared" si="2"/>
        <v>0</v>
      </c>
      <c r="G23" s="525">
        <f t="shared" si="2"/>
        <v>0</v>
      </c>
      <c r="H23" s="525">
        <f t="shared" si="0"/>
        <v>1476750</v>
      </c>
      <c r="I23" s="526">
        <f t="shared" si="1"/>
        <v>0</v>
      </c>
    </row>
    <row r="24" spans="1:9" ht="15.6" x14ac:dyDescent="0.3">
      <c r="A24" s="523" t="s">
        <v>500</v>
      </c>
      <c r="B24" s="527">
        <v>2</v>
      </c>
      <c r="C24" s="525">
        <v>1623200</v>
      </c>
      <c r="D24" s="527">
        <v>2</v>
      </c>
      <c r="E24" s="525">
        <v>1623200</v>
      </c>
      <c r="F24" s="527">
        <f t="shared" si="2"/>
        <v>0</v>
      </c>
      <c r="G24" s="525">
        <f t="shared" si="2"/>
        <v>0</v>
      </c>
      <c r="H24" s="525">
        <f t="shared" si="0"/>
        <v>1623200</v>
      </c>
      <c r="I24" s="526">
        <f t="shared" si="1"/>
        <v>0</v>
      </c>
    </row>
    <row r="25" spans="1:9" ht="31.2" x14ac:dyDescent="0.3">
      <c r="A25" s="523" t="s">
        <v>501</v>
      </c>
      <c r="B25" s="527">
        <v>23.7</v>
      </c>
      <c r="C25" s="525">
        <v>79134300</v>
      </c>
      <c r="D25" s="527">
        <v>23.7</v>
      </c>
      <c r="E25" s="525">
        <v>79134300</v>
      </c>
      <c r="F25" s="527">
        <f>D25-B25</f>
        <v>0</v>
      </c>
      <c r="G25" s="525">
        <f>E25-C25</f>
        <v>0</v>
      </c>
      <c r="H25" s="525">
        <f>E25</f>
        <v>79134300</v>
      </c>
      <c r="I25" s="526">
        <f>G25</f>
        <v>0</v>
      </c>
    </row>
    <row r="26" spans="1:9" ht="32.4" x14ac:dyDescent="0.35">
      <c r="A26" s="529" t="s">
        <v>502</v>
      </c>
      <c r="B26" s="530"/>
      <c r="C26" s="530">
        <f>SUM(C18:C25)</f>
        <v>302057800</v>
      </c>
      <c r="D26" s="530"/>
      <c r="E26" s="530">
        <f>SUM(E18:E25)</f>
        <v>302167800</v>
      </c>
      <c r="F26" s="530"/>
      <c r="G26" s="530">
        <f>SUM(G18:G25)</f>
        <v>110000</v>
      </c>
      <c r="H26" s="530">
        <f>SUM(H18:H25)</f>
        <v>302167800</v>
      </c>
      <c r="I26" s="530">
        <f>SUM(I18:I25)</f>
        <v>110000</v>
      </c>
    </row>
    <row r="27" spans="1:9" ht="31.2" x14ac:dyDescent="0.3">
      <c r="A27" s="523" t="s">
        <v>534</v>
      </c>
      <c r="B27" s="527"/>
      <c r="C27" s="525">
        <v>61934046</v>
      </c>
      <c r="D27" s="527"/>
      <c r="E27" s="525">
        <v>61934046</v>
      </c>
      <c r="F27" s="527"/>
      <c r="G27" s="525">
        <f>E27-C27</f>
        <v>0</v>
      </c>
      <c r="H27" s="525">
        <f>E27</f>
        <v>61934046</v>
      </c>
      <c r="I27" s="526">
        <f>G27</f>
        <v>0</v>
      </c>
    </row>
    <row r="28" spans="1:9" ht="15.6" x14ac:dyDescent="0.3">
      <c r="A28" s="523" t="s">
        <v>503</v>
      </c>
      <c r="B28" s="531">
        <v>7.7</v>
      </c>
      <c r="C28" s="525">
        <v>33013288</v>
      </c>
      <c r="D28" s="531">
        <v>7.7</v>
      </c>
      <c r="E28" s="525">
        <v>33013288</v>
      </c>
      <c r="F28" s="527">
        <f t="shared" si="2"/>
        <v>0</v>
      </c>
      <c r="G28" s="525">
        <f t="shared" si="2"/>
        <v>0</v>
      </c>
      <c r="H28" s="525">
        <f t="shared" si="0"/>
        <v>33013288</v>
      </c>
      <c r="I28" s="526">
        <f t="shared" si="1"/>
        <v>0</v>
      </c>
    </row>
    <row r="29" spans="1:9" ht="15.6" x14ac:dyDescent="0.3">
      <c r="A29" s="523" t="s">
        <v>504</v>
      </c>
      <c r="B29" s="531">
        <v>6.1</v>
      </c>
      <c r="C29" s="525">
        <v>23572047</v>
      </c>
      <c r="D29" s="531">
        <v>6.1</v>
      </c>
      <c r="E29" s="525">
        <v>23572047</v>
      </c>
      <c r="F29" s="527">
        <f t="shared" si="2"/>
        <v>0</v>
      </c>
      <c r="G29" s="525">
        <f t="shared" si="2"/>
        <v>0</v>
      </c>
      <c r="H29" s="525">
        <f t="shared" si="0"/>
        <v>23572047</v>
      </c>
      <c r="I29" s="526">
        <f t="shared" si="1"/>
        <v>0</v>
      </c>
    </row>
    <row r="30" spans="1:9" ht="15.6" x14ac:dyDescent="0.3">
      <c r="A30" s="523" t="s">
        <v>505</v>
      </c>
      <c r="B30" s="525">
        <v>22</v>
      </c>
      <c r="C30" s="525">
        <v>1640980</v>
      </c>
      <c r="D30" s="525">
        <v>24</v>
      </c>
      <c r="E30" s="525">
        <v>1790160</v>
      </c>
      <c r="F30" s="527">
        <f t="shared" si="2"/>
        <v>2</v>
      </c>
      <c r="G30" s="525">
        <f t="shared" si="2"/>
        <v>149180</v>
      </c>
      <c r="H30" s="525">
        <f t="shared" si="0"/>
        <v>1790160</v>
      </c>
      <c r="I30" s="526">
        <f t="shared" si="1"/>
        <v>149180</v>
      </c>
    </row>
    <row r="31" spans="1:9" ht="31.2" x14ac:dyDescent="0.3">
      <c r="A31" s="523" t="s">
        <v>506</v>
      </c>
      <c r="B31" s="525">
        <v>131</v>
      </c>
      <c r="C31" s="525">
        <v>64907880</v>
      </c>
      <c r="D31" s="525">
        <v>133</v>
      </c>
      <c r="E31" s="525">
        <v>65898840</v>
      </c>
      <c r="F31" s="527">
        <f t="shared" si="2"/>
        <v>2</v>
      </c>
      <c r="G31" s="525">
        <f t="shared" si="2"/>
        <v>990960</v>
      </c>
      <c r="H31" s="525">
        <f t="shared" si="0"/>
        <v>65898840</v>
      </c>
      <c r="I31" s="526">
        <f t="shared" si="1"/>
        <v>990960</v>
      </c>
    </row>
    <row r="32" spans="1:9" ht="15.6" x14ac:dyDescent="0.3">
      <c r="A32" s="523" t="s">
        <v>507</v>
      </c>
      <c r="B32" s="525">
        <v>12</v>
      </c>
      <c r="C32" s="525">
        <v>4590600</v>
      </c>
      <c r="D32" s="525">
        <v>12</v>
      </c>
      <c r="E32" s="525">
        <v>4590600</v>
      </c>
      <c r="F32" s="527">
        <f>D32-B32</f>
        <v>0</v>
      </c>
      <c r="G32" s="525">
        <f>E32-C32</f>
        <v>0</v>
      </c>
      <c r="H32" s="525">
        <f>E32</f>
        <v>4590600</v>
      </c>
      <c r="I32" s="526">
        <f>G32</f>
        <v>0</v>
      </c>
    </row>
    <row r="33" spans="1:9" ht="31.2" x14ac:dyDescent="0.3">
      <c r="A33" s="523" t="s">
        <v>508</v>
      </c>
      <c r="B33" s="525">
        <v>16</v>
      </c>
      <c r="C33" s="525">
        <v>5415040</v>
      </c>
      <c r="D33" s="525">
        <v>16</v>
      </c>
      <c r="E33" s="525">
        <v>5415040</v>
      </c>
      <c r="F33" s="527">
        <f t="shared" ref="F33:G45" si="3">D33-B33</f>
        <v>0</v>
      </c>
      <c r="G33" s="525">
        <f t="shared" si="3"/>
        <v>0</v>
      </c>
      <c r="H33" s="525">
        <f t="shared" si="0"/>
        <v>5415040</v>
      </c>
      <c r="I33" s="526">
        <f t="shared" si="1"/>
        <v>0</v>
      </c>
    </row>
    <row r="34" spans="1:9" ht="31.2" x14ac:dyDescent="0.3">
      <c r="A34" s="523" t="s">
        <v>509</v>
      </c>
      <c r="B34" s="525">
        <v>12</v>
      </c>
      <c r="C34" s="525">
        <v>9892800</v>
      </c>
      <c r="D34" s="525">
        <v>12</v>
      </c>
      <c r="E34" s="525">
        <v>9892800</v>
      </c>
      <c r="F34" s="527">
        <f t="shared" si="3"/>
        <v>0</v>
      </c>
      <c r="G34" s="525">
        <f t="shared" si="3"/>
        <v>0</v>
      </c>
      <c r="H34" s="525">
        <f t="shared" si="0"/>
        <v>9892800</v>
      </c>
      <c r="I34" s="526">
        <f t="shared" si="1"/>
        <v>0</v>
      </c>
    </row>
    <row r="35" spans="1:9" ht="15.6" x14ac:dyDescent="0.3">
      <c r="A35" s="523" t="s">
        <v>510</v>
      </c>
      <c r="B35" s="525">
        <v>15</v>
      </c>
      <c r="C35" s="525">
        <v>4675350</v>
      </c>
      <c r="D35" s="525">
        <v>20</v>
      </c>
      <c r="E35" s="525">
        <v>6233800</v>
      </c>
      <c r="F35" s="527">
        <f t="shared" si="3"/>
        <v>5</v>
      </c>
      <c r="G35" s="525">
        <f t="shared" si="3"/>
        <v>1558450</v>
      </c>
      <c r="H35" s="525">
        <f t="shared" si="0"/>
        <v>6233800</v>
      </c>
      <c r="I35" s="526">
        <f t="shared" si="1"/>
        <v>1558450</v>
      </c>
    </row>
    <row r="36" spans="1:9" ht="31.2" x14ac:dyDescent="0.3">
      <c r="A36" s="523" t="s">
        <v>511</v>
      </c>
      <c r="B36" s="525">
        <v>1</v>
      </c>
      <c r="C36" s="525">
        <v>10065900</v>
      </c>
      <c r="D36" s="525">
        <v>1</v>
      </c>
      <c r="E36" s="525">
        <v>10065900</v>
      </c>
      <c r="F36" s="527">
        <f t="shared" si="3"/>
        <v>0</v>
      </c>
      <c r="G36" s="525">
        <f t="shared" si="3"/>
        <v>0</v>
      </c>
      <c r="H36" s="525">
        <f t="shared" si="0"/>
        <v>10065900</v>
      </c>
      <c r="I36" s="526">
        <f t="shared" si="1"/>
        <v>0</v>
      </c>
    </row>
    <row r="37" spans="1:9" ht="15.6" x14ac:dyDescent="0.3">
      <c r="A37" s="523" t="s">
        <v>512</v>
      </c>
      <c r="B37" s="525">
        <v>12</v>
      </c>
      <c r="C37" s="525">
        <v>3000000</v>
      </c>
      <c r="D37" s="532">
        <v>12</v>
      </c>
      <c r="E37" s="525">
        <v>3000000</v>
      </c>
      <c r="F37" s="527">
        <f t="shared" si="3"/>
        <v>0</v>
      </c>
      <c r="G37" s="525">
        <f t="shared" si="3"/>
        <v>0</v>
      </c>
      <c r="H37" s="525">
        <f t="shared" si="0"/>
        <v>3000000</v>
      </c>
      <c r="I37" s="526">
        <f t="shared" si="1"/>
        <v>0</v>
      </c>
    </row>
    <row r="38" spans="1:9" ht="15.6" x14ac:dyDescent="0.3">
      <c r="A38" s="523" t="s">
        <v>513</v>
      </c>
      <c r="B38" s="525">
        <v>3200</v>
      </c>
      <c r="C38" s="525">
        <v>9312000</v>
      </c>
      <c r="D38" s="525">
        <v>3200</v>
      </c>
      <c r="E38" s="525">
        <v>9312000</v>
      </c>
      <c r="F38" s="527">
        <f t="shared" si="3"/>
        <v>0</v>
      </c>
      <c r="G38" s="525">
        <f t="shared" si="3"/>
        <v>0</v>
      </c>
      <c r="H38" s="525">
        <f t="shared" si="0"/>
        <v>9312000</v>
      </c>
      <c r="I38" s="526">
        <f t="shared" si="1"/>
        <v>0</v>
      </c>
    </row>
    <row r="39" spans="1:9" ht="31.2" x14ac:dyDescent="0.3">
      <c r="A39" s="523" t="s">
        <v>514</v>
      </c>
      <c r="B39" s="525">
        <v>12</v>
      </c>
      <c r="C39" s="525">
        <v>2000000</v>
      </c>
      <c r="D39" s="532">
        <v>12</v>
      </c>
      <c r="E39" s="525">
        <v>2000000</v>
      </c>
      <c r="F39" s="527">
        <f t="shared" si="3"/>
        <v>0</v>
      </c>
      <c r="G39" s="525">
        <f t="shared" si="3"/>
        <v>0</v>
      </c>
      <c r="H39" s="525">
        <f t="shared" si="0"/>
        <v>2000000</v>
      </c>
      <c r="I39" s="526">
        <f t="shared" si="1"/>
        <v>0</v>
      </c>
    </row>
    <row r="40" spans="1:9" ht="31.2" x14ac:dyDescent="0.3">
      <c r="A40" s="523" t="s">
        <v>515</v>
      </c>
      <c r="B40" s="525">
        <v>40</v>
      </c>
      <c r="C40" s="525">
        <v>8733600</v>
      </c>
      <c r="D40" s="532">
        <v>40</v>
      </c>
      <c r="E40" s="525">
        <v>8733600</v>
      </c>
      <c r="F40" s="527">
        <f t="shared" si="3"/>
        <v>0</v>
      </c>
      <c r="G40" s="525">
        <f t="shared" si="3"/>
        <v>0</v>
      </c>
      <c r="H40" s="525">
        <f t="shared" si="0"/>
        <v>8733600</v>
      </c>
      <c r="I40" s="526">
        <f t="shared" si="1"/>
        <v>0</v>
      </c>
    </row>
    <row r="41" spans="1:9" ht="31.2" x14ac:dyDescent="0.3">
      <c r="A41" s="523" t="s">
        <v>516</v>
      </c>
      <c r="B41" s="525">
        <v>12</v>
      </c>
      <c r="C41" s="525">
        <v>2000000</v>
      </c>
      <c r="D41" s="532">
        <v>12</v>
      </c>
      <c r="E41" s="525">
        <v>2000000</v>
      </c>
      <c r="F41" s="527">
        <f t="shared" si="3"/>
        <v>0</v>
      </c>
      <c r="G41" s="525">
        <f t="shared" si="3"/>
        <v>0</v>
      </c>
      <c r="H41" s="525">
        <f t="shared" si="0"/>
        <v>2000000</v>
      </c>
      <c r="I41" s="526">
        <f t="shared" si="1"/>
        <v>0</v>
      </c>
    </row>
    <row r="42" spans="1:9" ht="31.2" x14ac:dyDescent="0.3">
      <c r="A42" s="523" t="s">
        <v>517</v>
      </c>
      <c r="B42" s="525">
        <v>40</v>
      </c>
      <c r="C42" s="525">
        <v>8733600</v>
      </c>
      <c r="D42" s="532">
        <v>40</v>
      </c>
      <c r="E42" s="525">
        <v>8733600</v>
      </c>
      <c r="F42" s="527">
        <f t="shared" si="3"/>
        <v>0</v>
      </c>
      <c r="G42" s="525">
        <f t="shared" si="3"/>
        <v>0</v>
      </c>
      <c r="H42" s="525">
        <f t="shared" si="0"/>
        <v>8733600</v>
      </c>
      <c r="I42" s="526">
        <f t="shared" si="1"/>
        <v>0</v>
      </c>
    </row>
    <row r="43" spans="1:9" ht="31.2" x14ac:dyDescent="0.3">
      <c r="A43" s="523" t="s">
        <v>518</v>
      </c>
      <c r="B43" s="527">
        <v>3</v>
      </c>
      <c r="C43" s="525">
        <v>15300000</v>
      </c>
      <c r="D43" s="527">
        <v>3</v>
      </c>
      <c r="E43" s="525">
        <v>15300000</v>
      </c>
      <c r="F43" s="527">
        <f t="shared" si="3"/>
        <v>0</v>
      </c>
      <c r="G43" s="525">
        <f t="shared" si="3"/>
        <v>0</v>
      </c>
      <c r="H43" s="525">
        <f>E43</f>
        <v>15300000</v>
      </c>
      <c r="I43" s="526">
        <f>G43</f>
        <v>0</v>
      </c>
    </row>
    <row r="44" spans="1:9" ht="33" customHeight="1" x14ac:dyDescent="0.3">
      <c r="A44" s="523" t="s">
        <v>519</v>
      </c>
      <c r="B44" s="527">
        <v>12.8</v>
      </c>
      <c r="C44" s="525">
        <v>54528000</v>
      </c>
      <c r="D44" s="527">
        <v>13</v>
      </c>
      <c r="E44" s="525">
        <v>55380000</v>
      </c>
      <c r="F44" s="527">
        <f t="shared" si="3"/>
        <v>0.19999999999999929</v>
      </c>
      <c r="G44" s="525">
        <f t="shared" si="3"/>
        <v>852000</v>
      </c>
      <c r="H44" s="525">
        <f>E44</f>
        <v>55380000</v>
      </c>
      <c r="I44" s="526">
        <f>G44</f>
        <v>852000</v>
      </c>
    </row>
    <row r="45" spans="1:9" ht="15.6" x14ac:dyDescent="0.3">
      <c r="A45" s="523" t="s">
        <v>520</v>
      </c>
      <c r="B45" s="525"/>
      <c r="C45" s="525">
        <v>0</v>
      </c>
      <c r="D45" s="525"/>
      <c r="E45" s="525">
        <v>0</v>
      </c>
      <c r="F45" s="527">
        <f t="shared" si="3"/>
        <v>0</v>
      </c>
      <c r="G45" s="525">
        <f t="shared" si="3"/>
        <v>0</v>
      </c>
      <c r="H45" s="525">
        <f>E45</f>
        <v>0</v>
      </c>
      <c r="I45" s="526">
        <f>G45</f>
        <v>0</v>
      </c>
    </row>
    <row r="46" spans="1:9" ht="31.2" x14ac:dyDescent="0.3">
      <c r="A46" s="523" t="s">
        <v>521</v>
      </c>
      <c r="B46" s="527">
        <v>15</v>
      </c>
      <c r="C46" s="525">
        <v>67500000</v>
      </c>
      <c r="D46" s="527">
        <v>15</v>
      </c>
      <c r="E46" s="525">
        <v>67500000</v>
      </c>
      <c r="F46" s="527">
        <f>D46-B46</f>
        <v>0</v>
      </c>
      <c r="G46" s="525">
        <f>E46-C46</f>
        <v>0</v>
      </c>
      <c r="H46" s="525">
        <f>E46</f>
        <v>67500000</v>
      </c>
      <c r="I46" s="526">
        <f>G46</f>
        <v>0</v>
      </c>
    </row>
    <row r="47" spans="1:9" ht="31.2" x14ac:dyDescent="0.3">
      <c r="A47" s="523" t="s">
        <v>522</v>
      </c>
      <c r="B47" s="525"/>
      <c r="C47" s="525">
        <v>9315000</v>
      </c>
      <c r="D47" s="532"/>
      <c r="E47" s="525">
        <v>9315000</v>
      </c>
      <c r="F47" s="525"/>
      <c r="G47" s="525">
        <v>0</v>
      </c>
      <c r="H47" s="525">
        <f>E47</f>
        <v>9315000</v>
      </c>
      <c r="I47" s="526">
        <f>H47-E47</f>
        <v>0</v>
      </c>
    </row>
    <row r="48" spans="1:9" ht="64.8" x14ac:dyDescent="0.35">
      <c r="A48" s="529" t="s">
        <v>523</v>
      </c>
      <c r="B48" s="530"/>
      <c r="C48" s="530">
        <f>SUM(C27:C47)</f>
        <v>400130131</v>
      </c>
      <c r="D48" s="533"/>
      <c r="E48" s="530">
        <f>SUM(E27:E47)</f>
        <v>403680721</v>
      </c>
      <c r="F48" s="530"/>
      <c r="G48" s="530">
        <f>SUM(G27:G47)</f>
        <v>3550590</v>
      </c>
      <c r="H48" s="530">
        <f>SUM(H27:H47)</f>
        <v>403680721</v>
      </c>
      <c r="I48" s="530">
        <f>SUM(I27:I47)</f>
        <v>3550590</v>
      </c>
    </row>
    <row r="49" spans="1:9" ht="15.6" x14ac:dyDescent="0.3">
      <c r="A49" s="523" t="s">
        <v>524</v>
      </c>
      <c r="B49" s="524">
        <v>30.4</v>
      </c>
      <c r="C49" s="525">
        <v>74236800</v>
      </c>
      <c r="D49" s="532">
        <v>28.27</v>
      </c>
      <c r="E49" s="525">
        <v>69035340</v>
      </c>
      <c r="F49" s="527">
        <f>D49-B49</f>
        <v>-2.129999999999999</v>
      </c>
      <c r="G49" s="525">
        <f>E49-C49</f>
        <v>-5201460</v>
      </c>
      <c r="H49" s="525">
        <f t="shared" si="0"/>
        <v>69035340</v>
      </c>
      <c r="I49" s="526">
        <f t="shared" si="1"/>
        <v>-5201460</v>
      </c>
    </row>
    <row r="50" spans="1:9" ht="15.6" x14ac:dyDescent="0.3">
      <c r="A50" s="523" t="s">
        <v>525</v>
      </c>
      <c r="B50" s="525"/>
      <c r="C50" s="525">
        <v>158552597</v>
      </c>
      <c r="D50" s="532"/>
      <c r="E50" s="525">
        <v>158552597</v>
      </c>
      <c r="F50" s="525"/>
      <c r="G50" s="525">
        <v>0</v>
      </c>
      <c r="H50" s="525">
        <f>E50</f>
        <v>158552597</v>
      </c>
      <c r="I50" s="526">
        <v>0</v>
      </c>
    </row>
    <row r="51" spans="1:9" ht="31.2" x14ac:dyDescent="0.3">
      <c r="A51" s="523" t="s">
        <v>526</v>
      </c>
      <c r="B51" s="525">
        <v>1506</v>
      </c>
      <c r="C51" s="525">
        <f>B51*485</f>
        <v>730410</v>
      </c>
      <c r="D51" s="525">
        <v>1470</v>
      </c>
      <c r="E51" s="525">
        <f>D51*485</f>
        <v>712950</v>
      </c>
      <c r="F51" s="527">
        <f>D51-B51</f>
        <v>-36</v>
      </c>
      <c r="G51" s="525">
        <f>E51-C51</f>
        <v>-17460</v>
      </c>
      <c r="H51" s="525">
        <f>E51</f>
        <v>712950</v>
      </c>
      <c r="I51" s="526">
        <f>H51-C51</f>
        <v>-17460</v>
      </c>
    </row>
    <row r="52" spans="1:9" s="288" customFormat="1" ht="16.2" x14ac:dyDescent="0.35">
      <c r="A52" s="529" t="s">
        <v>527</v>
      </c>
      <c r="B52" s="530"/>
      <c r="C52" s="530">
        <f>SUM(C49:C51)</f>
        <v>233519807</v>
      </c>
      <c r="D52" s="530"/>
      <c r="E52" s="530">
        <f>SUM(E49:E51)</f>
        <v>228300887</v>
      </c>
      <c r="F52" s="534"/>
      <c r="G52" s="530">
        <f>SUM(G49:G51)</f>
        <v>-5218920</v>
      </c>
      <c r="H52" s="530">
        <f>SUM(H49:H51)</f>
        <v>228300887</v>
      </c>
      <c r="I52" s="530">
        <f>SUM(I49:I51)</f>
        <v>-5218920</v>
      </c>
    </row>
    <row r="53" spans="1:9" ht="15.6" x14ac:dyDescent="0.3">
      <c r="A53" s="535" t="s">
        <v>528</v>
      </c>
      <c r="B53" s="536"/>
      <c r="C53" s="536">
        <f>C17+C26+C48+C52</f>
        <v>1387298149</v>
      </c>
      <c r="D53" s="536"/>
      <c r="E53" s="536">
        <f>E17+E26+E48+E52</f>
        <v>1385731019</v>
      </c>
      <c r="F53" s="536"/>
      <c r="G53" s="536">
        <f>G17+G26+G48+G52</f>
        <v>-1558330</v>
      </c>
      <c r="H53" s="536">
        <f>H17+H26+H48+H52</f>
        <v>1385731019</v>
      </c>
      <c r="I53" s="536">
        <f>I17+I26+I48+I52</f>
        <v>-1567130</v>
      </c>
    </row>
  </sheetData>
  <mergeCells count="5">
    <mergeCell ref="A3:I3"/>
    <mergeCell ref="B5:C5"/>
    <mergeCell ref="D5:E5"/>
    <mergeCell ref="F5:G5"/>
    <mergeCell ref="H5:H6"/>
  </mergeCells>
  <pageMargins left="1" right="1" top="1" bottom="1" header="0.5" footer="0.5"/>
  <pageSetup paperSize="9" scale="7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2C2BB-BF96-4FBF-B404-90041601D9D2}">
  <sheetPr>
    <pageSetUpPr fitToPage="1"/>
  </sheetPr>
  <dimension ref="A1:H29"/>
  <sheetViews>
    <sheetView view="pageBreakPreview" topLeftCell="A13" zoomScaleNormal="100" zoomScaleSheetLayoutView="100" workbookViewId="0">
      <selection activeCell="H1" sqref="H1"/>
    </sheetView>
  </sheetViews>
  <sheetFormatPr defaultRowHeight="15.6" x14ac:dyDescent="0.3"/>
  <cols>
    <col min="1" max="1" width="82.88671875" style="537" bestFit="1" customWidth="1"/>
    <col min="2" max="2" width="14.6640625" style="537" customWidth="1"/>
    <col min="3" max="3" width="15.6640625" style="537" customWidth="1"/>
    <col min="4" max="4" width="19.33203125" style="537" customWidth="1"/>
    <col min="5" max="5" width="12" style="537" customWidth="1"/>
    <col min="6" max="6" width="13.44140625" style="2" customWidth="1"/>
    <col min="7" max="7" width="16.6640625" style="2" customWidth="1"/>
    <col min="8" max="8" width="14" style="2" customWidth="1"/>
    <col min="9" max="253" width="9.109375" style="2"/>
    <col min="254" max="254" width="78.6640625" style="2" customWidth="1"/>
    <col min="255" max="255" width="14.6640625" style="2" customWidth="1"/>
    <col min="256" max="256" width="15.6640625" style="2" customWidth="1"/>
    <col min="257" max="257" width="19.33203125" style="2" customWidth="1"/>
    <col min="258" max="258" width="12" style="2" customWidth="1"/>
    <col min="259" max="509" width="9.109375" style="2"/>
    <col min="510" max="510" width="78.6640625" style="2" customWidth="1"/>
    <col min="511" max="511" width="14.6640625" style="2" customWidth="1"/>
    <col min="512" max="512" width="15.6640625" style="2" customWidth="1"/>
    <col min="513" max="513" width="19.33203125" style="2" customWidth="1"/>
    <col min="514" max="514" width="12" style="2" customWidth="1"/>
    <col min="515" max="765" width="9.109375" style="2"/>
    <col min="766" max="766" width="78.6640625" style="2" customWidth="1"/>
    <col min="767" max="767" width="14.6640625" style="2" customWidth="1"/>
    <col min="768" max="768" width="15.6640625" style="2" customWidth="1"/>
    <col min="769" max="769" width="19.33203125" style="2" customWidth="1"/>
    <col min="770" max="770" width="12" style="2" customWidth="1"/>
    <col min="771" max="1021" width="9.109375" style="2"/>
    <col min="1022" max="1022" width="78.6640625" style="2" customWidth="1"/>
    <col min="1023" max="1023" width="14.6640625" style="2" customWidth="1"/>
    <col min="1024" max="1024" width="15.6640625" style="2" customWidth="1"/>
    <col min="1025" max="1025" width="19.33203125" style="2" customWidth="1"/>
    <col min="1026" max="1026" width="12" style="2" customWidth="1"/>
    <col min="1027" max="1277" width="9.109375" style="2"/>
    <col min="1278" max="1278" width="78.6640625" style="2" customWidth="1"/>
    <col min="1279" max="1279" width="14.6640625" style="2" customWidth="1"/>
    <col min="1280" max="1280" width="15.6640625" style="2" customWidth="1"/>
    <col min="1281" max="1281" width="19.33203125" style="2" customWidth="1"/>
    <col min="1282" max="1282" width="12" style="2" customWidth="1"/>
    <col min="1283" max="1533" width="9.109375" style="2"/>
    <col min="1534" max="1534" width="78.6640625" style="2" customWidth="1"/>
    <col min="1535" max="1535" width="14.6640625" style="2" customWidth="1"/>
    <col min="1536" max="1536" width="15.6640625" style="2" customWidth="1"/>
    <col min="1537" max="1537" width="19.33203125" style="2" customWidth="1"/>
    <col min="1538" max="1538" width="12" style="2" customWidth="1"/>
    <col min="1539" max="1789" width="9.109375" style="2"/>
    <col min="1790" max="1790" width="78.6640625" style="2" customWidth="1"/>
    <col min="1791" max="1791" width="14.6640625" style="2" customWidth="1"/>
    <col min="1792" max="1792" width="15.6640625" style="2" customWidth="1"/>
    <col min="1793" max="1793" width="19.33203125" style="2" customWidth="1"/>
    <col min="1794" max="1794" width="12" style="2" customWidth="1"/>
    <col min="1795" max="2045" width="9.109375" style="2"/>
    <col min="2046" max="2046" width="78.6640625" style="2" customWidth="1"/>
    <col min="2047" max="2047" width="14.6640625" style="2" customWidth="1"/>
    <col min="2048" max="2048" width="15.6640625" style="2" customWidth="1"/>
    <col min="2049" max="2049" width="19.33203125" style="2" customWidth="1"/>
    <col min="2050" max="2050" width="12" style="2" customWidth="1"/>
    <col min="2051" max="2301" width="9.109375" style="2"/>
    <col min="2302" max="2302" width="78.6640625" style="2" customWidth="1"/>
    <col min="2303" max="2303" width="14.6640625" style="2" customWidth="1"/>
    <col min="2304" max="2304" width="15.6640625" style="2" customWidth="1"/>
    <col min="2305" max="2305" width="19.33203125" style="2" customWidth="1"/>
    <col min="2306" max="2306" width="12" style="2" customWidth="1"/>
    <col min="2307" max="2557" width="9.109375" style="2"/>
    <col min="2558" max="2558" width="78.6640625" style="2" customWidth="1"/>
    <col min="2559" max="2559" width="14.6640625" style="2" customWidth="1"/>
    <col min="2560" max="2560" width="15.6640625" style="2" customWidth="1"/>
    <col min="2561" max="2561" width="19.33203125" style="2" customWidth="1"/>
    <col min="2562" max="2562" width="12" style="2" customWidth="1"/>
    <col min="2563" max="2813" width="9.109375" style="2"/>
    <col min="2814" max="2814" width="78.6640625" style="2" customWidth="1"/>
    <col min="2815" max="2815" width="14.6640625" style="2" customWidth="1"/>
    <col min="2816" max="2816" width="15.6640625" style="2" customWidth="1"/>
    <col min="2817" max="2817" width="19.33203125" style="2" customWidth="1"/>
    <col min="2818" max="2818" width="12" style="2" customWidth="1"/>
    <col min="2819" max="3069" width="9.109375" style="2"/>
    <col min="3070" max="3070" width="78.6640625" style="2" customWidth="1"/>
    <col min="3071" max="3071" width="14.6640625" style="2" customWidth="1"/>
    <col min="3072" max="3072" width="15.6640625" style="2" customWidth="1"/>
    <col min="3073" max="3073" width="19.33203125" style="2" customWidth="1"/>
    <col min="3074" max="3074" width="12" style="2" customWidth="1"/>
    <col min="3075" max="3325" width="9.109375" style="2"/>
    <col min="3326" max="3326" width="78.6640625" style="2" customWidth="1"/>
    <col min="3327" max="3327" width="14.6640625" style="2" customWidth="1"/>
    <col min="3328" max="3328" width="15.6640625" style="2" customWidth="1"/>
    <col min="3329" max="3329" width="19.33203125" style="2" customWidth="1"/>
    <col min="3330" max="3330" width="12" style="2" customWidth="1"/>
    <col min="3331" max="3581" width="9.109375" style="2"/>
    <col min="3582" max="3582" width="78.6640625" style="2" customWidth="1"/>
    <col min="3583" max="3583" width="14.6640625" style="2" customWidth="1"/>
    <col min="3584" max="3584" width="15.6640625" style="2" customWidth="1"/>
    <col min="3585" max="3585" width="19.33203125" style="2" customWidth="1"/>
    <col min="3586" max="3586" width="12" style="2" customWidth="1"/>
    <col min="3587" max="3837" width="9.109375" style="2"/>
    <col min="3838" max="3838" width="78.6640625" style="2" customWidth="1"/>
    <col min="3839" max="3839" width="14.6640625" style="2" customWidth="1"/>
    <col min="3840" max="3840" width="15.6640625" style="2" customWidth="1"/>
    <col min="3841" max="3841" width="19.33203125" style="2" customWidth="1"/>
    <col min="3842" max="3842" width="12" style="2" customWidth="1"/>
    <col min="3843" max="4093" width="9.109375" style="2"/>
    <col min="4094" max="4094" width="78.6640625" style="2" customWidth="1"/>
    <col min="4095" max="4095" width="14.6640625" style="2" customWidth="1"/>
    <col min="4096" max="4096" width="15.6640625" style="2" customWidth="1"/>
    <col min="4097" max="4097" width="19.33203125" style="2" customWidth="1"/>
    <col min="4098" max="4098" width="12" style="2" customWidth="1"/>
    <col min="4099" max="4349" width="9.109375" style="2"/>
    <col min="4350" max="4350" width="78.6640625" style="2" customWidth="1"/>
    <col min="4351" max="4351" width="14.6640625" style="2" customWidth="1"/>
    <col min="4352" max="4352" width="15.6640625" style="2" customWidth="1"/>
    <col min="4353" max="4353" width="19.33203125" style="2" customWidth="1"/>
    <col min="4354" max="4354" width="12" style="2" customWidth="1"/>
    <col min="4355" max="4605" width="9.109375" style="2"/>
    <col min="4606" max="4606" width="78.6640625" style="2" customWidth="1"/>
    <col min="4607" max="4607" width="14.6640625" style="2" customWidth="1"/>
    <col min="4608" max="4608" width="15.6640625" style="2" customWidth="1"/>
    <col min="4609" max="4609" width="19.33203125" style="2" customWidth="1"/>
    <col min="4610" max="4610" width="12" style="2" customWidth="1"/>
    <col min="4611" max="4861" width="9.109375" style="2"/>
    <col min="4862" max="4862" width="78.6640625" style="2" customWidth="1"/>
    <col min="4863" max="4863" width="14.6640625" style="2" customWidth="1"/>
    <col min="4864" max="4864" width="15.6640625" style="2" customWidth="1"/>
    <col min="4865" max="4865" width="19.33203125" style="2" customWidth="1"/>
    <col min="4866" max="4866" width="12" style="2" customWidth="1"/>
    <col min="4867" max="5117" width="9.109375" style="2"/>
    <col min="5118" max="5118" width="78.6640625" style="2" customWidth="1"/>
    <col min="5119" max="5119" width="14.6640625" style="2" customWidth="1"/>
    <col min="5120" max="5120" width="15.6640625" style="2" customWidth="1"/>
    <col min="5121" max="5121" width="19.33203125" style="2" customWidth="1"/>
    <col min="5122" max="5122" width="12" style="2" customWidth="1"/>
    <col min="5123" max="5373" width="9.109375" style="2"/>
    <col min="5374" max="5374" width="78.6640625" style="2" customWidth="1"/>
    <col min="5375" max="5375" width="14.6640625" style="2" customWidth="1"/>
    <col min="5376" max="5376" width="15.6640625" style="2" customWidth="1"/>
    <col min="5377" max="5377" width="19.33203125" style="2" customWidth="1"/>
    <col min="5378" max="5378" width="12" style="2" customWidth="1"/>
    <col min="5379" max="5629" width="9.109375" style="2"/>
    <col min="5630" max="5630" width="78.6640625" style="2" customWidth="1"/>
    <col min="5631" max="5631" width="14.6640625" style="2" customWidth="1"/>
    <col min="5632" max="5632" width="15.6640625" style="2" customWidth="1"/>
    <col min="5633" max="5633" width="19.33203125" style="2" customWidth="1"/>
    <col min="5634" max="5634" width="12" style="2" customWidth="1"/>
    <col min="5635" max="5885" width="9.109375" style="2"/>
    <col min="5886" max="5886" width="78.6640625" style="2" customWidth="1"/>
    <col min="5887" max="5887" width="14.6640625" style="2" customWidth="1"/>
    <col min="5888" max="5888" width="15.6640625" style="2" customWidth="1"/>
    <col min="5889" max="5889" width="19.33203125" style="2" customWidth="1"/>
    <col min="5890" max="5890" width="12" style="2" customWidth="1"/>
    <col min="5891" max="6141" width="9.109375" style="2"/>
    <col min="6142" max="6142" width="78.6640625" style="2" customWidth="1"/>
    <col min="6143" max="6143" width="14.6640625" style="2" customWidth="1"/>
    <col min="6144" max="6144" width="15.6640625" style="2" customWidth="1"/>
    <col min="6145" max="6145" width="19.33203125" style="2" customWidth="1"/>
    <col min="6146" max="6146" width="12" style="2" customWidth="1"/>
    <col min="6147" max="6397" width="9.109375" style="2"/>
    <col min="6398" max="6398" width="78.6640625" style="2" customWidth="1"/>
    <col min="6399" max="6399" width="14.6640625" style="2" customWidth="1"/>
    <col min="6400" max="6400" width="15.6640625" style="2" customWidth="1"/>
    <col min="6401" max="6401" width="19.33203125" style="2" customWidth="1"/>
    <col min="6402" max="6402" width="12" style="2" customWidth="1"/>
    <col min="6403" max="6653" width="9.109375" style="2"/>
    <col min="6654" max="6654" width="78.6640625" style="2" customWidth="1"/>
    <col min="6655" max="6655" width="14.6640625" style="2" customWidth="1"/>
    <col min="6656" max="6656" width="15.6640625" style="2" customWidth="1"/>
    <col min="6657" max="6657" width="19.33203125" style="2" customWidth="1"/>
    <col min="6658" max="6658" width="12" style="2" customWidth="1"/>
    <col min="6659" max="6909" width="9.109375" style="2"/>
    <col min="6910" max="6910" width="78.6640625" style="2" customWidth="1"/>
    <col min="6911" max="6911" width="14.6640625" style="2" customWidth="1"/>
    <col min="6912" max="6912" width="15.6640625" style="2" customWidth="1"/>
    <col min="6913" max="6913" width="19.33203125" style="2" customWidth="1"/>
    <col min="6914" max="6914" width="12" style="2" customWidth="1"/>
    <col min="6915" max="7165" width="9.109375" style="2"/>
    <col min="7166" max="7166" width="78.6640625" style="2" customWidth="1"/>
    <col min="7167" max="7167" width="14.6640625" style="2" customWidth="1"/>
    <col min="7168" max="7168" width="15.6640625" style="2" customWidth="1"/>
    <col min="7169" max="7169" width="19.33203125" style="2" customWidth="1"/>
    <col min="7170" max="7170" width="12" style="2" customWidth="1"/>
    <col min="7171" max="7421" width="9.109375" style="2"/>
    <col min="7422" max="7422" width="78.6640625" style="2" customWidth="1"/>
    <col min="7423" max="7423" width="14.6640625" style="2" customWidth="1"/>
    <col min="7424" max="7424" width="15.6640625" style="2" customWidth="1"/>
    <col min="7425" max="7425" width="19.33203125" style="2" customWidth="1"/>
    <col min="7426" max="7426" width="12" style="2" customWidth="1"/>
    <col min="7427" max="7677" width="9.109375" style="2"/>
    <col min="7678" max="7678" width="78.6640625" style="2" customWidth="1"/>
    <col min="7679" max="7679" width="14.6640625" style="2" customWidth="1"/>
    <col min="7680" max="7680" width="15.6640625" style="2" customWidth="1"/>
    <col min="7681" max="7681" width="19.33203125" style="2" customWidth="1"/>
    <col min="7682" max="7682" width="12" style="2" customWidth="1"/>
    <col min="7683" max="7933" width="9.109375" style="2"/>
    <col min="7934" max="7934" width="78.6640625" style="2" customWidth="1"/>
    <col min="7935" max="7935" width="14.6640625" style="2" customWidth="1"/>
    <col min="7936" max="7936" width="15.6640625" style="2" customWidth="1"/>
    <col min="7937" max="7937" width="19.33203125" style="2" customWidth="1"/>
    <col min="7938" max="7938" width="12" style="2" customWidth="1"/>
    <col min="7939" max="8189" width="9.109375" style="2"/>
    <col min="8190" max="8190" width="78.6640625" style="2" customWidth="1"/>
    <col min="8191" max="8191" width="14.6640625" style="2" customWidth="1"/>
    <col min="8192" max="8192" width="15.6640625" style="2" customWidth="1"/>
    <col min="8193" max="8193" width="19.33203125" style="2" customWidth="1"/>
    <col min="8194" max="8194" width="12" style="2" customWidth="1"/>
    <col min="8195" max="8445" width="9.109375" style="2"/>
    <col min="8446" max="8446" width="78.6640625" style="2" customWidth="1"/>
    <col min="8447" max="8447" width="14.6640625" style="2" customWidth="1"/>
    <col min="8448" max="8448" width="15.6640625" style="2" customWidth="1"/>
    <col min="8449" max="8449" width="19.33203125" style="2" customWidth="1"/>
    <col min="8450" max="8450" width="12" style="2" customWidth="1"/>
    <col min="8451" max="8701" width="9.109375" style="2"/>
    <col min="8702" max="8702" width="78.6640625" style="2" customWidth="1"/>
    <col min="8703" max="8703" width="14.6640625" style="2" customWidth="1"/>
    <col min="8704" max="8704" width="15.6640625" style="2" customWidth="1"/>
    <col min="8705" max="8705" width="19.33203125" style="2" customWidth="1"/>
    <col min="8706" max="8706" width="12" style="2" customWidth="1"/>
    <col min="8707" max="8957" width="9.109375" style="2"/>
    <col min="8958" max="8958" width="78.6640625" style="2" customWidth="1"/>
    <col min="8959" max="8959" width="14.6640625" style="2" customWidth="1"/>
    <col min="8960" max="8960" width="15.6640625" style="2" customWidth="1"/>
    <col min="8961" max="8961" width="19.33203125" style="2" customWidth="1"/>
    <col min="8962" max="8962" width="12" style="2" customWidth="1"/>
    <col min="8963" max="9213" width="9.109375" style="2"/>
    <col min="9214" max="9214" width="78.6640625" style="2" customWidth="1"/>
    <col min="9215" max="9215" width="14.6640625" style="2" customWidth="1"/>
    <col min="9216" max="9216" width="15.6640625" style="2" customWidth="1"/>
    <col min="9217" max="9217" width="19.33203125" style="2" customWidth="1"/>
    <col min="9218" max="9218" width="12" style="2" customWidth="1"/>
    <col min="9219" max="9469" width="9.109375" style="2"/>
    <col min="9470" max="9470" width="78.6640625" style="2" customWidth="1"/>
    <col min="9471" max="9471" width="14.6640625" style="2" customWidth="1"/>
    <col min="9472" max="9472" width="15.6640625" style="2" customWidth="1"/>
    <col min="9473" max="9473" width="19.33203125" style="2" customWidth="1"/>
    <col min="9474" max="9474" width="12" style="2" customWidth="1"/>
    <col min="9475" max="9725" width="9.109375" style="2"/>
    <col min="9726" max="9726" width="78.6640625" style="2" customWidth="1"/>
    <col min="9727" max="9727" width="14.6640625" style="2" customWidth="1"/>
    <col min="9728" max="9728" width="15.6640625" style="2" customWidth="1"/>
    <col min="9729" max="9729" width="19.33203125" style="2" customWidth="1"/>
    <col min="9730" max="9730" width="12" style="2" customWidth="1"/>
    <col min="9731" max="9981" width="9.109375" style="2"/>
    <col min="9982" max="9982" width="78.6640625" style="2" customWidth="1"/>
    <col min="9983" max="9983" width="14.6640625" style="2" customWidth="1"/>
    <col min="9984" max="9984" width="15.6640625" style="2" customWidth="1"/>
    <col min="9985" max="9985" width="19.33203125" style="2" customWidth="1"/>
    <col min="9986" max="9986" width="12" style="2" customWidth="1"/>
    <col min="9987" max="10237" width="9.109375" style="2"/>
    <col min="10238" max="10238" width="78.6640625" style="2" customWidth="1"/>
    <col min="10239" max="10239" width="14.6640625" style="2" customWidth="1"/>
    <col min="10240" max="10240" width="15.6640625" style="2" customWidth="1"/>
    <col min="10241" max="10241" width="19.33203125" style="2" customWidth="1"/>
    <col min="10242" max="10242" width="12" style="2" customWidth="1"/>
    <col min="10243" max="10493" width="9.109375" style="2"/>
    <col min="10494" max="10494" width="78.6640625" style="2" customWidth="1"/>
    <col min="10495" max="10495" width="14.6640625" style="2" customWidth="1"/>
    <col min="10496" max="10496" width="15.6640625" style="2" customWidth="1"/>
    <col min="10497" max="10497" width="19.33203125" style="2" customWidth="1"/>
    <col min="10498" max="10498" width="12" style="2" customWidth="1"/>
    <col min="10499" max="10749" width="9.109375" style="2"/>
    <col min="10750" max="10750" width="78.6640625" style="2" customWidth="1"/>
    <col min="10751" max="10751" width="14.6640625" style="2" customWidth="1"/>
    <col min="10752" max="10752" width="15.6640625" style="2" customWidth="1"/>
    <col min="10753" max="10753" width="19.33203125" style="2" customWidth="1"/>
    <col min="10754" max="10754" width="12" style="2" customWidth="1"/>
    <col min="10755" max="11005" width="9.109375" style="2"/>
    <col min="11006" max="11006" width="78.6640625" style="2" customWidth="1"/>
    <col min="11007" max="11007" width="14.6640625" style="2" customWidth="1"/>
    <col min="11008" max="11008" width="15.6640625" style="2" customWidth="1"/>
    <col min="11009" max="11009" width="19.33203125" style="2" customWidth="1"/>
    <col min="11010" max="11010" width="12" style="2" customWidth="1"/>
    <col min="11011" max="11261" width="9.109375" style="2"/>
    <col min="11262" max="11262" width="78.6640625" style="2" customWidth="1"/>
    <col min="11263" max="11263" width="14.6640625" style="2" customWidth="1"/>
    <col min="11264" max="11264" width="15.6640625" style="2" customWidth="1"/>
    <col min="11265" max="11265" width="19.33203125" style="2" customWidth="1"/>
    <col min="11266" max="11266" width="12" style="2" customWidth="1"/>
    <col min="11267" max="11517" width="9.109375" style="2"/>
    <col min="11518" max="11518" width="78.6640625" style="2" customWidth="1"/>
    <col min="11519" max="11519" width="14.6640625" style="2" customWidth="1"/>
    <col min="11520" max="11520" width="15.6640625" style="2" customWidth="1"/>
    <col min="11521" max="11521" width="19.33203125" style="2" customWidth="1"/>
    <col min="11522" max="11522" width="12" style="2" customWidth="1"/>
    <col min="11523" max="11773" width="9.109375" style="2"/>
    <col min="11774" max="11774" width="78.6640625" style="2" customWidth="1"/>
    <col min="11775" max="11775" width="14.6640625" style="2" customWidth="1"/>
    <col min="11776" max="11776" width="15.6640625" style="2" customWidth="1"/>
    <col min="11777" max="11777" width="19.33203125" style="2" customWidth="1"/>
    <col min="11778" max="11778" width="12" style="2" customWidth="1"/>
    <col min="11779" max="12029" width="9.109375" style="2"/>
    <col min="12030" max="12030" width="78.6640625" style="2" customWidth="1"/>
    <col min="12031" max="12031" width="14.6640625" style="2" customWidth="1"/>
    <col min="12032" max="12032" width="15.6640625" style="2" customWidth="1"/>
    <col min="12033" max="12033" width="19.33203125" style="2" customWidth="1"/>
    <col min="12034" max="12034" width="12" style="2" customWidth="1"/>
    <col min="12035" max="12285" width="9.109375" style="2"/>
    <col min="12286" max="12286" width="78.6640625" style="2" customWidth="1"/>
    <col min="12287" max="12287" width="14.6640625" style="2" customWidth="1"/>
    <col min="12288" max="12288" width="15.6640625" style="2" customWidth="1"/>
    <col min="12289" max="12289" width="19.33203125" style="2" customWidth="1"/>
    <col min="12290" max="12290" width="12" style="2" customWidth="1"/>
    <col min="12291" max="12541" width="9.109375" style="2"/>
    <col min="12542" max="12542" width="78.6640625" style="2" customWidth="1"/>
    <col min="12543" max="12543" width="14.6640625" style="2" customWidth="1"/>
    <col min="12544" max="12544" width="15.6640625" style="2" customWidth="1"/>
    <col min="12545" max="12545" width="19.33203125" style="2" customWidth="1"/>
    <col min="12546" max="12546" width="12" style="2" customWidth="1"/>
    <col min="12547" max="12797" width="9.109375" style="2"/>
    <col min="12798" max="12798" width="78.6640625" style="2" customWidth="1"/>
    <col min="12799" max="12799" width="14.6640625" style="2" customWidth="1"/>
    <col min="12800" max="12800" width="15.6640625" style="2" customWidth="1"/>
    <col min="12801" max="12801" width="19.33203125" style="2" customWidth="1"/>
    <col min="12802" max="12802" width="12" style="2" customWidth="1"/>
    <col min="12803" max="13053" width="9.109375" style="2"/>
    <col min="13054" max="13054" width="78.6640625" style="2" customWidth="1"/>
    <col min="13055" max="13055" width="14.6640625" style="2" customWidth="1"/>
    <col min="13056" max="13056" width="15.6640625" style="2" customWidth="1"/>
    <col min="13057" max="13057" width="19.33203125" style="2" customWidth="1"/>
    <col min="13058" max="13058" width="12" style="2" customWidth="1"/>
    <col min="13059" max="13309" width="9.109375" style="2"/>
    <col min="13310" max="13310" width="78.6640625" style="2" customWidth="1"/>
    <col min="13311" max="13311" width="14.6640625" style="2" customWidth="1"/>
    <col min="13312" max="13312" width="15.6640625" style="2" customWidth="1"/>
    <col min="13313" max="13313" width="19.33203125" style="2" customWidth="1"/>
    <col min="13314" max="13314" width="12" style="2" customWidth="1"/>
    <col min="13315" max="13565" width="9.109375" style="2"/>
    <col min="13566" max="13566" width="78.6640625" style="2" customWidth="1"/>
    <col min="13567" max="13567" width="14.6640625" style="2" customWidth="1"/>
    <col min="13568" max="13568" width="15.6640625" style="2" customWidth="1"/>
    <col min="13569" max="13569" width="19.33203125" style="2" customWidth="1"/>
    <col min="13570" max="13570" width="12" style="2" customWidth="1"/>
    <col min="13571" max="13821" width="9.109375" style="2"/>
    <col min="13822" max="13822" width="78.6640625" style="2" customWidth="1"/>
    <col min="13823" max="13823" width="14.6640625" style="2" customWidth="1"/>
    <col min="13824" max="13824" width="15.6640625" style="2" customWidth="1"/>
    <col min="13825" max="13825" width="19.33203125" style="2" customWidth="1"/>
    <col min="13826" max="13826" width="12" style="2" customWidth="1"/>
    <col min="13827" max="14077" width="9.109375" style="2"/>
    <col min="14078" max="14078" width="78.6640625" style="2" customWidth="1"/>
    <col min="14079" max="14079" width="14.6640625" style="2" customWidth="1"/>
    <col min="14080" max="14080" width="15.6640625" style="2" customWidth="1"/>
    <col min="14081" max="14081" width="19.33203125" style="2" customWidth="1"/>
    <col min="14082" max="14082" width="12" style="2" customWidth="1"/>
    <col min="14083" max="14333" width="9.109375" style="2"/>
    <col min="14334" max="14334" width="78.6640625" style="2" customWidth="1"/>
    <col min="14335" max="14335" width="14.6640625" style="2" customWidth="1"/>
    <col min="14336" max="14336" width="15.6640625" style="2" customWidth="1"/>
    <col min="14337" max="14337" width="19.33203125" style="2" customWidth="1"/>
    <col min="14338" max="14338" width="12" style="2" customWidth="1"/>
    <col min="14339" max="14589" width="9.109375" style="2"/>
    <col min="14590" max="14590" width="78.6640625" style="2" customWidth="1"/>
    <col min="14591" max="14591" width="14.6640625" style="2" customWidth="1"/>
    <col min="14592" max="14592" width="15.6640625" style="2" customWidth="1"/>
    <col min="14593" max="14593" width="19.33203125" style="2" customWidth="1"/>
    <col min="14594" max="14594" width="12" style="2" customWidth="1"/>
    <col min="14595" max="14845" width="9.109375" style="2"/>
    <col min="14846" max="14846" width="78.6640625" style="2" customWidth="1"/>
    <col min="14847" max="14847" width="14.6640625" style="2" customWidth="1"/>
    <col min="14848" max="14848" width="15.6640625" style="2" customWidth="1"/>
    <col min="14849" max="14849" width="19.33203125" style="2" customWidth="1"/>
    <col min="14850" max="14850" width="12" style="2" customWidth="1"/>
    <col min="14851" max="15101" width="9.109375" style="2"/>
    <col min="15102" max="15102" width="78.6640625" style="2" customWidth="1"/>
    <col min="15103" max="15103" width="14.6640625" style="2" customWidth="1"/>
    <col min="15104" max="15104" width="15.6640625" style="2" customWidth="1"/>
    <col min="15105" max="15105" width="19.33203125" style="2" customWidth="1"/>
    <col min="15106" max="15106" width="12" style="2" customWidth="1"/>
    <col min="15107" max="15357" width="9.109375" style="2"/>
    <col min="15358" max="15358" width="78.6640625" style="2" customWidth="1"/>
    <col min="15359" max="15359" width="14.6640625" style="2" customWidth="1"/>
    <col min="15360" max="15360" width="15.6640625" style="2" customWidth="1"/>
    <col min="15361" max="15361" width="19.33203125" style="2" customWidth="1"/>
    <col min="15362" max="15362" width="12" style="2" customWidth="1"/>
    <col min="15363" max="15613" width="9.109375" style="2"/>
    <col min="15614" max="15614" width="78.6640625" style="2" customWidth="1"/>
    <col min="15615" max="15615" width="14.6640625" style="2" customWidth="1"/>
    <col min="15616" max="15616" width="15.6640625" style="2" customWidth="1"/>
    <col min="15617" max="15617" width="19.33203125" style="2" customWidth="1"/>
    <col min="15618" max="15618" width="12" style="2" customWidth="1"/>
    <col min="15619" max="15869" width="9.109375" style="2"/>
    <col min="15870" max="15870" width="78.6640625" style="2" customWidth="1"/>
    <col min="15871" max="15871" width="14.6640625" style="2" customWidth="1"/>
    <col min="15872" max="15872" width="15.6640625" style="2" customWidth="1"/>
    <col min="15873" max="15873" width="19.33203125" style="2" customWidth="1"/>
    <col min="15874" max="15874" width="12" style="2" customWidth="1"/>
    <col min="15875" max="16125" width="9.109375" style="2"/>
    <col min="16126" max="16126" width="78.6640625" style="2" customWidth="1"/>
    <col min="16127" max="16127" width="14.6640625" style="2" customWidth="1"/>
    <col min="16128" max="16128" width="15.6640625" style="2" customWidth="1"/>
    <col min="16129" max="16129" width="19.33203125" style="2" customWidth="1"/>
    <col min="16130" max="16130" width="12" style="2" customWidth="1"/>
    <col min="16131" max="16384" width="9.109375" style="2"/>
  </cols>
  <sheetData>
    <row r="1" spans="1:8" x14ac:dyDescent="0.3">
      <c r="E1" s="238"/>
      <c r="H1" s="238" t="s">
        <v>1980</v>
      </c>
    </row>
    <row r="3" spans="1:8" ht="16.8" x14ac:dyDescent="0.3">
      <c r="A3" s="603" t="s">
        <v>559</v>
      </c>
      <c r="B3" s="603"/>
      <c r="C3" s="603"/>
      <c r="D3" s="603"/>
      <c r="E3" s="603"/>
    </row>
    <row r="4" spans="1:8" x14ac:dyDescent="0.3">
      <c r="A4" s="538"/>
      <c r="B4" s="538"/>
      <c r="C4" s="538"/>
      <c r="D4" s="538"/>
      <c r="E4" s="538"/>
    </row>
    <row r="5" spans="1:8" x14ac:dyDescent="0.3">
      <c r="A5" s="538"/>
      <c r="B5" s="538"/>
      <c r="C5" s="538"/>
      <c r="D5" s="538"/>
      <c r="E5" s="539" t="s">
        <v>535</v>
      </c>
    </row>
    <row r="6" spans="1:8" ht="109.2" x14ac:dyDescent="0.3">
      <c r="A6" s="540" t="s">
        <v>442</v>
      </c>
      <c r="B6" s="541" t="s">
        <v>536</v>
      </c>
      <c r="C6" s="541" t="s">
        <v>537</v>
      </c>
      <c r="D6" s="541" t="s">
        <v>538</v>
      </c>
      <c r="E6" s="542" t="s">
        <v>484</v>
      </c>
    </row>
    <row r="7" spans="1:8" x14ac:dyDescent="0.3">
      <c r="A7" s="540"/>
      <c r="B7" s="543"/>
      <c r="C7" s="543"/>
      <c r="D7" s="543"/>
      <c r="E7" s="544"/>
    </row>
    <row r="8" spans="1:8" x14ac:dyDescent="0.3">
      <c r="A8" s="540" t="s">
        <v>539</v>
      </c>
      <c r="B8" s="545">
        <v>61934046</v>
      </c>
      <c r="C8" s="545">
        <v>61934046</v>
      </c>
      <c r="D8" s="545">
        <v>0</v>
      </c>
      <c r="E8" s="545">
        <f t="shared" ref="E8:E13" si="0">B8-C8-D8</f>
        <v>0</v>
      </c>
    </row>
    <row r="9" spans="1:8" x14ac:dyDescent="0.3">
      <c r="A9" s="546" t="s">
        <v>560</v>
      </c>
      <c r="B9" s="545">
        <v>40442575</v>
      </c>
      <c r="C9" s="545">
        <v>40442575</v>
      </c>
      <c r="D9" s="545">
        <v>0</v>
      </c>
      <c r="E9" s="545">
        <f t="shared" si="0"/>
        <v>0</v>
      </c>
    </row>
    <row r="10" spans="1:8" x14ac:dyDescent="0.3">
      <c r="A10" s="546" t="s">
        <v>540</v>
      </c>
      <c r="B10" s="545">
        <v>44626816</v>
      </c>
      <c r="C10" s="545">
        <v>43912594</v>
      </c>
      <c r="D10" s="545">
        <v>714222</v>
      </c>
      <c r="E10" s="545">
        <f t="shared" si="0"/>
        <v>0</v>
      </c>
    </row>
    <row r="11" spans="1:8" x14ac:dyDescent="0.3">
      <c r="A11" s="540" t="s">
        <v>541</v>
      </c>
      <c r="B11" s="545">
        <v>89535326</v>
      </c>
      <c r="C11" s="545">
        <v>89535326</v>
      </c>
      <c r="D11" s="545">
        <v>0</v>
      </c>
      <c r="E11" s="545">
        <f t="shared" si="0"/>
        <v>0</v>
      </c>
    </row>
    <row r="12" spans="1:8" x14ac:dyDescent="0.3">
      <c r="A12" s="540" t="s">
        <v>542</v>
      </c>
      <c r="B12" s="545">
        <v>16408579</v>
      </c>
      <c r="C12" s="545">
        <v>16408579</v>
      </c>
      <c r="D12" s="545">
        <v>0</v>
      </c>
      <c r="E12" s="545">
        <f t="shared" si="0"/>
        <v>0</v>
      </c>
    </row>
    <row r="13" spans="1:8" x14ac:dyDescent="0.3">
      <c r="A13" s="546" t="s">
        <v>543</v>
      </c>
      <c r="B13" s="545">
        <v>2591000</v>
      </c>
      <c r="C13" s="545">
        <v>2591000</v>
      </c>
      <c r="D13" s="545">
        <v>0</v>
      </c>
      <c r="E13" s="545">
        <f t="shared" si="0"/>
        <v>0</v>
      </c>
    </row>
    <row r="14" spans="1:8" s="288" customFormat="1" ht="16.2" x14ac:dyDescent="0.35">
      <c r="A14" s="547" t="s">
        <v>544</v>
      </c>
      <c r="B14" s="548">
        <f>SUM(B10:B13)</f>
        <v>153161721</v>
      </c>
      <c r="C14" s="548">
        <f>SUM(C10:C13)</f>
        <v>152447499</v>
      </c>
      <c r="D14" s="548">
        <f>SUM(D10:D13)</f>
        <v>714222</v>
      </c>
      <c r="E14" s="548">
        <f>SUM(E10:E13)</f>
        <v>0</v>
      </c>
    </row>
    <row r="15" spans="1:8" s="288" customFormat="1" x14ac:dyDescent="0.3">
      <c r="A15" s="546" t="s">
        <v>561</v>
      </c>
      <c r="B15" s="545">
        <v>120043813</v>
      </c>
      <c r="C15" s="545">
        <v>120182634</v>
      </c>
      <c r="D15" s="545">
        <v>0</v>
      </c>
      <c r="E15" s="545">
        <f>B15-C15-D15</f>
        <v>-138821</v>
      </c>
    </row>
    <row r="16" spans="1:8" s="289" customFormat="1" x14ac:dyDescent="0.3">
      <c r="A16" s="549" t="s">
        <v>545</v>
      </c>
      <c r="B16" s="550">
        <f>SUM(B8:B13)+B15</f>
        <v>375582155</v>
      </c>
      <c r="C16" s="550">
        <f>SUM(C8:C13)+C15</f>
        <v>375006754</v>
      </c>
      <c r="D16" s="550">
        <f>SUM(D8:D13)+D15</f>
        <v>714222</v>
      </c>
      <c r="E16" s="550">
        <f>SUM(E8:E13)+E15</f>
        <v>-138821</v>
      </c>
    </row>
    <row r="17" spans="1:8" s="289" customFormat="1" x14ac:dyDescent="0.3">
      <c r="A17" s="551"/>
      <c r="B17" s="552"/>
      <c r="C17" s="552"/>
      <c r="D17" s="552"/>
      <c r="E17" s="552"/>
    </row>
    <row r="18" spans="1:8" s="289" customFormat="1" x14ac:dyDescent="0.3">
      <c r="A18" s="551" t="s">
        <v>546</v>
      </c>
      <c r="B18" s="552"/>
      <c r="C18" s="552"/>
      <c r="D18" s="552"/>
      <c r="E18" s="552"/>
    </row>
    <row r="19" spans="1:8" s="289" customFormat="1" ht="124.8" x14ac:dyDescent="0.3">
      <c r="A19" s="540" t="s">
        <v>442</v>
      </c>
      <c r="B19" s="541" t="s">
        <v>547</v>
      </c>
      <c r="C19" s="541" t="s">
        <v>562</v>
      </c>
      <c r="D19" s="541" t="s">
        <v>563</v>
      </c>
      <c r="E19" s="542" t="s">
        <v>564</v>
      </c>
      <c r="F19" s="542" t="s">
        <v>548</v>
      </c>
      <c r="G19" s="542" t="s">
        <v>549</v>
      </c>
      <c r="H19" s="542" t="s">
        <v>550</v>
      </c>
    </row>
    <row r="20" spans="1:8" s="289" customFormat="1" x14ac:dyDescent="0.3">
      <c r="A20" s="546" t="s">
        <v>551</v>
      </c>
      <c r="B20" s="545">
        <v>139000</v>
      </c>
      <c r="C20" s="545">
        <v>0</v>
      </c>
      <c r="D20" s="545">
        <v>0</v>
      </c>
      <c r="E20" s="545">
        <v>0</v>
      </c>
      <c r="F20" s="545">
        <v>0</v>
      </c>
      <c r="G20" s="545">
        <f t="shared" ref="G20:G29" si="1">D20-E20-F20</f>
        <v>0</v>
      </c>
      <c r="H20" s="545">
        <v>0</v>
      </c>
    </row>
    <row r="21" spans="1:8" s="289" customFormat="1" x14ac:dyDescent="0.3">
      <c r="A21" s="546" t="s">
        <v>552</v>
      </c>
      <c r="B21" s="545">
        <v>142000</v>
      </c>
      <c r="C21" s="545">
        <v>142000</v>
      </c>
      <c r="D21" s="545">
        <v>0</v>
      </c>
      <c r="E21" s="545">
        <v>0</v>
      </c>
      <c r="F21" s="545">
        <v>0</v>
      </c>
      <c r="G21" s="545">
        <f t="shared" si="1"/>
        <v>0</v>
      </c>
      <c r="H21" s="545">
        <v>0</v>
      </c>
    </row>
    <row r="22" spans="1:8" s="289" customFormat="1" x14ac:dyDescent="0.3">
      <c r="A22" s="546" t="s">
        <v>553</v>
      </c>
      <c r="B22" s="545">
        <v>2000000</v>
      </c>
      <c r="C22" s="545">
        <v>2000000</v>
      </c>
      <c r="D22" s="545">
        <v>0</v>
      </c>
      <c r="E22" s="545">
        <f>B22-C22-D22</f>
        <v>0</v>
      </c>
      <c r="F22" s="545">
        <v>0</v>
      </c>
      <c r="G22" s="545">
        <f t="shared" si="1"/>
        <v>0</v>
      </c>
      <c r="H22" s="545">
        <v>0</v>
      </c>
    </row>
    <row r="23" spans="1:8" s="289" customFormat="1" x14ac:dyDescent="0.3">
      <c r="A23" s="546" t="s">
        <v>554</v>
      </c>
      <c r="B23" s="545">
        <v>3500000</v>
      </c>
      <c r="C23" s="545">
        <v>3500000</v>
      </c>
      <c r="D23" s="545">
        <v>0</v>
      </c>
      <c r="E23" s="545">
        <v>0</v>
      </c>
      <c r="F23" s="545">
        <v>0</v>
      </c>
      <c r="G23" s="545">
        <f t="shared" si="1"/>
        <v>0</v>
      </c>
      <c r="H23" s="545">
        <v>0</v>
      </c>
    </row>
    <row r="24" spans="1:8" s="289" customFormat="1" x14ac:dyDescent="0.3">
      <c r="A24" s="546" t="s">
        <v>555</v>
      </c>
      <c r="B24" s="545">
        <v>39988477</v>
      </c>
      <c r="C24" s="545">
        <v>39988477</v>
      </c>
      <c r="D24" s="545">
        <v>0</v>
      </c>
      <c r="E24" s="545">
        <f>B24-C24-D24</f>
        <v>0</v>
      </c>
      <c r="F24" s="545">
        <v>0</v>
      </c>
      <c r="G24" s="545">
        <f t="shared" si="1"/>
        <v>0</v>
      </c>
      <c r="H24" s="545">
        <v>0</v>
      </c>
    </row>
    <row r="25" spans="1:8" s="289" customFormat="1" x14ac:dyDescent="0.3">
      <c r="A25" s="546" t="s">
        <v>556</v>
      </c>
      <c r="B25" s="545">
        <v>40000000</v>
      </c>
      <c r="C25" s="545">
        <v>17346828</v>
      </c>
      <c r="D25" s="545">
        <v>22653172</v>
      </c>
      <c r="E25" s="545">
        <v>22653172</v>
      </c>
      <c r="F25" s="545">
        <v>0</v>
      </c>
      <c r="G25" s="545">
        <f t="shared" si="1"/>
        <v>0</v>
      </c>
      <c r="H25" s="545">
        <v>0</v>
      </c>
    </row>
    <row r="26" spans="1:8" s="289" customFormat="1" x14ac:dyDescent="0.3">
      <c r="A26" s="546" t="s">
        <v>565</v>
      </c>
      <c r="B26" s="545">
        <v>40000000</v>
      </c>
      <c r="C26" s="545">
        <v>0</v>
      </c>
      <c r="D26" s="545">
        <v>40000000</v>
      </c>
      <c r="E26" s="545">
        <v>40000000</v>
      </c>
      <c r="F26" s="545">
        <v>0</v>
      </c>
      <c r="G26" s="545">
        <f>D26-E26-F26</f>
        <v>0</v>
      </c>
      <c r="H26" s="545">
        <v>0</v>
      </c>
    </row>
    <row r="27" spans="1:8" x14ac:dyDescent="0.3">
      <c r="A27" s="546" t="s">
        <v>557</v>
      </c>
      <c r="B27" s="545">
        <v>6605710</v>
      </c>
      <c r="C27" s="545">
        <v>6605709</v>
      </c>
      <c r="D27" s="545">
        <v>0</v>
      </c>
      <c r="E27" s="545">
        <v>0</v>
      </c>
      <c r="F27" s="545">
        <v>0</v>
      </c>
      <c r="G27" s="545">
        <f t="shared" si="1"/>
        <v>0</v>
      </c>
      <c r="H27" s="545">
        <v>0</v>
      </c>
    </row>
    <row r="28" spans="1:8" x14ac:dyDescent="0.3">
      <c r="A28" s="546" t="s">
        <v>558</v>
      </c>
      <c r="B28" s="545">
        <v>96000000</v>
      </c>
      <c r="C28" s="545">
        <v>0</v>
      </c>
      <c r="D28" s="545">
        <v>96000000</v>
      </c>
      <c r="E28" s="545">
        <v>94610800</v>
      </c>
      <c r="F28" s="545">
        <v>1389200</v>
      </c>
      <c r="G28" s="545">
        <f t="shared" si="1"/>
        <v>0</v>
      </c>
      <c r="H28" s="545">
        <v>0</v>
      </c>
    </row>
    <row r="29" spans="1:8" s="289" customFormat="1" ht="31.2" x14ac:dyDescent="0.3">
      <c r="A29" s="546" t="s">
        <v>566</v>
      </c>
      <c r="B29" s="545">
        <v>2092000</v>
      </c>
      <c r="C29" s="545">
        <v>0</v>
      </c>
      <c r="D29" s="545">
        <v>2092000</v>
      </c>
      <c r="E29" s="545">
        <v>2092000</v>
      </c>
      <c r="F29" s="545">
        <v>0</v>
      </c>
      <c r="G29" s="545">
        <f t="shared" si="1"/>
        <v>0</v>
      </c>
      <c r="H29" s="545">
        <v>0</v>
      </c>
    </row>
  </sheetData>
  <mergeCells count="1">
    <mergeCell ref="A3:E3"/>
  </mergeCells>
  <pageMargins left="1" right="1" top="1" bottom="1" header="0.5" footer="0.5"/>
  <pageSetup paperSize="9" scale="66" fitToHeight="0" orientation="landscape" r:id="rId1"/>
  <rowBreaks count="1" manualBreakCount="1">
    <brk id="31"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360AC-757A-465F-B2BB-7B4C2FE8ECE9}">
  <sheetPr>
    <pageSetUpPr fitToPage="1"/>
  </sheetPr>
  <dimension ref="A1:E273"/>
  <sheetViews>
    <sheetView zoomScaleNormal="100" workbookViewId="0">
      <selection activeCell="D21" sqref="D21"/>
    </sheetView>
  </sheetViews>
  <sheetFormatPr defaultRowHeight="13.2" x14ac:dyDescent="0.25"/>
  <cols>
    <col min="1" max="1" width="8.109375" style="367" customWidth="1"/>
    <col min="2" max="2" width="41" style="367" customWidth="1"/>
    <col min="3" max="3" width="15.33203125" style="367" customWidth="1"/>
    <col min="4" max="4" width="15.33203125" style="367" bestFit="1" customWidth="1"/>
    <col min="5" max="5" width="14.88671875" style="367" customWidth="1"/>
    <col min="6" max="256" width="9.109375" style="367"/>
    <col min="257" max="257" width="8.109375" style="367" customWidth="1"/>
    <col min="258" max="258" width="41" style="367" customWidth="1"/>
    <col min="259" max="261" width="32.88671875" style="367" customWidth="1"/>
    <col min="262" max="512" width="9.109375" style="367"/>
    <col min="513" max="513" width="8.109375" style="367" customWidth="1"/>
    <col min="514" max="514" width="41" style="367" customWidth="1"/>
    <col min="515" max="517" width="32.88671875" style="367" customWidth="1"/>
    <col min="518" max="768" width="9.109375" style="367"/>
    <col min="769" max="769" width="8.109375" style="367" customWidth="1"/>
    <col min="770" max="770" width="41" style="367" customWidth="1"/>
    <col min="771" max="773" width="32.88671875" style="367" customWidth="1"/>
    <col min="774" max="1024" width="9.109375" style="367"/>
    <col min="1025" max="1025" width="8.109375" style="367" customWidth="1"/>
    <col min="1026" max="1026" width="41" style="367" customWidth="1"/>
    <col min="1027" max="1029" width="32.88671875" style="367" customWidth="1"/>
    <col min="1030" max="1280" width="9.109375" style="367"/>
    <col min="1281" max="1281" width="8.109375" style="367" customWidth="1"/>
    <col min="1282" max="1282" width="41" style="367" customWidth="1"/>
    <col min="1283" max="1285" width="32.88671875" style="367" customWidth="1"/>
    <col min="1286" max="1536" width="9.109375" style="367"/>
    <col min="1537" max="1537" width="8.109375" style="367" customWidth="1"/>
    <col min="1538" max="1538" width="41" style="367" customWidth="1"/>
    <col min="1539" max="1541" width="32.88671875" style="367" customWidth="1"/>
    <col min="1542" max="1792" width="9.109375" style="367"/>
    <col min="1793" max="1793" width="8.109375" style="367" customWidth="1"/>
    <col min="1794" max="1794" width="41" style="367" customWidth="1"/>
    <col min="1795" max="1797" width="32.88671875" style="367" customWidth="1"/>
    <col min="1798" max="2048" width="9.109375" style="367"/>
    <col min="2049" max="2049" width="8.109375" style="367" customWidth="1"/>
    <col min="2050" max="2050" width="41" style="367" customWidth="1"/>
    <col min="2051" max="2053" width="32.88671875" style="367" customWidth="1"/>
    <col min="2054" max="2304" width="9.109375" style="367"/>
    <col min="2305" max="2305" width="8.109375" style="367" customWidth="1"/>
    <col min="2306" max="2306" width="41" style="367" customWidth="1"/>
    <col min="2307" max="2309" width="32.88671875" style="367" customWidth="1"/>
    <col min="2310" max="2560" width="9.109375" style="367"/>
    <col min="2561" max="2561" width="8.109375" style="367" customWidth="1"/>
    <col min="2562" max="2562" width="41" style="367" customWidth="1"/>
    <col min="2563" max="2565" width="32.88671875" style="367" customWidth="1"/>
    <col min="2566" max="2816" width="9.109375" style="367"/>
    <col min="2817" max="2817" width="8.109375" style="367" customWidth="1"/>
    <col min="2818" max="2818" width="41" style="367" customWidth="1"/>
    <col min="2819" max="2821" width="32.88671875" style="367" customWidth="1"/>
    <col min="2822" max="3072" width="9.109375" style="367"/>
    <col min="3073" max="3073" width="8.109375" style="367" customWidth="1"/>
    <col min="3074" max="3074" width="41" style="367" customWidth="1"/>
    <col min="3075" max="3077" width="32.88671875" style="367" customWidth="1"/>
    <col min="3078" max="3328" width="9.109375" style="367"/>
    <col min="3329" max="3329" width="8.109375" style="367" customWidth="1"/>
    <col min="3330" max="3330" width="41" style="367" customWidth="1"/>
    <col min="3331" max="3333" width="32.88671875" style="367" customWidth="1"/>
    <col min="3334" max="3584" width="9.109375" style="367"/>
    <col min="3585" max="3585" width="8.109375" style="367" customWidth="1"/>
    <col min="3586" max="3586" width="41" style="367" customWidth="1"/>
    <col min="3587" max="3589" width="32.88671875" style="367" customWidth="1"/>
    <col min="3590" max="3840" width="9.109375" style="367"/>
    <col min="3841" max="3841" width="8.109375" style="367" customWidth="1"/>
    <col min="3842" max="3842" width="41" style="367" customWidth="1"/>
    <col min="3843" max="3845" width="32.88671875" style="367" customWidth="1"/>
    <col min="3846" max="4096" width="9.109375" style="367"/>
    <col min="4097" max="4097" width="8.109375" style="367" customWidth="1"/>
    <col min="4098" max="4098" width="41" style="367" customWidth="1"/>
    <col min="4099" max="4101" width="32.88671875" style="367" customWidth="1"/>
    <col min="4102" max="4352" width="9.109375" style="367"/>
    <col min="4353" max="4353" width="8.109375" style="367" customWidth="1"/>
    <col min="4354" max="4354" width="41" style="367" customWidth="1"/>
    <col min="4355" max="4357" width="32.88671875" style="367" customWidth="1"/>
    <col min="4358" max="4608" width="9.109375" style="367"/>
    <col min="4609" max="4609" width="8.109375" style="367" customWidth="1"/>
    <col min="4610" max="4610" width="41" style="367" customWidth="1"/>
    <col min="4611" max="4613" width="32.88671875" style="367" customWidth="1"/>
    <col min="4614" max="4864" width="9.109375" style="367"/>
    <col min="4865" max="4865" width="8.109375" style="367" customWidth="1"/>
    <col min="4866" max="4866" width="41" style="367" customWidth="1"/>
    <col min="4867" max="4869" width="32.88671875" style="367" customWidth="1"/>
    <col min="4870" max="5120" width="9.109375" style="367"/>
    <col min="5121" max="5121" width="8.109375" style="367" customWidth="1"/>
    <col min="5122" max="5122" width="41" style="367" customWidth="1"/>
    <col min="5123" max="5125" width="32.88671875" style="367" customWidth="1"/>
    <col min="5126" max="5376" width="9.109375" style="367"/>
    <col min="5377" max="5377" width="8.109375" style="367" customWidth="1"/>
    <col min="5378" max="5378" width="41" style="367" customWidth="1"/>
    <col min="5379" max="5381" width="32.88671875" style="367" customWidth="1"/>
    <col min="5382" max="5632" width="9.109375" style="367"/>
    <col min="5633" max="5633" width="8.109375" style="367" customWidth="1"/>
    <col min="5634" max="5634" width="41" style="367" customWidth="1"/>
    <col min="5635" max="5637" width="32.88671875" style="367" customWidth="1"/>
    <col min="5638" max="5888" width="9.109375" style="367"/>
    <col min="5889" max="5889" width="8.109375" style="367" customWidth="1"/>
    <col min="5890" max="5890" width="41" style="367" customWidth="1"/>
    <col min="5891" max="5893" width="32.88671875" style="367" customWidth="1"/>
    <col min="5894" max="6144" width="9.109375" style="367"/>
    <col min="6145" max="6145" width="8.109375" style="367" customWidth="1"/>
    <col min="6146" max="6146" width="41" style="367" customWidth="1"/>
    <col min="6147" max="6149" width="32.88671875" style="367" customWidth="1"/>
    <col min="6150" max="6400" width="9.109375" style="367"/>
    <col min="6401" max="6401" width="8.109375" style="367" customWidth="1"/>
    <col min="6402" max="6402" width="41" style="367" customWidth="1"/>
    <col min="6403" max="6405" width="32.88671875" style="367" customWidth="1"/>
    <col min="6406" max="6656" width="9.109375" style="367"/>
    <col min="6657" max="6657" width="8.109375" style="367" customWidth="1"/>
    <col min="6658" max="6658" width="41" style="367" customWidth="1"/>
    <col min="6659" max="6661" width="32.88671875" style="367" customWidth="1"/>
    <col min="6662" max="6912" width="9.109375" style="367"/>
    <col min="6913" max="6913" width="8.109375" style="367" customWidth="1"/>
    <col min="6914" max="6914" width="41" style="367" customWidth="1"/>
    <col min="6915" max="6917" width="32.88671875" style="367" customWidth="1"/>
    <col min="6918" max="7168" width="9.109375" style="367"/>
    <col min="7169" max="7169" width="8.109375" style="367" customWidth="1"/>
    <col min="7170" max="7170" width="41" style="367" customWidth="1"/>
    <col min="7171" max="7173" width="32.88671875" style="367" customWidth="1"/>
    <col min="7174" max="7424" width="9.109375" style="367"/>
    <col min="7425" max="7425" width="8.109375" style="367" customWidth="1"/>
    <col min="7426" max="7426" width="41" style="367" customWidth="1"/>
    <col min="7427" max="7429" width="32.88671875" style="367" customWidth="1"/>
    <col min="7430" max="7680" width="9.109375" style="367"/>
    <col min="7681" max="7681" width="8.109375" style="367" customWidth="1"/>
    <col min="7682" max="7682" width="41" style="367" customWidth="1"/>
    <col min="7683" max="7685" width="32.88671875" style="367" customWidth="1"/>
    <col min="7686" max="7936" width="9.109375" style="367"/>
    <col min="7937" max="7937" width="8.109375" style="367" customWidth="1"/>
    <col min="7938" max="7938" width="41" style="367" customWidth="1"/>
    <col min="7939" max="7941" width="32.88671875" style="367" customWidth="1"/>
    <col min="7942" max="8192" width="9.109375" style="367"/>
    <col min="8193" max="8193" width="8.109375" style="367" customWidth="1"/>
    <col min="8194" max="8194" width="41" style="367" customWidth="1"/>
    <col min="8195" max="8197" width="32.88671875" style="367" customWidth="1"/>
    <col min="8198" max="8448" width="9.109375" style="367"/>
    <col min="8449" max="8449" width="8.109375" style="367" customWidth="1"/>
    <col min="8450" max="8450" width="41" style="367" customWidth="1"/>
    <col min="8451" max="8453" width="32.88671875" style="367" customWidth="1"/>
    <col min="8454" max="8704" width="9.109375" style="367"/>
    <col min="8705" max="8705" width="8.109375" style="367" customWidth="1"/>
    <col min="8706" max="8706" width="41" style="367" customWidth="1"/>
    <col min="8707" max="8709" width="32.88671875" style="367" customWidth="1"/>
    <col min="8710" max="8960" width="9.109375" style="367"/>
    <col min="8961" max="8961" width="8.109375" style="367" customWidth="1"/>
    <col min="8962" max="8962" width="41" style="367" customWidth="1"/>
    <col min="8963" max="8965" width="32.88671875" style="367" customWidth="1"/>
    <col min="8966" max="9216" width="9.109375" style="367"/>
    <col min="9217" max="9217" width="8.109375" style="367" customWidth="1"/>
    <col min="9218" max="9218" width="41" style="367" customWidth="1"/>
    <col min="9219" max="9221" width="32.88671875" style="367" customWidth="1"/>
    <col min="9222" max="9472" width="9.109375" style="367"/>
    <col min="9473" max="9473" width="8.109375" style="367" customWidth="1"/>
    <col min="9474" max="9474" width="41" style="367" customWidth="1"/>
    <col min="9475" max="9477" width="32.88671875" style="367" customWidth="1"/>
    <col min="9478" max="9728" width="9.109375" style="367"/>
    <col min="9729" max="9729" width="8.109375" style="367" customWidth="1"/>
    <col min="9730" max="9730" width="41" style="367" customWidth="1"/>
    <col min="9731" max="9733" width="32.88671875" style="367" customWidth="1"/>
    <col min="9734" max="9984" width="9.109375" style="367"/>
    <col min="9985" max="9985" width="8.109375" style="367" customWidth="1"/>
    <col min="9986" max="9986" width="41" style="367" customWidth="1"/>
    <col min="9987" max="9989" width="32.88671875" style="367" customWidth="1"/>
    <col min="9990" max="10240" width="9.109375" style="367"/>
    <col min="10241" max="10241" width="8.109375" style="367" customWidth="1"/>
    <col min="10242" max="10242" width="41" style="367" customWidth="1"/>
    <col min="10243" max="10245" width="32.88671875" style="367" customWidth="1"/>
    <col min="10246" max="10496" width="9.109375" style="367"/>
    <col min="10497" max="10497" width="8.109375" style="367" customWidth="1"/>
    <col min="10498" max="10498" width="41" style="367" customWidth="1"/>
    <col min="10499" max="10501" width="32.88671875" style="367" customWidth="1"/>
    <col min="10502" max="10752" width="9.109375" style="367"/>
    <col min="10753" max="10753" width="8.109375" style="367" customWidth="1"/>
    <col min="10754" max="10754" width="41" style="367" customWidth="1"/>
    <col min="10755" max="10757" width="32.88671875" style="367" customWidth="1"/>
    <col min="10758" max="11008" width="9.109375" style="367"/>
    <col min="11009" max="11009" width="8.109375" style="367" customWidth="1"/>
    <col min="11010" max="11010" width="41" style="367" customWidth="1"/>
    <col min="11011" max="11013" width="32.88671875" style="367" customWidth="1"/>
    <col min="11014" max="11264" width="9.109375" style="367"/>
    <col min="11265" max="11265" width="8.109375" style="367" customWidth="1"/>
    <col min="11266" max="11266" width="41" style="367" customWidth="1"/>
    <col min="11267" max="11269" width="32.88671875" style="367" customWidth="1"/>
    <col min="11270" max="11520" width="9.109375" style="367"/>
    <col min="11521" max="11521" width="8.109375" style="367" customWidth="1"/>
    <col min="11522" max="11522" width="41" style="367" customWidth="1"/>
    <col min="11523" max="11525" width="32.88671875" style="367" customWidth="1"/>
    <col min="11526" max="11776" width="9.109375" style="367"/>
    <col min="11777" max="11777" width="8.109375" style="367" customWidth="1"/>
    <col min="11778" max="11778" width="41" style="367" customWidth="1"/>
    <col min="11779" max="11781" width="32.88671875" style="367" customWidth="1"/>
    <col min="11782" max="12032" width="9.109375" style="367"/>
    <col min="12033" max="12033" width="8.109375" style="367" customWidth="1"/>
    <col min="12034" max="12034" width="41" style="367" customWidth="1"/>
    <col min="12035" max="12037" width="32.88671875" style="367" customWidth="1"/>
    <col min="12038" max="12288" width="9.109375" style="367"/>
    <col min="12289" max="12289" width="8.109375" style="367" customWidth="1"/>
    <col min="12290" max="12290" width="41" style="367" customWidth="1"/>
    <col min="12291" max="12293" width="32.88671875" style="367" customWidth="1"/>
    <col min="12294" max="12544" width="9.109375" style="367"/>
    <col min="12545" max="12545" width="8.109375" style="367" customWidth="1"/>
    <col min="12546" max="12546" width="41" style="367" customWidth="1"/>
    <col min="12547" max="12549" width="32.88671875" style="367" customWidth="1"/>
    <col min="12550" max="12800" width="9.109375" style="367"/>
    <col min="12801" max="12801" width="8.109375" style="367" customWidth="1"/>
    <col min="12802" max="12802" width="41" style="367" customWidth="1"/>
    <col min="12803" max="12805" width="32.88671875" style="367" customWidth="1"/>
    <col min="12806" max="13056" width="9.109375" style="367"/>
    <col min="13057" max="13057" width="8.109375" style="367" customWidth="1"/>
    <col min="13058" max="13058" width="41" style="367" customWidth="1"/>
    <col min="13059" max="13061" width="32.88671875" style="367" customWidth="1"/>
    <col min="13062" max="13312" width="9.109375" style="367"/>
    <col min="13313" max="13313" width="8.109375" style="367" customWidth="1"/>
    <col min="13314" max="13314" width="41" style="367" customWidth="1"/>
    <col min="13315" max="13317" width="32.88671875" style="367" customWidth="1"/>
    <col min="13318" max="13568" width="9.109375" style="367"/>
    <col min="13569" max="13569" width="8.109375" style="367" customWidth="1"/>
    <col min="13570" max="13570" width="41" style="367" customWidth="1"/>
    <col min="13571" max="13573" width="32.88671875" style="367" customWidth="1"/>
    <col min="13574" max="13824" width="9.109375" style="367"/>
    <col min="13825" max="13825" width="8.109375" style="367" customWidth="1"/>
    <col min="13826" max="13826" width="41" style="367" customWidth="1"/>
    <col min="13827" max="13829" width="32.88671875" style="367" customWidth="1"/>
    <col min="13830" max="14080" width="9.109375" style="367"/>
    <col min="14081" max="14081" width="8.109375" style="367" customWidth="1"/>
    <col min="14082" max="14082" width="41" style="367" customWidth="1"/>
    <col min="14083" max="14085" width="32.88671875" style="367" customWidth="1"/>
    <col min="14086" max="14336" width="9.109375" style="367"/>
    <col min="14337" max="14337" width="8.109375" style="367" customWidth="1"/>
    <col min="14338" max="14338" width="41" style="367" customWidth="1"/>
    <col min="14339" max="14341" width="32.88671875" style="367" customWidth="1"/>
    <col min="14342" max="14592" width="9.109375" style="367"/>
    <col min="14593" max="14593" width="8.109375" style="367" customWidth="1"/>
    <col min="14594" max="14594" width="41" style="367" customWidth="1"/>
    <col min="14595" max="14597" width="32.88671875" style="367" customWidth="1"/>
    <col min="14598" max="14848" width="9.109375" style="367"/>
    <col min="14849" max="14849" width="8.109375" style="367" customWidth="1"/>
    <col min="14850" max="14850" width="41" style="367" customWidth="1"/>
    <col min="14851" max="14853" width="32.88671875" style="367" customWidth="1"/>
    <col min="14854" max="15104" width="9.109375" style="367"/>
    <col min="15105" max="15105" width="8.109375" style="367" customWidth="1"/>
    <col min="15106" max="15106" width="41" style="367" customWidth="1"/>
    <col min="15107" max="15109" width="32.88671875" style="367" customWidth="1"/>
    <col min="15110" max="15360" width="9.109375" style="367"/>
    <col min="15361" max="15361" width="8.109375" style="367" customWidth="1"/>
    <col min="15362" max="15362" width="41" style="367" customWidth="1"/>
    <col min="15363" max="15365" width="32.88671875" style="367" customWidth="1"/>
    <col min="15366" max="15616" width="9.109375" style="367"/>
    <col min="15617" max="15617" width="8.109375" style="367" customWidth="1"/>
    <col min="15618" max="15618" width="41" style="367" customWidth="1"/>
    <col min="15619" max="15621" width="32.88671875" style="367" customWidth="1"/>
    <col min="15622" max="15872" width="9.109375" style="367"/>
    <col min="15873" max="15873" width="8.109375" style="367" customWidth="1"/>
    <col min="15874" max="15874" width="41" style="367" customWidth="1"/>
    <col min="15875" max="15877" width="32.88671875" style="367" customWidth="1"/>
    <col min="15878" max="16128" width="9.109375" style="367"/>
    <col min="16129" max="16129" width="8.109375" style="367" customWidth="1"/>
    <col min="16130" max="16130" width="41" style="367" customWidth="1"/>
    <col min="16131" max="16133" width="32.88671875" style="367" customWidth="1"/>
    <col min="16134" max="16384" width="9.109375" style="367"/>
  </cols>
  <sheetData>
    <row r="1" spans="1:5" ht="13.8" x14ac:dyDescent="0.25">
      <c r="E1" s="238" t="s">
        <v>1981</v>
      </c>
    </row>
    <row r="3" spans="1:5" ht="15" x14ac:dyDescent="0.25">
      <c r="A3" s="604" t="s">
        <v>900</v>
      </c>
      <c r="B3" s="605"/>
      <c r="C3" s="605"/>
      <c r="D3" s="605"/>
      <c r="E3" s="605"/>
    </row>
    <row r="4" spans="1:5" ht="30" x14ac:dyDescent="0.25">
      <c r="A4" s="385" t="s">
        <v>852</v>
      </c>
      <c r="B4" s="385" t="s">
        <v>442</v>
      </c>
      <c r="C4" s="371" t="s">
        <v>901</v>
      </c>
      <c r="D4" s="385" t="s">
        <v>902</v>
      </c>
      <c r="E4" s="371" t="s">
        <v>903</v>
      </c>
    </row>
    <row r="5" spans="1:5" ht="26.4" x14ac:dyDescent="0.25">
      <c r="A5" s="386" t="s">
        <v>854</v>
      </c>
      <c r="B5" s="387" t="s">
        <v>904</v>
      </c>
      <c r="C5" s="388">
        <v>821009668</v>
      </c>
      <c r="D5" s="388">
        <v>0</v>
      </c>
      <c r="E5" s="388">
        <v>821009668</v>
      </c>
    </row>
    <row r="6" spans="1:5" x14ac:dyDescent="0.25">
      <c r="A6" s="386" t="s">
        <v>905</v>
      </c>
      <c r="B6" s="387" t="s">
        <v>906</v>
      </c>
      <c r="C6" s="388">
        <v>0</v>
      </c>
      <c r="D6" s="388">
        <v>0</v>
      </c>
      <c r="E6" s="388">
        <v>0</v>
      </c>
    </row>
    <row r="7" spans="1:5" x14ac:dyDescent="0.25">
      <c r="A7" s="386" t="s">
        <v>856</v>
      </c>
      <c r="B7" s="387" t="s">
        <v>907</v>
      </c>
      <c r="C7" s="388">
        <v>16865561</v>
      </c>
      <c r="D7" s="388">
        <v>0</v>
      </c>
      <c r="E7" s="388">
        <v>16865561</v>
      </c>
    </row>
    <row r="8" spans="1:5" ht="26.4" x14ac:dyDescent="0.25">
      <c r="A8" s="386" t="s">
        <v>858</v>
      </c>
      <c r="B8" s="387" t="s">
        <v>908</v>
      </c>
      <c r="C8" s="388">
        <v>3543932</v>
      </c>
      <c r="D8" s="388">
        <v>0</v>
      </c>
      <c r="E8" s="388">
        <v>3543932</v>
      </c>
    </row>
    <row r="9" spans="1:5" x14ac:dyDescent="0.25">
      <c r="A9" s="386" t="s">
        <v>860</v>
      </c>
      <c r="B9" s="387" t="s">
        <v>909</v>
      </c>
      <c r="C9" s="388">
        <v>0</v>
      </c>
      <c r="D9" s="388">
        <v>0</v>
      </c>
      <c r="E9" s="388">
        <v>0</v>
      </c>
    </row>
    <row r="10" spans="1:5" x14ac:dyDescent="0.25">
      <c r="A10" s="386" t="s">
        <v>862</v>
      </c>
      <c r="B10" s="387" t="s">
        <v>910</v>
      </c>
      <c r="C10" s="388">
        <v>13936115</v>
      </c>
      <c r="D10" s="388">
        <v>0</v>
      </c>
      <c r="E10" s="388">
        <v>13936115</v>
      </c>
    </row>
    <row r="11" spans="1:5" x14ac:dyDescent="0.25">
      <c r="A11" s="386" t="s">
        <v>864</v>
      </c>
      <c r="B11" s="387" t="s">
        <v>911</v>
      </c>
      <c r="C11" s="388">
        <v>33820254</v>
      </c>
      <c r="D11" s="388">
        <v>0</v>
      </c>
      <c r="E11" s="388">
        <v>33820254</v>
      </c>
    </row>
    <row r="12" spans="1:5" x14ac:dyDescent="0.25">
      <c r="A12" s="386" t="s">
        <v>912</v>
      </c>
      <c r="B12" s="387" t="s">
        <v>913</v>
      </c>
      <c r="C12" s="388">
        <v>0</v>
      </c>
      <c r="D12" s="388">
        <v>0</v>
      </c>
      <c r="E12" s="388">
        <v>0</v>
      </c>
    </row>
    <row r="13" spans="1:5" x14ac:dyDescent="0.25">
      <c r="A13" s="386" t="s">
        <v>914</v>
      </c>
      <c r="B13" s="387" t="s">
        <v>915</v>
      </c>
      <c r="C13" s="388">
        <v>3934749</v>
      </c>
      <c r="D13" s="388">
        <v>0</v>
      </c>
      <c r="E13" s="388">
        <v>3934749</v>
      </c>
    </row>
    <row r="14" spans="1:5" x14ac:dyDescent="0.25">
      <c r="A14" s="386" t="s">
        <v>916</v>
      </c>
      <c r="B14" s="387" t="s">
        <v>917</v>
      </c>
      <c r="C14" s="388">
        <v>1249896</v>
      </c>
      <c r="D14" s="388">
        <v>0</v>
      </c>
      <c r="E14" s="388">
        <v>1249896</v>
      </c>
    </row>
    <row r="15" spans="1:5" x14ac:dyDescent="0.25">
      <c r="A15" s="386" t="s">
        <v>918</v>
      </c>
      <c r="B15" s="387" t="s">
        <v>919</v>
      </c>
      <c r="C15" s="388">
        <v>0</v>
      </c>
      <c r="D15" s="388">
        <v>0</v>
      </c>
      <c r="E15" s="388">
        <v>0</v>
      </c>
    </row>
    <row r="16" spans="1:5" x14ac:dyDescent="0.25">
      <c r="A16" s="386" t="s">
        <v>920</v>
      </c>
      <c r="B16" s="387" t="s">
        <v>921</v>
      </c>
      <c r="C16" s="388">
        <v>0</v>
      </c>
      <c r="D16" s="388">
        <v>0</v>
      </c>
      <c r="E16" s="388">
        <v>0</v>
      </c>
    </row>
    <row r="17" spans="1:5" ht="26.4" x14ac:dyDescent="0.25">
      <c r="A17" s="386" t="s">
        <v>922</v>
      </c>
      <c r="B17" s="387" t="s">
        <v>923</v>
      </c>
      <c r="C17" s="388">
        <v>24381259</v>
      </c>
      <c r="D17" s="388">
        <v>0</v>
      </c>
      <c r="E17" s="388">
        <v>24381259</v>
      </c>
    </row>
    <row r="18" spans="1:5" x14ac:dyDescent="0.25">
      <c r="A18" s="386" t="s">
        <v>924</v>
      </c>
      <c r="B18" s="387" t="s">
        <v>925</v>
      </c>
      <c r="C18" s="388">
        <v>0</v>
      </c>
      <c r="D18" s="388">
        <v>0</v>
      </c>
      <c r="E18" s="388">
        <v>0</v>
      </c>
    </row>
    <row r="19" spans="1:5" ht="26.4" x14ac:dyDescent="0.25">
      <c r="A19" s="386" t="s">
        <v>890</v>
      </c>
      <c r="B19" s="387" t="s">
        <v>926</v>
      </c>
      <c r="C19" s="388">
        <v>918741434</v>
      </c>
      <c r="D19" s="388">
        <v>0</v>
      </c>
      <c r="E19" s="388">
        <v>918741434</v>
      </c>
    </row>
    <row r="20" spans="1:5" x14ac:dyDescent="0.25">
      <c r="A20" s="386" t="s">
        <v>866</v>
      </c>
      <c r="B20" s="387" t="s">
        <v>927</v>
      </c>
      <c r="C20" s="388">
        <v>37656002</v>
      </c>
      <c r="D20" s="388">
        <v>0</v>
      </c>
      <c r="E20" s="388">
        <v>37656002</v>
      </c>
    </row>
    <row r="21" spans="1:5" ht="39.6" x14ac:dyDescent="0.25">
      <c r="A21" s="386" t="s">
        <v>928</v>
      </c>
      <c r="B21" s="387" t="s">
        <v>929</v>
      </c>
      <c r="C21" s="388">
        <v>14199556</v>
      </c>
      <c r="D21" s="388">
        <v>0</v>
      </c>
      <c r="E21" s="388">
        <v>14199556</v>
      </c>
    </row>
    <row r="22" spans="1:5" x14ac:dyDescent="0.25">
      <c r="A22" s="386" t="s">
        <v>868</v>
      </c>
      <c r="B22" s="387" t="s">
        <v>930</v>
      </c>
      <c r="C22" s="388">
        <v>32919919</v>
      </c>
      <c r="D22" s="388">
        <v>0</v>
      </c>
      <c r="E22" s="388">
        <v>32919919</v>
      </c>
    </row>
    <row r="23" spans="1:5" x14ac:dyDescent="0.25">
      <c r="A23" s="386" t="s">
        <v>931</v>
      </c>
      <c r="B23" s="387" t="s">
        <v>932</v>
      </c>
      <c r="C23" s="388">
        <v>84775477</v>
      </c>
      <c r="D23" s="388">
        <v>0</v>
      </c>
      <c r="E23" s="388">
        <v>84775477</v>
      </c>
    </row>
    <row r="24" spans="1:5" x14ac:dyDescent="0.25">
      <c r="A24" s="389" t="s">
        <v>892</v>
      </c>
      <c r="B24" s="390" t="s">
        <v>933</v>
      </c>
      <c r="C24" s="391">
        <v>1003516911</v>
      </c>
      <c r="D24" s="391">
        <v>0</v>
      </c>
      <c r="E24" s="391">
        <v>1003516911</v>
      </c>
    </row>
    <row r="25" spans="1:5" ht="26.4" x14ac:dyDescent="0.25">
      <c r="A25" s="389" t="s">
        <v>934</v>
      </c>
      <c r="B25" s="390" t="s">
        <v>935</v>
      </c>
      <c r="C25" s="391">
        <v>134888546</v>
      </c>
      <c r="D25" s="391">
        <v>0</v>
      </c>
      <c r="E25" s="391">
        <v>134888546</v>
      </c>
    </row>
    <row r="26" spans="1:5" x14ac:dyDescent="0.25">
      <c r="A26" s="386" t="s">
        <v>870</v>
      </c>
      <c r="B26" s="387" t="s">
        <v>936</v>
      </c>
      <c r="C26" s="388">
        <v>126497869</v>
      </c>
      <c r="D26" s="388">
        <v>0</v>
      </c>
      <c r="E26" s="388">
        <v>126497869</v>
      </c>
    </row>
    <row r="27" spans="1:5" x14ac:dyDescent="0.25">
      <c r="A27" s="386" t="s">
        <v>937</v>
      </c>
      <c r="B27" s="387" t="s">
        <v>938</v>
      </c>
      <c r="C27" s="388">
        <v>45000</v>
      </c>
      <c r="D27" s="388">
        <v>0</v>
      </c>
      <c r="E27" s="388">
        <v>45000</v>
      </c>
    </row>
    <row r="28" spans="1:5" x14ac:dyDescent="0.25">
      <c r="A28" s="386" t="s">
        <v>939</v>
      </c>
      <c r="B28" s="387" t="s">
        <v>940</v>
      </c>
      <c r="C28" s="388">
        <v>23291</v>
      </c>
      <c r="D28" s="388">
        <v>0</v>
      </c>
      <c r="E28" s="388">
        <v>23291</v>
      </c>
    </row>
    <row r="29" spans="1:5" x14ac:dyDescent="0.25">
      <c r="A29" s="386" t="s">
        <v>941</v>
      </c>
      <c r="B29" s="387" t="s">
        <v>942</v>
      </c>
      <c r="C29" s="388">
        <v>2738093</v>
      </c>
      <c r="D29" s="388">
        <v>0</v>
      </c>
      <c r="E29" s="388">
        <v>2738093</v>
      </c>
    </row>
    <row r="30" spans="1:5" ht="39.6" x14ac:dyDescent="0.25">
      <c r="A30" s="386" t="s">
        <v>943</v>
      </c>
      <c r="B30" s="387" t="s">
        <v>944</v>
      </c>
      <c r="C30" s="388">
        <v>0</v>
      </c>
      <c r="D30" s="388">
        <v>0</v>
      </c>
      <c r="E30" s="388">
        <v>0</v>
      </c>
    </row>
    <row r="31" spans="1:5" ht="26.4" x14ac:dyDescent="0.25">
      <c r="A31" s="386" t="s">
        <v>945</v>
      </c>
      <c r="B31" s="387" t="s">
        <v>946</v>
      </c>
      <c r="C31" s="388">
        <v>5584293</v>
      </c>
      <c r="D31" s="388">
        <v>0</v>
      </c>
      <c r="E31" s="388">
        <v>5584293</v>
      </c>
    </row>
    <row r="32" spans="1:5" x14ac:dyDescent="0.25">
      <c r="A32" s="386" t="s">
        <v>947</v>
      </c>
      <c r="B32" s="387" t="s">
        <v>948</v>
      </c>
      <c r="C32" s="388">
        <v>3499360</v>
      </c>
      <c r="D32" s="388">
        <v>0</v>
      </c>
      <c r="E32" s="388">
        <v>3499360</v>
      </c>
    </row>
    <row r="33" spans="1:5" x14ac:dyDescent="0.25">
      <c r="A33" s="386" t="s">
        <v>949</v>
      </c>
      <c r="B33" s="387" t="s">
        <v>950</v>
      </c>
      <c r="C33" s="388">
        <v>42116900</v>
      </c>
      <c r="D33" s="388">
        <v>0</v>
      </c>
      <c r="E33" s="388">
        <v>42116900</v>
      </c>
    </row>
    <row r="34" spans="1:5" x14ac:dyDescent="0.25">
      <c r="A34" s="386" t="s">
        <v>951</v>
      </c>
      <c r="B34" s="387" t="s">
        <v>952</v>
      </c>
      <c r="C34" s="388">
        <v>0</v>
      </c>
      <c r="D34" s="388">
        <v>0</v>
      </c>
      <c r="E34" s="388">
        <v>0</v>
      </c>
    </row>
    <row r="35" spans="1:5" x14ac:dyDescent="0.25">
      <c r="A35" s="386" t="s">
        <v>953</v>
      </c>
      <c r="B35" s="387" t="s">
        <v>954</v>
      </c>
      <c r="C35" s="388">
        <v>45616260</v>
      </c>
      <c r="D35" s="388">
        <v>0</v>
      </c>
      <c r="E35" s="388">
        <v>45616260</v>
      </c>
    </row>
    <row r="36" spans="1:5" x14ac:dyDescent="0.25">
      <c r="A36" s="386" t="s">
        <v>955</v>
      </c>
      <c r="B36" s="387" t="s">
        <v>956</v>
      </c>
      <c r="C36" s="388">
        <v>8913552</v>
      </c>
      <c r="D36" s="388">
        <v>0</v>
      </c>
      <c r="E36" s="388">
        <v>8913552</v>
      </c>
    </row>
    <row r="37" spans="1:5" x14ac:dyDescent="0.25">
      <c r="A37" s="386" t="s">
        <v>957</v>
      </c>
      <c r="B37" s="387" t="s">
        <v>958</v>
      </c>
      <c r="C37" s="388">
        <v>17005516</v>
      </c>
      <c r="D37" s="388">
        <v>0</v>
      </c>
      <c r="E37" s="388">
        <v>17005516</v>
      </c>
    </row>
    <row r="38" spans="1:5" x14ac:dyDescent="0.25">
      <c r="A38" s="386" t="s">
        <v>872</v>
      </c>
      <c r="B38" s="387" t="s">
        <v>959</v>
      </c>
      <c r="C38" s="388">
        <v>25919068</v>
      </c>
      <c r="D38" s="388">
        <v>0</v>
      </c>
      <c r="E38" s="388">
        <v>25919068</v>
      </c>
    </row>
    <row r="39" spans="1:5" x14ac:dyDescent="0.25">
      <c r="A39" s="386" t="s">
        <v>894</v>
      </c>
      <c r="B39" s="387" t="s">
        <v>960</v>
      </c>
      <c r="C39" s="388">
        <v>136643931</v>
      </c>
      <c r="D39" s="388">
        <v>0</v>
      </c>
      <c r="E39" s="388">
        <v>136643931</v>
      </c>
    </row>
    <row r="40" spans="1:5" x14ac:dyDescent="0.25">
      <c r="A40" s="386" t="s">
        <v>961</v>
      </c>
      <c r="B40" s="387" t="s">
        <v>962</v>
      </c>
      <c r="C40" s="388">
        <v>278012425</v>
      </c>
      <c r="D40" s="388">
        <v>0</v>
      </c>
      <c r="E40" s="388">
        <v>278012425</v>
      </c>
    </row>
    <row r="41" spans="1:5" x14ac:dyDescent="0.25">
      <c r="A41" s="386" t="s">
        <v>963</v>
      </c>
      <c r="B41" s="387" t="s">
        <v>964</v>
      </c>
      <c r="C41" s="388">
        <v>34929411</v>
      </c>
      <c r="D41" s="388">
        <v>0</v>
      </c>
      <c r="E41" s="388">
        <v>34929411</v>
      </c>
    </row>
    <row r="42" spans="1:5" ht="39.6" x14ac:dyDescent="0.25">
      <c r="A42" s="386" t="s">
        <v>965</v>
      </c>
      <c r="B42" s="387" t="s">
        <v>966</v>
      </c>
      <c r="C42" s="388">
        <v>0</v>
      </c>
      <c r="D42" s="388">
        <v>0</v>
      </c>
      <c r="E42" s="388">
        <v>0</v>
      </c>
    </row>
    <row r="43" spans="1:5" x14ac:dyDescent="0.25">
      <c r="A43" s="386" t="s">
        <v>874</v>
      </c>
      <c r="B43" s="387" t="s">
        <v>967</v>
      </c>
      <c r="C43" s="388">
        <v>76153171</v>
      </c>
      <c r="D43" s="388">
        <v>0</v>
      </c>
      <c r="E43" s="388">
        <v>76153171</v>
      </c>
    </row>
    <row r="44" spans="1:5" x14ac:dyDescent="0.25">
      <c r="A44" s="386" t="s">
        <v>876</v>
      </c>
      <c r="B44" s="387" t="s">
        <v>968</v>
      </c>
      <c r="C44" s="388">
        <v>169677659</v>
      </c>
      <c r="D44" s="388">
        <v>0</v>
      </c>
      <c r="E44" s="388">
        <v>169677659</v>
      </c>
    </row>
    <row r="45" spans="1:5" x14ac:dyDescent="0.25">
      <c r="A45" s="386" t="s">
        <v>896</v>
      </c>
      <c r="B45" s="387" t="s">
        <v>969</v>
      </c>
      <c r="C45" s="388">
        <v>160020719</v>
      </c>
      <c r="D45" s="388">
        <v>0</v>
      </c>
      <c r="E45" s="388">
        <v>160020719</v>
      </c>
    </row>
    <row r="46" spans="1:5" ht="26.4" x14ac:dyDescent="0.25">
      <c r="A46" s="386" t="s">
        <v>878</v>
      </c>
      <c r="B46" s="387" t="s">
        <v>970</v>
      </c>
      <c r="C46" s="388">
        <v>56941587</v>
      </c>
      <c r="D46" s="388">
        <v>0</v>
      </c>
      <c r="E46" s="388">
        <v>56941587</v>
      </c>
    </row>
    <row r="47" spans="1:5" x14ac:dyDescent="0.25">
      <c r="A47" s="386" t="s">
        <v>880</v>
      </c>
      <c r="B47" s="387" t="s">
        <v>971</v>
      </c>
      <c r="C47" s="388">
        <v>438247112</v>
      </c>
      <c r="D47" s="388">
        <v>0</v>
      </c>
      <c r="E47" s="388">
        <v>438247112</v>
      </c>
    </row>
    <row r="48" spans="1:5" x14ac:dyDescent="0.25">
      <c r="A48" s="386" t="s">
        <v>972</v>
      </c>
      <c r="B48" s="387" t="s">
        <v>973</v>
      </c>
      <c r="C48" s="388">
        <v>3793951</v>
      </c>
      <c r="D48" s="388">
        <v>0</v>
      </c>
      <c r="E48" s="388">
        <v>3793951</v>
      </c>
    </row>
    <row r="49" spans="1:5" ht="26.4" x14ac:dyDescent="0.25">
      <c r="A49" s="386" t="s">
        <v>974</v>
      </c>
      <c r="B49" s="387" t="s">
        <v>975</v>
      </c>
      <c r="C49" s="388">
        <v>1190605296</v>
      </c>
      <c r="D49" s="388">
        <v>0</v>
      </c>
      <c r="E49" s="388">
        <v>1190605296</v>
      </c>
    </row>
    <row r="50" spans="1:5" x14ac:dyDescent="0.25">
      <c r="A50" s="386" t="s">
        <v>882</v>
      </c>
      <c r="B50" s="387" t="s">
        <v>976</v>
      </c>
      <c r="C50" s="388">
        <v>973190</v>
      </c>
      <c r="D50" s="388">
        <v>0</v>
      </c>
      <c r="E50" s="388">
        <v>973190</v>
      </c>
    </row>
    <row r="51" spans="1:5" x14ac:dyDescent="0.25">
      <c r="A51" s="386" t="s">
        <v>977</v>
      </c>
      <c r="B51" s="387" t="s">
        <v>978</v>
      </c>
      <c r="C51" s="388">
        <v>3503522</v>
      </c>
      <c r="D51" s="388">
        <v>0</v>
      </c>
      <c r="E51" s="388">
        <v>3503522</v>
      </c>
    </row>
    <row r="52" spans="1:5" ht="26.4" x14ac:dyDescent="0.25">
      <c r="A52" s="386" t="s">
        <v>979</v>
      </c>
      <c r="B52" s="387" t="s">
        <v>980</v>
      </c>
      <c r="C52" s="388">
        <v>4476712</v>
      </c>
      <c r="D52" s="388">
        <v>0</v>
      </c>
      <c r="E52" s="388">
        <v>4476712</v>
      </c>
    </row>
    <row r="53" spans="1:5" ht="26.4" x14ac:dyDescent="0.25">
      <c r="A53" s="386" t="s">
        <v>981</v>
      </c>
      <c r="B53" s="387" t="s">
        <v>982</v>
      </c>
      <c r="C53" s="388">
        <v>271631939</v>
      </c>
      <c r="D53" s="388">
        <v>0</v>
      </c>
      <c r="E53" s="388">
        <v>271631939</v>
      </c>
    </row>
    <row r="54" spans="1:5" x14ac:dyDescent="0.25">
      <c r="A54" s="386" t="s">
        <v>983</v>
      </c>
      <c r="B54" s="387" t="s">
        <v>984</v>
      </c>
      <c r="C54" s="388">
        <v>16769000</v>
      </c>
      <c r="D54" s="388">
        <v>0</v>
      </c>
      <c r="E54" s="388">
        <v>16769000</v>
      </c>
    </row>
    <row r="55" spans="1:5" x14ac:dyDescent="0.25">
      <c r="A55" s="386" t="s">
        <v>985</v>
      </c>
      <c r="B55" s="387" t="s">
        <v>986</v>
      </c>
      <c r="C55" s="388">
        <v>7853363</v>
      </c>
      <c r="D55" s="388">
        <v>0</v>
      </c>
      <c r="E55" s="388">
        <v>7853363</v>
      </c>
    </row>
    <row r="56" spans="1:5" x14ac:dyDescent="0.25">
      <c r="A56" s="386" t="s">
        <v>987</v>
      </c>
      <c r="B56" s="387" t="s">
        <v>988</v>
      </c>
      <c r="C56" s="388">
        <v>41001</v>
      </c>
      <c r="D56" s="388">
        <v>0</v>
      </c>
      <c r="E56" s="388">
        <v>41001</v>
      </c>
    </row>
    <row r="57" spans="1:5" ht="26.4" x14ac:dyDescent="0.25">
      <c r="A57" s="386" t="s">
        <v>884</v>
      </c>
      <c r="B57" s="387" t="s">
        <v>989</v>
      </c>
      <c r="C57" s="388">
        <v>0</v>
      </c>
      <c r="D57" s="388">
        <v>0</v>
      </c>
      <c r="E57" s="388">
        <v>0</v>
      </c>
    </row>
    <row r="58" spans="1:5" ht="26.4" x14ac:dyDescent="0.25">
      <c r="A58" s="386" t="s">
        <v>886</v>
      </c>
      <c r="B58" s="387" t="s">
        <v>990</v>
      </c>
      <c r="C58" s="388">
        <v>0</v>
      </c>
      <c r="D58" s="388">
        <v>0</v>
      </c>
      <c r="E58" s="388">
        <v>0</v>
      </c>
    </row>
    <row r="59" spans="1:5" ht="26.4" x14ac:dyDescent="0.25">
      <c r="A59" s="386" t="s">
        <v>991</v>
      </c>
      <c r="B59" s="387" t="s">
        <v>992</v>
      </c>
      <c r="C59" s="388">
        <v>0</v>
      </c>
      <c r="D59" s="388">
        <v>0</v>
      </c>
      <c r="E59" s="388">
        <v>0</v>
      </c>
    </row>
    <row r="60" spans="1:5" ht="26.4" x14ac:dyDescent="0.25">
      <c r="A60" s="386" t="s">
        <v>993</v>
      </c>
      <c r="B60" s="387" t="s">
        <v>994</v>
      </c>
      <c r="C60" s="388">
        <v>0</v>
      </c>
      <c r="D60" s="388">
        <v>0</v>
      </c>
      <c r="E60" s="388">
        <v>0</v>
      </c>
    </row>
    <row r="61" spans="1:5" ht="26.4" x14ac:dyDescent="0.25">
      <c r="A61" s="386" t="s">
        <v>995</v>
      </c>
      <c r="B61" s="387" t="s">
        <v>996</v>
      </c>
      <c r="C61" s="388">
        <v>0</v>
      </c>
      <c r="D61" s="388">
        <v>0</v>
      </c>
      <c r="E61" s="388">
        <v>0</v>
      </c>
    </row>
    <row r="62" spans="1:5" x14ac:dyDescent="0.25">
      <c r="A62" s="386" t="s">
        <v>997</v>
      </c>
      <c r="B62" s="387" t="s">
        <v>998</v>
      </c>
      <c r="C62" s="388">
        <v>17321598</v>
      </c>
      <c r="D62" s="388">
        <v>0</v>
      </c>
      <c r="E62" s="388">
        <v>17321598</v>
      </c>
    </row>
    <row r="63" spans="1:5" ht="26.4" x14ac:dyDescent="0.25">
      <c r="A63" s="386" t="s">
        <v>999</v>
      </c>
      <c r="B63" s="387" t="s">
        <v>1000</v>
      </c>
      <c r="C63" s="388">
        <v>313575900</v>
      </c>
      <c r="D63" s="388">
        <v>0</v>
      </c>
      <c r="E63" s="388">
        <v>313575900</v>
      </c>
    </row>
    <row r="64" spans="1:5" x14ac:dyDescent="0.25">
      <c r="A64" s="389" t="s">
        <v>1001</v>
      </c>
      <c r="B64" s="390" t="s">
        <v>1002</v>
      </c>
      <c r="C64" s="391">
        <v>1580193236</v>
      </c>
      <c r="D64" s="391">
        <v>0</v>
      </c>
      <c r="E64" s="391">
        <v>1580193236</v>
      </c>
    </row>
    <row r="65" spans="1:5" x14ac:dyDescent="0.25">
      <c r="A65" s="386" t="s">
        <v>1003</v>
      </c>
      <c r="B65" s="387" t="s">
        <v>1004</v>
      </c>
      <c r="C65" s="388">
        <v>0</v>
      </c>
      <c r="D65" s="388">
        <v>0</v>
      </c>
      <c r="E65" s="388">
        <v>0</v>
      </c>
    </row>
    <row r="66" spans="1:5" x14ac:dyDescent="0.25">
      <c r="A66" s="386" t="s">
        <v>1005</v>
      </c>
      <c r="B66" s="387" t="s">
        <v>1006</v>
      </c>
      <c r="C66" s="388">
        <v>346215</v>
      </c>
      <c r="D66" s="388">
        <v>0</v>
      </c>
      <c r="E66" s="388">
        <v>346215</v>
      </c>
    </row>
    <row r="67" spans="1:5" x14ac:dyDescent="0.25">
      <c r="A67" s="386" t="s">
        <v>1007</v>
      </c>
      <c r="B67" s="387" t="s">
        <v>1008</v>
      </c>
      <c r="C67" s="388">
        <v>0</v>
      </c>
      <c r="D67" s="388">
        <v>0</v>
      </c>
      <c r="E67" s="388">
        <v>0</v>
      </c>
    </row>
    <row r="68" spans="1:5" x14ac:dyDescent="0.25">
      <c r="A68" s="386" t="s">
        <v>888</v>
      </c>
      <c r="B68" s="387" t="s">
        <v>1009</v>
      </c>
      <c r="C68" s="388">
        <v>0</v>
      </c>
      <c r="D68" s="388">
        <v>0</v>
      </c>
      <c r="E68" s="388">
        <v>0</v>
      </c>
    </row>
    <row r="69" spans="1:5" x14ac:dyDescent="0.25">
      <c r="A69" s="386" t="s">
        <v>1010</v>
      </c>
      <c r="B69" s="387" t="s">
        <v>1011</v>
      </c>
      <c r="C69" s="388">
        <v>0</v>
      </c>
      <c r="D69" s="388">
        <v>0</v>
      </c>
      <c r="E69" s="388">
        <v>0</v>
      </c>
    </row>
    <row r="70" spans="1:5" x14ac:dyDescent="0.25">
      <c r="A70" s="386" t="s">
        <v>1012</v>
      </c>
      <c r="B70" s="387" t="s">
        <v>1013</v>
      </c>
      <c r="C70" s="388">
        <v>0</v>
      </c>
      <c r="D70" s="388">
        <v>0</v>
      </c>
      <c r="E70" s="388">
        <v>0</v>
      </c>
    </row>
    <row r="71" spans="1:5" ht="26.4" x14ac:dyDescent="0.25">
      <c r="A71" s="386" t="s">
        <v>1014</v>
      </c>
      <c r="B71" s="387" t="s">
        <v>1015</v>
      </c>
      <c r="C71" s="388">
        <v>0</v>
      </c>
      <c r="D71" s="388">
        <v>0</v>
      </c>
      <c r="E71" s="388">
        <v>0</v>
      </c>
    </row>
    <row r="72" spans="1:5" x14ac:dyDescent="0.25">
      <c r="A72" s="386" t="s">
        <v>1016</v>
      </c>
      <c r="B72" s="387" t="s">
        <v>1017</v>
      </c>
      <c r="C72" s="388">
        <v>0</v>
      </c>
      <c r="D72" s="388">
        <v>0</v>
      </c>
      <c r="E72" s="388">
        <v>0</v>
      </c>
    </row>
    <row r="73" spans="1:5" x14ac:dyDescent="0.25">
      <c r="A73" s="386" t="s">
        <v>1018</v>
      </c>
      <c r="B73" s="387" t="s">
        <v>1019</v>
      </c>
      <c r="C73" s="388">
        <v>0</v>
      </c>
      <c r="D73" s="388">
        <v>0</v>
      </c>
      <c r="E73" s="388">
        <v>0</v>
      </c>
    </row>
    <row r="74" spans="1:5" x14ac:dyDescent="0.25">
      <c r="A74" s="386" t="s">
        <v>1020</v>
      </c>
      <c r="B74" s="387" t="s">
        <v>1021</v>
      </c>
      <c r="C74" s="388">
        <v>0</v>
      </c>
      <c r="D74" s="388">
        <v>0</v>
      </c>
      <c r="E74" s="388">
        <v>0</v>
      </c>
    </row>
    <row r="75" spans="1:5" ht="26.4" x14ac:dyDescent="0.25">
      <c r="A75" s="386" t="s">
        <v>1022</v>
      </c>
      <c r="B75" s="387" t="s">
        <v>1023</v>
      </c>
      <c r="C75" s="388">
        <v>0</v>
      </c>
      <c r="D75" s="388">
        <v>0</v>
      </c>
      <c r="E75" s="388">
        <v>0</v>
      </c>
    </row>
    <row r="76" spans="1:5" ht="26.4" x14ac:dyDescent="0.25">
      <c r="A76" s="386" t="s">
        <v>1024</v>
      </c>
      <c r="B76" s="387" t="s">
        <v>1025</v>
      </c>
      <c r="C76" s="388">
        <v>346215</v>
      </c>
      <c r="D76" s="388">
        <v>0</v>
      </c>
      <c r="E76" s="388">
        <v>346215</v>
      </c>
    </row>
    <row r="77" spans="1:5" x14ac:dyDescent="0.25">
      <c r="A77" s="386" t="s">
        <v>1026</v>
      </c>
      <c r="B77" s="387" t="s">
        <v>1027</v>
      </c>
      <c r="C77" s="388">
        <v>0</v>
      </c>
      <c r="D77" s="388">
        <v>0</v>
      </c>
      <c r="E77" s="388">
        <v>0</v>
      </c>
    </row>
    <row r="78" spans="1:5" ht="39.6" x14ac:dyDescent="0.25">
      <c r="A78" s="386" t="s">
        <v>1028</v>
      </c>
      <c r="B78" s="387" t="s">
        <v>1029</v>
      </c>
      <c r="C78" s="388">
        <v>0</v>
      </c>
      <c r="D78" s="388">
        <v>0</v>
      </c>
      <c r="E78" s="388">
        <v>0</v>
      </c>
    </row>
    <row r="79" spans="1:5" x14ac:dyDescent="0.25">
      <c r="A79" s="386" t="s">
        <v>1030</v>
      </c>
      <c r="B79" s="387" t="s">
        <v>1031</v>
      </c>
      <c r="C79" s="388">
        <v>0</v>
      </c>
      <c r="D79" s="388">
        <v>0</v>
      </c>
      <c r="E79" s="388">
        <v>0</v>
      </c>
    </row>
    <row r="80" spans="1:5" ht="26.4" x14ac:dyDescent="0.25">
      <c r="A80" s="386" t="s">
        <v>1032</v>
      </c>
      <c r="B80" s="387" t="s">
        <v>1033</v>
      </c>
      <c r="C80" s="388">
        <v>0</v>
      </c>
      <c r="D80" s="388">
        <v>0</v>
      </c>
      <c r="E80" s="388">
        <v>0</v>
      </c>
    </row>
    <row r="81" spans="1:5" x14ac:dyDescent="0.25">
      <c r="A81" s="386" t="s">
        <v>1034</v>
      </c>
      <c r="B81" s="387" t="s">
        <v>1035</v>
      </c>
      <c r="C81" s="388">
        <v>0</v>
      </c>
      <c r="D81" s="388">
        <v>0</v>
      </c>
      <c r="E81" s="388">
        <v>0</v>
      </c>
    </row>
    <row r="82" spans="1:5" ht="26.4" x14ac:dyDescent="0.25">
      <c r="A82" s="386" t="s">
        <v>1036</v>
      </c>
      <c r="B82" s="387" t="s">
        <v>1037</v>
      </c>
      <c r="C82" s="388">
        <v>0</v>
      </c>
      <c r="D82" s="388">
        <v>0</v>
      </c>
      <c r="E82" s="388">
        <v>0</v>
      </c>
    </row>
    <row r="83" spans="1:5" ht="39.6" x14ac:dyDescent="0.25">
      <c r="A83" s="386" t="s">
        <v>1038</v>
      </c>
      <c r="B83" s="387" t="s">
        <v>1039</v>
      </c>
      <c r="C83" s="388">
        <v>0</v>
      </c>
      <c r="D83" s="388">
        <v>0</v>
      </c>
      <c r="E83" s="388">
        <v>0</v>
      </c>
    </row>
    <row r="84" spans="1:5" ht="26.4" x14ac:dyDescent="0.25">
      <c r="A84" s="386" t="s">
        <v>1040</v>
      </c>
      <c r="B84" s="387" t="s">
        <v>1041</v>
      </c>
      <c r="C84" s="388">
        <v>0</v>
      </c>
      <c r="D84" s="388">
        <v>0</v>
      </c>
      <c r="E84" s="388">
        <v>0</v>
      </c>
    </row>
    <row r="85" spans="1:5" x14ac:dyDescent="0.25">
      <c r="A85" s="386" t="s">
        <v>1042</v>
      </c>
      <c r="B85" s="387" t="s">
        <v>1043</v>
      </c>
      <c r="C85" s="388">
        <v>0</v>
      </c>
      <c r="D85" s="388">
        <v>0</v>
      </c>
      <c r="E85" s="388">
        <v>0</v>
      </c>
    </row>
    <row r="86" spans="1:5" ht="26.4" x14ac:dyDescent="0.25">
      <c r="A86" s="386" t="s">
        <v>1044</v>
      </c>
      <c r="B86" s="387" t="s">
        <v>1045</v>
      </c>
      <c r="C86" s="388">
        <v>0</v>
      </c>
      <c r="D86" s="388">
        <v>0</v>
      </c>
      <c r="E86" s="388">
        <v>0</v>
      </c>
    </row>
    <row r="87" spans="1:5" ht="39.6" x14ac:dyDescent="0.25">
      <c r="A87" s="386" t="s">
        <v>1046</v>
      </c>
      <c r="B87" s="387" t="s">
        <v>1047</v>
      </c>
      <c r="C87" s="388">
        <v>0</v>
      </c>
      <c r="D87" s="388">
        <v>0</v>
      </c>
      <c r="E87" s="388">
        <v>0</v>
      </c>
    </row>
    <row r="88" spans="1:5" ht="26.4" x14ac:dyDescent="0.25">
      <c r="A88" s="386" t="s">
        <v>1048</v>
      </c>
      <c r="B88" s="387" t="s">
        <v>1049</v>
      </c>
      <c r="C88" s="388">
        <v>0</v>
      </c>
      <c r="D88" s="388">
        <v>0</v>
      </c>
      <c r="E88" s="388">
        <v>0</v>
      </c>
    </row>
    <row r="89" spans="1:5" ht="26.4" x14ac:dyDescent="0.25">
      <c r="A89" s="386" t="s">
        <v>1050</v>
      </c>
      <c r="B89" s="387" t="s">
        <v>1051</v>
      </c>
      <c r="C89" s="388">
        <v>0</v>
      </c>
      <c r="D89" s="388">
        <v>0</v>
      </c>
      <c r="E89" s="388">
        <v>0</v>
      </c>
    </row>
    <row r="90" spans="1:5" ht="79.2" x14ac:dyDescent="0.25">
      <c r="A90" s="386" t="s">
        <v>1052</v>
      </c>
      <c r="B90" s="387" t="s">
        <v>1419</v>
      </c>
      <c r="C90" s="388">
        <v>0</v>
      </c>
      <c r="D90" s="388">
        <v>0</v>
      </c>
      <c r="E90" s="388">
        <v>0</v>
      </c>
    </row>
    <row r="91" spans="1:5" ht="26.4" x14ac:dyDescent="0.25">
      <c r="A91" s="386" t="s">
        <v>1053</v>
      </c>
      <c r="B91" s="387" t="s">
        <v>1054</v>
      </c>
      <c r="C91" s="388">
        <v>0</v>
      </c>
      <c r="D91" s="388">
        <v>0</v>
      </c>
      <c r="E91" s="388">
        <v>0</v>
      </c>
    </row>
    <row r="92" spans="1:5" x14ac:dyDescent="0.25">
      <c r="A92" s="386" t="s">
        <v>1055</v>
      </c>
      <c r="B92" s="387" t="s">
        <v>1056</v>
      </c>
      <c r="C92" s="388">
        <v>0</v>
      </c>
      <c r="D92" s="388">
        <v>0</v>
      </c>
      <c r="E92" s="388">
        <v>0</v>
      </c>
    </row>
    <row r="93" spans="1:5" ht="26.4" x14ac:dyDescent="0.25">
      <c r="A93" s="386" t="s">
        <v>1057</v>
      </c>
      <c r="B93" s="387" t="s">
        <v>1058</v>
      </c>
      <c r="C93" s="388">
        <v>0</v>
      </c>
      <c r="D93" s="388">
        <v>0</v>
      </c>
      <c r="E93" s="388">
        <v>0</v>
      </c>
    </row>
    <row r="94" spans="1:5" ht="26.4" x14ac:dyDescent="0.25">
      <c r="A94" s="386" t="s">
        <v>1059</v>
      </c>
      <c r="B94" s="387" t="s">
        <v>1060</v>
      </c>
      <c r="C94" s="388">
        <v>0</v>
      </c>
      <c r="D94" s="388">
        <v>0</v>
      </c>
      <c r="E94" s="388">
        <v>0</v>
      </c>
    </row>
    <row r="95" spans="1:5" x14ac:dyDescent="0.25">
      <c r="A95" s="386" t="s">
        <v>1061</v>
      </c>
      <c r="B95" s="387" t="s">
        <v>1062</v>
      </c>
      <c r="C95" s="388">
        <v>0</v>
      </c>
      <c r="D95" s="388">
        <v>0</v>
      </c>
      <c r="E95" s="388">
        <v>0</v>
      </c>
    </row>
    <row r="96" spans="1:5" ht="26.4" x14ac:dyDescent="0.25">
      <c r="A96" s="386" t="s">
        <v>1063</v>
      </c>
      <c r="B96" s="387" t="s">
        <v>1064</v>
      </c>
      <c r="C96" s="388">
        <v>0</v>
      </c>
      <c r="D96" s="388">
        <v>0</v>
      </c>
      <c r="E96" s="388">
        <v>0</v>
      </c>
    </row>
    <row r="97" spans="1:5" ht="26.4" x14ac:dyDescent="0.25">
      <c r="A97" s="386" t="s">
        <v>1065</v>
      </c>
      <c r="B97" s="387" t="s">
        <v>1066</v>
      </c>
      <c r="C97" s="388">
        <v>0</v>
      </c>
      <c r="D97" s="388">
        <v>0</v>
      </c>
      <c r="E97" s="388">
        <v>0</v>
      </c>
    </row>
    <row r="98" spans="1:5" ht="26.4" x14ac:dyDescent="0.25">
      <c r="A98" s="386" t="s">
        <v>1067</v>
      </c>
      <c r="B98" s="387" t="s">
        <v>1068</v>
      </c>
      <c r="C98" s="388">
        <v>0</v>
      </c>
      <c r="D98" s="388">
        <v>0</v>
      </c>
      <c r="E98" s="388">
        <v>0</v>
      </c>
    </row>
    <row r="99" spans="1:5" ht="26.4" x14ac:dyDescent="0.25">
      <c r="A99" s="386" t="s">
        <v>1069</v>
      </c>
      <c r="B99" s="387" t="s">
        <v>1070</v>
      </c>
      <c r="C99" s="388">
        <v>0</v>
      </c>
      <c r="D99" s="388">
        <v>0</v>
      </c>
      <c r="E99" s="388">
        <v>0</v>
      </c>
    </row>
    <row r="100" spans="1:5" x14ac:dyDescent="0.25">
      <c r="A100" s="386" t="s">
        <v>1071</v>
      </c>
      <c r="B100" s="387" t="s">
        <v>1072</v>
      </c>
      <c r="C100" s="388">
        <v>0</v>
      </c>
      <c r="D100" s="388">
        <v>0</v>
      </c>
      <c r="E100" s="388">
        <v>0</v>
      </c>
    </row>
    <row r="101" spans="1:5" ht="26.4" x14ac:dyDescent="0.25">
      <c r="A101" s="386" t="s">
        <v>1073</v>
      </c>
      <c r="B101" s="387" t="s">
        <v>1074</v>
      </c>
      <c r="C101" s="388">
        <v>0</v>
      </c>
      <c r="D101" s="388">
        <v>0</v>
      </c>
      <c r="E101" s="388">
        <v>0</v>
      </c>
    </row>
    <row r="102" spans="1:5" ht="26.4" x14ac:dyDescent="0.25">
      <c r="A102" s="386" t="s">
        <v>1075</v>
      </c>
      <c r="B102" s="387" t="s">
        <v>1076</v>
      </c>
      <c r="C102" s="388">
        <v>0</v>
      </c>
      <c r="D102" s="388">
        <v>0</v>
      </c>
      <c r="E102" s="388">
        <v>0</v>
      </c>
    </row>
    <row r="103" spans="1:5" ht="26.4" x14ac:dyDescent="0.25">
      <c r="A103" s="386" t="s">
        <v>1077</v>
      </c>
      <c r="B103" s="387" t="s">
        <v>1078</v>
      </c>
      <c r="C103" s="388">
        <v>0</v>
      </c>
      <c r="D103" s="388">
        <v>0</v>
      </c>
      <c r="E103" s="388">
        <v>0</v>
      </c>
    </row>
    <row r="104" spans="1:5" ht="26.4" x14ac:dyDescent="0.25">
      <c r="A104" s="386" t="s">
        <v>1079</v>
      </c>
      <c r="B104" s="387" t="s">
        <v>1080</v>
      </c>
      <c r="C104" s="388">
        <v>14508771</v>
      </c>
      <c r="D104" s="388">
        <v>0</v>
      </c>
      <c r="E104" s="388">
        <v>14508771</v>
      </c>
    </row>
    <row r="105" spans="1:5" x14ac:dyDescent="0.25">
      <c r="A105" s="386" t="s">
        <v>1081</v>
      </c>
      <c r="B105" s="387" t="s">
        <v>1082</v>
      </c>
      <c r="C105" s="388">
        <v>0</v>
      </c>
      <c r="D105" s="388">
        <v>0</v>
      </c>
      <c r="E105" s="388">
        <v>0</v>
      </c>
    </row>
    <row r="106" spans="1:5" ht="26.4" x14ac:dyDescent="0.25">
      <c r="A106" s="386" t="s">
        <v>1083</v>
      </c>
      <c r="B106" s="387" t="s">
        <v>1084</v>
      </c>
      <c r="C106" s="388">
        <v>0</v>
      </c>
      <c r="D106" s="388">
        <v>0</v>
      </c>
      <c r="E106" s="388">
        <v>0</v>
      </c>
    </row>
    <row r="107" spans="1:5" ht="26.4" x14ac:dyDescent="0.25">
      <c r="A107" s="386" t="s">
        <v>1085</v>
      </c>
      <c r="B107" s="387" t="s">
        <v>1086</v>
      </c>
      <c r="C107" s="388">
        <v>0</v>
      </c>
      <c r="D107" s="388">
        <v>0</v>
      </c>
      <c r="E107" s="388">
        <v>0</v>
      </c>
    </row>
    <row r="108" spans="1:5" x14ac:dyDescent="0.25">
      <c r="A108" s="386" t="s">
        <v>1087</v>
      </c>
      <c r="B108" s="387" t="s">
        <v>1088</v>
      </c>
      <c r="C108" s="388">
        <v>0</v>
      </c>
      <c r="D108" s="388">
        <v>0</v>
      </c>
      <c r="E108" s="388">
        <v>0</v>
      </c>
    </row>
    <row r="109" spans="1:5" x14ac:dyDescent="0.25">
      <c r="A109" s="386" t="s">
        <v>1089</v>
      </c>
      <c r="B109" s="387" t="s">
        <v>1090</v>
      </c>
      <c r="C109" s="388">
        <v>0</v>
      </c>
      <c r="D109" s="388">
        <v>0</v>
      </c>
      <c r="E109" s="388">
        <v>0</v>
      </c>
    </row>
    <row r="110" spans="1:5" ht="39.6" x14ac:dyDescent="0.25">
      <c r="A110" s="386" t="s">
        <v>1091</v>
      </c>
      <c r="B110" s="387" t="s">
        <v>1092</v>
      </c>
      <c r="C110" s="388">
        <v>0</v>
      </c>
      <c r="D110" s="388">
        <v>0</v>
      </c>
      <c r="E110" s="388">
        <v>0</v>
      </c>
    </row>
    <row r="111" spans="1:5" ht="39.6" x14ac:dyDescent="0.25">
      <c r="A111" s="386" t="s">
        <v>1093</v>
      </c>
      <c r="B111" s="387" t="s">
        <v>1094</v>
      </c>
      <c r="C111" s="388">
        <v>0</v>
      </c>
      <c r="D111" s="388">
        <v>0</v>
      </c>
      <c r="E111" s="388">
        <v>0</v>
      </c>
    </row>
    <row r="112" spans="1:5" ht="52.8" x14ac:dyDescent="0.25">
      <c r="A112" s="386" t="s">
        <v>1095</v>
      </c>
      <c r="B112" s="387" t="s">
        <v>1096</v>
      </c>
      <c r="C112" s="388">
        <v>0</v>
      </c>
      <c r="D112" s="388">
        <v>0</v>
      </c>
      <c r="E112" s="388">
        <v>0</v>
      </c>
    </row>
    <row r="113" spans="1:5" ht="39.6" x14ac:dyDescent="0.25">
      <c r="A113" s="386" t="s">
        <v>1097</v>
      </c>
      <c r="B113" s="387" t="s">
        <v>1098</v>
      </c>
      <c r="C113" s="388">
        <v>0</v>
      </c>
      <c r="D113" s="388">
        <v>0</v>
      </c>
      <c r="E113" s="388">
        <v>0</v>
      </c>
    </row>
    <row r="114" spans="1:5" ht="39.6" x14ac:dyDescent="0.25">
      <c r="A114" s="386" t="s">
        <v>1099</v>
      </c>
      <c r="B114" s="387" t="s">
        <v>1100</v>
      </c>
      <c r="C114" s="388">
        <v>0</v>
      </c>
      <c r="D114" s="388">
        <v>0</v>
      </c>
      <c r="E114" s="388">
        <v>0</v>
      </c>
    </row>
    <row r="115" spans="1:5" x14ac:dyDescent="0.25">
      <c r="A115" s="386" t="s">
        <v>1101</v>
      </c>
      <c r="B115" s="387" t="s">
        <v>1102</v>
      </c>
      <c r="C115" s="388">
        <v>0</v>
      </c>
      <c r="D115" s="388">
        <v>0</v>
      </c>
      <c r="E115" s="388">
        <v>0</v>
      </c>
    </row>
    <row r="116" spans="1:5" ht="26.4" x14ac:dyDescent="0.25">
      <c r="A116" s="386" t="s">
        <v>1103</v>
      </c>
      <c r="B116" s="387" t="s">
        <v>1104</v>
      </c>
      <c r="C116" s="388">
        <v>0</v>
      </c>
      <c r="D116" s="388">
        <v>0</v>
      </c>
      <c r="E116" s="388">
        <v>0</v>
      </c>
    </row>
    <row r="117" spans="1:5" x14ac:dyDescent="0.25">
      <c r="A117" s="386" t="s">
        <v>1105</v>
      </c>
      <c r="B117" s="387" t="s">
        <v>1106</v>
      </c>
      <c r="C117" s="388">
        <v>0</v>
      </c>
      <c r="D117" s="388">
        <v>0</v>
      </c>
      <c r="E117" s="388">
        <v>0</v>
      </c>
    </row>
    <row r="118" spans="1:5" ht="26.4" x14ac:dyDescent="0.25">
      <c r="A118" s="386" t="s">
        <v>1107</v>
      </c>
      <c r="B118" s="387" t="s">
        <v>1108</v>
      </c>
      <c r="C118" s="388">
        <v>0</v>
      </c>
      <c r="D118" s="388">
        <v>0</v>
      </c>
      <c r="E118" s="388">
        <v>0</v>
      </c>
    </row>
    <row r="119" spans="1:5" ht="26.4" x14ac:dyDescent="0.25">
      <c r="A119" s="386" t="s">
        <v>1109</v>
      </c>
      <c r="B119" s="387" t="s">
        <v>1110</v>
      </c>
      <c r="C119" s="388">
        <v>240000</v>
      </c>
      <c r="D119" s="388">
        <v>0</v>
      </c>
      <c r="E119" s="388">
        <v>240000</v>
      </c>
    </row>
    <row r="120" spans="1:5" x14ac:dyDescent="0.25">
      <c r="A120" s="386" t="s">
        <v>1111</v>
      </c>
      <c r="B120" s="387" t="s">
        <v>1112</v>
      </c>
      <c r="C120" s="388">
        <v>2075027</v>
      </c>
      <c r="D120" s="388">
        <v>0</v>
      </c>
      <c r="E120" s="388">
        <v>2075027</v>
      </c>
    </row>
    <row r="121" spans="1:5" ht="26.4" x14ac:dyDescent="0.25">
      <c r="A121" s="386" t="s">
        <v>1113</v>
      </c>
      <c r="B121" s="387" t="s">
        <v>1114</v>
      </c>
      <c r="C121" s="388">
        <v>12193744</v>
      </c>
      <c r="D121" s="388">
        <v>0</v>
      </c>
      <c r="E121" s="388">
        <v>12193744</v>
      </c>
    </row>
    <row r="122" spans="1:5" ht="39.6" x14ac:dyDescent="0.25">
      <c r="A122" s="386" t="s">
        <v>1115</v>
      </c>
      <c r="B122" s="387" t="s">
        <v>1116</v>
      </c>
      <c r="C122" s="388">
        <v>0</v>
      </c>
      <c r="D122" s="388">
        <v>0</v>
      </c>
      <c r="E122" s="388">
        <v>0</v>
      </c>
    </row>
    <row r="123" spans="1:5" ht="39.6" x14ac:dyDescent="0.25">
      <c r="A123" s="386" t="s">
        <v>1117</v>
      </c>
      <c r="B123" s="387" t="s">
        <v>1118</v>
      </c>
      <c r="C123" s="388">
        <v>0</v>
      </c>
      <c r="D123" s="388">
        <v>0</v>
      </c>
      <c r="E123" s="388">
        <v>0</v>
      </c>
    </row>
    <row r="124" spans="1:5" ht="26.4" x14ac:dyDescent="0.25">
      <c r="A124" s="389" t="s">
        <v>1119</v>
      </c>
      <c r="B124" s="390" t="s">
        <v>1120</v>
      </c>
      <c r="C124" s="391">
        <v>14854986</v>
      </c>
      <c r="D124" s="391">
        <v>0</v>
      </c>
      <c r="E124" s="391">
        <v>14854986</v>
      </c>
    </row>
    <row r="125" spans="1:5" x14ac:dyDescent="0.25">
      <c r="A125" s="386" t="s">
        <v>1121</v>
      </c>
      <c r="B125" s="387" t="s">
        <v>1122</v>
      </c>
      <c r="C125" s="388">
        <v>0</v>
      </c>
      <c r="D125" s="388">
        <v>0</v>
      </c>
      <c r="E125" s="388">
        <v>0</v>
      </c>
    </row>
    <row r="126" spans="1:5" x14ac:dyDescent="0.25">
      <c r="A126" s="386" t="s">
        <v>1123</v>
      </c>
      <c r="B126" s="387" t="s">
        <v>1124</v>
      </c>
      <c r="C126" s="388">
        <v>0</v>
      </c>
      <c r="D126" s="388">
        <v>0</v>
      </c>
      <c r="E126" s="388">
        <v>0</v>
      </c>
    </row>
    <row r="127" spans="1:5" ht="26.4" x14ac:dyDescent="0.25">
      <c r="A127" s="386" t="s">
        <v>1125</v>
      </c>
      <c r="B127" s="387" t="s">
        <v>1126</v>
      </c>
      <c r="C127" s="388">
        <v>3643649</v>
      </c>
      <c r="D127" s="388">
        <v>0</v>
      </c>
      <c r="E127" s="388">
        <v>3643649</v>
      </c>
    </row>
    <row r="128" spans="1:5" ht="26.4" x14ac:dyDescent="0.25">
      <c r="A128" s="386" t="s">
        <v>1127</v>
      </c>
      <c r="B128" s="387" t="s">
        <v>1128</v>
      </c>
      <c r="C128" s="388">
        <v>0</v>
      </c>
      <c r="D128" s="388">
        <v>0</v>
      </c>
      <c r="E128" s="388">
        <v>0</v>
      </c>
    </row>
    <row r="129" spans="1:5" x14ac:dyDescent="0.25">
      <c r="A129" s="386" t="s">
        <v>1129</v>
      </c>
      <c r="B129" s="387" t="s">
        <v>1130</v>
      </c>
      <c r="C129" s="388">
        <v>0</v>
      </c>
      <c r="D129" s="388">
        <v>0</v>
      </c>
      <c r="E129" s="388">
        <v>0</v>
      </c>
    </row>
    <row r="130" spans="1:5" ht="26.4" x14ac:dyDescent="0.25">
      <c r="A130" s="386" t="s">
        <v>1131</v>
      </c>
      <c r="B130" s="387" t="s">
        <v>1132</v>
      </c>
      <c r="C130" s="388">
        <v>3643649</v>
      </c>
      <c r="D130" s="388">
        <v>0</v>
      </c>
      <c r="E130" s="388">
        <v>3643649</v>
      </c>
    </row>
    <row r="131" spans="1:5" ht="39.6" x14ac:dyDescent="0.25">
      <c r="A131" s="386" t="s">
        <v>1133</v>
      </c>
      <c r="B131" s="387" t="s">
        <v>1134</v>
      </c>
      <c r="C131" s="388">
        <v>0</v>
      </c>
      <c r="D131" s="388">
        <v>0</v>
      </c>
      <c r="E131" s="388">
        <v>0</v>
      </c>
    </row>
    <row r="132" spans="1:5" ht="39.6" x14ac:dyDescent="0.25">
      <c r="A132" s="386" t="s">
        <v>1135</v>
      </c>
      <c r="B132" s="387" t="s">
        <v>1136</v>
      </c>
      <c r="C132" s="388">
        <v>0</v>
      </c>
      <c r="D132" s="388">
        <v>0</v>
      </c>
      <c r="E132" s="388">
        <v>0</v>
      </c>
    </row>
    <row r="133" spans="1:5" x14ac:dyDescent="0.25">
      <c r="A133" s="386" t="s">
        <v>1137</v>
      </c>
      <c r="B133" s="387" t="s">
        <v>1138</v>
      </c>
      <c r="C133" s="388">
        <v>0</v>
      </c>
      <c r="D133" s="388">
        <v>0</v>
      </c>
      <c r="E133" s="388">
        <v>0</v>
      </c>
    </row>
    <row r="134" spans="1:5" x14ac:dyDescent="0.25">
      <c r="A134" s="386" t="s">
        <v>1139</v>
      </c>
      <c r="B134" s="387" t="s">
        <v>1140</v>
      </c>
      <c r="C134" s="388">
        <v>0</v>
      </c>
      <c r="D134" s="388">
        <v>0</v>
      </c>
      <c r="E134" s="388">
        <v>0</v>
      </c>
    </row>
    <row r="135" spans="1:5" ht="39.6" x14ac:dyDescent="0.25">
      <c r="A135" s="386" t="s">
        <v>1141</v>
      </c>
      <c r="B135" s="387" t="s">
        <v>1142</v>
      </c>
      <c r="C135" s="388">
        <v>0</v>
      </c>
      <c r="D135" s="388">
        <v>0</v>
      </c>
      <c r="E135" s="388">
        <v>0</v>
      </c>
    </row>
    <row r="136" spans="1:5" ht="26.4" x14ac:dyDescent="0.25">
      <c r="A136" s="386" t="s">
        <v>1143</v>
      </c>
      <c r="B136" s="387" t="s">
        <v>1144</v>
      </c>
      <c r="C136" s="388">
        <v>0</v>
      </c>
      <c r="D136" s="388">
        <v>0</v>
      </c>
      <c r="E136" s="388">
        <v>0</v>
      </c>
    </row>
    <row r="137" spans="1:5" ht="26.4" x14ac:dyDescent="0.25">
      <c r="A137" s="386" t="s">
        <v>1145</v>
      </c>
      <c r="B137" s="387" t="s">
        <v>1146</v>
      </c>
      <c r="C137" s="388">
        <v>0</v>
      </c>
      <c r="D137" s="388">
        <v>0</v>
      </c>
      <c r="E137" s="388">
        <v>0</v>
      </c>
    </row>
    <row r="138" spans="1:5" x14ac:dyDescent="0.25">
      <c r="A138" s="386" t="s">
        <v>1147</v>
      </c>
      <c r="B138" s="387" t="s">
        <v>1148</v>
      </c>
      <c r="C138" s="388">
        <v>0</v>
      </c>
      <c r="D138" s="388">
        <v>0</v>
      </c>
      <c r="E138" s="388">
        <v>0</v>
      </c>
    </row>
    <row r="139" spans="1:5" ht="26.4" x14ac:dyDescent="0.25">
      <c r="A139" s="386" t="s">
        <v>1149</v>
      </c>
      <c r="B139" s="387" t="s">
        <v>1150</v>
      </c>
      <c r="C139" s="388">
        <v>0</v>
      </c>
      <c r="D139" s="388">
        <v>0</v>
      </c>
      <c r="E139" s="388">
        <v>0</v>
      </c>
    </row>
    <row r="140" spans="1:5" ht="26.4" x14ac:dyDescent="0.25">
      <c r="A140" s="386" t="s">
        <v>1151</v>
      </c>
      <c r="B140" s="387" t="s">
        <v>1152</v>
      </c>
      <c r="C140" s="388">
        <v>0</v>
      </c>
      <c r="D140" s="388">
        <v>0</v>
      </c>
      <c r="E140" s="388">
        <v>0</v>
      </c>
    </row>
    <row r="141" spans="1:5" ht="26.4" x14ac:dyDescent="0.25">
      <c r="A141" s="386" t="s">
        <v>1153</v>
      </c>
      <c r="B141" s="387" t="s">
        <v>1154</v>
      </c>
      <c r="C141" s="388">
        <v>0</v>
      </c>
      <c r="D141" s="388">
        <v>0</v>
      </c>
      <c r="E141" s="388">
        <v>0</v>
      </c>
    </row>
    <row r="142" spans="1:5" ht="26.4" x14ac:dyDescent="0.25">
      <c r="A142" s="386" t="s">
        <v>1155</v>
      </c>
      <c r="B142" s="387" t="s">
        <v>1156</v>
      </c>
      <c r="C142" s="388">
        <v>0</v>
      </c>
      <c r="D142" s="388">
        <v>0</v>
      </c>
      <c r="E142" s="388">
        <v>0</v>
      </c>
    </row>
    <row r="143" spans="1:5" ht="39.6" x14ac:dyDescent="0.25">
      <c r="A143" s="386" t="s">
        <v>1157</v>
      </c>
      <c r="B143" s="387" t="s">
        <v>1158</v>
      </c>
      <c r="C143" s="388">
        <v>0</v>
      </c>
      <c r="D143" s="388">
        <v>0</v>
      </c>
      <c r="E143" s="388">
        <v>0</v>
      </c>
    </row>
    <row r="144" spans="1:5" x14ac:dyDescent="0.25">
      <c r="A144" s="386" t="s">
        <v>1159</v>
      </c>
      <c r="B144" s="387" t="s">
        <v>1160</v>
      </c>
      <c r="C144" s="388">
        <v>0</v>
      </c>
      <c r="D144" s="388">
        <v>0</v>
      </c>
      <c r="E144" s="388">
        <v>0</v>
      </c>
    </row>
    <row r="145" spans="1:5" x14ac:dyDescent="0.25">
      <c r="A145" s="386" t="s">
        <v>1161</v>
      </c>
      <c r="B145" s="387" t="s">
        <v>1162</v>
      </c>
      <c r="C145" s="388">
        <v>0</v>
      </c>
      <c r="D145" s="388">
        <v>0</v>
      </c>
      <c r="E145" s="388">
        <v>0</v>
      </c>
    </row>
    <row r="146" spans="1:5" ht="39.6" x14ac:dyDescent="0.25">
      <c r="A146" s="386" t="s">
        <v>1163</v>
      </c>
      <c r="B146" s="387" t="s">
        <v>1164</v>
      </c>
      <c r="C146" s="388">
        <v>0</v>
      </c>
      <c r="D146" s="388">
        <v>0</v>
      </c>
      <c r="E146" s="388">
        <v>0</v>
      </c>
    </row>
    <row r="147" spans="1:5" ht="26.4" x14ac:dyDescent="0.25">
      <c r="A147" s="386" t="s">
        <v>1165</v>
      </c>
      <c r="B147" s="387" t="s">
        <v>1166</v>
      </c>
      <c r="C147" s="388">
        <v>0</v>
      </c>
      <c r="D147" s="388">
        <v>0</v>
      </c>
      <c r="E147" s="388">
        <v>0</v>
      </c>
    </row>
    <row r="148" spans="1:5" ht="26.4" x14ac:dyDescent="0.25">
      <c r="A148" s="386" t="s">
        <v>1167</v>
      </c>
      <c r="B148" s="387" t="s">
        <v>1168</v>
      </c>
      <c r="C148" s="388">
        <v>0</v>
      </c>
      <c r="D148" s="388">
        <v>0</v>
      </c>
      <c r="E148" s="388">
        <v>0</v>
      </c>
    </row>
    <row r="149" spans="1:5" x14ac:dyDescent="0.25">
      <c r="A149" s="386" t="s">
        <v>1169</v>
      </c>
      <c r="B149" s="387" t="s">
        <v>1170</v>
      </c>
      <c r="C149" s="388">
        <v>0</v>
      </c>
      <c r="D149" s="388">
        <v>0</v>
      </c>
      <c r="E149" s="388">
        <v>0</v>
      </c>
    </row>
    <row r="150" spans="1:5" ht="26.4" x14ac:dyDescent="0.25">
      <c r="A150" s="386" t="s">
        <v>1171</v>
      </c>
      <c r="B150" s="387" t="s">
        <v>1172</v>
      </c>
      <c r="C150" s="388">
        <v>0</v>
      </c>
      <c r="D150" s="388">
        <v>0</v>
      </c>
      <c r="E150" s="388">
        <v>0</v>
      </c>
    </row>
    <row r="151" spans="1:5" ht="26.4" x14ac:dyDescent="0.25">
      <c r="A151" s="386" t="s">
        <v>1173</v>
      </c>
      <c r="B151" s="387" t="s">
        <v>1174</v>
      </c>
      <c r="C151" s="388">
        <v>0</v>
      </c>
      <c r="D151" s="388">
        <v>0</v>
      </c>
      <c r="E151" s="388">
        <v>0</v>
      </c>
    </row>
    <row r="152" spans="1:5" ht="26.4" x14ac:dyDescent="0.25">
      <c r="A152" s="386" t="s">
        <v>1175</v>
      </c>
      <c r="B152" s="387" t="s">
        <v>1176</v>
      </c>
      <c r="C152" s="388">
        <v>0</v>
      </c>
      <c r="D152" s="388">
        <v>0</v>
      </c>
      <c r="E152" s="388">
        <v>0</v>
      </c>
    </row>
    <row r="153" spans="1:5" ht="26.4" x14ac:dyDescent="0.25">
      <c r="A153" s="386" t="s">
        <v>1177</v>
      </c>
      <c r="B153" s="387" t="s">
        <v>1178</v>
      </c>
      <c r="C153" s="388">
        <v>0</v>
      </c>
      <c r="D153" s="388">
        <v>0</v>
      </c>
      <c r="E153" s="388">
        <v>0</v>
      </c>
    </row>
    <row r="154" spans="1:5" ht="26.4" x14ac:dyDescent="0.25">
      <c r="A154" s="386" t="s">
        <v>1179</v>
      </c>
      <c r="B154" s="387" t="s">
        <v>1180</v>
      </c>
      <c r="C154" s="388">
        <v>504573076</v>
      </c>
      <c r="D154" s="388">
        <v>0</v>
      </c>
      <c r="E154" s="388">
        <v>504573076</v>
      </c>
    </row>
    <row r="155" spans="1:5" x14ac:dyDescent="0.25">
      <c r="A155" s="386" t="s">
        <v>1181</v>
      </c>
      <c r="B155" s="387" t="s">
        <v>1182</v>
      </c>
      <c r="C155" s="388">
        <v>4868500</v>
      </c>
      <c r="D155" s="388">
        <v>0</v>
      </c>
      <c r="E155" s="388">
        <v>4868500</v>
      </c>
    </row>
    <row r="156" spans="1:5" x14ac:dyDescent="0.25">
      <c r="A156" s="386" t="s">
        <v>1183</v>
      </c>
      <c r="B156" s="387" t="s">
        <v>1184</v>
      </c>
      <c r="C156" s="388">
        <v>0</v>
      </c>
      <c r="D156" s="388">
        <v>0</v>
      </c>
      <c r="E156" s="388">
        <v>0</v>
      </c>
    </row>
    <row r="157" spans="1:5" ht="39.6" x14ac:dyDescent="0.25">
      <c r="A157" s="386" t="s">
        <v>1185</v>
      </c>
      <c r="B157" s="387" t="s">
        <v>1186</v>
      </c>
      <c r="C157" s="388">
        <v>1013346</v>
      </c>
      <c r="D157" s="388">
        <v>0</v>
      </c>
      <c r="E157" s="388">
        <v>1013346</v>
      </c>
    </row>
    <row r="158" spans="1:5" ht="26.4" x14ac:dyDescent="0.25">
      <c r="A158" s="386" t="s">
        <v>1187</v>
      </c>
      <c r="B158" s="387" t="s">
        <v>1188</v>
      </c>
      <c r="C158" s="388">
        <v>137670</v>
      </c>
      <c r="D158" s="388">
        <v>0</v>
      </c>
      <c r="E158" s="388">
        <v>137670</v>
      </c>
    </row>
    <row r="159" spans="1:5" ht="26.4" x14ac:dyDescent="0.25">
      <c r="A159" s="386" t="s">
        <v>1189</v>
      </c>
      <c r="B159" s="387" t="s">
        <v>1190</v>
      </c>
      <c r="C159" s="388">
        <v>0</v>
      </c>
      <c r="D159" s="388">
        <v>0</v>
      </c>
      <c r="E159" s="388">
        <v>0</v>
      </c>
    </row>
    <row r="160" spans="1:5" x14ac:dyDescent="0.25">
      <c r="A160" s="386" t="s">
        <v>1191</v>
      </c>
      <c r="B160" s="387" t="s">
        <v>1192</v>
      </c>
      <c r="C160" s="388">
        <v>137382</v>
      </c>
      <c r="D160" s="388">
        <v>0</v>
      </c>
      <c r="E160" s="388">
        <v>137382</v>
      </c>
    </row>
    <row r="161" spans="1:5" ht="26.4" x14ac:dyDescent="0.25">
      <c r="A161" s="386" t="s">
        <v>1193</v>
      </c>
      <c r="B161" s="387" t="s">
        <v>1194</v>
      </c>
      <c r="C161" s="388">
        <v>19933686</v>
      </c>
      <c r="D161" s="388">
        <v>0</v>
      </c>
      <c r="E161" s="388">
        <v>19933686</v>
      </c>
    </row>
    <row r="162" spans="1:5" ht="26.4" x14ac:dyDescent="0.25">
      <c r="A162" s="386" t="s">
        <v>1195</v>
      </c>
      <c r="B162" s="387" t="s">
        <v>1196</v>
      </c>
      <c r="C162" s="388">
        <v>478482492</v>
      </c>
      <c r="D162" s="388">
        <v>0</v>
      </c>
      <c r="E162" s="388">
        <v>478482492</v>
      </c>
    </row>
    <row r="163" spans="1:5" ht="26.4" x14ac:dyDescent="0.25">
      <c r="A163" s="386" t="s">
        <v>1197</v>
      </c>
      <c r="B163" s="387" t="s">
        <v>1198</v>
      </c>
      <c r="C163" s="388">
        <v>0</v>
      </c>
      <c r="D163" s="388">
        <v>0</v>
      </c>
      <c r="E163" s="388">
        <v>0</v>
      </c>
    </row>
    <row r="164" spans="1:5" ht="26.4" x14ac:dyDescent="0.25">
      <c r="A164" s="386" t="s">
        <v>1199</v>
      </c>
      <c r="B164" s="387" t="s">
        <v>1200</v>
      </c>
      <c r="C164" s="388">
        <v>0</v>
      </c>
      <c r="D164" s="388">
        <v>0</v>
      </c>
      <c r="E164" s="388">
        <v>0</v>
      </c>
    </row>
    <row r="165" spans="1:5" ht="39.6" x14ac:dyDescent="0.25">
      <c r="A165" s="386" t="s">
        <v>1201</v>
      </c>
      <c r="B165" s="387" t="s">
        <v>1202</v>
      </c>
      <c r="C165" s="388">
        <v>0</v>
      </c>
      <c r="D165" s="388">
        <v>0</v>
      </c>
      <c r="E165" s="388">
        <v>0</v>
      </c>
    </row>
    <row r="166" spans="1:5" ht="39.6" x14ac:dyDescent="0.25">
      <c r="A166" s="386" t="s">
        <v>1203</v>
      </c>
      <c r="B166" s="387" t="s">
        <v>1204</v>
      </c>
      <c r="C166" s="388">
        <v>0</v>
      </c>
      <c r="D166" s="388">
        <v>0</v>
      </c>
      <c r="E166" s="388">
        <v>0</v>
      </c>
    </row>
    <row r="167" spans="1:5" ht="39.6" x14ac:dyDescent="0.25">
      <c r="A167" s="386" t="s">
        <v>1205</v>
      </c>
      <c r="B167" s="387" t="s">
        <v>1206</v>
      </c>
      <c r="C167" s="388">
        <v>11500000</v>
      </c>
      <c r="D167" s="388">
        <v>0</v>
      </c>
      <c r="E167" s="388">
        <v>11500000</v>
      </c>
    </row>
    <row r="168" spans="1:5" x14ac:dyDescent="0.25">
      <c r="A168" s="386" t="s">
        <v>1207</v>
      </c>
      <c r="B168" s="387" t="s">
        <v>1208</v>
      </c>
      <c r="C168" s="388">
        <v>0</v>
      </c>
      <c r="D168" s="388">
        <v>0</v>
      </c>
      <c r="E168" s="388">
        <v>0</v>
      </c>
    </row>
    <row r="169" spans="1:5" x14ac:dyDescent="0.25">
      <c r="A169" s="386" t="s">
        <v>1209</v>
      </c>
      <c r="B169" s="387" t="s">
        <v>1210</v>
      </c>
      <c r="C169" s="388">
        <v>0</v>
      </c>
      <c r="D169" s="388">
        <v>0</v>
      </c>
      <c r="E169" s="388">
        <v>0</v>
      </c>
    </row>
    <row r="170" spans="1:5" x14ac:dyDescent="0.25">
      <c r="A170" s="386" t="s">
        <v>1211</v>
      </c>
      <c r="B170" s="387" t="s">
        <v>1212</v>
      </c>
      <c r="C170" s="388">
        <v>2500000</v>
      </c>
      <c r="D170" s="388">
        <v>0</v>
      </c>
      <c r="E170" s="388">
        <v>2500000</v>
      </c>
    </row>
    <row r="171" spans="1:5" x14ac:dyDescent="0.25">
      <c r="A171" s="386" t="s">
        <v>1213</v>
      </c>
      <c r="B171" s="387" t="s">
        <v>1214</v>
      </c>
      <c r="C171" s="388">
        <v>0</v>
      </c>
      <c r="D171" s="388">
        <v>0</v>
      </c>
      <c r="E171" s="388">
        <v>0</v>
      </c>
    </row>
    <row r="172" spans="1:5" x14ac:dyDescent="0.25">
      <c r="A172" s="386" t="s">
        <v>1215</v>
      </c>
      <c r="B172" s="387" t="s">
        <v>1216</v>
      </c>
      <c r="C172" s="388">
        <v>0</v>
      </c>
      <c r="D172" s="388">
        <v>0</v>
      </c>
      <c r="E172" s="388">
        <v>0</v>
      </c>
    </row>
    <row r="173" spans="1:5" ht="26.4" x14ac:dyDescent="0.25">
      <c r="A173" s="386" t="s">
        <v>1217</v>
      </c>
      <c r="B173" s="387" t="s">
        <v>1218</v>
      </c>
      <c r="C173" s="388">
        <v>0</v>
      </c>
      <c r="D173" s="388">
        <v>0</v>
      </c>
      <c r="E173" s="388">
        <v>0</v>
      </c>
    </row>
    <row r="174" spans="1:5" ht="26.4" x14ac:dyDescent="0.25">
      <c r="A174" s="386" t="s">
        <v>1219</v>
      </c>
      <c r="B174" s="387" t="s">
        <v>1220</v>
      </c>
      <c r="C174" s="388">
        <v>9000000</v>
      </c>
      <c r="D174" s="388">
        <v>0</v>
      </c>
      <c r="E174" s="388">
        <v>9000000</v>
      </c>
    </row>
    <row r="175" spans="1:5" x14ac:dyDescent="0.25">
      <c r="A175" s="386" t="s">
        <v>1221</v>
      </c>
      <c r="B175" s="387" t="s">
        <v>1222</v>
      </c>
      <c r="C175" s="388">
        <v>0</v>
      </c>
      <c r="D175" s="388">
        <v>0</v>
      </c>
      <c r="E175" s="388">
        <v>0</v>
      </c>
    </row>
    <row r="176" spans="1:5" x14ac:dyDescent="0.25">
      <c r="A176" s="386" t="s">
        <v>1223</v>
      </c>
      <c r="B176" s="387" t="s">
        <v>1224</v>
      </c>
      <c r="C176" s="388">
        <v>0</v>
      </c>
      <c r="D176" s="388">
        <v>0</v>
      </c>
      <c r="E176" s="388">
        <v>0</v>
      </c>
    </row>
    <row r="177" spans="1:5" ht="26.4" x14ac:dyDescent="0.25">
      <c r="A177" s="386" t="s">
        <v>1225</v>
      </c>
      <c r="B177" s="387" t="s">
        <v>1226</v>
      </c>
      <c r="C177" s="388">
        <v>0</v>
      </c>
      <c r="D177" s="388">
        <v>0</v>
      </c>
      <c r="E177" s="388">
        <v>0</v>
      </c>
    </row>
    <row r="178" spans="1:5" x14ac:dyDescent="0.25">
      <c r="A178" s="386" t="s">
        <v>1227</v>
      </c>
      <c r="B178" s="387" t="s">
        <v>1228</v>
      </c>
      <c r="C178" s="388">
        <v>0</v>
      </c>
      <c r="D178" s="388">
        <v>0</v>
      </c>
      <c r="E178" s="388">
        <v>0</v>
      </c>
    </row>
    <row r="179" spans="1:5" x14ac:dyDescent="0.25">
      <c r="A179" s="386" t="s">
        <v>1229</v>
      </c>
      <c r="B179" s="387" t="s">
        <v>1230</v>
      </c>
      <c r="C179" s="388">
        <v>0</v>
      </c>
      <c r="D179" s="388">
        <v>0</v>
      </c>
      <c r="E179" s="388">
        <v>0</v>
      </c>
    </row>
    <row r="180" spans="1:5" x14ac:dyDescent="0.25">
      <c r="A180" s="386" t="s">
        <v>1231</v>
      </c>
      <c r="B180" s="387" t="s">
        <v>1232</v>
      </c>
      <c r="C180" s="388">
        <v>0</v>
      </c>
      <c r="D180" s="388">
        <v>0</v>
      </c>
      <c r="E180" s="388">
        <v>0</v>
      </c>
    </row>
    <row r="181" spans="1:5" ht="26.4" x14ac:dyDescent="0.25">
      <c r="A181" s="386" t="s">
        <v>1233</v>
      </c>
      <c r="B181" s="387" t="s">
        <v>1234</v>
      </c>
      <c r="C181" s="388">
        <v>0</v>
      </c>
      <c r="D181" s="388">
        <v>0</v>
      </c>
      <c r="E181" s="388">
        <v>0</v>
      </c>
    </row>
    <row r="182" spans="1:5" ht="26.4" x14ac:dyDescent="0.25">
      <c r="A182" s="386" t="s">
        <v>1235</v>
      </c>
      <c r="B182" s="387" t="s">
        <v>1236</v>
      </c>
      <c r="C182" s="388">
        <v>69731625</v>
      </c>
      <c r="D182" s="388">
        <v>0</v>
      </c>
      <c r="E182" s="388">
        <v>69731625</v>
      </c>
    </row>
    <row r="183" spans="1:5" x14ac:dyDescent="0.25">
      <c r="A183" s="386" t="s">
        <v>1237</v>
      </c>
      <c r="B183" s="387" t="s">
        <v>1238</v>
      </c>
      <c r="C183" s="388">
        <v>0</v>
      </c>
      <c r="D183" s="388">
        <v>0</v>
      </c>
      <c r="E183" s="388">
        <v>0</v>
      </c>
    </row>
    <row r="184" spans="1:5" x14ac:dyDescent="0.25">
      <c r="A184" s="386" t="s">
        <v>1239</v>
      </c>
      <c r="B184" s="387" t="s">
        <v>1240</v>
      </c>
      <c r="C184" s="388">
        <v>450000</v>
      </c>
      <c r="D184" s="388">
        <v>0</v>
      </c>
      <c r="E184" s="388">
        <v>450000</v>
      </c>
    </row>
    <row r="185" spans="1:5" x14ac:dyDescent="0.25">
      <c r="A185" s="386" t="s">
        <v>1241</v>
      </c>
      <c r="B185" s="387" t="s">
        <v>1242</v>
      </c>
      <c r="C185" s="388">
        <v>66115937</v>
      </c>
      <c r="D185" s="388">
        <v>0</v>
      </c>
      <c r="E185" s="388">
        <v>66115937</v>
      </c>
    </row>
    <row r="186" spans="1:5" x14ac:dyDescent="0.25">
      <c r="A186" s="386" t="s">
        <v>1243</v>
      </c>
      <c r="B186" s="387" t="s">
        <v>1244</v>
      </c>
      <c r="C186" s="388">
        <v>350000</v>
      </c>
      <c r="D186" s="388">
        <v>0</v>
      </c>
      <c r="E186" s="388">
        <v>350000</v>
      </c>
    </row>
    <row r="187" spans="1:5" x14ac:dyDescent="0.25">
      <c r="A187" s="386" t="s">
        <v>1245</v>
      </c>
      <c r="B187" s="387" t="s">
        <v>1246</v>
      </c>
      <c r="C187" s="388">
        <v>0</v>
      </c>
      <c r="D187" s="388">
        <v>0</v>
      </c>
      <c r="E187" s="388">
        <v>0</v>
      </c>
    </row>
    <row r="188" spans="1:5" ht="26.4" x14ac:dyDescent="0.25">
      <c r="A188" s="386" t="s">
        <v>1247</v>
      </c>
      <c r="B188" s="387" t="s">
        <v>1248</v>
      </c>
      <c r="C188" s="388">
        <v>0</v>
      </c>
      <c r="D188" s="388">
        <v>0</v>
      </c>
      <c r="E188" s="388">
        <v>0</v>
      </c>
    </row>
    <row r="189" spans="1:5" ht="26.4" x14ac:dyDescent="0.25">
      <c r="A189" s="386" t="s">
        <v>1249</v>
      </c>
      <c r="B189" s="387" t="s">
        <v>1250</v>
      </c>
      <c r="C189" s="388">
        <v>2815688</v>
      </c>
      <c r="D189" s="388">
        <v>0</v>
      </c>
      <c r="E189" s="388">
        <v>2815688</v>
      </c>
    </row>
    <row r="190" spans="1:5" x14ac:dyDescent="0.25">
      <c r="A190" s="386" t="s">
        <v>1251</v>
      </c>
      <c r="B190" s="387" t="s">
        <v>1252</v>
      </c>
      <c r="C190" s="388">
        <v>0</v>
      </c>
      <c r="D190" s="388">
        <v>0</v>
      </c>
      <c r="E190" s="388">
        <v>0</v>
      </c>
    </row>
    <row r="191" spans="1:5" ht="26.4" x14ac:dyDescent="0.25">
      <c r="A191" s="386" t="s">
        <v>1253</v>
      </c>
      <c r="B191" s="387" t="s">
        <v>1254</v>
      </c>
      <c r="C191" s="388">
        <v>0</v>
      </c>
      <c r="D191" s="388">
        <v>0</v>
      </c>
      <c r="E191" s="388">
        <v>0</v>
      </c>
    </row>
    <row r="192" spans="1:5" x14ac:dyDescent="0.25">
      <c r="A192" s="386" t="s">
        <v>1255</v>
      </c>
      <c r="B192" s="387" t="s">
        <v>1256</v>
      </c>
      <c r="C192" s="388">
        <v>0</v>
      </c>
      <c r="D192" s="388">
        <v>0</v>
      </c>
      <c r="E192" s="388">
        <v>0</v>
      </c>
    </row>
    <row r="193" spans="1:5" x14ac:dyDescent="0.25">
      <c r="A193" s="386" t="s">
        <v>1257</v>
      </c>
      <c r="B193" s="387" t="s">
        <v>1258</v>
      </c>
      <c r="C193" s="388">
        <v>0</v>
      </c>
      <c r="D193" s="388">
        <v>0</v>
      </c>
      <c r="E193" s="388">
        <v>0</v>
      </c>
    </row>
    <row r="194" spans="1:5" ht="39.6" x14ac:dyDescent="0.25">
      <c r="A194" s="389" t="s">
        <v>1259</v>
      </c>
      <c r="B194" s="390" t="s">
        <v>1260</v>
      </c>
      <c r="C194" s="391">
        <v>589448350</v>
      </c>
      <c r="D194" s="391">
        <v>0</v>
      </c>
      <c r="E194" s="391">
        <v>589448350</v>
      </c>
    </row>
    <row r="195" spans="1:5" x14ac:dyDescent="0.25">
      <c r="A195" s="386" t="s">
        <v>1261</v>
      </c>
      <c r="B195" s="387" t="s">
        <v>1262</v>
      </c>
      <c r="C195" s="388">
        <v>38583</v>
      </c>
      <c r="D195" s="388">
        <v>0</v>
      </c>
      <c r="E195" s="388">
        <v>38583</v>
      </c>
    </row>
    <row r="196" spans="1:5" ht="26.4" x14ac:dyDescent="0.25">
      <c r="A196" s="386" t="s">
        <v>1263</v>
      </c>
      <c r="B196" s="387" t="s">
        <v>1264</v>
      </c>
      <c r="C196" s="388">
        <v>260247103</v>
      </c>
      <c r="D196" s="388">
        <v>0</v>
      </c>
      <c r="E196" s="388">
        <v>260247103</v>
      </c>
    </row>
    <row r="197" spans="1:5" x14ac:dyDescent="0.25">
      <c r="A197" s="386" t="s">
        <v>1265</v>
      </c>
      <c r="B197" s="387" t="s">
        <v>1266</v>
      </c>
      <c r="C197" s="388">
        <v>0</v>
      </c>
      <c r="D197" s="388">
        <v>0</v>
      </c>
      <c r="E197" s="388">
        <v>0</v>
      </c>
    </row>
    <row r="198" spans="1:5" ht="26.4" x14ac:dyDescent="0.25">
      <c r="A198" s="386" t="s">
        <v>1267</v>
      </c>
      <c r="B198" s="387" t="s">
        <v>1268</v>
      </c>
      <c r="C198" s="388">
        <v>654045</v>
      </c>
      <c r="D198" s="388">
        <v>0</v>
      </c>
      <c r="E198" s="388">
        <v>654045</v>
      </c>
    </row>
    <row r="199" spans="1:5" ht="26.4" x14ac:dyDescent="0.25">
      <c r="A199" s="386" t="s">
        <v>1269</v>
      </c>
      <c r="B199" s="387" t="s">
        <v>1270</v>
      </c>
      <c r="C199" s="388">
        <v>36499595</v>
      </c>
      <c r="D199" s="388">
        <v>0</v>
      </c>
      <c r="E199" s="388">
        <v>36499595</v>
      </c>
    </row>
    <row r="200" spans="1:5" x14ac:dyDescent="0.25">
      <c r="A200" s="386" t="s">
        <v>1271</v>
      </c>
      <c r="B200" s="387" t="s">
        <v>1272</v>
      </c>
      <c r="C200" s="388">
        <v>0</v>
      </c>
      <c r="D200" s="388">
        <v>0</v>
      </c>
      <c r="E200" s="388">
        <v>0</v>
      </c>
    </row>
    <row r="201" spans="1:5" x14ac:dyDescent="0.25">
      <c r="A201" s="386" t="s">
        <v>1273</v>
      </c>
      <c r="B201" s="387" t="s">
        <v>1274</v>
      </c>
      <c r="C201" s="388">
        <v>0</v>
      </c>
      <c r="D201" s="388">
        <v>0</v>
      </c>
      <c r="E201" s="388">
        <v>0</v>
      </c>
    </row>
    <row r="202" spans="1:5" ht="26.4" x14ac:dyDescent="0.25">
      <c r="A202" s="386" t="s">
        <v>1275</v>
      </c>
      <c r="B202" s="387" t="s">
        <v>1276</v>
      </c>
      <c r="C202" s="388">
        <v>0</v>
      </c>
      <c r="D202" s="388">
        <v>0</v>
      </c>
      <c r="E202" s="388">
        <v>0</v>
      </c>
    </row>
    <row r="203" spans="1:5" x14ac:dyDescent="0.25">
      <c r="A203" s="386" t="s">
        <v>1277</v>
      </c>
      <c r="B203" s="387" t="s">
        <v>1278</v>
      </c>
      <c r="C203" s="388">
        <v>0</v>
      </c>
      <c r="D203" s="388">
        <v>0</v>
      </c>
      <c r="E203" s="388">
        <v>0</v>
      </c>
    </row>
    <row r="204" spans="1:5" ht="26.4" x14ac:dyDescent="0.25">
      <c r="A204" s="386" t="s">
        <v>1279</v>
      </c>
      <c r="B204" s="387" t="s">
        <v>1280</v>
      </c>
      <c r="C204" s="388">
        <v>75884675</v>
      </c>
      <c r="D204" s="388">
        <v>0</v>
      </c>
      <c r="E204" s="388">
        <v>75884675</v>
      </c>
    </row>
    <row r="205" spans="1:5" s="384" customFormat="1" ht="26.4" x14ac:dyDescent="0.25">
      <c r="A205" s="389" t="s">
        <v>1281</v>
      </c>
      <c r="B205" s="390" t="s">
        <v>1282</v>
      </c>
      <c r="C205" s="391">
        <v>373324001</v>
      </c>
      <c r="D205" s="391">
        <v>0</v>
      </c>
      <c r="E205" s="391">
        <v>373324001</v>
      </c>
    </row>
    <row r="206" spans="1:5" x14ac:dyDescent="0.25">
      <c r="A206" s="386" t="s">
        <v>1283</v>
      </c>
      <c r="B206" s="387" t="s">
        <v>1284</v>
      </c>
      <c r="C206" s="388">
        <v>867736763</v>
      </c>
      <c r="D206" s="388">
        <v>0</v>
      </c>
      <c r="E206" s="388">
        <v>867736763</v>
      </c>
    </row>
    <row r="207" spans="1:5" x14ac:dyDescent="0.25">
      <c r="A207" s="386" t="s">
        <v>1285</v>
      </c>
      <c r="B207" s="387" t="s">
        <v>1286</v>
      </c>
      <c r="C207" s="388">
        <v>0</v>
      </c>
      <c r="D207" s="388">
        <v>0</v>
      </c>
      <c r="E207" s="388">
        <v>0</v>
      </c>
    </row>
    <row r="208" spans="1:5" x14ac:dyDescent="0.25">
      <c r="A208" s="386" t="s">
        <v>1287</v>
      </c>
      <c r="B208" s="387" t="s">
        <v>1288</v>
      </c>
      <c r="C208" s="388">
        <v>4245000</v>
      </c>
      <c r="D208" s="388">
        <v>0</v>
      </c>
      <c r="E208" s="388">
        <v>4245000</v>
      </c>
    </row>
    <row r="209" spans="1:5" ht="26.4" x14ac:dyDescent="0.25">
      <c r="A209" s="386" t="s">
        <v>1289</v>
      </c>
      <c r="B209" s="387" t="s">
        <v>1290</v>
      </c>
      <c r="C209" s="388">
        <v>233278610</v>
      </c>
      <c r="D209" s="388">
        <v>0</v>
      </c>
      <c r="E209" s="388">
        <v>233278610</v>
      </c>
    </row>
    <row r="210" spans="1:5" x14ac:dyDescent="0.25">
      <c r="A210" s="386" t="s">
        <v>1291</v>
      </c>
      <c r="B210" s="387" t="s">
        <v>1292</v>
      </c>
      <c r="C210" s="388">
        <v>1105260373</v>
      </c>
      <c r="D210" s="388">
        <v>0</v>
      </c>
      <c r="E210" s="388">
        <v>1105260373</v>
      </c>
    </row>
    <row r="211" spans="1:5" ht="39.6" x14ac:dyDescent="0.25">
      <c r="A211" s="386" t="s">
        <v>1293</v>
      </c>
      <c r="B211" s="387" t="s">
        <v>1294</v>
      </c>
      <c r="C211" s="388">
        <v>0</v>
      </c>
      <c r="D211" s="388">
        <v>0</v>
      </c>
      <c r="E211" s="388">
        <v>0</v>
      </c>
    </row>
    <row r="212" spans="1:5" ht="39.6" x14ac:dyDescent="0.25">
      <c r="A212" s="386" t="s">
        <v>1295</v>
      </c>
      <c r="B212" s="387" t="s">
        <v>1296</v>
      </c>
      <c r="C212" s="388">
        <v>0</v>
      </c>
      <c r="D212" s="388">
        <v>0</v>
      </c>
      <c r="E212" s="388">
        <v>0</v>
      </c>
    </row>
    <row r="213" spans="1:5" x14ac:dyDescent="0.25">
      <c r="A213" s="386" t="s">
        <v>1297</v>
      </c>
      <c r="B213" s="387" t="s">
        <v>1298</v>
      </c>
      <c r="C213" s="388">
        <v>0</v>
      </c>
      <c r="D213" s="388">
        <v>0</v>
      </c>
      <c r="E213" s="388">
        <v>0</v>
      </c>
    </row>
    <row r="214" spans="1:5" x14ac:dyDescent="0.25">
      <c r="A214" s="386" t="s">
        <v>1299</v>
      </c>
      <c r="B214" s="387" t="s">
        <v>1300</v>
      </c>
      <c r="C214" s="388">
        <v>0</v>
      </c>
      <c r="D214" s="388">
        <v>0</v>
      </c>
      <c r="E214" s="388">
        <v>0</v>
      </c>
    </row>
    <row r="215" spans="1:5" ht="39.6" x14ac:dyDescent="0.25">
      <c r="A215" s="386" t="s">
        <v>1301</v>
      </c>
      <c r="B215" s="387" t="s">
        <v>1302</v>
      </c>
      <c r="C215" s="388">
        <v>0</v>
      </c>
      <c r="D215" s="388">
        <v>0</v>
      </c>
      <c r="E215" s="388">
        <v>0</v>
      </c>
    </row>
    <row r="216" spans="1:5" ht="26.4" x14ac:dyDescent="0.25">
      <c r="A216" s="386" t="s">
        <v>1303</v>
      </c>
      <c r="B216" s="387" t="s">
        <v>1304</v>
      </c>
      <c r="C216" s="388">
        <v>0</v>
      </c>
      <c r="D216" s="388">
        <v>0</v>
      </c>
      <c r="E216" s="388">
        <v>0</v>
      </c>
    </row>
    <row r="217" spans="1:5" ht="26.4" x14ac:dyDescent="0.25">
      <c r="A217" s="386" t="s">
        <v>1305</v>
      </c>
      <c r="B217" s="387" t="s">
        <v>1306</v>
      </c>
      <c r="C217" s="388">
        <v>0</v>
      </c>
      <c r="D217" s="388">
        <v>0</v>
      </c>
      <c r="E217" s="388">
        <v>0</v>
      </c>
    </row>
    <row r="218" spans="1:5" x14ac:dyDescent="0.25">
      <c r="A218" s="386" t="s">
        <v>1307</v>
      </c>
      <c r="B218" s="387" t="s">
        <v>1308</v>
      </c>
      <c r="C218" s="388">
        <v>0</v>
      </c>
      <c r="D218" s="388">
        <v>0</v>
      </c>
      <c r="E218" s="388">
        <v>0</v>
      </c>
    </row>
    <row r="219" spans="1:5" ht="26.4" x14ac:dyDescent="0.25">
      <c r="A219" s="386" t="s">
        <v>1309</v>
      </c>
      <c r="B219" s="387" t="s">
        <v>1310</v>
      </c>
      <c r="C219" s="388">
        <v>0</v>
      </c>
      <c r="D219" s="388">
        <v>0</v>
      </c>
      <c r="E219" s="388">
        <v>0</v>
      </c>
    </row>
    <row r="220" spans="1:5" x14ac:dyDescent="0.25">
      <c r="A220" s="386" t="s">
        <v>1311</v>
      </c>
      <c r="B220" s="387" t="s">
        <v>1312</v>
      </c>
      <c r="C220" s="388">
        <v>0</v>
      </c>
      <c r="D220" s="388">
        <v>0</v>
      </c>
      <c r="E220" s="388">
        <v>0</v>
      </c>
    </row>
    <row r="221" spans="1:5" ht="26.4" x14ac:dyDescent="0.25">
      <c r="A221" s="386" t="s">
        <v>1313</v>
      </c>
      <c r="B221" s="387" t="s">
        <v>1314</v>
      </c>
      <c r="C221" s="388">
        <v>0</v>
      </c>
      <c r="D221" s="388">
        <v>0</v>
      </c>
      <c r="E221" s="388">
        <v>0</v>
      </c>
    </row>
    <row r="222" spans="1:5" ht="26.4" x14ac:dyDescent="0.25">
      <c r="A222" s="386" t="s">
        <v>1315</v>
      </c>
      <c r="B222" s="387" t="s">
        <v>1316</v>
      </c>
      <c r="C222" s="388">
        <v>0</v>
      </c>
      <c r="D222" s="388">
        <v>0</v>
      </c>
      <c r="E222" s="388">
        <v>0</v>
      </c>
    </row>
    <row r="223" spans="1:5" ht="39.6" x14ac:dyDescent="0.25">
      <c r="A223" s="386" t="s">
        <v>1317</v>
      </c>
      <c r="B223" s="387" t="s">
        <v>1318</v>
      </c>
      <c r="C223" s="388">
        <v>0</v>
      </c>
      <c r="D223" s="388">
        <v>0</v>
      </c>
      <c r="E223" s="388">
        <v>0</v>
      </c>
    </row>
    <row r="224" spans="1:5" x14ac:dyDescent="0.25">
      <c r="A224" s="386" t="s">
        <v>1319</v>
      </c>
      <c r="B224" s="387" t="s">
        <v>1320</v>
      </c>
      <c r="C224" s="388">
        <v>0</v>
      </c>
      <c r="D224" s="388">
        <v>0</v>
      </c>
      <c r="E224" s="388">
        <v>0</v>
      </c>
    </row>
    <row r="225" spans="1:5" x14ac:dyDescent="0.25">
      <c r="A225" s="386" t="s">
        <v>1321</v>
      </c>
      <c r="B225" s="387" t="s">
        <v>1322</v>
      </c>
      <c r="C225" s="388">
        <v>0</v>
      </c>
      <c r="D225" s="388">
        <v>0</v>
      </c>
      <c r="E225" s="388">
        <v>0</v>
      </c>
    </row>
    <row r="226" spans="1:5" ht="39.6" x14ac:dyDescent="0.25">
      <c r="A226" s="386" t="s">
        <v>1323</v>
      </c>
      <c r="B226" s="387" t="s">
        <v>1324</v>
      </c>
      <c r="C226" s="388">
        <v>0</v>
      </c>
      <c r="D226" s="388">
        <v>0</v>
      </c>
      <c r="E226" s="388">
        <v>0</v>
      </c>
    </row>
    <row r="227" spans="1:5" ht="26.4" x14ac:dyDescent="0.25">
      <c r="A227" s="386" t="s">
        <v>1325</v>
      </c>
      <c r="B227" s="387" t="s">
        <v>1326</v>
      </c>
      <c r="C227" s="388">
        <v>0</v>
      </c>
      <c r="D227" s="388">
        <v>0</v>
      </c>
      <c r="E227" s="388">
        <v>0</v>
      </c>
    </row>
    <row r="228" spans="1:5" ht="26.4" x14ac:dyDescent="0.25">
      <c r="A228" s="386" t="s">
        <v>1327</v>
      </c>
      <c r="B228" s="387" t="s">
        <v>1328</v>
      </c>
      <c r="C228" s="388">
        <v>0</v>
      </c>
      <c r="D228" s="388">
        <v>0</v>
      </c>
      <c r="E228" s="388">
        <v>0</v>
      </c>
    </row>
    <row r="229" spans="1:5" x14ac:dyDescent="0.25">
      <c r="A229" s="386" t="s">
        <v>1329</v>
      </c>
      <c r="B229" s="387" t="s">
        <v>1330</v>
      </c>
      <c r="C229" s="388">
        <v>0</v>
      </c>
      <c r="D229" s="388">
        <v>0</v>
      </c>
      <c r="E229" s="388">
        <v>0</v>
      </c>
    </row>
    <row r="230" spans="1:5" ht="26.4" x14ac:dyDescent="0.25">
      <c r="A230" s="386" t="s">
        <v>1331</v>
      </c>
      <c r="B230" s="387" t="s">
        <v>1332</v>
      </c>
      <c r="C230" s="388">
        <v>0</v>
      </c>
      <c r="D230" s="388">
        <v>0</v>
      </c>
      <c r="E230" s="388">
        <v>0</v>
      </c>
    </row>
    <row r="231" spans="1:5" x14ac:dyDescent="0.25">
      <c r="A231" s="386" t="s">
        <v>1333</v>
      </c>
      <c r="B231" s="387" t="s">
        <v>1334</v>
      </c>
      <c r="C231" s="388">
        <v>0</v>
      </c>
      <c r="D231" s="388">
        <v>0</v>
      </c>
      <c r="E231" s="388">
        <v>0</v>
      </c>
    </row>
    <row r="232" spans="1:5" ht="26.4" x14ac:dyDescent="0.25">
      <c r="A232" s="386" t="s">
        <v>1335</v>
      </c>
      <c r="B232" s="387" t="s">
        <v>1336</v>
      </c>
      <c r="C232" s="388">
        <v>0</v>
      </c>
      <c r="D232" s="388">
        <v>0</v>
      </c>
      <c r="E232" s="388">
        <v>0</v>
      </c>
    </row>
    <row r="233" spans="1:5" ht="26.4" x14ac:dyDescent="0.25">
      <c r="A233" s="386" t="s">
        <v>1337</v>
      </c>
      <c r="B233" s="387" t="s">
        <v>1338</v>
      </c>
      <c r="C233" s="388">
        <v>0</v>
      </c>
      <c r="D233" s="388">
        <v>0</v>
      </c>
      <c r="E233" s="388">
        <v>0</v>
      </c>
    </row>
    <row r="234" spans="1:5" ht="26.4" x14ac:dyDescent="0.25">
      <c r="A234" s="386" t="s">
        <v>1339</v>
      </c>
      <c r="B234" s="387" t="s">
        <v>1340</v>
      </c>
      <c r="C234" s="388">
        <v>330708</v>
      </c>
      <c r="D234" s="388">
        <v>0</v>
      </c>
      <c r="E234" s="388">
        <v>330708</v>
      </c>
    </row>
    <row r="235" spans="1:5" x14ac:dyDescent="0.25">
      <c r="A235" s="386" t="s">
        <v>1341</v>
      </c>
      <c r="B235" s="387" t="s">
        <v>1342</v>
      </c>
      <c r="C235" s="388">
        <v>0</v>
      </c>
      <c r="D235" s="388">
        <v>0</v>
      </c>
      <c r="E235" s="388">
        <v>0</v>
      </c>
    </row>
    <row r="236" spans="1:5" x14ac:dyDescent="0.25">
      <c r="A236" s="386" t="s">
        <v>1343</v>
      </c>
      <c r="B236" s="387" t="s">
        <v>1344</v>
      </c>
      <c r="C236" s="388">
        <v>0</v>
      </c>
      <c r="D236" s="388">
        <v>0</v>
      </c>
      <c r="E236" s="388">
        <v>0</v>
      </c>
    </row>
    <row r="237" spans="1:5" ht="39.6" x14ac:dyDescent="0.25">
      <c r="A237" s="386" t="s">
        <v>1345</v>
      </c>
      <c r="B237" s="387" t="s">
        <v>1346</v>
      </c>
      <c r="C237" s="388">
        <v>330708</v>
      </c>
      <c r="D237" s="388">
        <v>0</v>
      </c>
      <c r="E237" s="388">
        <v>330708</v>
      </c>
    </row>
    <row r="238" spans="1:5" ht="26.4" x14ac:dyDescent="0.25">
      <c r="A238" s="386" t="s">
        <v>1347</v>
      </c>
      <c r="B238" s="387" t="s">
        <v>1348</v>
      </c>
      <c r="C238" s="388">
        <v>0</v>
      </c>
      <c r="D238" s="388">
        <v>0</v>
      </c>
      <c r="E238" s="388">
        <v>0</v>
      </c>
    </row>
    <row r="239" spans="1:5" ht="26.4" x14ac:dyDescent="0.25">
      <c r="A239" s="386" t="s">
        <v>1349</v>
      </c>
      <c r="B239" s="387" t="s">
        <v>1350</v>
      </c>
      <c r="C239" s="388">
        <v>0</v>
      </c>
      <c r="D239" s="388">
        <v>0</v>
      </c>
      <c r="E239" s="388">
        <v>0</v>
      </c>
    </row>
    <row r="240" spans="1:5" x14ac:dyDescent="0.25">
      <c r="A240" s="386" t="s">
        <v>1351</v>
      </c>
      <c r="B240" s="387" t="s">
        <v>1352</v>
      </c>
      <c r="C240" s="388">
        <v>0</v>
      </c>
      <c r="D240" s="388">
        <v>0</v>
      </c>
      <c r="E240" s="388">
        <v>0</v>
      </c>
    </row>
    <row r="241" spans="1:5" ht="26.4" x14ac:dyDescent="0.25">
      <c r="A241" s="386" t="s">
        <v>1353</v>
      </c>
      <c r="B241" s="387" t="s">
        <v>1354</v>
      </c>
      <c r="C241" s="388">
        <v>0</v>
      </c>
      <c r="D241" s="388">
        <v>0</v>
      </c>
      <c r="E241" s="388">
        <v>0</v>
      </c>
    </row>
    <row r="242" spans="1:5" x14ac:dyDescent="0.25">
      <c r="A242" s="386" t="s">
        <v>1355</v>
      </c>
      <c r="B242" s="387" t="s">
        <v>1356</v>
      </c>
      <c r="C242" s="388">
        <v>0</v>
      </c>
      <c r="D242" s="388">
        <v>0</v>
      </c>
      <c r="E242" s="388">
        <v>0</v>
      </c>
    </row>
    <row r="243" spans="1:5" ht="26.4" x14ac:dyDescent="0.25">
      <c r="A243" s="386" t="s">
        <v>1357</v>
      </c>
      <c r="B243" s="387" t="s">
        <v>1358</v>
      </c>
      <c r="C243" s="388">
        <v>0</v>
      </c>
      <c r="D243" s="388">
        <v>0</v>
      </c>
      <c r="E243" s="388">
        <v>0</v>
      </c>
    </row>
    <row r="244" spans="1:5" ht="26.4" x14ac:dyDescent="0.25">
      <c r="A244" s="386" t="s">
        <v>1359</v>
      </c>
      <c r="B244" s="387" t="s">
        <v>1360</v>
      </c>
      <c r="C244" s="388">
        <v>0</v>
      </c>
      <c r="D244" s="388">
        <v>0</v>
      </c>
      <c r="E244" s="388">
        <v>0</v>
      </c>
    </row>
    <row r="245" spans="1:5" ht="39.6" x14ac:dyDescent="0.25">
      <c r="A245" s="386" t="s">
        <v>1361</v>
      </c>
      <c r="B245" s="387" t="s">
        <v>1362</v>
      </c>
      <c r="C245" s="388">
        <v>0</v>
      </c>
      <c r="D245" s="388">
        <v>0</v>
      </c>
      <c r="E245" s="388">
        <v>0</v>
      </c>
    </row>
    <row r="246" spans="1:5" ht="39.6" x14ac:dyDescent="0.25">
      <c r="A246" s="386" t="s">
        <v>1363</v>
      </c>
      <c r="B246" s="387" t="s">
        <v>1364</v>
      </c>
      <c r="C246" s="388">
        <v>0</v>
      </c>
      <c r="D246" s="388">
        <v>0</v>
      </c>
      <c r="E246" s="388">
        <v>0</v>
      </c>
    </row>
    <row r="247" spans="1:5" ht="39.6" x14ac:dyDescent="0.25">
      <c r="A247" s="386" t="s">
        <v>1365</v>
      </c>
      <c r="B247" s="387" t="s">
        <v>1366</v>
      </c>
      <c r="C247" s="388">
        <v>0</v>
      </c>
      <c r="D247" s="388">
        <v>0</v>
      </c>
      <c r="E247" s="388">
        <v>0</v>
      </c>
    </row>
    <row r="248" spans="1:5" x14ac:dyDescent="0.25">
      <c r="A248" s="386" t="s">
        <v>1367</v>
      </c>
      <c r="B248" s="387" t="s">
        <v>1368</v>
      </c>
      <c r="C248" s="388">
        <v>0</v>
      </c>
      <c r="D248" s="388">
        <v>0</v>
      </c>
      <c r="E248" s="388">
        <v>0</v>
      </c>
    </row>
    <row r="249" spans="1:5" x14ac:dyDescent="0.25">
      <c r="A249" s="386" t="s">
        <v>1369</v>
      </c>
      <c r="B249" s="387" t="s">
        <v>1370</v>
      </c>
      <c r="C249" s="388">
        <v>0</v>
      </c>
      <c r="D249" s="388">
        <v>0</v>
      </c>
      <c r="E249" s="388">
        <v>0</v>
      </c>
    </row>
    <row r="250" spans="1:5" x14ac:dyDescent="0.25">
      <c r="A250" s="386" t="s">
        <v>1371</v>
      </c>
      <c r="B250" s="387" t="s">
        <v>1372</v>
      </c>
      <c r="C250" s="388">
        <v>0</v>
      </c>
      <c r="D250" s="388">
        <v>0</v>
      </c>
      <c r="E250" s="388">
        <v>0</v>
      </c>
    </row>
    <row r="251" spans="1:5" x14ac:dyDescent="0.25">
      <c r="A251" s="386" t="s">
        <v>1373</v>
      </c>
      <c r="B251" s="387" t="s">
        <v>1374</v>
      </c>
      <c r="C251" s="388">
        <v>0</v>
      </c>
      <c r="D251" s="388">
        <v>0</v>
      </c>
      <c r="E251" s="388">
        <v>0</v>
      </c>
    </row>
    <row r="252" spans="1:5" x14ac:dyDescent="0.25">
      <c r="A252" s="386" t="s">
        <v>1375</v>
      </c>
      <c r="B252" s="387" t="s">
        <v>1376</v>
      </c>
      <c r="C252" s="388">
        <v>0</v>
      </c>
      <c r="D252" s="388">
        <v>0</v>
      </c>
      <c r="E252" s="388">
        <v>0</v>
      </c>
    </row>
    <row r="253" spans="1:5" ht="26.4" x14ac:dyDescent="0.25">
      <c r="A253" s="386" t="s">
        <v>1377</v>
      </c>
      <c r="B253" s="387" t="s">
        <v>1378</v>
      </c>
      <c r="C253" s="388">
        <v>0</v>
      </c>
      <c r="D253" s="388">
        <v>0</v>
      </c>
      <c r="E253" s="388">
        <v>0</v>
      </c>
    </row>
    <row r="254" spans="1:5" ht="26.4" x14ac:dyDescent="0.25">
      <c r="A254" s="386" t="s">
        <v>1379</v>
      </c>
      <c r="B254" s="387" t="s">
        <v>1380</v>
      </c>
      <c r="C254" s="388">
        <v>0</v>
      </c>
      <c r="D254" s="388">
        <v>0</v>
      </c>
      <c r="E254" s="388">
        <v>0</v>
      </c>
    </row>
    <row r="255" spans="1:5" x14ac:dyDescent="0.25">
      <c r="A255" s="386" t="s">
        <v>1381</v>
      </c>
      <c r="B255" s="387" t="s">
        <v>1382</v>
      </c>
      <c r="C255" s="388">
        <v>0</v>
      </c>
      <c r="D255" s="388">
        <v>0</v>
      </c>
      <c r="E255" s="388">
        <v>0</v>
      </c>
    </row>
    <row r="256" spans="1:5" x14ac:dyDescent="0.25">
      <c r="A256" s="386" t="s">
        <v>1383</v>
      </c>
      <c r="B256" s="387" t="s">
        <v>1384</v>
      </c>
      <c r="C256" s="388">
        <v>0</v>
      </c>
      <c r="D256" s="388">
        <v>0</v>
      </c>
      <c r="E256" s="388">
        <v>0</v>
      </c>
    </row>
    <row r="257" spans="1:5" ht="26.4" x14ac:dyDescent="0.25">
      <c r="A257" s="386" t="s">
        <v>1385</v>
      </c>
      <c r="B257" s="387" t="s">
        <v>1386</v>
      </c>
      <c r="C257" s="388">
        <v>0</v>
      </c>
      <c r="D257" s="388">
        <v>0</v>
      </c>
      <c r="E257" s="388">
        <v>0</v>
      </c>
    </row>
    <row r="258" spans="1:5" x14ac:dyDescent="0.25">
      <c r="A258" s="386" t="s">
        <v>1387</v>
      </c>
      <c r="B258" s="387" t="s">
        <v>1388</v>
      </c>
      <c r="C258" s="388">
        <v>0</v>
      </c>
      <c r="D258" s="388">
        <v>0</v>
      </c>
      <c r="E258" s="388">
        <v>0</v>
      </c>
    </row>
    <row r="259" spans="1:5" x14ac:dyDescent="0.25">
      <c r="A259" s="386" t="s">
        <v>1389</v>
      </c>
      <c r="B259" s="387" t="s">
        <v>1390</v>
      </c>
      <c r="C259" s="388">
        <v>0</v>
      </c>
      <c r="D259" s="388">
        <v>0</v>
      </c>
      <c r="E259" s="388">
        <v>0</v>
      </c>
    </row>
    <row r="260" spans="1:5" ht="26.4" x14ac:dyDescent="0.25">
      <c r="A260" s="386" t="s">
        <v>1391</v>
      </c>
      <c r="B260" s="387" t="s">
        <v>1392</v>
      </c>
      <c r="C260" s="388">
        <v>0</v>
      </c>
      <c r="D260" s="388">
        <v>0</v>
      </c>
      <c r="E260" s="388">
        <v>0</v>
      </c>
    </row>
    <row r="261" spans="1:5" ht="26.4" x14ac:dyDescent="0.25">
      <c r="A261" s="386" t="s">
        <v>1393</v>
      </c>
      <c r="B261" s="387" t="s">
        <v>1394</v>
      </c>
      <c r="C261" s="388">
        <v>6279197</v>
      </c>
      <c r="D261" s="388">
        <v>0</v>
      </c>
      <c r="E261" s="388">
        <v>6279197</v>
      </c>
    </row>
    <row r="262" spans="1:5" x14ac:dyDescent="0.25">
      <c r="A262" s="386" t="s">
        <v>1395</v>
      </c>
      <c r="B262" s="387" t="s">
        <v>1396</v>
      </c>
      <c r="C262" s="388">
        <v>2913000</v>
      </c>
      <c r="D262" s="388">
        <v>0</v>
      </c>
      <c r="E262" s="388">
        <v>2913000</v>
      </c>
    </row>
    <row r="263" spans="1:5" x14ac:dyDescent="0.25">
      <c r="A263" s="386" t="s">
        <v>1397</v>
      </c>
      <c r="B263" s="387" t="s">
        <v>1398</v>
      </c>
      <c r="C263" s="388">
        <v>0</v>
      </c>
      <c r="D263" s="388">
        <v>0</v>
      </c>
      <c r="E263" s="388">
        <v>0</v>
      </c>
    </row>
    <row r="264" spans="1:5" x14ac:dyDescent="0.25">
      <c r="A264" s="386" t="s">
        <v>1399</v>
      </c>
      <c r="B264" s="387" t="s">
        <v>1400</v>
      </c>
      <c r="C264" s="388">
        <v>0</v>
      </c>
      <c r="D264" s="388">
        <v>0</v>
      </c>
      <c r="E264" s="388">
        <v>0</v>
      </c>
    </row>
    <row r="265" spans="1:5" x14ac:dyDescent="0.25">
      <c r="A265" s="386" t="s">
        <v>1401</v>
      </c>
      <c r="B265" s="387" t="s">
        <v>1402</v>
      </c>
      <c r="C265" s="388">
        <v>1998753</v>
      </c>
      <c r="D265" s="388">
        <v>0</v>
      </c>
      <c r="E265" s="388">
        <v>1998753</v>
      </c>
    </row>
    <row r="266" spans="1:5" x14ac:dyDescent="0.25">
      <c r="A266" s="386" t="s">
        <v>1403</v>
      </c>
      <c r="B266" s="387" t="s">
        <v>1404</v>
      </c>
      <c r="C266" s="388">
        <v>0</v>
      </c>
      <c r="D266" s="388">
        <v>0</v>
      </c>
      <c r="E266" s="388">
        <v>0</v>
      </c>
    </row>
    <row r="267" spans="1:5" ht="26.4" x14ac:dyDescent="0.25">
      <c r="A267" s="386" t="s">
        <v>1405</v>
      </c>
      <c r="B267" s="387" t="s">
        <v>1406</v>
      </c>
      <c r="C267" s="388">
        <v>0</v>
      </c>
      <c r="D267" s="388">
        <v>0</v>
      </c>
      <c r="E267" s="388">
        <v>0</v>
      </c>
    </row>
    <row r="268" spans="1:5" ht="26.4" x14ac:dyDescent="0.25">
      <c r="A268" s="386" t="s">
        <v>1407</v>
      </c>
      <c r="B268" s="387" t="s">
        <v>1408</v>
      </c>
      <c r="C268" s="388">
        <v>1367444</v>
      </c>
      <c r="D268" s="388">
        <v>0</v>
      </c>
      <c r="E268" s="388">
        <v>1367444</v>
      </c>
    </row>
    <row r="269" spans="1:5" x14ac:dyDescent="0.25">
      <c r="A269" s="386" t="s">
        <v>1409</v>
      </c>
      <c r="B269" s="387" t="s">
        <v>1410</v>
      </c>
      <c r="C269" s="388">
        <v>0</v>
      </c>
      <c r="D269" s="388">
        <v>0</v>
      </c>
      <c r="E269" s="388">
        <v>0</v>
      </c>
    </row>
    <row r="270" spans="1:5" ht="26.4" x14ac:dyDescent="0.25">
      <c r="A270" s="386" t="s">
        <v>1411</v>
      </c>
      <c r="B270" s="387" t="s">
        <v>1412</v>
      </c>
      <c r="C270" s="388">
        <v>0</v>
      </c>
      <c r="D270" s="388">
        <v>0</v>
      </c>
      <c r="E270" s="388">
        <v>0</v>
      </c>
    </row>
    <row r="271" spans="1:5" x14ac:dyDescent="0.25">
      <c r="A271" s="386" t="s">
        <v>1413</v>
      </c>
      <c r="B271" s="387" t="s">
        <v>1414</v>
      </c>
      <c r="C271" s="388">
        <v>0</v>
      </c>
      <c r="D271" s="388">
        <v>0</v>
      </c>
      <c r="E271" s="388">
        <v>0</v>
      </c>
    </row>
    <row r="272" spans="1:5" s="384" customFormat="1" ht="39.6" x14ac:dyDescent="0.25">
      <c r="A272" s="389" t="s">
        <v>1415</v>
      </c>
      <c r="B272" s="390" t="s">
        <v>1416</v>
      </c>
      <c r="C272" s="391">
        <v>6609905</v>
      </c>
      <c r="D272" s="391">
        <v>0</v>
      </c>
      <c r="E272" s="391">
        <v>6609905</v>
      </c>
    </row>
    <row r="273" spans="1:5" s="384" customFormat="1" ht="26.4" x14ac:dyDescent="0.25">
      <c r="A273" s="389" t="s">
        <v>1417</v>
      </c>
      <c r="B273" s="390" t="s">
        <v>1418</v>
      </c>
      <c r="C273" s="391">
        <v>4808096308</v>
      </c>
      <c r="D273" s="391">
        <v>0</v>
      </c>
      <c r="E273" s="391">
        <v>4808096308</v>
      </c>
    </row>
  </sheetData>
  <mergeCells count="1">
    <mergeCell ref="A3:E3"/>
  </mergeCells>
  <pageMargins left="1" right="1" top="1" bottom="1" header="0.5" footer="0.5"/>
  <pageSetup paperSize="9" scale="86" fitToHeight="0" orientation="portrait"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003F8-E8DC-4631-9BA3-FB79E2ABDDF0}">
  <sheetPr>
    <pageSetUpPr fitToPage="1"/>
  </sheetPr>
  <dimension ref="A1:E289"/>
  <sheetViews>
    <sheetView zoomScaleNormal="100" workbookViewId="0">
      <selection activeCell="E1" sqref="E1"/>
    </sheetView>
  </sheetViews>
  <sheetFormatPr defaultRowHeight="13.2" x14ac:dyDescent="0.25"/>
  <cols>
    <col min="1" max="1" width="8.109375" style="367" customWidth="1"/>
    <col min="2" max="2" width="41" style="367" customWidth="1"/>
    <col min="3" max="3" width="15.6640625" style="367" customWidth="1"/>
    <col min="4" max="4" width="15.33203125" style="367" bestFit="1" customWidth="1"/>
    <col min="5" max="5" width="15.6640625" style="367" customWidth="1"/>
    <col min="6" max="256" width="9.109375" style="367"/>
    <col min="257" max="257" width="8.109375" style="367" customWidth="1"/>
    <col min="258" max="258" width="41" style="367" customWidth="1"/>
    <col min="259" max="261" width="32.88671875" style="367" customWidth="1"/>
    <col min="262" max="512" width="9.109375" style="367"/>
    <col min="513" max="513" width="8.109375" style="367" customWidth="1"/>
    <col min="514" max="514" width="41" style="367" customWidth="1"/>
    <col min="515" max="517" width="32.88671875" style="367" customWidth="1"/>
    <col min="518" max="768" width="9.109375" style="367"/>
    <col min="769" max="769" width="8.109375" style="367" customWidth="1"/>
    <col min="770" max="770" width="41" style="367" customWidth="1"/>
    <col min="771" max="773" width="32.88671875" style="367" customWidth="1"/>
    <col min="774" max="1024" width="9.109375" style="367"/>
    <col min="1025" max="1025" width="8.109375" style="367" customWidth="1"/>
    <col min="1026" max="1026" width="41" style="367" customWidth="1"/>
    <col min="1027" max="1029" width="32.88671875" style="367" customWidth="1"/>
    <col min="1030" max="1280" width="9.109375" style="367"/>
    <col min="1281" max="1281" width="8.109375" style="367" customWidth="1"/>
    <col min="1282" max="1282" width="41" style="367" customWidth="1"/>
    <col min="1283" max="1285" width="32.88671875" style="367" customWidth="1"/>
    <col min="1286" max="1536" width="9.109375" style="367"/>
    <col min="1537" max="1537" width="8.109375" style="367" customWidth="1"/>
    <col min="1538" max="1538" width="41" style="367" customWidth="1"/>
    <col min="1539" max="1541" width="32.88671875" style="367" customWidth="1"/>
    <col min="1542" max="1792" width="9.109375" style="367"/>
    <col min="1793" max="1793" width="8.109375" style="367" customWidth="1"/>
    <col min="1794" max="1794" width="41" style="367" customWidth="1"/>
    <col min="1795" max="1797" width="32.88671875" style="367" customWidth="1"/>
    <col min="1798" max="2048" width="9.109375" style="367"/>
    <col min="2049" max="2049" width="8.109375" style="367" customWidth="1"/>
    <col min="2050" max="2050" width="41" style="367" customWidth="1"/>
    <col min="2051" max="2053" width="32.88671875" style="367" customWidth="1"/>
    <col min="2054" max="2304" width="9.109375" style="367"/>
    <col min="2305" max="2305" width="8.109375" style="367" customWidth="1"/>
    <col min="2306" max="2306" width="41" style="367" customWidth="1"/>
    <col min="2307" max="2309" width="32.88671875" style="367" customWidth="1"/>
    <col min="2310" max="2560" width="9.109375" style="367"/>
    <col min="2561" max="2561" width="8.109375" style="367" customWidth="1"/>
    <col min="2562" max="2562" width="41" style="367" customWidth="1"/>
    <col min="2563" max="2565" width="32.88671875" style="367" customWidth="1"/>
    <col min="2566" max="2816" width="9.109375" style="367"/>
    <col min="2817" max="2817" width="8.109375" style="367" customWidth="1"/>
    <col min="2818" max="2818" width="41" style="367" customWidth="1"/>
    <col min="2819" max="2821" width="32.88671875" style="367" customWidth="1"/>
    <col min="2822" max="3072" width="9.109375" style="367"/>
    <col min="3073" max="3073" width="8.109375" style="367" customWidth="1"/>
    <col min="3074" max="3074" width="41" style="367" customWidth="1"/>
    <col min="3075" max="3077" width="32.88671875" style="367" customWidth="1"/>
    <col min="3078" max="3328" width="9.109375" style="367"/>
    <col min="3329" max="3329" width="8.109375" style="367" customWidth="1"/>
    <col min="3330" max="3330" width="41" style="367" customWidth="1"/>
    <col min="3331" max="3333" width="32.88671875" style="367" customWidth="1"/>
    <col min="3334" max="3584" width="9.109375" style="367"/>
    <col min="3585" max="3585" width="8.109375" style="367" customWidth="1"/>
    <col min="3586" max="3586" width="41" style="367" customWidth="1"/>
    <col min="3587" max="3589" width="32.88671875" style="367" customWidth="1"/>
    <col min="3590" max="3840" width="9.109375" style="367"/>
    <col min="3841" max="3841" width="8.109375" style="367" customWidth="1"/>
    <col min="3842" max="3842" width="41" style="367" customWidth="1"/>
    <col min="3843" max="3845" width="32.88671875" style="367" customWidth="1"/>
    <col min="3846" max="4096" width="9.109375" style="367"/>
    <col min="4097" max="4097" width="8.109375" style="367" customWidth="1"/>
    <col min="4098" max="4098" width="41" style="367" customWidth="1"/>
    <col min="4099" max="4101" width="32.88671875" style="367" customWidth="1"/>
    <col min="4102" max="4352" width="9.109375" style="367"/>
    <col min="4353" max="4353" width="8.109375" style="367" customWidth="1"/>
    <col min="4354" max="4354" width="41" style="367" customWidth="1"/>
    <col min="4355" max="4357" width="32.88671875" style="367" customWidth="1"/>
    <col min="4358" max="4608" width="9.109375" style="367"/>
    <col min="4609" max="4609" width="8.109375" style="367" customWidth="1"/>
    <col min="4610" max="4610" width="41" style="367" customWidth="1"/>
    <col min="4611" max="4613" width="32.88671875" style="367" customWidth="1"/>
    <col min="4614" max="4864" width="9.109375" style="367"/>
    <col min="4865" max="4865" width="8.109375" style="367" customWidth="1"/>
    <col min="4866" max="4866" width="41" style="367" customWidth="1"/>
    <col min="4867" max="4869" width="32.88671875" style="367" customWidth="1"/>
    <col min="4870" max="5120" width="9.109375" style="367"/>
    <col min="5121" max="5121" width="8.109375" style="367" customWidth="1"/>
    <col min="5122" max="5122" width="41" style="367" customWidth="1"/>
    <col min="5123" max="5125" width="32.88671875" style="367" customWidth="1"/>
    <col min="5126" max="5376" width="9.109375" style="367"/>
    <col min="5377" max="5377" width="8.109375" style="367" customWidth="1"/>
    <col min="5378" max="5378" width="41" style="367" customWidth="1"/>
    <col min="5379" max="5381" width="32.88671875" style="367" customWidth="1"/>
    <col min="5382" max="5632" width="9.109375" style="367"/>
    <col min="5633" max="5633" width="8.109375" style="367" customWidth="1"/>
    <col min="5634" max="5634" width="41" style="367" customWidth="1"/>
    <col min="5635" max="5637" width="32.88671875" style="367" customWidth="1"/>
    <col min="5638" max="5888" width="9.109375" style="367"/>
    <col min="5889" max="5889" width="8.109375" style="367" customWidth="1"/>
    <col min="5890" max="5890" width="41" style="367" customWidth="1"/>
    <col min="5891" max="5893" width="32.88671875" style="367" customWidth="1"/>
    <col min="5894" max="6144" width="9.109375" style="367"/>
    <col min="6145" max="6145" width="8.109375" style="367" customWidth="1"/>
    <col min="6146" max="6146" width="41" style="367" customWidth="1"/>
    <col min="6147" max="6149" width="32.88671875" style="367" customWidth="1"/>
    <col min="6150" max="6400" width="9.109375" style="367"/>
    <col min="6401" max="6401" width="8.109375" style="367" customWidth="1"/>
    <col min="6402" max="6402" width="41" style="367" customWidth="1"/>
    <col min="6403" max="6405" width="32.88671875" style="367" customWidth="1"/>
    <col min="6406" max="6656" width="9.109375" style="367"/>
    <col min="6657" max="6657" width="8.109375" style="367" customWidth="1"/>
    <col min="6658" max="6658" width="41" style="367" customWidth="1"/>
    <col min="6659" max="6661" width="32.88671875" style="367" customWidth="1"/>
    <col min="6662" max="6912" width="9.109375" style="367"/>
    <col min="6913" max="6913" width="8.109375" style="367" customWidth="1"/>
    <col min="6914" max="6914" width="41" style="367" customWidth="1"/>
    <col min="6915" max="6917" width="32.88671875" style="367" customWidth="1"/>
    <col min="6918" max="7168" width="9.109375" style="367"/>
    <col min="7169" max="7169" width="8.109375" style="367" customWidth="1"/>
    <col min="7170" max="7170" width="41" style="367" customWidth="1"/>
    <col min="7171" max="7173" width="32.88671875" style="367" customWidth="1"/>
    <col min="7174" max="7424" width="9.109375" style="367"/>
    <col min="7425" max="7425" width="8.109375" style="367" customWidth="1"/>
    <col min="7426" max="7426" width="41" style="367" customWidth="1"/>
    <col min="7427" max="7429" width="32.88671875" style="367" customWidth="1"/>
    <col min="7430" max="7680" width="9.109375" style="367"/>
    <col min="7681" max="7681" width="8.109375" style="367" customWidth="1"/>
    <col min="7682" max="7682" width="41" style="367" customWidth="1"/>
    <col min="7683" max="7685" width="32.88671875" style="367" customWidth="1"/>
    <col min="7686" max="7936" width="9.109375" style="367"/>
    <col min="7937" max="7937" width="8.109375" style="367" customWidth="1"/>
    <col min="7938" max="7938" width="41" style="367" customWidth="1"/>
    <col min="7939" max="7941" width="32.88671875" style="367" customWidth="1"/>
    <col min="7942" max="8192" width="9.109375" style="367"/>
    <col min="8193" max="8193" width="8.109375" style="367" customWidth="1"/>
    <col min="8194" max="8194" width="41" style="367" customWidth="1"/>
    <col min="8195" max="8197" width="32.88671875" style="367" customWidth="1"/>
    <col min="8198" max="8448" width="9.109375" style="367"/>
    <col min="8449" max="8449" width="8.109375" style="367" customWidth="1"/>
    <col min="8450" max="8450" width="41" style="367" customWidth="1"/>
    <col min="8451" max="8453" width="32.88671875" style="367" customWidth="1"/>
    <col min="8454" max="8704" width="9.109375" style="367"/>
    <col min="8705" max="8705" width="8.109375" style="367" customWidth="1"/>
    <col min="8706" max="8706" width="41" style="367" customWidth="1"/>
    <col min="8707" max="8709" width="32.88671875" style="367" customWidth="1"/>
    <col min="8710" max="8960" width="9.109375" style="367"/>
    <col min="8961" max="8961" width="8.109375" style="367" customWidth="1"/>
    <col min="8962" max="8962" width="41" style="367" customWidth="1"/>
    <col min="8963" max="8965" width="32.88671875" style="367" customWidth="1"/>
    <col min="8966" max="9216" width="9.109375" style="367"/>
    <col min="9217" max="9217" width="8.109375" style="367" customWidth="1"/>
    <col min="9218" max="9218" width="41" style="367" customWidth="1"/>
    <col min="9219" max="9221" width="32.88671875" style="367" customWidth="1"/>
    <col min="9222" max="9472" width="9.109375" style="367"/>
    <col min="9473" max="9473" width="8.109375" style="367" customWidth="1"/>
    <col min="9474" max="9474" width="41" style="367" customWidth="1"/>
    <col min="9475" max="9477" width="32.88671875" style="367" customWidth="1"/>
    <col min="9478" max="9728" width="9.109375" style="367"/>
    <col min="9729" max="9729" width="8.109375" style="367" customWidth="1"/>
    <col min="9730" max="9730" width="41" style="367" customWidth="1"/>
    <col min="9731" max="9733" width="32.88671875" style="367" customWidth="1"/>
    <col min="9734" max="9984" width="9.109375" style="367"/>
    <col min="9985" max="9985" width="8.109375" style="367" customWidth="1"/>
    <col min="9986" max="9986" width="41" style="367" customWidth="1"/>
    <col min="9987" max="9989" width="32.88671875" style="367" customWidth="1"/>
    <col min="9990" max="10240" width="9.109375" style="367"/>
    <col min="10241" max="10241" width="8.109375" style="367" customWidth="1"/>
    <col min="10242" max="10242" width="41" style="367" customWidth="1"/>
    <col min="10243" max="10245" width="32.88671875" style="367" customWidth="1"/>
    <col min="10246" max="10496" width="9.109375" style="367"/>
    <col min="10497" max="10497" width="8.109375" style="367" customWidth="1"/>
    <col min="10498" max="10498" width="41" style="367" customWidth="1"/>
    <col min="10499" max="10501" width="32.88671875" style="367" customWidth="1"/>
    <col min="10502" max="10752" width="9.109375" style="367"/>
    <col min="10753" max="10753" width="8.109375" style="367" customWidth="1"/>
    <col min="10754" max="10754" width="41" style="367" customWidth="1"/>
    <col min="10755" max="10757" width="32.88671875" style="367" customWidth="1"/>
    <col min="10758" max="11008" width="9.109375" style="367"/>
    <col min="11009" max="11009" width="8.109375" style="367" customWidth="1"/>
    <col min="11010" max="11010" width="41" style="367" customWidth="1"/>
    <col min="11011" max="11013" width="32.88671875" style="367" customWidth="1"/>
    <col min="11014" max="11264" width="9.109375" style="367"/>
    <col min="11265" max="11265" width="8.109375" style="367" customWidth="1"/>
    <col min="11266" max="11266" width="41" style="367" customWidth="1"/>
    <col min="11267" max="11269" width="32.88671875" style="367" customWidth="1"/>
    <col min="11270" max="11520" width="9.109375" style="367"/>
    <col min="11521" max="11521" width="8.109375" style="367" customWidth="1"/>
    <col min="11522" max="11522" width="41" style="367" customWidth="1"/>
    <col min="11523" max="11525" width="32.88671875" style="367" customWidth="1"/>
    <col min="11526" max="11776" width="9.109375" style="367"/>
    <col min="11777" max="11777" width="8.109375" style="367" customWidth="1"/>
    <col min="11778" max="11778" width="41" style="367" customWidth="1"/>
    <col min="11779" max="11781" width="32.88671875" style="367" customWidth="1"/>
    <col min="11782" max="12032" width="9.109375" style="367"/>
    <col min="12033" max="12033" width="8.109375" style="367" customWidth="1"/>
    <col min="12034" max="12034" width="41" style="367" customWidth="1"/>
    <col min="12035" max="12037" width="32.88671875" style="367" customWidth="1"/>
    <col min="12038" max="12288" width="9.109375" style="367"/>
    <col min="12289" max="12289" width="8.109375" style="367" customWidth="1"/>
    <col min="12290" max="12290" width="41" style="367" customWidth="1"/>
    <col min="12291" max="12293" width="32.88671875" style="367" customWidth="1"/>
    <col min="12294" max="12544" width="9.109375" style="367"/>
    <col min="12545" max="12545" width="8.109375" style="367" customWidth="1"/>
    <col min="12546" max="12546" width="41" style="367" customWidth="1"/>
    <col min="12547" max="12549" width="32.88671875" style="367" customWidth="1"/>
    <col min="12550" max="12800" width="9.109375" style="367"/>
    <col min="12801" max="12801" width="8.109375" style="367" customWidth="1"/>
    <col min="12802" max="12802" width="41" style="367" customWidth="1"/>
    <col min="12803" max="12805" width="32.88671875" style="367" customWidth="1"/>
    <col min="12806" max="13056" width="9.109375" style="367"/>
    <col min="13057" max="13057" width="8.109375" style="367" customWidth="1"/>
    <col min="13058" max="13058" width="41" style="367" customWidth="1"/>
    <col min="13059" max="13061" width="32.88671875" style="367" customWidth="1"/>
    <col min="13062" max="13312" width="9.109375" style="367"/>
    <col min="13313" max="13313" width="8.109375" style="367" customWidth="1"/>
    <col min="13314" max="13314" width="41" style="367" customWidth="1"/>
    <col min="13315" max="13317" width="32.88671875" style="367" customWidth="1"/>
    <col min="13318" max="13568" width="9.109375" style="367"/>
    <col min="13569" max="13569" width="8.109375" style="367" customWidth="1"/>
    <col min="13570" max="13570" width="41" style="367" customWidth="1"/>
    <col min="13571" max="13573" width="32.88671875" style="367" customWidth="1"/>
    <col min="13574" max="13824" width="9.109375" style="367"/>
    <col min="13825" max="13825" width="8.109375" style="367" customWidth="1"/>
    <col min="13826" max="13826" width="41" style="367" customWidth="1"/>
    <col min="13827" max="13829" width="32.88671875" style="367" customWidth="1"/>
    <col min="13830" max="14080" width="9.109375" style="367"/>
    <col min="14081" max="14081" width="8.109375" style="367" customWidth="1"/>
    <col min="14082" max="14082" width="41" style="367" customWidth="1"/>
    <col min="14083" max="14085" width="32.88671875" style="367" customWidth="1"/>
    <col min="14086" max="14336" width="9.109375" style="367"/>
    <col min="14337" max="14337" width="8.109375" style="367" customWidth="1"/>
    <col min="14338" max="14338" width="41" style="367" customWidth="1"/>
    <col min="14339" max="14341" width="32.88671875" style="367" customWidth="1"/>
    <col min="14342" max="14592" width="9.109375" style="367"/>
    <col min="14593" max="14593" width="8.109375" style="367" customWidth="1"/>
    <col min="14594" max="14594" width="41" style="367" customWidth="1"/>
    <col min="14595" max="14597" width="32.88671875" style="367" customWidth="1"/>
    <col min="14598" max="14848" width="9.109375" style="367"/>
    <col min="14849" max="14849" width="8.109375" style="367" customWidth="1"/>
    <col min="14850" max="14850" width="41" style="367" customWidth="1"/>
    <col min="14851" max="14853" width="32.88671875" style="367" customWidth="1"/>
    <col min="14854" max="15104" width="9.109375" style="367"/>
    <col min="15105" max="15105" width="8.109375" style="367" customWidth="1"/>
    <col min="15106" max="15106" width="41" style="367" customWidth="1"/>
    <col min="15107" max="15109" width="32.88671875" style="367" customWidth="1"/>
    <col min="15110" max="15360" width="9.109375" style="367"/>
    <col min="15361" max="15361" width="8.109375" style="367" customWidth="1"/>
    <col min="15362" max="15362" width="41" style="367" customWidth="1"/>
    <col min="15363" max="15365" width="32.88671875" style="367" customWidth="1"/>
    <col min="15366" max="15616" width="9.109375" style="367"/>
    <col min="15617" max="15617" width="8.109375" style="367" customWidth="1"/>
    <col min="15618" max="15618" width="41" style="367" customWidth="1"/>
    <col min="15619" max="15621" width="32.88671875" style="367" customWidth="1"/>
    <col min="15622" max="15872" width="9.109375" style="367"/>
    <col min="15873" max="15873" width="8.109375" style="367" customWidth="1"/>
    <col min="15874" max="15874" width="41" style="367" customWidth="1"/>
    <col min="15875" max="15877" width="32.88671875" style="367" customWidth="1"/>
    <col min="15878" max="16128" width="9.109375" style="367"/>
    <col min="16129" max="16129" width="8.109375" style="367" customWidth="1"/>
    <col min="16130" max="16130" width="41" style="367" customWidth="1"/>
    <col min="16131" max="16133" width="32.88671875" style="367" customWidth="1"/>
    <col min="16134" max="16384" width="9.109375" style="367"/>
  </cols>
  <sheetData>
    <row r="1" spans="1:5" ht="13.8" x14ac:dyDescent="0.25">
      <c r="E1" s="238" t="s">
        <v>1982</v>
      </c>
    </row>
    <row r="3" spans="1:5" ht="15" x14ac:dyDescent="0.25">
      <c r="A3" s="604" t="s">
        <v>1760</v>
      </c>
      <c r="B3" s="605"/>
      <c r="C3" s="605"/>
      <c r="D3" s="605"/>
      <c r="E3" s="605"/>
    </row>
    <row r="4" spans="1:5" ht="30" x14ac:dyDescent="0.25">
      <c r="A4" s="385" t="s">
        <v>852</v>
      </c>
      <c r="B4" s="385" t="s">
        <v>442</v>
      </c>
      <c r="C4" s="371" t="s">
        <v>901</v>
      </c>
      <c r="D4" s="385" t="s">
        <v>902</v>
      </c>
      <c r="E4" s="371" t="s">
        <v>903</v>
      </c>
    </row>
    <row r="5" spans="1:5" ht="26.4" x14ac:dyDescent="0.25">
      <c r="A5" s="386" t="s">
        <v>854</v>
      </c>
      <c r="B5" s="387" t="s">
        <v>1420</v>
      </c>
      <c r="C5" s="388">
        <v>458801773</v>
      </c>
      <c r="D5" s="388">
        <v>0</v>
      </c>
      <c r="E5" s="388">
        <v>458801773</v>
      </c>
    </row>
    <row r="6" spans="1:5" ht="26.4" x14ac:dyDescent="0.25">
      <c r="A6" s="386" t="s">
        <v>905</v>
      </c>
      <c r="B6" s="387" t="s">
        <v>1421</v>
      </c>
      <c r="C6" s="388">
        <v>337343711</v>
      </c>
      <c r="D6" s="388">
        <v>0</v>
      </c>
      <c r="E6" s="388">
        <v>337343711</v>
      </c>
    </row>
    <row r="7" spans="1:5" ht="26.4" x14ac:dyDescent="0.25">
      <c r="A7" s="386" t="s">
        <v>856</v>
      </c>
      <c r="B7" s="387" t="s">
        <v>1422</v>
      </c>
      <c r="C7" s="388">
        <v>575768256</v>
      </c>
      <c r="D7" s="388">
        <v>0</v>
      </c>
      <c r="E7" s="388">
        <v>575768256</v>
      </c>
    </row>
    <row r="8" spans="1:5" ht="26.4" x14ac:dyDescent="0.25">
      <c r="A8" s="386" t="s">
        <v>858</v>
      </c>
      <c r="B8" s="387" t="s">
        <v>1423</v>
      </c>
      <c r="C8" s="388">
        <v>241372127</v>
      </c>
      <c r="D8" s="388">
        <v>0</v>
      </c>
      <c r="E8" s="388">
        <v>241372127</v>
      </c>
    </row>
    <row r="9" spans="1:5" ht="39.6" x14ac:dyDescent="0.25">
      <c r="A9" s="386" t="s">
        <v>860</v>
      </c>
      <c r="B9" s="387" t="s">
        <v>1683</v>
      </c>
      <c r="C9" s="388">
        <v>817140383</v>
      </c>
      <c r="D9" s="388">
        <v>0</v>
      </c>
      <c r="E9" s="388">
        <v>817140383</v>
      </c>
    </row>
    <row r="10" spans="1:5" ht="26.4" x14ac:dyDescent="0.25">
      <c r="A10" s="386" t="s">
        <v>862</v>
      </c>
      <c r="B10" s="387" t="s">
        <v>1424</v>
      </c>
      <c r="C10" s="388">
        <v>43033575</v>
      </c>
      <c r="D10" s="388">
        <v>0</v>
      </c>
      <c r="E10" s="388">
        <v>43033575</v>
      </c>
    </row>
    <row r="11" spans="1:5" ht="26.4" x14ac:dyDescent="0.25">
      <c r="A11" s="386" t="s">
        <v>864</v>
      </c>
      <c r="B11" s="387" t="s">
        <v>1425</v>
      </c>
      <c r="C11" s="388">
        <v>144784356</v>
      </c>
      <c r="D11" s="388">
        <v>0</v>
      </c>
      <c r="E11" s="388">
        <v>144784356</v>
      </c>
    </row>
    <row r="12" spans="1:5" x14ac:dyDescent="0.25">
      <c r="A12" s="386" t="s">
        <v>912</v>
      </c>
      <c r="B12" s="387" t="s">
        <v>1426</v>
      </c>
      <c r="C12" s="388">
        <v>5133796</v>
      </c>
      <c r="D12" s="388">
        <v>0</v>
      </c>
      <c r="E12" s="388">
        <v>5133796</v>
      </c>
    </row>
    <row r="13" spans="1:5" ht="26.4" x14ac:dyDescent="0.25">
      <c r="A13" s="386" t="s">
        <v>914</v>
      </c>
      <c r="B13" s="387" t="s">
        <v>1427</v>
      </c>
      <c r="C13" s="388">
        <v>1806237594</v>
      </c>
      <c r="D13" s="388">
        <v>0</v>
      </c>
      <c r="E13" s="388">
        <v>1806237594</v>
      </c>
    </row>
    <row r="14" spans="1:5" x14ac:dyDescent="0.25">
      <c r="A14" s="386" t="s">
        <v>916</v>
      </c>
      <c r="B14" s="387" t="s">
        <v>1428</v>
      </c>
      <c r="C14" s="388">
        <v>0</v>
      </c>
      <c r="D14" s="388">
        <v>0</v>
      </c>
      <c r="E14" s="388">
        <v>0</v>
      </c>
    </row>
    <row r="15" spans="1:5" ht="39.6" x14ac:dyDescent="0.25">
      <c r="A15" s="386" t="s">
        <v>918</v>
      </c>
      <c r="B15" s="387" t="s">
        <v>1429</v>
      </c>
      <c r="C15" s="388">
        <v>0</v>
      </c>
      <c r="D15" s="388">
        <v>0</v>
      </c>
      <c r="E15" s="388">
        <v>0</v>
      </c>
    </row>
    <row r="16" spans="1:5" ht="39.6" x14ac:dyDescent="0.25">
      <c r="A16" s="386" t="s">
        <v>920</v>
      </c>
      <c r="B16" s="387" t="s">
        <v>1430</v>
      </c>
      <c r="C16" s="388">
        <v>0</v>
      </c>
      <c r="D16" s="388">
        <v>0</v>
      </c>
      <c r="E16" s="388">
        <v>0</v>
      </c>
    </row>
    <row r="17" spans="1:5" x14ac:dyDescent="0.25">
      <c r="A17" s="386" t="s">
        <v>922</v>
      </c>
      <c r="B17" s="387" t="s">
        <v>1431</v>
      </c>
      <c r="C17" s="388">
        <v>0</v>
      </c>
      <c r="D17" s="388">
        <v>0</v>
      </c>
      <c r="E17" s="388">
        <v>0</v>
      </c>
    </row>
    <row r="18" spans="1:5" x14ac:dyDescent="0.25">
      <c r="A18" s="386" t="s">
        <v>924</v>
      </c>
      <c r="B18" s="387" t="s">
        <v>1432</v>
      </c>
      <c r="C18" s="388">
        <v>0</v>
      </c>
      <c r="D18" s="388">
        <v>0</v>
      </c>
      <c r="E18" s="388">
        <v>0</v>
      </c>
    </row>
    <row r="19" spans="1:5" ht="39.6" x14ac:dyDescent="0.25">
      <c r="A19" s="386" t="s">
        <v>890</v>
      </c>
      <c r="B19" s="387" t="s">
        <v>1433</v>
      </c>
      <c r="C19" s="388">
        <v>0</v>
      </c>
      <c r="D19" s="388">
        <v>0</v>
      </c>
      <c r="E19" s="388">
        <v>0</v>
      </c>
    </row>
    <row r="20" spans="1:5" ht="26.4" x14ac:dyDescent="0.25">
      <c r="A20" s="386" t="s">
        <v>866</v>
      </c>
      <c r="B20" s="387" t="s">
        <v>1434</v>
      </c>
      <c r="C20" s="388">
        <v>0</v>
      </c>
      <c r="D20" s="388">
        <v>0</v>
      </c>
      <c r="E20" s="388">
        <v>0</v>
      </c>
    </row>
    <row r="21" spans="1:5" ht="26.4" x14ac:dyDescent="0.25">
      <c r="A21" s="386" t="s">
        <v>928</v>
      </c>
      <c r="B21" s="387" t="s">
        <v>1435</v>
      </c>
      <c r="C21" s="388">
        <v>0</v>
      </c>
      <c r="D21" s="388">
        <v>0</v>
      </c>
      <c r="E21" s="388">
        <v>0</v>
      </c>
    </row>
    <row r="22" spans="1:5" x14ac:dyDescent="0.25">
      <c r="A22" s="386" t="s">
        <v>868</v>
      </c>
      <c r="B22" s="387" t="s">
        <v>1436</v>
      </c>
      <c r="C22" s="388">
        <v>0</v>
      </c>
      <c r="D22" s="388">
        <v>0</v>
      </c>
      <c r="E22" s="388">
        <v>0</v>
      </c>
    </row>
    <row r="23" spans="1:5" ht="26.4" x14ac:dyDescent="0.25">
      <c r="A23" s="386" t="s">
        <v>931</v>
      </c>
      <c r="B23" s="387" t="s">
        <v>1437</v>
      </c>
      <c r="C23" s="388">
        <v>0</v>
      </c>
      <c r="D23" s="388">
        <v>0</v>
      </c>
      <c r="E23" s="388">
        <v>0</v>
      </c>
    </row>
    <row r="24" spans="1:5" x14ac:dyDescent="0.25">
      <c r="A24" s="386" t="s">
        <v>892</v>
      </c>
      <c r="B24" s="387" t="s">
        <v>1438</v>
      </c>
      <c r="C24" s="388">
        <v>0</v>
      </c>
      <c r="D24" s="388">
        <v>0</v>
      </c>
      <c r="E24" s="388">
        <v>0</v>
      </c>
    </row>
    <row r="25" spans="1:5" ht="26.4" x14ac:dyDescent="0.25">
      <c r="A25" s="386" t="s">
        <v>934</v>
      </c>
      <c r="B25" s="387" t="s">
        <v>1439</v>
      </c>
      <c r="C25" s="388">
        <v>0</v>
      </c>
      <c r="D25" s="388">
        <v>0</v>
      </c>
      <c r="E25" s="388">
        <v>0</v>
      </c>
    </row>
    <row r="26" spans="1:5" ht="26.4" x14ac:dyDescent="0.25">
      <c r="A26" s="386" t="s">
        <v>870</v>
      </c>
      <c r="B26" s="387" t="s">
        <v>1440</v>
      </c>
      <c r="C26" s="388">
        <v>0</v>
      </c>
      <c r="D26" s="388">
        <v>0</v>
      </c>
      <c r="E26" s="388">
        <v>0</v>
      </c>
    </row>
    <row r="27" spans="1:5" ht="39.6" x14ac:dyDescent="0.25">
      <c r="A27" s="386" t="s">
        <v>937</v>
      </c>
      <c r="B27" s="387" t="s">
        <v>1441</v>
      </c>
      <c r="C27" s="388">
        <v>0</v>
      </c>
      <c r="D27" s="388">
        <v>0</v>
      </c>
      <c r="E27" s="388">
        <v>0</v>
      </c>
    </row>
    <row r="28" spans="1:5" x14ac:dyDescent="0.25">
      <c r="A28" s="386" t="s">
        <v>939</v>
      </c>
      <c r="B28" s="387" t="s">
        <v>1442</v>
      </c>
      <c r="C28" s="388">
        <v>0</v>
      </c>
      <c r="D28" s="388">
        <v>0</v>
      </c>
      <c r="E28" s="388">
        <v>0</v>
      </c>
    </row>
    <row r="29" spans="1:5" x14ac:dyDescent="0.25">
      <c r="A29" s="386" t="s">
        <v>941</v>
      </c>
      <c r="B29" s="387" t="s">
        <v>1443</v>
      </c>
      <c r="C29" s="388">
        <v>0</v>
      </c>
      <c r="D29" s="388">
        <v>0</v>
      </c>
      <c r="E29" s="388">
        <v>0</v>
      </c>
    </row>
    <row r="30" spans="1:5" ht="39.6" x14ac:dyDescent="0.25">
      <c r="A30" s="386" t="s">
        <v>943</v>
      </c>
      <c r="B30" s="387" t="s">
        <v>1444</v>
      </c>
      <c r="C30" s="388">
        <v>0</v>
      </c>
      <c r="D30" s="388">
        <v>0</v>
      </c>
      <c r="E30" s="388">
        <v>0</v>
      </c>
    </row>
    <row r="31" spans="1:5" ht="26.4" x14ac:dyDescent="0.25">
      <c r="A31" s="386" t="s">
        <v>945</v>
      </c>
      <c r="B31" s="387" t="s">
        <v>1445</v>
      </c>
      <c r="C31" s="388">
        <v>0</v>
      </c>
      <c r="D31" s="388">
        <v>0</v>
      </c>
      <c r="E31" s="388">
        <v>0</v>
      </c>
    </row>
    <row r="32" spans="1:5" ht="26.4" x14ac:dyDescent="0.25">
      <c r="A32" s="386" t="s">
        <v>947</v>
      </c>
      <c r="B32" s="387" t="s">
        <v>1446</v>
      </c>
      <c r="C32" s="388">
        <v>0</v>
      </c>
      <c r="D32" s="388">
        <v>0</v>
      </c>
      <c r="E32" s="388">
        <v>0</v>
      </c>
    </row>
    <row r="33" spans="1:5" x14ac:dyDescent="0.25">
      <c r="A33" s="386" t="s">
        <v>949</v>
      </c>
      <c r="B33" s="387" t="s">
        <v>1447</v>
      </c>
      <c r="C33" s="388">
        <v>0</v>
      </c>
      <c r="D33" s="388">
        <v>0</v>
      </c>
      <c r="E33" s="388">
        <v>0</v>
      </c>
    </row>
    <row r="34" spans="1:5" ht="26.4" x14ac:dyDescent="0.25">
      <c r="A34" s="386" t="s">
        <v>951</v>
      </c>
      <c r="B34" s="387" t="s">
        <v>1448</v>
      </c>
      <c r="C34" s="388">
        <v>0</v>
      </c>
      <c r="D34" s="388">
        <v>0</v>
      </c>
      <c r="E34" s="388">
        <v>0</v>
      </c>
    </row>
    <row r="35" spans="1:5" x14ac:dyDescent="0.25">
      <c r="A35" s="386" t="s">
        <v>953</v>
      </c>
      <c r="B35" s="387" t="s">
        <v>1449</v>
      </c>
      <c r="C35" s="388">
        <v>0</v>
      </c>
      <c r="D35" s="388">
        <v>0</v>
      </c>
      <c r="E35" s="388">
        <v>0</v>
      </c>
    </row>
    <row r="36" spans="1:5" ht="26.4" x14ac:dyDescent="0.25">
      <c r="A36" s="386" t="s">
        <v>955</v>
      </c>
      <c r="B36" s="387" t="s">
        <v>1450</v>
      </c>
      <c r="C36" s="388">
        <v>0</v>
      </c>
      <c r="D36" s="388">
        <v>0</v>
      </c>
      <c r="E36" s="388">
        <v>0</v>
      </c>
    </row>
    <row r="37" spans="1:5" ht="26.4" x14ac:dyDescent="0.25">
      <c r="A37" s="386" t="s">
        <v>957</v>
      </c>
      <c r="B37" s="387" t="s">
        <v>1451</v>
      </c>
      <c r="C37" s="388">
        <v>0</v>
      </c>
      <c r="D37" s="388">
        <v>0</v>
      </c>
      <c r="E37" s="388">
        <v>0</v>
      </c>
    </row>
    <row r="38" spans="1:5" ht="26.4" x14ac:dyDescent="0.25">
      <c r="A38" s="386" t="s">
        <v>872</v>
      </c>
      <c r="B38" s="387" t="s">
        <v>1452</v>
      </c>
      <c r="C38" s="388">
        <v>183595693</v>
      </c>
      <c r="D38" s="388">
        <v>0</v>
      </c>
      <c r="E38" s="388">
        <v>183595693</v>
      </c>
    </row>
    <row r="39" spans="1:5" x14ac:dyDescent="0.25">
      <c r="A39" s="386" t="s">
        <v>894</v>
      </c>
      <c r="B39" s="387" t="s">
        <v>1453</v>
      </c>
      <c r="C39" s="388">
        <v>19590038</v>
      </c>
      <c r="D39" s="388">
        <v>0</v>
      </c>
      <c r="E39" s="388">
        <v>19590038</v>
      </c>
    </row>
    <row r="40" spans="1:5" x14ac:dyDescent="0.25">
      <c r="A40" s="386" t="s">
        <v>961</v>
      </c>
      <c r="B40" s="387" t="s">
        <v>1454</v>
      </c>
      <c r="C40" s="388">
        <v>0</v>
      </c>
      <c r="D40" s="388">
        <v>0</v>
      </c>
      <c r="E40" s="388">
        <v>0</v>
      </c>
    </row>
    <row r="41" spans="1:5" ht="39.6" x14ac:dyDescent="0.25">
      <c r="A41" s="386" t="s">
        <v>963</v>
      </c>
      <c r="B41" s="387" t="s">
        <v>1455</v>
      </c>
      <c r="C41" s="388">
        <v>1435690</v>
      </c>
      <c r="D41" s="388">
        <v>0</v>
      </c>
      <c r="E41" s="388">
        <v>1435690</v>
      </c>
    </row>
    <row r="42" spans="1:5" ht="26.4" x14ac:dyDescent="0.25">
      <c r="A42" s="386" t="s">
        <v>965</v>
      </c>
      <c r="B42" s="387" t="s">
        <v>1456</v>
      </c>
      <c r="C42" s="388">
        <v>41860945</v>
      </c>
      <c r="D42" s="388">
        <v>0</v>
      </c>
      <c r="E42" s="388">
        <v>41860945</v>
      </c>
    </row>
    <row r="43" spans="1:5" ht="26.4" x14ac:dyDescent="0.25">
      <c r="A43" s="386" t="s">
        <v>874</v>
      </c>
      <c r="B43" s="387" t="s">
        <v>1457</v>
      </c>
      <c r="C43" s="388">
        <v>79635900</v>
      </c>
      <c r="D43" s="388">
        <v>0</v>
      </c>
      <c r="E43" s="388">
        <v>79635900</v>
      </c>
    </row>
    <row r="44" spans="1:5" x14ac:dyDescent="0.25">
      <c r="A44" s="386" t="s">
        <v>876</v>
      </c>
      <c r="B44" s="387" t="s">
        <v>1458</v>
      </c>
      <c r="C44" s="388">
        <v>7306365</v>
      </c>
      <c r="D44" s="388">
        <v>0</v>
      </c>
      <c r="E44" s="388">
        <v>7306365</v>
      </c>
    </row>
    <row r="45" spans="1:5" ht="26.4" x14ac:dyDescent="0.25">
      <c r="A45" s="386" t="s">
        <v>896</v>
      </c>
      <c r="B45" s="387" t="s">
        <v>1459</v>
      </c>
      <c r="C45" s="388">
        <v>18437057</v>
      </c>
      <c r="D45" s="388">
        <v>0</v>
      </c>
      <c r="E45" s="388">
        <v>18437057</v>
      </c>
    </row>
    <row r="46" spans="1:5" x14ac:dyDescent="0.25">
      <c r="A46" s="386" t="s">
        <v>878</v>
      </c>
      <c r="B46" s="387" t="s">
        <v>1460</v>
      </c>
      <c r="C46" s="388">
        <v>15329698</v>
      </c>
      <c r="D46" s="388">
        <v>0</v>
      </c>
      <c r="E46" s="388">
        <v>15329698</v>
      </c>
    </row>
    <row r="47" spans="1:5" ht="26.4" x14ac:dyDescent="0.25">
      <c r="A47" s="386" t="s">
        <v>880</v>
      </c>
      <c r="B47" s="387" t="s">
        <v>1461</v>
      </c>
      <c r="C47" s="388">
        <v>0</v>
      </c>
      <c r="D47" s="388">
        <v>0</v>
      </c>
      <c r="E47" s="388">
        <v>0</v>
      </c>
    </row>
    <row r="48" spans="1:5" ht="26.4" x14ac:dyDescent="0.25">
      <c r="A48" s="386" t="s">
        <v>972</v>
      </c>
      <c r="B48" s="387" t="s">
        <v>1462</v>
      </c>
      <c r="C48" s="388">
        <v>0</v>
      </c>
      <c r="D48" s="388">
        <v>0</v>
      </c>
      <c r="E48" s="388">
        <v>0</v>
      </c>
    </row>
    <row r="49" spans="1:5" ht="39.6" x14ac:dyDescent="0.25">
      <c r="A49" s="389" t="s">
        <v>974</v>
      </c>
      <c r="B49" s="390" t="s">
        <v>1463</v>
      </c>
      <c r="C49" s="391">
        <v>1989833287</v>
      </c>
      <c r="D49" s="391">
        <v>0</v>
      </c>
      <c r="E49" s="391">
        <v>1989833287</v>
      </c>
    </row>
    <row r="50" spans="1:5" ht="26.4" x14ac:dyDescent="0.25">
      <c r="A50" s="386" t="s">
        <v>882</v>
      </c>
      <c r="B50" s="387" t="s">
        <v>1464</v>
      </c>
      <c r="C50" s="388">
        <v>40000000</v>
      </c>
      <c r="D50" s="388">
        <v>0</v>
      </c>
      <c r="E50" s="388">
        <v>40000000</v>
      </c>
    </row>
    <row r="51" spans="1:5" ht="39.6" x14ac:dyDescent="0.25">
      <c r="A51" s="386" t="s">
        <v>977</v>
      </c>
      <c r="B51" s="387" t="s">
        <v>1465</v>
      </c>
      <c r="C51" s="388">
        <v>0</v>
      </c>
      <c r="D51" s="388">
        <v>0</v>
      </c>
      <c r="E51" s="388">
        <v>0</v>
      </c>
    </row>
    <row r="52" spans="1:5" ht="39.6" x14ac:dyDescent="0.25">
      <c r="A52" s="386" t="s">
        <v>979</v>
      </c>
      <c r="B52" s="387" t="s">
        <v>1466</v>
      </c>
      <c r="C52" s="388">
        <v>0</v>
      </c>
      <c r="D52" s="388">
        <v>0</v>
      </c>
      <c r="E52" s="388">
        <v>0</v>
      </c>
    </row>
    <row r="53" spans="1:5" x14ac:dyDescent="0.25">
      <c r="A53" s="386" t="s">
        <v>981</v>
      </c>
      <c r="B53" s="387" t="s">
        <v>1467</v>
      </c>
      <c r="C53" s="388">
        <v>0</v>
      </c>
      <c r="D53" s="388">
        <v>0</v>
      </c>
      <c r="E53" s="388">
        <v>0</v>
      </c>
    </row>
    <row r="54" spans="1:5" x14ac:dyDescent="0.25">
      <c r="A54" s="386" t="s">
        <v>983</v>
      </c>
      <c r="B54" s="387" t="s">
        <v>1468</v>
      </c>
      <c r="C54" s="388">
        <v>0</v>
      </c>
      <c r="D54" s="388">
        <v>0</v>
      </c>
      <c r="E54" s="388">
        <v>0</v>
      </c>
    </row>
    <row r="55" spans="1:5" ht="39.6" x14ac:dyDescent="0.25">
      <c r="A55" s="386" t="s">
        <v>985</v>
      </c>
      <c r="B55" s="387" t="s">
        <v>1469</v>
      </c>
      <c r="C55" s="388">
        <v>0</v>
      </c>
      <c r="D55" s="388">
        <v>0</v>
      </c>
      <c r="E55" s="388">
        <v>0</v>
      </c>
    </row>
    <row r="56" spans="1:5" ht="26.4" x14ac:dyDescent="0.25">
      <c r="A56" s="386" t="s">
        <v>987</v>
      </c>
      <c r="B56" s="387" t="s">
        <v>1470</v>
      </c>
      <c r="C56" s="388">
        <v>0</v>
      </c>
      <c r="D56" s="388">
        <v>0</v>
      </c>
      <c r="E56" s="388">
        <v>0</v>
      </c>
    </row>
    <row r="57" spans="1:5" ht="26.4" x14ac:dyDescent="0.25">
      <c r="A57" s="386" t="s">
        <v>884</v>
      </c>
      <c r="B57" s="387" t="s">
        <v>1471</v>
      </c>
      <c r="C57" s="388">
        <v>0</v>
      </c>
      <c r="D57" s="388">
        <v>0</v>
      </c>
      <c r="E57" s="388">
        <v>0</v>
      </c>
    </row>
    <row r="58" spans="1:5" x14ac:dyDescent="0.25">
      <c r="A58" s="386" t="s">
        <v>886</v>
      </c>
      <c r="B58" s="387" t="s">
        <v>1472</v>
      </c>
      <c r="C58" s="388">
        <v>0</v>
      </c>
      <c r="D58" s="388">
        <v>0</v>
      </c>
      <c r="E58" s="388">
        <v>0</v>
      </c>
    </row>
    <row r="59" spans="1:5" ht="26.4" x14ac:dyDescent="0.25">
      <c r="A59" s="386" t="s">
        <v>991</v>
      </c>
      <c r="B59" s="387" t="s">
        <v>1473</v>
      </c>
      <c r="C59" s="388">
        <v>0</v>
      </c>
      <c r="D59" s="388">
        <v>0</v>
      </c>
      <c r="E59" s="388">
        <v>0</v>
      </c>
    </row>
    <row r="60" spans="1:5" x14ac:dyDescent="0.25">
      <c r="A60" s="386" t="s">
        <v>993</v>
      </c>
      <c r="B60" s="387" t="s">
        <v>1474</v>
      </c>
      <c r="C60" s="388">
        <v>0</v>
      </c>
      <c r="D60" s="388">
        <v>0</v>
      </c>
      <c r="E60" s="388">
        <v>0</v>
      </c>
    </row>
    <row r="61" spans="1:5" ht="26.4" x14ac:dyDescent="0.25">
      <c r="A61" s="386" t="s">
        <v>995</v>
      </c>
      <c r="B61" s="387" t="s">
        <v>1475</v>
      </c>
      <c r="C61" s="388">
        <v>0</v>
      </c>
      <c r="D61" s="388">
        <v>0</v>
      </c>
      <c r="E61" s="388">
        <v>0</v>
      </c>
    </row>
    <row r="62" spans="1:5" ht="26.4" x14ac:dyDescent="0.25">
      <c r="A62" s="386" t="s">
        <v>997</v>
      </c>
      <c r="B62" s="387" t="s">
        <v>1476</v>
      </c>
      <c r="C62" s="388">
        <v>0</v>
      </c>
      <c r="D62" s="388">
        <v>0</v>
      </c>
      <c r="E62" s="388">
        <v>0</v>
      </c>
    </row>
    <row r="63" spans="1:5" ht="39.6" x14ac:dyDescent="0.25">
      <c r="A63" s="386" t="s">
        <v>999</v>
      </c>
      <c r="B63" s="387" t="s">
        <v>1477</v>
      </c>
      <c r="C63" s="388">
        <v>0</v>
      </c>
      <c r="D63" s="388">
        <v>0</v>
      </c>
      <c r="E63" s="388">
        <v>0</v>
      </c>
    </row>
    <row r="64" spans="1:5" x14ac:dyDescent="0.25">
      <c r="A64" s="386" t="s">
        <v>1001</v>
      </c>
      <c r="B64" s="387" t="s">
        <v>1478</v>
      </c>
      <c r="C64" s="388">
        <v>0</v>
      </c>
      <c r="D64" s="388">
        <v>0</v>
      </c>
      <c r="E64" s="388">
        <v>0</v>
      </c>
    </row>
    <row r="65" spans="1:5" x14ac:dyDescent="0.25">
      <c r="A65" s="386" t="s">
        <v>1003</v>
      </c>
      <c r="B65" s="387" t="s">
        <v>1479</v>
      </c>
      <c r="C65" s="388">
        <v>0</v>
      </c>
      <c r="D65" s="388">
        <v>0</v>
      </c>
      <c r="E65" s="388">
        <v>0</v>
      </c>
    </row>
    <row r="66" spans="1:5" ht="39.6" x14ac:dyDescent="0.25">
      <c r="A66" s="386" t="s">
        <v>1005</v>
      </c>
      <c r="B66" s="387" t="s">
        <v>1480</v>
      </c>
      <c r="C66" s="388">
        <v>0</v>
      </c>
      <c r="D66" s="388">
        <v>0</v>
      </c>
      <c r="E66" s="388">
        <v>0</v>
      </c>
    </row>
    <row r="67" spans="1:5" ht="26.4" x14ac:dyDescent="0.25">
      <c r="A67" s="386" t="s">
        <v>1007</v>
      </c>
      <c r="B67" s="387" t="s">
        <v>1481</v>
      </c>
      <c r="C67" s="388">
        <v>0</v>
      </c>
      <c r="D67" s="388">
        <v>0</v>
      </c>
      <c r="E67" s="388">
        <v>0</v>
      </c>
    </row>
    <row r="68" spans="1:5" ht="26.4" x14ac:dyDescent="0.25">
      <c r="A68" s="386" t="s">
        <v>888</v>
      </c>
      <c r="B68" s="387" t="s">
        <v>1482</v>
      </c>
      <c r="C68" s="388">
        <v>0</v>
      </c>
      <c r="D68" s="388">
        <v>0</v>
      </c>
      <c r="E68" s="388">
        <v>0</v>
      </c>
    </row>
    <row r="69" spans="1:5" x14ac:dyDescent="0.25">
      <c r="A69" s="386" t="s">
        <v>1010</v>
      </c>
      <c r="B69" s="387" t="s">
        <v>1483</v>
      </c>
      <c r="C69" s="388">
        <v>0</v>
      </c>
      <c r="D69" s="388">
        <v>0</v>
      </c>
      <c r="E69" s="388">
        <v>0</v>
      </c>
    </row>
    <row r="70" spans="1:5" ht="26.4" x14ac:dyDescent="0.25">
      <c r="A70" s="386" t="s">
        <v>1012</v>
      </c>
      <c r="B70" s="387" t="s">
        <v>1484</v>
      </c>
      <c r="C70" s="388">
        <v>0</v>
      </c>
      <c r="D70" s="388">
        <v>0</v>
      </c>
      <c r="E70" s="388">
        <v>0</v>
      </c>
    </row>
    <row r="71" spans="1:5" x14ac:dyDescent="0.25">
      <c r="A71" s="386" t="s">
        <v>1014</v>
      </c>
      <c r="B71" s="387" t="s">
        <v>1485</v>
      </c>
      <c r="C71" s="388">
        <v>0</v>
      </c>
      <c r="D71" s="388">
        <v>0</v>
      </c>
      <c r="E71" s="388">
        <v>0</v>
      </c>
    </row>
    <row r="72" spans="1:5" ht="26.4" x14ac:dyDescent="0.25">
      <c r="A72" s="386" t="s">
        <v>1016</v>
      </c>
      <c r="B72" s="387" t="s">
        <v>1486</v>
      </c>
      <c r="C72" s="388">
        <v>0</v>
      </c>
      <c r="D72" s="388">
        <v>0</v>
      </c>
      <c r="E72" s="388">
        <v>0</v>
      </c>
    </row>
    <row r="73" spans="1:5" ht="26.4" x14ac:dyDescent="0.25">
      <c r="A73" s="386" t="s">
        <v>1018</v>
      </c>
      <c r="B73" s="387" t="s">
        <v>1487</v>
      </c>
      <c r="C73" s="388">
        <v>0</v>
      </c>
      <c r="D73" s="388">
        <v>0</v>
      </c>
      <c r="E73" s="388">
        <v>0</v>
      </c>
    </row>
    <row r="74" spans="1:5" ht="26.4" x14ac:dyDescent="0.25">
      <c r="A74" s="386" t="s">
        <v>1020</v>
      </c>
      <c r="B74" s="387" t="s">
        <v>1488</v>
      </c>
      <c r="C74" s="388">
        <v>486839322</v>
      </c>
      <c r="D74" s="388">
        <v>0</v>
      </c>
      <c r="E74" s="388">
        <v>486839322</v>
      </c>
    </row>
    <row r="75" spans="1:5" x14ac:dyDescent="0.25">
      <c r="A75" s="386" t="s">
        <v>1022</v>
      </c>
      <c r="B75" s="387" t="s">
        <v>1489</v>
      </c>
      <c r="C75" s="388">
        <v>0</v>
      </c>
      <c r="D75" s="388">
        <v>0</v>
      </c>
      <c r="E75" s="388">
        <v>0</v>
      </c>
    </row>
    <row r="76" spans="1:5" x14ac:dyDescent="0.25">
      <c r="A76" s="386" t="s">
        <v>1024</v>
      </c>
      <c r="B76" s="387" t="s">
        <v>1490</v>
      </c>
      <c r="C76" s="388">
        <v>0</v>
      </c>
      <c r="D76" s="388">
        <v>0</v>
      </c>
      <c r="E76" s="388">
        <v>0</v>
      </c>
    </row>
    <row r="77" spans="1:5" ht="39.6" x14ac:dyDescent="0.25">
      <c r="A77" s="386" t="s">
        <v>1026</v>
      </c>
      <c r="B77" s="387" t="s">
        <v>1491</v>
      </c>
      <c r="C77" s="388">
        <v>468946822</v>
      </c>
      <c r="D77" s="388">
        <v>0</v>
      </c>
      <c r="E77" s="388">
        <v>468946822</v>
      </c>
    </row>
    <row r="78" spans="1:5" ht="26.4" x14ac:dyDescent="0.25">
      <c r="A78" s="386" t="s">
        <v>1028</v>
      </c>
      <c r="B78" s="387" t="s">
        <v>1492</v>
      </c>
      <c r="C78" s="388">
        <v>12892500</v>
      </c>
      <c r="D78" s="388">
        <v>0</v>
      </c>
      <c r="E78" s="388">
        <v>12892500</v>
      </c>
    </row>
    <row r="79" spans="1:5" ht="26.4" x14ac:dyDescent="0.25">
      <c r="A79" s="386" t="s">
        <v>1030</v>
      </c>
      <c r="B79" s="387" t="s">
        <v>1493</v>
      </c>
      <c r="C79" s="388">
        <v>0</v>
      </c>
      <c r="D79" s="388">
        <v>0</v>
      </c>
      <c r="E79" s="388">
        <v>0</v>
      </c>
    </row>
    <row r="80" spans="1:5" x14ac:dyDescent="0.25">
      <c r="A80" s="386" t="s">
        <v>1032</v>
      </c>
      <c r="B80" s="387" t="s">
        <v>1494</v>
      </c>
      <c r="C80" s="388">
        <v>0</v>
      </c>
      <c r="D80" s="388">
        <v>0</v>
      </c>
      <c r="E80" s="388">
        <v>0</v>
      </c>
    </row>
    <row r="81" spans="1:5" ht="26.4" x14ac:dyDescent="0.25">
      <c r="A81" s="386" t="s">
        <v>1034</v>
      </c>
      <c r="B81" s="387" t="s">
        <v>1495</v>
      </c>
      <c r="C81" s="388">
        <v>5000000</v>
      </c>
      <c r="D81" s="388">
        <v>0</v>
      </c>
      <c r="E81" s="388">
        <v>5000000</v>
      </c>
    </row>
    <row r="82" spans="1:5" x14ac:dyDescent="0.25">
      <c r="A82" s="386" t="s">
        <v>1036</v>
      </c>
      <c r="B82" s="387" t="s">
        <v>1496</v>
      </c>
      <c r="C82" s="388">
        <v>0</v>
      </c>
      <c r="D82" s="388">
        <v>0</v>
      </c>
      <c r="E82" s="388">
        <v>0</v>
      </c>
    </row>
    <row r="83" spans="1:5" ht="26.4" x14ac:dyDescent="0.25">
      <c r="A83" s="386" t="s">
        <v>1038</v>
      </c>
      <c r="B83" s="387" t="s">
        <v>1497</v>
      </c>
      <c r="C83" s="388">
        <v>0</v>
      </c>
      <c r="D83" s="388">
        <v>0</v>
      </c>
      <c r="E83" s="388">
        <v>0</v>
      </c>
    </row>
    <row r="84" spans="1:5" ht="26.4" x14ac:dyDescent="0.25">
      <c r="A84" s="386" t="s">
        <v>1040</v>
      </c>
      <c r="B84" s="387" t="s">
        <v>1498</v>
      </c>
      <c r="C84" s="388">
        <v>0</v>
      </c>
      <c r="D84" s="388">
        <v>0</v>
      </c>
      <c r="E84" s="388">
        <v>0</v>
      </c>
    </row>
    <row r="85" spans="1:5" ht="39.6" x14ac:dyDescent="0.25">
      <c r="A85" s="389" t="s">
        <v>1042</v>
      </c>
      <c r="B85" s="390" t="s">
        <v>1499</v>
      </c>
      <c r="C85" s="391">
        <v>526839322</v>
      </c>
      <c r="D85" s="391">
        <v>0</v>
      </c>
      <c r="E85" s="391">
        <v>526839322</v>
      </c>
    </row>
    <row r="86" spans="1:5" ht="26.4" x14ac:dyDescent="0.25">
      <c r="A86" s="386" t="s">
        <v>1044</v>
      </c>
      <c r="B86" s="387" t="s">
        <v>1500</v>
      </c>
      <c r="C86" s="388">
        <v>0</v>
      </c>
      <c r="D86" s="388">
        <v>0</v>
      </c>
      <c r="E86" s="388">
        <v>0</v>
      </c>
    </row>
    <row r="87" spans="1:5" x14ac:dyDescent="0.25">
      <c r="A87" s="386" t="s">
        <v>1046</v>
      </c>
      <c r="B87" s="387" t="s">
        <v>1501</v>
      </c>
      <c r="C87" s="388">
        <v>0</v>
      </c>
      <c r="D87" s="388">
        <v>0</v>
      </c>
      <c r="E87" s="388">
        <v>0</v>
      </c>
    </row>
    <row r="88" spans="1:5" ht="26.4" x14ac:dyDescent="0.25">
      <c r="A88" s="386" t="s">
        <v>1048</v>
      </c>
      <c r="B88" s="387" t="s">
        <v>1502</v>
      </c>
      <c r="C88" s="388">
        <v>0</v>
      </c>
      <c r="D88" s="388">
        <v>0</v>
      </c>
      <c r="E88" s="388">
        <v>0</v>
      </c>
    </row>
    <row r="89" spans="1:5" x14ac:dyDescent="0.25">
      <c r="A89" s="386" t="s">
        <v>1050</v>
      </c>
      <c r="B89" s="387" t="s">
        <v>1503</v>
      </c>
      <c r="C89" s="388">
        <v>0</v>
      </c>
      <c r="D89" s="388">
        <v>0</v>
      </c>
      <c r="E89" s="388">
        <v>0</v>
      </c>
    </row>
    <row r="90" spans="1:5" x14ac:dyDescent="0.25">
      <c r="A90" s="386" t="s">
        <v>1052</v>
      </c>
      <c r="B90" s="387" t="s">
        <v>1504</v>
      </c>
      <c r="C90" s="388">
        <v>0</v>
      </c>
      <c r="D90" s="388">
        <v>0</v>
      </c>
      <c r="E90" s="388">
        <v>0</v>
      </c>
    </row>
    <row r="91" spans="1:5" x14ac:dyDescent="0.25">
      <c r="A91" s="386" t="s">
        <v>1053</v>
      </c>
      <c r="B91" s="387" t="s">
        <v>1505</v>
      </c>
      <c r="C91" s="388">
        <v>0</v>
      </c>
      <c r="D91" s="388">
        <v>0</v>
      </c>
      <c r="E91" s="388">
        <v>0</v>
      </c>
    </row>
    <row r="92" spans="1:5" x14ac:dyDescent="0.25">
      <c r="A92" s="386" t="s">
        <v>1055</v>
      </c>
      <c r="B92" s="387" t="s">
        <v>1506</v>
      </c>
      <c r="C92" s="388">
        <v>0</v>
      </c>
      <c r="D92" s="388">
        <v>0</v>
      </c>
      <c r="E92" s="388">
        <v>0</v>
      </c>
    </row>
    <row r="93" spans="1:5" x14ac:dyDescent="0.25">
      <c r="A93" s="386" t="s">
        <v>1057</v>
      </c>
      <c r="B93" s="387" t="s">
        <v>1507</v>
      </c>
      <c r="C93" s="388">
        <v>0</v>
      </c>
      <c r="D93" s="388">
        <v>0</v>
      </c>
      <c r="E93" s="388">
        <v>0</v>
      </c>
    </row>
    <row r="94" spans="1:5" x14ac:dyDescent="0.25">
      <c r="A94" s="386" t="s">
        <v>1059</v>
      </c>
      <c r="B94" s="387" t="s">
        <v>1508</v>
      </c>
      <c r="C94" s="388">
        <v>0</v>
      </c>
      <c r="D94" s="388">
        <v>0</v>
      </c>
      <c r="E94" s="388">
        <v>0</v>
      </c>
    </row>
    <row r="95" spans="1:5" x14ac:dyDescent="0.25">
      <c r="A95" s="386" t="s">
        <v>1061</v>
      </c>
      <c r="B95" s="387" t="s">
        <v>1509</v>
      </c>
      <c r="C95" s="388">
        <v>0</v>
      </c>
      <c r="D95" s="388">
        <v>0</v>
      </c>
      <c r="E95" s="388">
        <v>0</v>
      </c>
    </row>
    <row r="96" spans="1:5" ht="26.4" x14ac:dyDescent="0.25">
      <c r="A96" s="386" t="s">
        <v>1063</v>
      </c>
      <c r="B96" s="387" t="s">
        <v>1510</v>
      </c>
      <c r="C96" s="388">
        <v>0</v>
      </c>
      <c r="D96" s="388">
        <v>0</v>
      </c>
      <c r="E96" s="388">
        <v>0</v>
      </c>
    </row>
    <row r="97" spans="1:5" x14ac:dyDescent="0.25">
      <c r="A97" s="386" t="s">
        <v>1065</v>
      </c>
      <c r="B97" s="387" t="s">
        <v>1511</v>
      </c>
      <c r="C97" s="388">
        <v>0</v>
      </c>
      <c r="D97" s="388">
        <v>0</v>
      </c>
      <c r="E97" s="388">
        <v>0</v>
      </c>
    </row>
    <row r="98" spans="1:5" ht="26.4" x14ac:dyDescent="0.25">
      <c r="A98" s="386" t="s">
        <v>1067</v>
      </c>
      <c r="B98" s="387" t="s">
        <v>1512</v>
      </c>
      <c r="C98" s="388">
        <v>0</v>
      </c>
      <c r="D98" s="388">
        <v>0</v>
      </c>
      <c r="E98" s="388">
        <v>0</v>
      </c>
    </row>
    <row r="99" spans="1:5" x14ac:dyDescent="0.25">
      <c r="A99" s="386" t="s">
        <v>1069</v>
      </c>
      <c r="B99" s="387" t="s">
        <v>1513</v>
      </c>
      <c r="C99" s="388">
        <v>0</v>
      </c>
      <c r="D99" s="388">
        <v>0</v>
      </c>
      <c r="E99" s="388">
        <v>0</v>
      </c>
    </row>
    <row r="100" spans="1:5" x14ac:dyDescent="0.25">
      <c r="A100" s="386" t="s">
        <v>1071</v>
      </c>
      <c r="B100" s="387" t="s">
        <v>1514</v>
      </c>
      <c r="C100" s="388">
        <v>0</v>
      </c>
      <c r="D100" s="388">
        <v>0</v>
      </c>
      <c r="E100" s="388">
        <v>0</v>
      </c>
    </row>
    <row r="101" spans="1:5" x14ac:dyDescent="0.25">
      <c r="A101" s="386" t="s">
        <v>1073</v>
      </c>
      <c r="B101" s="387" t="s">
        <v>1515</v>
      </c>
      <c r="C101" s="388">
        <v>0</v>
      </c>
      <c r="D101" s="388">
        <v>0</v>
      </c>
      <c r="E101" s="388">
        <v>0</v>
      </c>
    </row>
    <row r="102" spans="1:5" ht="26.4" x14ac:dyDescent="0.25">
      <c r="A102" s="386" t="s">
        <v>1075</v>
      </c>
      <c r="B102" s="387" t="s">
        <v>1516</v>
      </c>
      <c r="C102" s="388">
        <v>0</v>
      </c>
      <c r="D102" s="388">
        <v>0</v>
      </c>
      <c r="E102" s="388">
        <v>0</v>
      </c>
    </row>
    <row r="103" spans="1:5" x14ac:dyDescent="0.25">
      <c r="A103" s="386" t="s">
        <v>1077</v>
      </c>
      <c r="B103" s="387" t="s">
        <v>1517</v>
      </c>
      <c r="C103" s="388">
        <v>0</v>
      </c>
      <c r="D103" s="388">
        <v>0</v>
      </c>
      <c r="E103" s="388">
        <v>0</v>
      </c>
    </row>
    <row r="104" spans="1:5" ht="26.4" x14ac:dyDescent="0.25">
      <c r="A104" s="386" t="s">
        <v>1079</v>
      </c>
      <c r="B104" s="387" t="s">
        <v>1518</v>
      </c>
      <c r="C104" s="388">
        <v>0</v>
      </c>
      <c r="D104" s="388">
        <v>0</v>
      </c>
      <c r="E104" s="388">
        <v>0</v>
      </c>
    </row>
    <row r="105" spans="1:5" ht="26.4" x14ac:dyDescent="0.25">
      <c r="A105" s="386" t="s">
        <v>1081</v>
      </c>
      <c r="B105" s="387" t="s">
        <v>1519</v>
      </c>
      <c r="C105" s="388">
        <v>0</v>
      </c>
      <c r="D105" s="388">
        <v>0</v>
      </c>
      <c r="E105" s="388">
        <v>0</v>
      </c>
    </row>
    <row r="106" spans="1:5" ht="26.4" x14ac:dyDescent="0.25">
      <c r="A106" s="386" t="s">
        <v>1083</v>
      </c>
      <c r="B106" s="387" t="s">
        <v>1520</v>
      </c>
      <c r="C106" s="388">
        <v>0</v>
      </c>
      <c r="D106" s="388">
        <v>0</v>
      </c>
      <c r="E106" s="388">
        <v>0</v>
      </c>
    </row>
    <row r="107" spans="1:5" x14ac:dyDescent="0.25">
      <c r="A107" s="386" t="s">
        <v>1085</v>
      </c>
      <c r="B107" s="387" t="s">
        <v>1521</v>
      </c>
      <c r="C107" s="388">
        <v>0</v>
      </c>
      <c r="D107" s="388">
        <v>0</v>
      </c>
      <c r="E107" s="388">
        <v>0</v>
      </c>
    </row>
    <row r="108" spans="1:5" ht="26.4" x14ac:dyDescent="0.25">
      <c r="A108" s="386" t="s">
        <v>1087</v>
      </c>
      <c r="B108" s="387" t="s">
        <v>1522</v>
      </c>
      <c r="C108" s="388">
        <v>0</v>
      </c>
      <c r="D108" s="388">
        <v>0</v>
      </c>
      <c r="E108" s="388">
        <v>0</v>
      </c>
    </row>
    <row r="109" spans="1:5" x14ac:dyDescent="0.25">
      <c r="A109" s="386" t="s">
        <v>1089</v>
      </c>
      <c r="B109" s="387" t="s">
        <v>1684</v>
      </c>
      <c r="C109" s="388">
        <v>0</v>
      </c>
      <c r="D109" s="388">
        <v>0</v>
      </c>
      <c r="E109" s="388">
        <v>0</v>
      </c>
    </row>
    <row r="110" spans="1:5" x14ac:dyDescent="0.25">
      <c r="A110" s="386" t="s">
        <v>1091</v>
      </c>
      <c r="B110" s="387" t="s">
        <v>1523</v>
      </c>
      <c r="C110" s="388">
        <v>0</v>
      </c>
      <c r="D110" s="388">
        <v>0</v>
      </c>
      <c r="E110" s="388">
        <v>0</v>
      </c>
    </row>
    <row r="111" spans="1:5" x14ac:dyDescent="0.25">
      <c r="A111" s="386" t="s">
        <v>1093</v>
      </c>
      <c r="B111" s="387" t="s">
        <v>1524</v>
      </c>
      <c r="C111" s="388">
        <v>0</v>
      </c>
      <c r="D111" s="388">
        <v>0</v>
      </c>
      <c r="E111" s="388">
        <v>0</v>
      </c>
    </row>
    <row r="112" spans="1:5" ht="26.4" x14ac:dyDescent="0.25">
      <c r="A112" s="386" t="s">
        <v>1095</v>
      </c>
      <c r="B112" s="387" t="s">
        <v>1525</v>
      </c>
      <c r="C112" s="388">
        <v>0</v>
      </c>
      <c r="D112" s="388">
        <v>0</v>
      </c>
      <c r="E112" s="388">
        <v>0</v>
      </c>
    </row>
    <row r="113" spans="1:5" x14ac:dyDescent="0.25">
      <c r="A113" s="386" t="s">
        <v>1097</v>
      </c>
      <c r="B113" s="387" t="s">
        <v>1526</v>
      </c>
      <c r="C113" s="388">
        <v>187054207</v>
      </c>
      <c r="D113" s="388">
        <v>0</v>
      </c>
      <c r="E113" s="388">
        <v>187054207</v>
      </c>
    </row>
    <row r="114" spans="1:5" x14ac:dyDescent="0.25">
      <c r="A114" s="386" t="s">
        <v>1099</v>
      </c>
      <c r="B114" s="387" t="s">
        <v>1685</v>
      </c>
      <c r="C114" s="388">
        <v>124007152</v>
      </c>
      <c r="D114" s="388">
        <v>0</v>
      </c>
      <c r="E114" s="388">
        <v>124007152</v>
      </c>
    </row>
    <row r="115" spans="1:5" ht="26.4" x14ac:dyDescent="0.25">
      <c r="A115" s="386" t="s">
        <v>1101</v>
      </c>
      <c r="B115" s="387" t="s">
        <v>1527</v>
      </c>
      <c r="C115" s="388">
        <v>63047055</v>
      </c>
      <c r="D115" s="388">
        <v>0</v>
      </c>
      <c r="E115" s="388">
        <v>63047055</v>
      </c>
    </row>
    <row r="116" spans="1:5" x14ac:dyDescent="0.25">
      <c r="A116" s="386" t="s">
        <v>1103</v>
      </c>
      <c r="B116" s="387" t="s">
        <v>1528</v>
      </c>
      <c r="C116" s="388">
        <v>0</v>
      </c>
      <c r="D116" s="388">
        <v>0</v>
      </c>
      <c r="E116" s="388">
        <v>0</v>
      </c>
    </row>
    <row r="117" spans="1:5" x14ac:dyDescent="0.25">
      <c r="A117" s="386" t="s">
        <v>1105</v>
      </c>
      <c r="B117" s="387" t="s">
        <v>1529</v>
      </c>
      <c r="C117" s="388">
        <v>0</v>
      </c>
      <c r="D117" s="388">
        <v>0</v>
      </c>
      <c r="E117" s="388">
        <v>0</v>
      </c>
    </row>
    <row r="118" spans="1:5" x14ac:dyDescent="0.25">
      <c r="A118" s="386" t="s">
        <v>1107</v>
      </c>
      <c r="B118" s="387" t="s">
        <v>1530</v>
      </c>
      <c r="C118" s="388">
        <v>0</v>
      </c>
      <c r="D118" s="388">
        <v>0</v>
      </c>
      <c r="E118" s="388">
        <v>0</v>
      </c>
    </row>
    <row r="119" spans="1:5" x14ac:dyDescent="0.25">
      <c r="A119" s="386" t="s">
        <v>1109</v>
      </c>
      <c r="B119" s="387" t="s">
        <v>1531</v>
      </c>
      <c r="C119" s="388">
        <v>0</v>
      </c>
      <c r="D119" s="388">
        <v>0</v>
      </c>
      <c r="E119" s="388">
        <v>0</v>
      </c>
    </row>
    <row r="120" spans="1:5" ht="26.4" x14ac:dyDescent="0.25">
      <c r="A120" s="386" t="s">
        <v>1111</v>
      </c>
      <c r="B120" s="387" t="s">
        <v>1532</v>
      </c>
      <c r="C120" s="388">
        <v>687682155</v>
      </c>
      <c r="D120" s="388">
        <v>0</v>
      </c>
      <c r="E120" s="388">
        <v>687682155</v>
      </c>
    </row>
    <row r="121" spans="1:5" x14ac:dyDescent="0.25">
      <c r="A121" s="386" t="s">
        <v>1113</v>
      </c>
      <c r="B121" s="387" t="s">
        <v>1533</v>
      </c>
      <c r="C121" s="388">
        <v>0</v>
      </c>
      <c r="D121" s="388">
        <v>0</v>
      </c>
      <c r="E121" s="388">
        <v>0</v>
      </c>
    </row>
    <row r="122" spans="1:5" ht="26.4" x14ac:dyDescent="0.25">
      <c r="A122" s="386" t="s">
        <v>1115</v>
      </c>
      <c r="B122" s="387" t="s">
        <v>1534</v>
      </c>
      <c r="C122" s="388">
        <v>0</v>
      </c>
      <c r="D122" s="388">
        <v>0</v>
      </c>
      <c r="E122" s="388">
        <v>0</v>
      </c>
    </row>
    <row r="123" spans="1:5" ht="26.4" x14ac:dyDescent="0.25">
      <c r="A123" s="386" t="s">
        <v>1117</v>
      </c>
      <c r="B123" s="387" t="s">
        <v>1535</v>
      </c>
      <c r="C123" s="388">
        <v>0</v>
      </c>
      <c r="D123" s="388">
        <v>0</v>
      </c>
      <c r="E123" s="388">
        <v>0</v>
      </c>
    </row>
    <row r="124" spans="1:5" x14ac:dyDescent="0.25">
      <c r="A124" s="386" t="s">
        <v>1119</v>
      </c>
      <c r="B124" s="387" t="s">
        <v>1536</v>
      </c>
      <c r="C124" s="388">
        <v>0</v>
      </c>
      <c r="D124" s="388">
        <v>0</v>
      </c>
      <c r="E124" s="388">
        <v>0</v>
      </c>
    </row>
    <row r="125" spans="1:5" ht="26.4" x14ac:dyDescent="0.25">
      <c r="A125" s="386" t="s">
        <v>1121</v>
      </c>
      <c r="B125" s="387" t="s">
        <v>1537</v>
      </c>
      <c r="C125" s="388">
        <v>0</v>
      </c>
      <c r="D125" s="388">
        <v>0</v>
      </c>
      <c r="E125" s="388">
        <v>0</v>
      </c>
    </row>
    <row r="126" spans="1:5" ht="26.4" x14ac:dyDescent="0.25">
      <c r="A126" s="386" t="s">
        <v>1123</v>
      </c>
      <c r="B126" s="387" t="s">
        <v>1538</v>
      </c>
      <c r="C126" s="388">
        <v>0</v>
      </c>
      <c r="D126" s="388">
        <v>0</v>
      </c>
      <c r="E126" s="388">
        <v>0</v>
      </c>
    </row>
    <row r="127" spans="1:5" ht="39.6" x14ac:dyDescent="0.25">
      <c r="A127" s="386" t="s">
        <v>1125</v>
      </c>
      <c r="B127" s="387" t="s">
        <v>1539</v>
      </c>
      <c r="C127" s="388">
        <v>687682155</v>
      </c>
      <c r="D127" s="388">
        <v>0</v>
      </c>
      <c r="E127" s="388">
        <v>687682155</v>
      </c>
    </row>
    <row r="128" spans="1:5" ht="26.4" x14ac:dyDescent="0.25">
      <c r="A128" s="386" t="s">
        <v>1127</v>
      </c>
      <c r="B128" s="387" t="s">
        <v>1540</v>
      </c>
      <c r="C128" s="388">
        <v>0</v>
      </c>
      <c r="D128" s="388">
        <v>0</v>
      </c>
      <c r="E128" s="388">
        <v>0</v>
      </c>
    </row>
    <row r="129" spans="1:5" x14ac:dyDescent="0.25">
      <c r="A129" s="386" t="s">
        <v>1129</v>
      </c>
      <c r="B129" s="387" t="s">
        <v>1541</v>
      </c>
      <c r="C129" s="388">
        <v>0</v>
      </c>
      <c r="D129" s="388">
        <v>0</v>
      </c>
      <c r="E129" s="388">
        <v>0</v>
      </c>
    </row>
    <row r="130" spans="1:5" ht="39.6" x14ac:dyDescent="0.25">
      <c r="A130" s="386" t="s">
        <v>1131</v>
      </c>
      <c r="B130" s="387" t="s">
        <v>1542</v>
      </c>
      <c r="C130" s="388">
        <v>0</v>
      </c>
      <c r="D130" s="388">
        <v>0</v>
      </c>
      <c r="E130" s="388">
        <v>0</v>
      </c>
    </row>
    <row r="131" spans="1:5" ht="39.6" x14ac:dyDescent="0.25">
      <c r="A131" s="386" t="s">
        <v>1133</v>
      </c>
      <c r="B131" s="387" t="s">
        <v>1543</v>
      </c>
      <c r="C131" s="388">
        <v>0</v>
      </c>
      <c r="D131" s="388">
        <v>0</v>
      </c>
      <c r="E131" s="388">
        <v>0</v>
      </c>
    </row>
    <row r="132" spans="1:5" ht="39.6" x14ac:dyDescent="0.25">
      <c r="A132" s="386" t="s">
        <v>1135</v>
      </c>
      <c r="B132" s="387" t="s">
        <v>1544</v>
      </c>
      <c r="C132" s="388">
        <v>0</v>
      </c>
      <c r="D132" s="388">
        <v>0</v>
      </c>
      <c r="E132" s="388">
        <v>0</v>
      </c>
    </row>
    <row r="133" spans="1:5" ht="39.6" x14ac:dyDescent="0.25">
      <c r="A133" s="386" t="s">
        <v>1137</v>
      </c>
      <c r="B133" s="387" t="s">
        <v>1545</v>
      </c>
      <c r="C133" s="388">
        <v>0</v>
      </c>
      <c r="D133" s="388">
        <v>0</v>
      </c>
      <c r="E133" s="388">
        <v>0</v>
      </c>
    </row>
    <row r="134" spans="1:5" ht="39.6" x14ac:dyDescent="0.25">
      <c r="A134" s="386" t="s">
        <v>1139</v>
      </c>
      <c r="B134" s="387" t="s">
        <v>1546</v>
      </c>
      <c r="C134" s="388">
        <v>0</v>
      </c>
      <c r="D134" s="388">
        <v>0</v>
      </c>
      <c r="E134" s="388">
        <v>0</v>
      </c>
    </row>
    <row r="135" spans="1:5" x14ac:dyDescent="0.25">
      <c r="A135" s="386" t="s">
        <v>1141</v>
      </c>
      <c r="B135" s="387" t="s">
        <v>1547</v>
      </c>
      <c r="C135" s="388">
        <v>0</v>
      </c>
      <c r="D135" s="388">
        <v>0</v>
      </c>
      <c r="E135" s="388">
        <v>0</v>
      </c>
    </row>
    <row r="136" spans="1:5" x14ac:dyDescent="0.25">
      <c r="A136" s="386" t="s">
        <v>1143</v>
      </c>
      <c r="B136" s="387" t="s">
        <v>1548</v>
      </c>
      <c r="C136" s="388">
        <v>0</v>
      </c>
      <c r="D136" s="388">
        <v>0</v>
      </c>
      <c r="E136" s="388">
        <v>0</v>
      </c>
    </row>
    <row r="137" spans="1:5" x14ac:dyDescent="0.25">
      <c r="A137" s="386" t="s">
        <v>1145</v>
      </c>
      <c r="B137" s="387" t="s">
        <v>1549</v>
      </c>
      <c r="C137" s="388">
        <v>0</v>
      </c>
      <c r="D137" s="388">
        <v>0</v>
      </c>
      <c r="E137" s="388">
        <v>0</v>
      </c>
    </row>
    <row r="138" spans="1:5" x14ac:dyDescent="0.25">
      <c r="A138" s="386" t="s">
        <v>1147</v>
      </c>
      <c r="B138" s="387" t="s">
        <v>1550</v>
      </c>
      <c r="C138" s="388">
        <v>0</v>
      </c>
      <c r="D138" s="388">
        <v>0</v>
      </c>
      <c r="E138" s="388">
        <v>0</v>
      </c>
    </row>
    <row r="139" spans="1:5" x14ac:dyDescent="0.25">
      <c r="A139" s="386" t="s">
        <v>1149</v>
      </c>
      <c r="B139" s="387" t="s">
        <v>1551</v>
      </c>
      <c r="C139" s="388">
        <v>0</v>
      </c>
      <c r="D139" s="388">
        <v>0</v>
      </c>
      <c r="E139" s="388">
        <v>0</v>
      </c>
    </row>
    <row r="140" spans="1:5" ht="66" x14ac:dyDescent="0.25">
      <c r="A140" s="386" t="s">
        <v>1151</v>
      </c>
      <c r="B140" s="387" t="s">
        <v>1552</v>
      </c>
      <c r="C140" s="388">
        <v>0</v>
      </c>
      <c r="D140" s="388">
        <v>0</v>
      </c>
      <c r="E140" s="388">
        <v>0</v>
      </c>
    </row>
    <row r="141" spans="1:5" x14ac:dyDescent="0.25">
      <c r="A141" s="386" t="s">
        <v>1153</v>
      </c>
      <c r="B141" s="387" t="s">
        <v>1686</v>
      </c>
      <c r="C141" s="388">
        <v>0</v>
      </c>
      <c r="D141" s="388">
        <v>0</v>
      </c>
      <c r="E141" s="388">
        <v>0</v>
      </c>
    </row>
    <row r="142" spans="1:5" x14ac:dyDescent="0.25">
      <c r="A142" s="386" t="s">
        <v>1155</v>
      </c>
      <c r="B142" s="387" t="s">
        <v>1553</v>
      </c>
      <c r="C142" s="388">
        <v>0</v>
      </c>
      <c r="D142" s="388">
        <v>0</v>
      </c>
      <c r="E142" s="388">
        <v>0</v>
      </c>
    </row>
    <row r="143" spans="1:5" x14ac:dyDescent="0.25">
      <c r="A143" s="386" t="s">
        <v>1157</v>
      </c>
      <c r="B143" s="387" t="s">
        <v>1554</v>
      </c>
      <c r="C143" s="388">
        <v>0</v>
      </c>
      <c r="D143" s="388">
        <v>0</v>
      </c>
      <c r="E143" s="388">
        <v>0</v>
      </c>
    </row>
    <row r="144" spans="1:5" x14ac:dyDescent="0.25">
      <c r="A144" s="386" t="s">
        <v>1159</v>
      </c>
      <c r="B144" s="387" t="s">
        <v>1555</v>
      </c>
      <c r="C144" s="388">
        <v>0</v>
      </c>
      <c r="D144" s="388">
        <v>0</v>
      </c>
      <c r="E144" s="388">
        <v>0</v>
      </c>
    </row>
    <row r="145" spans="1:5" ht="26.4" x14ac:dyDescent="0.25">
      <c r="A145" s="386" t="s">
        <v>1161</v>
      </c>
      <c r="B145" s="387" t="s">
        <v>1687</v>
      </c>
      <c r="C145" s="388">
        <v>0</v>
      </c>
      <c r="D145" s="388">
        <v>0</v>
      </c>
      <c r="E145" s="388">
        <v>0</v>
      </c>
    </row>
    <row r="146" spans="1:5" x14ac:dyDescent="0.25">
      <c r="A146" s="386" t="s">
        <v>1163</v>
      </c>
      <c r="B146" s="387" t="s">
        <v>1556</v>
      </c>
      <c r="C146" s="388">
        <v>0</v>
      </c>
      <c r="D146" s="388">
        <v>0</v>
      </c>
      <c r="E146" s="388">
        <v>0</v>
      </c>
    </row>
    <row r="147" spans="1:5" ht="26.4" x14ac:dyDescent="0.25">
      <c r="A147" s="386" t="s">
        <v>1165</v>
      </c>
      <c r="B147" s="387" t="s">
        <v>1557</v>
      </c>
      <c r="C147" s="388">
        <v>0</v>
      </c>
      <c r="D147" s="388">
        <v>0</v>
      </c>
      <c r="E147" s="388">
        <v>0</v>
      </c>
    </row>
    <row r="148" spans="1:5" ht="26.4" x14ac:dyDescent="0.25">
      <c r="A148" s="386" t="s">
        <v>1167</v>
      </c>
      <c r="B148" s="387" t="s">
        <v>1558</v>
      </c>
      <c r="C148" s="388">
        <v>0</v>
      </c>
      <c r="D148" s="388">
        <v>0</v>
      </c>
      <c r="E148" s="388">
        <v>0</v>
      </c>
    </row>
    <row r="149" spans="1:5" x14ac:dyDescent="0.25">
      <c r="A149" s="386" t="s">
        <v>1169</v>
      </c>
      <c r="B149" s="387" t="s">
        <v>1559</v>
      </c>
      <c r="C149" s="388">
        <v>0</v>
      </c>
      <c r="D149" s="388">
        <v>0</v>
      </c>
      <c r="E149" s="388">
        <v>0</v>
      </c>
    </row>
    <row r="150" spans="1:5" x14ac:dyDescent="0.25">
      <c r="A150" s="386" t="s">
        <v>1171</v>
      </c>
      <c r="B150" s="387" t="s">
        <v>1560</v>
      </c>
      <c r="C150" s="388">
        <v>0</v>
      </c>
      <c r="D150" s="388">
        <v>0</v>
      </c>
      <c r="E150" s="388">
        <v>0</v>
      </c>
    </row>
    <row r="151" spans="1:5" ht="26.4" x14ac:dyDescent="0.25">
      <c r="A151" s="386" t="s">
        <v>1173</v>
      </c>
      <c r="B151" s="387" t="s">
        <v>1688</v>
      </c>
      <c r="C151" s="388">
        <v>13394400</v>
      </c>
      <c r="D151" s="388">
        <v>0</v>
      </c>
      <c r="E151" s="388">
        <v>13394400</v>
      </c>
    </row>
    <row r="152" spans="1:5" x14ac:dyDescent="0.25">
      <c r="A152" s="386" t="s">
        <v>1175</v>
      </c>
      <c r="B152" s="387" t="s">
        <v>1561</v>
      </c>
      <c r="C152" s="388">
        <v>0</v>
      </c>
      <c r="D152" s="388">
        <v>0</v>
      </c>
      <c r="E152" s="388">
        <v>0</v>
      </c>
    </row>
    <row r="153" spans="1:5" ht="39.6" x14ac:dyDescent="0.25">
      <c r="A153" s="386" t="s">
        <v>1177</v>
      </c>
      <c r="B153" s="387" t="s">
        <v>1562</v>
      </c>
      <c r="C153" s="388">
        <v>0</v>
      </c>
      <c r="D153" s="388">
        <v>0</v>
      </c>
      <c r="E153" s="388">
        <v>0</v>
      </c>
    </row>
    <row r="154" spans="1:5" x14ac:dyDescent="0.25">
      <c r="A154" s="386" t="s">
        <v>1179</v>
      </c>
      <c r="B154" s="387" t="s">
        <v>1563</v>
      </c>
      <c r="C154" s="388">
        <v>0</v>
      </c>
      <c r="D154" s="388">
        <v>0</v>
      </c>
      <c r="E154" s="388">
        <v>0</v>
      </c>
    </row>
    <row r="155" spans="1:5" x14ac:dyDescent="0.25">
      <c r="A155" s="386" t="s">
        <v>1181</v>
      </c>
      <c r="B155" s="387" t="s">
        <v>1564</v>
      </c>
      <c r="C155" s="388">
        <v>0</v>
      </c>
      <c r="D155" s="388">
        <v>0</v>
      </c>
      <c r="E155" s="388">
        <v>0</v>
      </c>
    </row>
    <row r="156" spans="1:5" x14ac:dyDescent="0.25">
      <c r="A156" s="386" t="s">
        <v>1183</v>
      </c>
      <c r="B156" s="387" t="s">
        <v>1565</v>
      </c>
      <c r="C156" s="388">
        <v>0</v>
      </c>
      <c r="D156" s="388">
        <v>0</v>
      </c>
      <c r="E156" s="388">
        <v>0</v>
      </c>
    </row>
    <row r="157" spans="1:5" x14ac:dyDescent="0.25">
      <c r="A157" s="386" t="s">
        <v>1185</v>
      </c>
      <c r="B157" s="387" t="s">
        <v>1566</v>
      </c>
      <c r="C157" s="388">
        <v>0</v>
      </c>
      <c r="D157" s="388">
        <v>0</v>
      </c>
      <c r="E157" s="388">
        <v>0</v>
      </c>
    </row>
    <row r="158" spans="1:5" ht="26.4" x14ac:dyDescent="0.25">
      <c r="A158" s="386" t="s">
        <v>1187</v>
      </c>
      <c r="B158" s="387" t="s">
        <v>1689</v>
      </c>
      <c r="C158" s="388">
        <v>13394400</v>
      </c>
      <c r="D158" s="388">
        <v>0</v>
      </c>
      <c r="E158" s="388">
        <v>13394400</v>
      </c>
    </row>
    <row r="159" spans="1:5" x14ac:dyDescent="0.25">
      <c r="A159" s="386" t="s">
        <v>1189</v>
      </c>
      <c r="B159" s="387" t="s">
        <v>1567</v>
      </c>
      <c r="C159" s="388">
        <v>0</v>
      </c>
      <c r="D159" s="388">
        <v>0</v>
      </c>
      <c r="E159" s="388">
        <v>0</v>
      </c>
    </row>
    <row r="160" spans="1:5" x14ac:dyDescent="0.25">
      <c r="A160" s="386" t="s">
        <v>1191</v>
      </c>
      <c r="B160" s="387" t="s">
        <v>1568</v>
      </c>
      <c r="C160" s="388">
        <v>0</v>
      </c>
      <c r="D160" s="388">
        <v>0</v>
      </c>
      <c r="E160" s="388">
        <v>0</v>
      </c>
    </row>
    <row r="161" spans="1:5" x14ac:dyDescent="0.25">
      <c r="A161" s="386" t="s">
        <v>1193</v>
      </c>
      <c r="B161" s="387" t="s">
        <v>1569</v>
      </c>
      <c r="C161" s="388">
        <v>0</v>
      </c>
      <c r="D161" s="388">
        <v>0</v>
      </c>
      <c r="E161" s="388">
        <v>0</v>
      </c>
    </row>
    <row r="162" spans="1:5" x14ac:dyDescent="0.25">
      <c r="A162" s="386" t="s">
        <v>1195</v>
      </c>
      <c r="B162" s="387" t="s">
        <v>1570</v>
      </c>
      <c r="C162" s="388">
        <v>0</v>
      </c>
      <c r="D162" s="388">
        <v>0</v>
      </c>
      <c r="E162" s="388">
        <v>0</v>
      </c>
    </row>
    <row r="163" spans="1:5" x14ac:dyDescent="0.25">
      <c r="A163" s="386" t="s">
        <v>1197</v>
      </c>
      <c r="B163" s="387" t="s">
        <v>1571</v>
      </c>
      <c r="C163" s="388">
        <v>0</v>
      </c>
      <c r="D163" s="388">
        <v>0</v>
      </c>
      <c r="E163" s="388">
        <v>0</v>
      </c>
    </row>
    <row r="164" spans="1:5" ht="26.4" x14ac:dyDescent="0.25">
      <c r="A164" s="386" t="s">
        <v>1199</v>
      </c>
      <c r="B164" s="387" t="s">
        <v>1572</v>
      </c>
      <c r="C164" s="388">
        <v>0</v>
      </c>
      <c r="D164" s="388">
        <v>0</v>
      </c>
      <c r="E164" s="388">
        <v>0</v>
      </c>
    </row>
    <row r="165" spans="1:5" x14ac:dyDescent="0.25">
      <c r="A165" s="386" t="s">
        <v>1201</v>
      </c>
      <c r="B165" s="387" t="s">
        <v>1573</v>
      </c>
      <c r="C165" s="388">
        <v>0</v>
      </c>
      <c r="D165" s="388">
        <v>0</v>
      </c>
      <c r="E165" s="388">
        <v>0</v>
      </c>
    </row>
    <row r="166" spans="1:5" ht="52.8" x14ac:dyDescent="0.25">
      <c r="A166" s="386" t="s">
        <v>1203</v>
      </c>
      <c r="B166" s="387" t="s">
        <v>1574</v>
      </c>
      <c r="C166" s="388">
        <v>0</v>
      </c>
      <c r="D166" s="388">
        <v>0</v>
      </c>
      <c r="E166" s="388">
        <v>0</v>
      </c>
    </row>
    <row r="167" spans="1:5" ht="26.4" x14ac:dyDescent="0.25">
      <c r="A167" s="386" t="s">
        <v>1205</v>
      </c>
      <c r="B167" s="387" t="s">
        <v>1575</v>
      </c>
      <c r="C167" s="388">
        <v>0</v>
      </c>
      <c r="D167" s="388">
        <v>0</v>
      </c>
      <c r="E167" s="388">
        <v>0</v>
      </c>
    </row>
    <row r="168" spans="1:5" ht="26.4" x14ac:dyDescent="0.25">
      <c r="A168" s="386" t="s">
        <v>1207</v>
      </c>
      <c r="B168" s="387" t="s">
        <v>1690</v>
      </c>
      <c r="C168" s="388">
        <v>701076555</v>
      </c>
      <c r="D168" s="388">
        <v>0</v>
      </c>
      <c r="E168" s="388">
        <v>701076555</v>
      </c>
    </row>
    <row r="169" spans="1:5" ht="26.4" x14ac:dyDescent="0.25">
      <c r="A169" s="386" t="s">
        <v>1209</v>
      </c>
      <c r="B169" s="387" t="s">
        <v>1576</v>
      </c>
      <c r="C169" s="388">
        <v>16082351</v>
      </c>
      <c r="D169" s="388">
        <v>0</v>
      </c>
      <c r="E169" s="388">
        <v>16082351</v>
      </c>
    </row>
    <row r="170" spans="1:5" x14ac:dyDescent="0.25">
      <c r="A170" s="386" t="s">
        <v>1211</v>
      </c>
      <c r="B170" s="387" t="s">
        <v>1577</v>
      </c>
      <c r="C170" s="388">
        <v>0</v>
      </c>
      <c r="D170" s="388">
        <v>0</v>
      </c>
      <c r="E170" s="388">
        <v>0</v>
      </c>
    </row>
    <row r="171" spans="1:5" x14ac:dyDescent="0.25">
      <c r="A171" s="386" t="s">
        <v>1213</v>
      </c>
      <c r="B171" s="387" t="s">
        <v>1578</v>
      </c>
      <c r="C171" s="388">
        <v>0</v>
      </c>
      <c r="D171" s="388">
        <v>0</v>
      </c>
      <c r="E171" s="388">
        <v>0</v>
      </c>
    </row>
    <row r="172" spans="1:5" x14ac:dyDescent="0.25">
      <c r="A172" s="386" t="s">
        <v>1215</v>
      </c>
      <c r="B172" s="387" t="s">
        <v>1579</v>
      </c>
      <c r="C172" s="388">
        <v>5000</v>
      </c>
      <c r="D172" s="388">
        <v>0</v>
      </c>
      <c r="E172" s="388">
        <v>5000</v>
      </c>
    </row>
    <row r="173" spans="1:5" x14ac:dyDescent="0.25">
      <c r="A173" s="386" t="s">
        <v>1217</v>
      </c>
      <c r="B173" s="387" t="s">
        <v>1580</v>
      </c>
      <c r="C173" s="388">
        <v>0</v>
      </c>
      <c r="D173" s="388">
        <v>0</v>
      </c>
      <c r="E173" s="388">
        <v>0</v>
      </c>
    </row>
    <row r="174" spans="1:5" x14ac:dyDescent="0.25">
      <c r="A174" s="386" t="s">
        <v>1219</v>
      </c>
      <c r="B174" s="387" t="s">
        <v>1581</v>
      </c>
      <c r="C174" s="388">
        <v>0</v>
      </c>
      <c r="D174" s="388">
        <v>0</v>
      </c>
      <c r="E174" s="388">
        <v>0</v>
      </c>
    </row>
    <row r="175" spans="1:5" ht="39.6" x14ac:dyDescent="0.25">
      <c r="A175" s="386" t="s">
        <v>1221</v>
      </c>
      <c r="B175" s="387" t="s">
        <v>1582</v>
      </c>
      <c r="C175" s="388">
        <v>0</v>
      </c>
      <c r="D175" s="388">
        <v>0</v>
      </c>
      <c r="E175" s="388">
        <v>0</v>
      </c>
    </row>
    <row r="176" spans="1:5" x14ac:dyDescent="0.25">
      <c r="A176" s="386" t="s">
        <v>1223</v>
      </c>
      <c r="B176" s="387" t="s">
        <v>1583</v>
      </c>
      <c r="C176" s="388">
        <v>34000</v>
      </c>
      <c r="D176" s="388">
        <v>0</v>
      </c>
      <c r="E176" s="388">
        <v>34000</v>
      </c>
    </row>
    <row r="177" spans="1:5" x14ac:dyDescent="0.25">
      <c r="A177" s="386" t="s">
        <v>1225</v>
      </c>
      <c r="B177" s="387" t="s">
        <v>1584</v>
      </c>
      <c r="C177" s="388">
        <v>0</v>
      </c>
      <c r="D177" s="388">
        <v>0</v>
      </c>
      <c r="E177" s="388">
        <v>0</v>
      </c>
    </row>
    <row r="178" spans="1:5" x14ac:dyDescent="0.25">
      <c r="A178" s="386" t="s">
        <v>1227</v>
      </c>
      <c r="B178" s="387" t="s">
        <v>1585</v>
      </c>
      <c r="C178" s="388">
        <v>0</v>
      </c>
      <c r="D178" s="388">
        <v>0</v>
      </c>
      <c r="E178" s="388">
        <v>0</v>
      </c>
    </row>
    <row r="179" spans="1:5" x14ac:dyDescent="0.25">
      <c r="A179" s="386" t="s">
        <v>1229</v>
      </c>
      <c r="B179" s="387" t="s">
        <v>1586</v>
      </c>
      <c r="C179" s="388">
        <v>0</v>
      </c>
      <c r="D179" s="388">
        <v>0</v>
      </c>
      <c r="E179" s="388">
        <v>0</v>
      </c>
    </row>
    <row r="180" spans="1:5" ht="52.8" x14ac:dyDescent="0.25">
      <c r="A180" s="386" t="s">
        <v>1231</v>
      </c>
      <c r="B180" s="387" t="s">
        <v>1587</v>
      </c>
      <c r="C180" s="388">
        <v>0</v>
      </c>
      <c r="D180" s="388">
        <v>0</v>
      </c>
      <c r="E180" s="388">
        <v>0</v>
      </c>
    </row>
    <row r="181" spans="1:5" x14ac:dyDescent="0.25">
      <c r="A181" s="386" t="s">
        <v>1233</v>
      </c>
      <c r="B181" s="387" t="s">
        <v>1588</v>
      </c>
      <c r="C181" s="388">
        <v>2440624</v>
      </c>
      <c r="D181" s="388">
        <v>0</v>
      </c>
      <c r="E181" s="388">
        <v>2440624</v>
      </c>
    </row>
    <row r="182" spans="1:5" x14ac:dyDescent="0.25">
      <c r="A182" s="386" t="s">
        <v>1235</v>
      </c>
      <c r="B182" s="387" t="s">
        <v>1589</v>
      </c>
      <c r="C182" s="388">
        <v>0</v>
      </c>
      <c r="D182" s="388">
        <v>0</v>
      </c>
      <c r="E182" s="388">
        <v>0</v>
      </c>
    </row>
    <row r="183" spans="1:5" x14ac:dyDescent="0.25">
      <c r="A183" s="386" t="s">
        <v>1237</v>
      </c>
      <c r="B183" s="387" t="s">
        <v>1590</v>
      </c>
      <c r="C183" s="388">
        <v>0</v>
      </c>
      <c r="D183" s="388">
        <v>0</v>
      </c>
      <c r="E183" s="388">
        <v>0</v>
      </c>
    </row>
    <row r="184" spans="1:5" x14ac:dyDescent="0.25">
      <c r="A184" s="386" t="s">
        <v>1239</v>
      </c>
      <c r="B184" s="387" t="s">
        <v>1591</v>
      </c>
      <c r="C184" s="388">
        <v>10027</v>
      </c>
      <c r="D184" s="388">
        <v>0</v>
      </c>
      <c r="E184" s="388">
        <v>10027</v>
      </c>
    </row>
    <row r="185" spans="1:5" ht="26.4" x14ac:dyDescent="0.25">
      <c r="A185" s="386" t="s">
        <v>1241</v>
      </c>
      <c r="B185" s="387" t="s">
        <v>1592</v>
      </c>
      <c r="C185" s="388">
        <v>8181374</v>
      </c>
      <c r="D185" s="388">
        <v>0</v>
      </c>
      <c r="E185" s="388">
        <v>8181374</v>
      </c>
    </row>
    <row r="186" spans="1:5" x14ac:dyDescent="0.25">
      <c r="A186" s="386" t="s">
        <v>1243</v>
      </c>
      <c r="B186" s="387" t="s">
        <v>1593</v>
      </c>
      <c r="C186" s="388">
        <v>0</v>
      </c>
      <c r="D186" s="388">
        <v>0</v>
      </c>
      <c r="E186" s="388">
        <v>0</v>
      </c>
    </row>
    <row r="187" spans="1:5" x14ac:dyDescent="0.25">
      <c r="A187" s="386" t="s">
        <v>1245</v>
      </c>
      <c r="B187" s="387" t="s">
        <v>1594</v>
      </c>
      <c r="C187" s="388">
        <v>0</v>
      </c>
      <c r="D187" s="388">
        <v>0</v>
      </c>
      <c r="E187" s="388">
        <v>0</v>
      </c>
    </row>
    <row r="188" spans="1:5" ht="26.4" x14ac:dyDescent="0.25">
      <c r="A188" s="389" t="s">
        <v>1247</v>
      </c>
      <c r="B188" s="390" t="s">
        <v>1595</v>
      </c>
      <c r="C188" s="391">
        <v>904213113</v>
      </c>
      <c r="D188" s="391">
        <v>0</v>
      </c>
      <c r="E188" s="391">
        <v>904213113</v>
      </c>
    </row>
    <row r="189" spans="1:5" x14ac:dyDescent="0.25">
      <c r="A189" s="386" t="s">
        <v>1249</v>
      </c>
      <c r="B189" s="387" t="s">
        <v>1596</v>
      </c>
      <c r="C189" s="388">
        <v>83775</v>
      </c>
      <c r="D189" s="388">
        <v>0</v>
      </c>
      <c r="E189" s="388">
        <v>83775</v>
      </c>
    </row>
    <row r="190" spans="1:5" x14ac:dyDescent="0.25">
      <c r="A190" s="386" t="s">
        <v>1251</v>
      </c>
      <c r="B190" s="387" t="s">
        <v>1597</v>
      </c>
      <c r="C190" s="388">
        <v>100385598</v>
      </c>
      <c r="D190" s="388">
        <v>0</v>
      </c>
      <c r="E190" s="388">
        <v>100385598</v>
      </c>
    </row>
    <row r="191" spans="1:5" ht="26.4" x14ac:dyDescent="0.25">
      <c r="A191" s="386" t="s">
        <v>1253</v>
      </c>
      <c r="B191" s="387" t="s">
        <v>1691</v>
      </c>
      <c r="C191" s="388">
        <v>72509869</v>
      </c>
      <c r="D191" s="388">
        <v>0</v>
      </c>
      <c r="E191" s="388">
        <v>72509869</v>
      </c>
    </row>
    <row r="192" spans="1:5" ht="26.4" x14ac:dyDescent="0.25">
      <c r="A192" s="386" t="s">
        <v>1255</v>
      </c>
      <c r="B192" s="387" t="s">
        <v>1598</v>
      </c>
      <c r="C192" s="388">
        <v>0</v>
      </c>
      <c r="D192" s="388">
        <v>0</v>
      </c>
      <c r="E192" s="388">
        <v>0</v>
      </c>
    </row>
    <row r="193" spans="1:5" ht="26.4" x14ac:dyDescent="0.25">
      <c r="A193" s="386" t="s">
        <v>1257</v>
      </c>
      <c r="B193" s="387" t="s">
        <v>1692</v>
      </c>
      <c r="C193" s="388">
        <v>168236527</v>
      </c>
      <c r="D193" s="388">
        <v>0</v>
      </c>
      <c r="E193" s="388">
        <v>168236527</v>
      </c>
    </row>
    <row r="194" spans="1:5" x14ac:dyDescent="0.25">
      <c r="A194" s="386" t="s">
        <v>1259</v>
      </c>
      <c r="B194" s="387" t="s">
        <v>1599</v>
      </c>
      <c r="C194" s="388">
        <v>160812927</v>
      </c>
      <c r="D194" s="388">
        <v>0</v>
      </c>
      <c r="E194" s="388">
        <v>160812927</v>
      </c>
    </row>
    <row r="195" spans="1:5" x14ac:dyDescent="0.25">
      <c r="A195" s="386" t="s">
        <v>1261</v>
      </c>
      <c r="B195" s="387" t="s">
        <v>1600</v>
      </c>
      <c r="C195" s="388">
        <v>54736331</v>
      </c>
      <c r="D195" s="388">
        <v>0</v>
      </c>
      <c r="E195" s="388">
        <v>54736331</v>
      </c>
    </row>
    <row r="196" spans="1:5" ht="26.4" x14ac:dyDescent="0.25">
      <c r="A196" s="386" t="s">
        <v>1263</v>
      </c>
      <c r="B196" s="387" t="s">
        <v>1601</v>
      </c>
      <c r="C196" s="388">
        <v>0</v>
      </c>
      <c r="D196" s="388">
        <v>0</v>
      </c>
      <c r="E196" s="388">
        <v>0</v>
      </c>
    </row>
    <row r="197" spans="1:5" ht="26.4" x14ac:dyDescent="0.25">
      <c r="A197" s="386" t="s">
        <v>1265</v>
      </c>
      <c r="B197" s="387" t="s">
        <v>1602</v>
      </c>
      <c r="C197" s="388">
        <v>54670281</v>
      </c>
      <c r="D197" s="388">
        <v>0</v>
      </c>
      <c r="E197" s="388">
        <v>54670281</v>
      </c>
    </row>
    <row r="198" spans="1:5" ht="26.4" x14ac:dyDescent="0.25">
      <c r="A198" s="386" t="s">
        <v>1267</v>
      </c>
      <c r="B198" s="387" t="s">
        <v>1603</v>
      </c>
      <c r="C198" s="388">
        <v>0</v>
      </c>
      <c r="D198" s="388">
        <v>0</v>
      </c>
      <c r="E198" s="388">
        <v>0</v>
      </c>
    </row>
    <row r="199" spans="1:5" ht="26.4" x14ac:dyDescent="0.25">
      <c r="A199" s="386" t="s">
        <v>1269</v>
      </c>
      <c r="B199" s="387" t="s">
        <v>1604</v>
      </c>
      <c r="C199" s="388">
        <v>0</v>
      </c>
      <c r="D199" s="388">
        <v>0</v>
      </c>
      <c r="E199" s="388">
        <v>0</v>
      </c>
    </row>
    <row r="200" spans="1:5" ht="26.4" x14ac:dyDescent="0.25">
      <c r="A200" s="386" t="s">
        <v>1271</v>
      </c>
      <c r="B200" s="387" t="s">
        <v>1605</v>
      </c>
      <c r="C200" s="388">
        <v>0</v>
      </c>
      <c r="D200" s="388">
        <v>0</v>
      </c>
      <c r="E200" s="388">
        <v>0</v>
      </c>
    </row>
    <row r="201" spans="1:5" ht="26.4" x14ac:dyDescent="0.25">
      <c r="A201" s="386" t="s">
        <v>1273</v>
      </c>
      <c r="B201" s="387" t="s">
        <v>1606</v>
      </c>
      <c r="C201" s="388">
        <v>0</v>
      </c>
      <c r="D201" s="388">
        <v>0</v>
      </c>
      <c r="E201" s="388">
        <v>0</v>
      </c>
    </row>
    <row r="202" spans="1:5" x14ac:dyDescent="0.25">
      <c r="A202" s="386" t="s">
        <v>1275</v>
      </c>
      <c r="B202" s="387" t="s">
        <v>1607</v>
      </c>
      <c r="C202" s="388">
        <v>36828051</v>
      </c>
      <c r="D202" s="388">
        <v>0</v>
      </c>
      <c r="E202" s="388">
        <v>36828051</v>
      </c>
    </row>
    <row r="203" spans="1:5" x14ac:dyDescent="0.25">
      <c r="A203" s="386" t="s">
        <v>1277</v>
      </c>
      <c r="B203" s="387" t="s">
        <v>1608</v>
      </c>
      <c r="C203" s="388">
        <v>79068543</v>
      </c>
      <c r="D203" s="388">
        <v>0</v>
      </c>
      <c r="E203" s="388">
        <v>79068543</v>
      </c>
    </row>
    <row r="204" spans="1:5" x14ac:dyDescent="0.25">
      <c r="A204" s="386" t="s">
        <v>1279</v>
      </c>
      <c r="B204" s="387" t="s">
        <v>1609</v>
      </c>
      <c r="C204" s="388">
        <v>29054000</v>
      </c>
      <c r="D204" s="388">
        <v>0</v>
      </c>
      <c r="E204" s="388">
        <v>29054000</v>
      </c>
    </row>
    <row r="205" spans="1:5" ht="26.4" x14ac:dyDescent="0.25">
      <c r="A205" s="386" t="s">
        <v>1281</v>
      </c>
      <c r="B205" s="387" t="s">
        <v>1693</v>
      </c>
      <c r="C205" s="388">
        <v>0</v>
      </c>
      <c r="D205" s="388">
        <v>0</v>
      </c>
      <c r="E205" s="388">
        <v>0</v>
      </c>
    </row>
    <row r="206" spans="1:5" x14ac:dyDescent="0.25">
      <c r="A206" s="386" t="s">
        <v>1283</v>
      </c>
      <c r="B206" s="387" t="s">
        <v>1610</v>
      </c>
      <c r="C206" s="388">
        <v>0</v>
      </c>
      <c r="D206" s="388">
        <v>0</v>
      </c>
      <c r="E206" s="388">
        <v>0</v>
      </c>
    </row>
    <row r="207" spans="1:5" ht="26.4" x14ac:dyDescent="0.25">
      <c r="A207" s="386" t="s">
        <v>1285</v>
      </c>
      <c r="B207" s="387" t="s">
        <v>1611</v>
      </c>
      <c r="C207" s="388">
        <v>0</v>
      </c>
      <c r="D207" s="388">
        <v>0</v>
      </c>
      <c r="E207" s="388">
        <v>0</v>
      </c>
    </row>
    <row r="208" spans="1:5" x14ac:dyDescent="0.25">
      <c r="A208" s="386" t="s">
        <v>1287</v>
      </c>
      <c r="B208" s="387" t="s">
        <v>1694</v>
      </c>
      <c r="C208" s="388">
        <v>0</v>
      </c>
      <c r="D208" s="388">
        <v>0</v>
      </c>
      <c r="E208" s="388">
        <v>0</v>
      </c>
    </row>
    <row r="209" spans="1:5" ht="26.4" x14ac:dyDescent="0.25">
      <c r="A209" s="386" t="s">
        <v>1289</v>
      </c>
      <c r="B209" s="387" t="s">
        <v>1695</v>
      </c>
      <c r="C209" s="388">
        <v>340969</v>
      </c>
      <c r="D209" s="388">
        <v>0</v>
      </c>
      <c r="E209" s="388">
        <v>340969</v>
      </c>
    </row>
    <row r="210" spans="1:5" x14ac:dyDescent="0.25">
      <c r="A210" s="386" t="s">
        <v>1291</v>
      </c>
      <c r="B210" s="387" t="s">
        <v>1612</v>
      </c>
      <c r="C210" s="388">
        <v>328800</v>
      </c>
      <c r="D210" s="388">
        <v>0</v>
      </c>
      <c r="E210" s="388">
        <v>328800</v>
      </c>
    </row>
    <row r="211" spans="1:5" ht="26.4" x14ac:dyDescent="0.25">
      <c r="A211" s="386" t="s">
        <v>1293</v>
      </c>
      <c r="B211" s="387" t="s">
        <v>1613</v>
      </c>
      <c r="C211" s="388">
        <v>0</v>
      </c>
      <c r="D211" s="388">
        <v>0</v>
      </c>
      <c r="E211" s="388">
        <v>0</v>
      </c>
    </row>
    <row r="212" spans="1:5" x14ac:dyDescent="0.25">
      <c r="A212" s="386" t="s">
        <v>1295</v>
      </c>
      <c r="B212" s="387" t="s">
        <v>1614</v>
      </c>
      <c r="C212" s="388">
        <v>0</v>
      </c>
      <c r="D212" s="388">
        <v>0</v>
      </c>
      <c r="E212" s="388">
        <v>0</v>
      </c>
    </row>
    <row r="213" spans="1:5" ht="26.4" x14ac:dyDescent="0.25">
      <c r="A213" s="386" t="s">
        <v>1297</v>
      </c>
      <c r="B213" s="387" t="s">
        <v>1696</v>
      </c>
      <c r="C213" s="388">
        <v>340969</v>
      </c>
      <c r="D213" s="388">
        <v>0</v>
      </c>
      <c r="E213" s="388">
        <v>340969</v>
      </c>
    </row>
    <row r="214" spans="1:5" ht="26.4" x14ac:dyDescent="0.25">
      <c r="A214" s="386" t="s">
        <v>1299</v>
      </c>
      <c r="B214" s="387" t="s">
        <v>1615</v>
      </c>
      <c r="C214" s="388">
        <v>0</v>
      </c>
      <c r="D214" s="388">
        <v>0</v>
      </c>
      <c r="E214" s="388">
        <v>0</v>
      </c>
    </row>
    <row r="215" spans="1:5" ht="26.4" x14ac:dyDescent="0.25">
      <c r="A215" s="386" t="s">
        <v>1301</v>
      </c>
      <c r="B215" s="387" t="s">
        <v>1697</v>
      </c>
      <c r="C215" s="388">
        <v>0</v>
      </c>
      <c r="D215" s="388">
        <v>0</v>
      </c>
      <c r="E215" s="388">
        <v>0</v>
      </c>
    </row>
    <row r="216" spans="1:5" ht="26.4" x14ac:dyDescent="0.25">
      <c r="A216" s="386" t="s">
        <v>1303</v>
      </c>
      <c r="B216" s="387" t="s">
        <v>1616</v>
      </c>
      <c r="C216" s="388">
        <v>0</v>
      </c>
      <c r="D216" s="388">
        <v>0</v>
      </c>
      <c r="E216" s="388">
        <v>0</v>
      </c>
    </row>
    <row r="217" spans="1:5" ht="26.4" x14ac:dyDescent="0.25">
      <c r="A217" s="386" t="s">
        <v>1305</v>
      </c>
      <c r="B217" s="387" t="s">
        <v>1617</v>
      </c>
      <c r="C217" s="388">
        <v>0</v>
      </c>
      <c r="D217" s="388">
        <v>0</v>
      </c>
      <c r="E217" s="388">
        <v>0</v>
      </c>
    </row>
    <row r="218" spans="1:5" ht="26.4" x14ac:dyDescent="0.25">
      <c r="A218" s="386" t="s">
        <v>1307</v>
      </c>
      <c r="B218" s="387" t="s">
        <v>1618</v>
      </c>
      <c r="C218" s="388">
        <v>0</v>
      </c>
      <c r="D218" s="388">
        <v>0</v>
      </c>
      <c r="E218" s="388">
        <v>0</v>
      </c>
    </row>
    <row r="219" spans="1:5" ht="26.4" x14ac:dyDescent="0.25">
      <c r="A219" s="386" t="s">
        <v>1309</v>
      </c>
      <c r="B219" s="387" t="s">
        <v>1619</v>
      </c>
      <c r="C219" s="388">
        <v>0</v>
      </c>
      <c r="D219" s="388">
        <v>0</v>
      </c>
      <c r="E219" s="388">
        <v>0</v>
      </c>
    </row>
    <row r="220" spans="1:5" ht="26.4" x14ac:dyDescent="0.25">
      <c r="A220" s="386" t="s">
        <v>1311</v>
      </c>
      <c r="B220" s="387" t="s">
        <v>1698</v>
      </c>
      <c r="C220" s="388">
        <v>0</v>
      </c>
      <c r="D220" s="388">
        <v>0</v>
      </c>
      <c r="E220" s="388">
        <v>0</v>
      </c>
    </row>
    <row r="221" spans="1:5" x14ac:dyDescent="0.25">
      <c r="A221" s="386" t="s">
        <v>1313</v>
      </c>
      <c r="B221" s="387" t="s">
        <v>1620</v>
      </c>
      <c r="C221" s="388">
        <v>7009720</v>
      </c>
      <c r="D221" s="388">
        <v>0</v>
      </c>
      <c r="E221" s="388">
        <v>7009720</v>
      </c>
    </row>
    <row r="222" spans="1:5" x14ac:dyDescent="0.25">
      <c r="A222" s="386" t="s">
        <v>1315</v>
      </c>
      <c r="B222" s="387" t="s">
        <v>1699</v>
      </c>
      <c r="C222" s="388">
        <v>22106399</v>
      </c>
      <c r="D222" s="388">
        <v>0</v>
      </c>
      <c r="E222" s="388">
        <v>22106399</v>
      </c>
    </row>
    <row r="223" spans="1:5" ht="79.2" x14ac:dyDescent="0.25">
      <c r="A223" s="386" t="s">
        <v>1317</v>
      </c>
      <c r="B223" s="387" t="s">
        <v>1621</v>
      </c>
      <c r="C223" s="388">
        <v>10382508</v>
      </c>
      <c r="D223" s="388">
        <v>0</v>
      </c>
      <c r="E223" s="388">
        <v>10382508</v>
      </c>
    </row>
    <row r="224" spans="1:5" x14ac:dyDescent="0.25">
      <c r="A224" s="386" t="s">
        <v>1319</v>
      </c>
      <c r="B224" s="387" t="s">
        <v>1622</v>
      </c>
      <c r="C224" s="388">
        <v>1535197</v>
      </c>
      <c r="D224" s="388">
        <v>0</v>
      </c>
      <c r="E224" s="388">
        <v>1535197</v>
      </c>
    </row>
    <row r="225" spans="1:5" s="384" customFormat="1" ht="39.6" x14ac:dyDescent="0.25">
      <c r="A225" s="389" t="s">
        <v>1321</v>
      </c>
      <c r="B225" s="390" t="s">
        <v>1700</v>
      </c>
      <c r="C225" s="391">
        <v>497849913</v>
      </c>
      <c r="D225" s="391">
        <v>0</v>
      </c>
      <c r="E225" s="391">
        <v>497849913</v>
      </c>
    </row>
    <row r="226" spans="1:5" x14ac:dyDescent="0.25">
      <c r="A226" s="386" t="s">
        <v>1323</v>
      </c>
      <c r="B226" s="387" t="s">
        <v>1701</v>
      </c>
      <c r="C226" s="388">
        <v>0</v>
      </c>
      <c r="D226" s="388">
        <v>0</v>
      </c>
      <c r="E226" s="388">
        <v>0</v>
      </c>
    </row>
    <row r="227" spans="1:5" ht="26.4" x14ac:dyDescent="0.25">
      <c r="A227" s="386" t="s">
        <v>1325</v>
      </c>
      <c r="B227" s="387" t="s">
        <v>1623</v>
      </c>
      <c r="C227" s="388">
        <v>0</v>
      </c>
      <c r="D227" s="388">
        <v>0</v>
      </c>
      <c r="E227" s="388">
        <v>0</v>
      </c>
    </row>
    <row r="228" spans="1:5" x14ac:dyDescent="0.25">
      <c r="A228" s="386" t="s">
        <v>1327</v>
      </c>
      <c r="B228" s="387" t="s">
        <v>1702</v>
      </c>
      <c r="C228" s="388">
        <v>88444171</v>
      </c>
      <c r="D228" s="388">
        <v>0</v>
      </c>
      <c r="E228" s="388">
        <v>88444171</v>
      </c>
    </row>
    <row r="229" spans="1:5" x14ac:dyDescent="0.25">
      <c r="A229" s="386" t="s">
        <v>1329</v>
      </c>
      <c r="B229" s="387" t="s">
        <v>1624</v>
      </c>
      <c r="C229" s="388">
        <v>8400000</v>
      </c>
      <c r="D229" s="388">
        <v>0</v>
      </c>
      <c r="E229" s="388">
        <v>8400000</v>
      </c>
    </row>
    <row r="230" spans="1:5" x14ac:dyDescent="0.25">
      <c r="A230" s="386" t="s">
        <v>1331</v>
      </c>
      <c r="B230" s="387" t="s">
        <v>1625</v>
      </c>
      <c r="C230" s="388">
        <v>362374</v>
      </c>
      <c r="D230" s="388">
        <v>0</v>
      </c>
      <c r="E230" s="388">
        <v>362374</v>
      </c>
    </row>
    <row r="231" spans="1:5" x14ac:dyDescent="0.25">
      <c r="A231" s="386" t="s">
        <v>1333</v>
      </c>
      <c r="B231" s="387" t="s">
        <v>1703</v>
      </c>
      <c r="C231" s="388">
        <v>0</v>
      </c>
      <c r="D231" s="388">
        <v>0</v>
      </c>
      <c r="E231" s="388">
        <v>0</v>
      </c>
    </row>
    <row r="232" spans="1:5" x14ac:dyDescent="0.25">
      <c r="A232" s="386" t="s">
        <v>1335</v>
      </c>
      <c r="B232" s="387" t="s">
        <v>1626</v>
      </c>
      <c r="C232" s="388">
        <v>0</v>
      </c>
      <c r="D232" s="388">
        <v>0</v>
      </c>
      <c r="E232" s="388">
        <v>0</v>
      </c>
    </row>
    <row r="233" spans="1:5" x14ac:dyDescent="0.25">
      <c r="A233" s="386" t="s">
        <v>1337</v>
      </c>
      <c r="B233" s="387" t="s">
        <v>1627</v>
      </c>
      <c r="C233" s="388">
        <v>0</v>
      </c>
      <c r="D233" s="388">
        <v>0</v>
      </c>
      <c r="E233" s="388">
        <v>0</v>
      </c>
    </row>
    <row r="234" spans="1:5" ht="26.4" x14ac:dyDescent="0.25">
      <c r="A234" s="386" t="s">
        <v>1339</v>
      </c>
      <c r="B234" s="387" t="s">
        <v>1704</v>
      </c>
      <c r="C234" s="388">
        <v>0</v>
      </c>
      <c r="D234" s="388">
        <v>0</v>
      </c>
      <c r="E234" s="388">
        <v>0</v>
      </c>
    </row>
    <row r="235" spans="1:5" x14ac:dyDescent="0.25">
      <c r="A235" s="386" t="s">
        <v>1341</v>
      </c>
      <c r="B235" s="387" t="s">
        <v>1705</v>
      </c>
      <c r="C235" s="388">
        <v>0</v>
      </c>
      <c r="D235" s="388">
        <v>0</v>
      </c>
      <c r="E235" s="388">
        <v>0</v>
      </c>
    </row>
    <row r="236" spans="1:5" s="384" customFormat="1" ht="26.4" x14ac:dyDescent="0.25">
      <c r="A236" s="389" t="s">
        <v>1343</v>
      </c>
      <c r="B236" s="390" t="s">
        <v>1706</v>
      </c>
      <c r="C236" s="391">
        <v>88806545</v>
      </c>
      <c r="D236" s="391">
        <v>0</v>
      </c>
      <c r="E236" s="391">
        <v>88806545</v>
      </c>
    </row>
    <row r="237" spans="1:5" ht="39.6" x14ac:dyDescent="0.25">
      <c r="A237" s="386" t="s">
        <v>1345</v>
      </c>
      <c r="B237" s="387" t="s">
        <v>1628</v>
      </c>
      <c r="C237" s="388">
        <v>0</v>
      </c>
      <c r="D237" s="388">
        <v>0</v>
      </c>
      <c r="E237" s="388">
        <v>0</v>
      </c>
    </row>
    <row r="238" spans="1:5" ht="39.6" x14ac:dyDescent="0.25">
      <c r="A238" s="386" t="s">
        <v>1347</v>
      </c>
      <c r="B238" s="387" t="s">
        <v>1629</v>
      </c>
      <c r="C238" s="388">
        <v>0</v>
      </c>
      <c r="D238" s="388">
        <v>0</v>
      </c>
      <c r="E238" s="388">
        <v>0</v>
      </c>
    </row>
    <row r="239" spans="1:5" ht="39.6" x14ac:dyDescent="0.25">
      <c r="A239" s="386" t="s">
        <v>1349</v>
      </c>
      <c r="B239" s="387" t="s">
        <v>1630</v>
      </c>
      <c r="C239" s="388">
        <v>0</v>
      </c>
      <c r="D239" s="388">
        <v>0</v>
      </c>
      <c r="E239" s="388">
        <v>0</v>
      </c>
    </row>
    <row r="240" spans="1:5" ht="39.6" x14ac:dyDescent="0.25">
      <c r="A240" s="386" t="s">
        <v>1351</v>
      </c>
      <c r="B240" s="387" t="s">
        <v>1707</v>
      </c>
      <c r="C240" s="388">
        <v>0</v>
      </c>
      <c r="D240" s="388">
        <v>0</v>
      </c>
      <c r="E240" s="388">
        <v>0</v>
      </c>
    </row>
    <row r="241" spans="1:5" x14ac:dyDescent="0.25">
      <c r="A241" s="386" t="s">
        <v>1353</v>
      </c>
      <c r="B241" s="387" t="s">
        <v>1631</v>
      </c>
      <c r="C241" s="388">
        <v>0</v>
      </c>
      <c r="D241" s="388">
        <v>0</v>
      </c>
      <c r="E241" s="388">
        <v>0</v>
      </c>
    </row>
    <row r="242" spans="1:5" x14ac:dyDescent="0.25">
      <c r="A242" s="386" t="s">
        <v>1355</v>
      </c>
      <c r="B242" s="387" t="s">
        <v>1632</v>
      </c>
      <c r="C242" s="388">
        <v>0</v>
      </c>
      <c r="D242" s="388">
        <v>0</v>
      </c>
      <c r="E242" s="388">
        <v>0</v>
      </c>
    </row>
    <row r="243" spans="1:5" x14ac:dyDescent="0.25">
      <c r="A243" s="386" t="s">
        <v>1357</v>
      </c>
      <c r="B243" s="387" t="s">
        <v>1633</v>
      </c>
      <c r="C243" s="388">
        <v>0</v>
      </c>
      <c r="D243" s="388">
        <v>0</v>
      </c>
      <c r="E243" s="388">
        <v>0</v>
      </c>
    </row>
    <row r="244" spans="1:5" x14ac:dyDescent="0.25">
      <c r="A244" s="386" t="s">
        <v>1359</v>
      </c>
      <c r="B244" s="387" t="s">
        <v>1634</v>
      </c>
      <c r="C244" s="388">
        <v>0</v>
      </c>
      <c r="D244" s="388">
        <v>0</v>
      </c>
      <c r="E244" s="388">
        <v>0</v>
      </c>
    </row>
    <row r="245" spans="1:5" x14ac:dyDescent="0.25">
      <c r="A245" s="386" t="s">
        <v>1361</v>
      </c>
      <c r="B245" s="387" t="s">
        <v>1635</v>
      </c>
      <c r="C245" s="388">
        <v>0</v>
      </c>
      <c r="D245" s="388">
        <v>0</v>
      </c>
      <c r="E245" s="388">
        <v>0</v>
      </c>
    </row>
    <row r="246" spans="1:5" ht="26.4" x14ac:dyDescent="0.25">
      <c r="A246" s="386" t="s">
        <v>1363</v>
      </c>
      <c r="B246" s="387" t="s">
        <v>1636</v>
      </c>
      <c r="C246" s="388">
        <v>0</v>
      </c>
      <c r="D246" s="388">
        <v>0</v>
      </c>
      <c r="E246" s="388">
        <v>0</v>
      </c>
    </row>
    <row r="247" spans="1:5" ht="26.4" x14ac:dyDescent="0.25">
      <c r="A247" s="386" t="s">
        <v>1365</v>
      </c>
      <c r="B247" s="387" t="s">
        <v>1708</v>
      </c>
      <c r="C247" s="388">
        <v>0</v>
      </c>
      <c r="D247" s="388">
        <v>0</v>
      </c>
      <c r="E247" s="388">
        <v>0</v>
      </c>
    </row>
    <row r="248" spans="1:5" x14ac:dyDescent="0.25">
      <c r="A248" s="386" t="s">
        <v>1367</v>
      </c>
      <c r="B248" s="387" t="s">
        <v>1637</v>
      </c>
      <c r="C248" s="388">
        <v>0</v>
      </c>
      <c r="D248" s="388">
        <v>0</v>
      </c>
      <c r="E248" s="388">
        <v>0</v>
      </c>
    </row>
    <row r="249" spans="1:5" x14ac:dyDescent="0.25">
      <c r="A249" s="386" t="s">
        <v>1369</v>
      </c>
      <c r="B249" s="387" t="s">
        <v>1638</v>
      </c>
      <c r="C249" s="388">
        <v>0</v>
      </c>
      <c r="D249" s="388">
        <v>0</v>
      </c>
      <c r="E249" s="388">
        <v>0</v>
      </c>
    </row>
    <row r="250" spans="1:5" ht="26.4" x14ac:dyDescent="0.25">
      <c r="A250" s="386" t="s">
        <v>1371</v>
      </c>
      <c r="B250" s="387" t="s">
        <v>1709</v>
      </c>
      <c r="C250" s="388">
        <v>7950697</v>
      </c>
      <c r="D250" s="388">
        <v>0</v>
      </c>
      <c r="E250" s="388">
        <v>7950697</v>
      </c>
    </row>
    <row r="251" spans="1:5" x14ac:dyDescent="0.25">
      <c r="A251" s="386" t="s">
        <v>1373</v>
      </c>
      <c r="B251" s="387" t="s">
        <v>1639</v>
      </c>
      <c r="C251" s="388">
        <v>0</v>
      </c>
      <c r="D251" s="388">
        <v>0</v>
      </c>
      <c r="E251" s="388">
        <v>0</v>
      </c>
    </row>
    <row r="252" spans="1:5" x14ac:dyDescent="0.25">
      <c r="A252" s="386" t="s">
        <v>1375</v>
      </c>
      <c r="B252" s="387" t="s">
        <v>1640</v>
      </c>
      <c r="C252" s="388">
        <v>0</v>
      </c>
      <c r="D252" s="388">
        <v>0</v>
      </c>
      <c r="E252" s="388">
        <v>0</v>
      </c>
    </row>
    <row r="253" spans="1:5" x14ac:dyDescent="0.25">
      <c r="A253" s="386" t="s">
        <v>1377</v>
      </c>
      <c r="B253" s="387" t="s">
        <v>1641</v>
      </c>
      <c r="C253" s="388">
        <v>7450697</v>
      </c>
      <c r="D253" s="388">
        <v>0</v>
      </c>
      <c r="E253" s="388">
        <v>7450697</v>
      </c>
    </row>
    <row r="254" spans="1:5" x14ac:dyDescent="0.25">
      <c r="A254" s="386" t="s">
        <v>1379</v>
      </c>
      <c r="B254" s="387" t="s">
        <v>1642</v>
      </c>
      <c r="C254" s="388">
        <v>0</v>
      </c>
      <c r="D254" s="388">
        <v>0</v>
      </c>
      <c r="E254" s="388">
        <v>0</v>
      </c>
    </row>
    <row r="255" spans="1:5" x14ac:dyDescent="0.25">
      <c r="A255" s="386" t="s">
        <v>1381</v>
      </c>
      <c r="B255" s="387" t="s">
        <v>1643</v>
      </c>
      <c r="C255" s="388">
        <v>0</v>
      </c>
      <c r="D255" s="388">
        <v>0</v>
      </c>
      <c r="E255" s="388">
        <v>0</v>
      </c>
    </row>
    <row r="256" spans="1:5" ht="26.4" x14ac:dyDescent="0.25">
      <c r="A256" s="386" t="s">
        <v>1383</v>
      </c>
      <c r="B256" s="387" t="s">
        <v>1644</v>
      </c>
      <c r="C256" s="388">
        <v>0</v>
      </c>
      <c r="D256" s="388">
        <v>0</v>
      </c>
      <c r="E256" s="388">
        <v>0</v>
      </c>
    </row>
    <row r="257" spans="1:5" ht="26.4" x14ac:dyDescent="0.25">
      <c r="A257" s="386" t="s">
        <v>1385</v>
      </c>
      <c r="B257" s="387" t="s">
        <v>1710</v>
      </c>
      <c r="C257" s="388">
        <v>0</v>
      </c>
      <c r="D257" s="388">
        <v>0</v>
      </c>
      <c r="E257" s="388">
        <v>0</v>
      </c>
    </row>
    <row r="258" spans="1:5" x14ac:dyDescent="0.25">
      <c r="A258" s="386" t="s">
        <v>1387</v>
      </c>
      <c r="B258" s="387" t="s">
        <v>1645</v>
      </c>
      <c r="C258" s="388">
        <v>500000</v>
      </c>
      <c r="D258" s="388">
        <v>0</v>
      </c>
      <c r="E258" s="388">
        <v>500000</v>
      </c>
    </row>
    <row r="259" spans="1:5" x14ac:dyDescent="0.25">
      <c r="A259" s="386" t="s">
        <v>1389</v>
      </c>
      <c r="B259" s="387" t="s">
        <v>1711</v>
      </c>
      <c r="C259" s="388">
        <v>0</v>
      </c>
      <c r="D259" s="388">
        <v>0</v>
      </c>
      <c r="E259" s="388">
        <v>0</v>
      </c>
    </row>
    <row r="260" spans="1:5" ht="26.4" x14ac:dyDescent="0.25">
      <c r="A260" s="386" t="s">
        <v>1391</v>
      </c>
      <c r="B260" s="387" t="s">
        <v>1646</v>
      </c>
      <c r="C260" s="388">
        <v>0</v>
      </c>
      <c r="D260" s="388">
        <v>0</v>
      </c>
      <c r="E260" s="388">
        <v>0</v>
      </c>
    </row>
    <row r="261" spans="1:5" x14ac:dyDescent="0.25">
      <c r="A261" s="386" t="s">
        <v>1393</v>
      </c>
      <c r="B261" s="387" t="s">
        <v>1647</v>
      </c>
      <c r="C261" s="388">
        <v>0</v>
      </c>
      <c r="D261" s="388">
        <v>0</v>
      </c>
      <c r="E261" s="388">
        <v>0</v>
      </c>
    </row>
    <row r="262" spans="1:5" s="384" customFormat="1" ht="26.4" x14ac:dyDescent="0.25">
      <c r="A262" s="389" t="s">
        <v>1395</v>
      </c>
      <c r="B262" s="390" t="s">
        <v>1712</v>
      </c>
      <c r="C262" s="391">
        <v>7950697</v>
      </c>
      <c r="D262" s="391">
        <v>0</v>
      </c>
      <c r="E262" s="391">
        <v>7950697</v>
      </c>
    </row>
    <row r="263" spans="1:5" ht="39.6" x14ac:dyDescent="0.25">
      <c r="A263" s="386" t="s">
        <v>1397</v>
      </c>
      <c r="B263" s="387" t="s">
        <v>1648</v>
      </c>
      <c r="C263" s="388">
        <v>0</v>
      </c>
      <c r="D263" s="388">
        <v>0</v>
      </c>
      <c r="E263" s="388">
        <v>0</v>
      </c>
    </row>
    <row r="264" spans="1:5" ht="39.6" x14ac:dyDescent="0.25">
      <c r="A264" s="386" t="s">
        <v>1399</v>
      </c>
      <c r="B264" s="387" t="s">
        <v>1649</v>
      </c>
      <c r="C264" s="388">
        <v>0</v>
      </c>
      <c r="D264" s="388">
        <v>0</v>
      </c>
      <c r="E264" s="388">
        <v>0</v>
      </c>
    </row>
    <row r="265" spans="1:5" ht="39.6" x14ac:dyDescent="0.25">
      <c r="A265" s="386" t="s">
        <v>1401</v>
      </c>
      <c r="B265" s="387" t="s">
        <v>1650</v>
      </c>
      <c r="C265" s="388">
        <v>0</v>
      </c>
      <c r="D265" s="388">
        <v>0</v>
      </c>
      <c r="E265" s="388">
        <v>0</v>
      </c>
    </row>
    <row r="266" spans="1:5" ht="39.6" x14ac:dyDescent="0.25">
      <c r="A266" s="386" t="s">
        <v>1403</v>
      </c>
      <c r="B266" s="387" t="s">
        <v>1713</v>
      </c>
      <c r="C266" s="388">
        <v>51000</v>
      </c>
      <c r="D266" s="388">
        <v>0</v>
      </c>
      <c r="E266" s="388">
        <v>51000</v>
      </c>
    </row>
    <row r="267" spans="1:5" x14ac:dyDescent="0.25">
      <c r="A267" s="386" t="s">
        <v>1405</v>
      </c>
      <c r="B267" s="387" t="s">
        <v>1651</v>
      </c>
      <c r="C267" s="388">
        <v>0</v>
      </c>
      <c r="D267" s="388">
        <v>0</v>
      </c>
      <c r="E267" s="388">
        <v>0</v>
      </c>
    </row>
    <row r="268" spans="1:5" x14ac:dyDescent="0.25">
      <c r="A268" s="386" t="s">
        <v>1407</v>
      </c>
      <c r="B268" s="387" t="s">
        <v>1652</v>
      </c>
      <c r="C268" s="388">
        <v>0</v>
      </c>
      <c r="D268" s="388">
        <v>0</v>
      </c>
      <c r="E268" s="388">
        <v>0</v>
      </c>
    </row>
    <row r="269" spans="1:5" x14ac:dyDescent="0.25">
      <c r="A269" s="386" t="s">
        <v>1409</v>
      </c>
      <c r="B269" s="387" t="s">
        <v>1653</v>
      </c>
      <c r="C269" s="388">
        <v>0</v>
      </c>
      <c r="D269" s="388">
        <v>0</v>
      </c>
      <c r="E269" s="388">
        <v>0</v>
      </c>
    </row>
    <row r="270" spans="1:5" x14ac:dyDescent="0.25">
      <c r="A270" s="386" t="s">
        <v>1411</v>
      </c>
      <c r="B270" s="387" t="s">
        <v>1654</v>
      </c>
      <c r="C270" s="388">
        <v>0</v>
      </c>
      <c r="D270" s="388">
        <v>0</v>
      </c>
      <c r="E270" s="388">
        <v>0</v>
      </c>
    </row>
    <row r="271" spans="1:5" x14ac:dyDescent="0.25">
      <c r="A271" s="386" t="s">
        <v>1413</v>
      </c>
      <c r="B271" s="387" t="s">
        <v>1655</v>
      </c>
      <c r="C271" s="388">
        <v>51000</v>
      </c>
      <c r="D271" s="388">
        <v>0</v>
      </c>
      <c r="E271" s="388">
        <v>51000</v>
      </c>
    </row>
    <row r="272" spans="1:5" ht="26.4" x14ac:dyDescent="0.25">
      <c r="A272" s="386" t="s">
        <v>1415</v>
      </c>
      <c r="B272" s="387" t="s">
        <v>1656</v>
      </c>
      <c r="C272" s="388">
        <v>0</v>
      </c>
      <c r="D272" s="388">
        <v>0</v>
      </c>
      <c r="E272" s="388">
        <v>0</v>
      </c>
    </row>
    <row r="273" spans="1:5" ht="26.4" x14ac:dyDescent="0.25">
      <c r="A273" s="386" t="s">
        <v>1417</v>
      </c>
      <c r="B273" s="387" t="s">
        <v>1714</v>
      </c>
      <c r="C273" s="388">
        <v>0</v>
      </c>
      <c r="D273" s="388">
        <v>0</v>
      </c>
      <c r="E273" s="388">
        <v>0</v>
      </c>
    </row>
    <row r="274" spans="1:5" x14ac:dyDescent="0.25">
      <c r="A274" s="386" t="s">
        <v>1658</v>
      </c>
      <c r="B274" s="387" t="s">
        <v>1657</v>
      </c>
      <c r="C274" s="388">
        <v>0</v>
      </c>
      <c r="D274" s="388">
        <v>0</v>
      </c>
      <c r="E274" s="388">
        <v>0</v>
      </c>
    </row>
    <row r="275" spans="1:5" x14ac:dyDescent="0.25">
      <c r="A275" s="386" t="s">
        <v>1660</v>
      </c>
      <c r="B275" s="387" t="s">
        <v>1659</v>
      </c>
      <c r="C275" s="388">
        <v>0</v>
      </c>
      <c r="D275" s="388">
        <v>0</v>
      </c>
      <c r="E275" s="388">
        <v>0</v>
      </c>
    </row>
    <row r="276" spans="1:5" ht="26.4" x14ac:dyDescent="0.25">
      <c r="A276" s="386" t="s">
        <v>1661</v>
      </c>
      <c r="B276" s="387" t="s">
        <v>1715</v>
      </c>
      <c r="C276" s="388">
        <v>616174</v>
      </c>
      <c r="D276" s="388">
        <v>0</v>
      </c>
      <c r="E276" s="388">
        <v>616174</v>
      </c>
    </row>
    <row r="277" spans="1:5" x14ac:dyDescent="0.25">
      <c r="A277" s="386" t="s">
        <v>1663</v>
      </c>
      <c r="B277" s="387" t="s">
        <v>1662</v>
      </c>
      <c r="C277" s="388">
        <v>0</v>
      </c>
      <c r="D277" s="388">
        <v>0</v>
      </c>
      <c r="E277" s="388">
        <v>0</v>
      </c>
    </row>
    <row r="278" spans="1:5" x14ac:dyDescent="0.25">
      <c r="A278" s="386" t="s">
        <v>1665</v>
      </c>
      <c r="B278" s="387" t="s">
        <v>1664</v>
      </c>
      <c r="C278" s="388">
        <v>0</v>
      </c>
      <c r="D278" s="388">
        <v>0</v>
      </c>
      <c r="E278" s="388">
        <v>0</v>
      </c>
    </row>
    <row r="279" spans="1:5" x14ac:dyDescent="0.25">
      <c r="A279" s="386" t="s">
        <v>1667</v>
      </c>
      <c r="B279" s="387" t="s">
        <v>1666</v>
      </c>
      <c r="C279" s="388">
        <v>0</v>
      </c>
      <c r="D279" s="388">
        <v>0</v>
      </c>
      <c r="E279" s="388">
        <v>0</v>
      </c>
    </row>
    <row r="280" spans="1:5" x14ac:dyDescent="0.25">
      <c r="A280" s="386" t="s">
        <v>1669</v>
      </c>
      <c r="B280" s="387" t="s">
        <v>1668</v>
      </c>
      <c r="C280" s="388">
        <v>616174</v>
      </c>
      <c r="D280" s="388">
        <v>0</v>
      </c>
      <c r="E280" s="388">
        <v>616174</v>
      </c>
    </row>
    <row r="281" spans="1:5" x14ac:dyDescent="0.25">
      <c r="A281" s="386" t="s">
        <v>1671</v>
      </c>
      <c r="B281" s="387" t="s">
        <v>1670</v>
      </c>
      <c r="C281" s="388">
        <v>0</v>
      </c>
      <c r="D281" s="388">
        <v>0</v>
      </c>
      <c r="E281" s="388">
        <v>0</v>
      </c>
    </row>
    <row r="282" spans="1:5" ht="26.4" x14ac:dyDescent="0.25">
      <c r="A282" s="386" t="s">
        <v>1673</v>
      </c>
      <c r="B282" s="387" t="s">
        <v>1672</v>
      </c>
      <c r="C282" s="388">
        <v>0</v>
      </c>
      <c r="D282" s="388">
        <v>0</v>
      </c>
      <c r="E282" s="388">
        <v>0</v>
      </c>
    </row>
    <row r="283" spans="1:5" ht="26.4" x14ac:dyDescent="0.25">
      <c r="A283" s="386" t="s">
        <v>1674</v>
      </c>
      <c r="B283" s="387" t="s">
        <v>1716</v>
      </c>
      <c r="C283" s="388">
        <v>0</v>
      </c>
      <c r="D283" s="388">
        <v>0</v>
      </c>
      <c r="E283" s="388">
        <v>0</v>
      </c>
    </row>
    <row r="284" spans="1:5" x14ac:dyDescent="0.25">
      <c r="A284" s="386" t="s">
        <v>1676</v>
      </c>
      <c r="B284" s="387" t="s">
        <v>1675</v>
      </c>
      <c r="C284" s="388">
        <v>0</v>
      </c>
      <c r="D284" s="388">
        <v>0</v>
      </c>
      <c r="E284" s="388">
        <v>0</v>
      </c>
    </row>
    <row r="285" spans="1:5" x14ac:dyDescent="0.25">
      <c r="A285" s="386" t="s">
        <v>1677</v>
      </c>
      <c r="B285" s="387" t="s">
        <v>1717</v>
      </c>
      <c r="C285" s="388">
        <v>0</v>
      </c>
      <c r="D285" s="388">
        <v>0</v>
      </c>
      <c r="E285" s="388">
        <v>0</v>
      </c>
    </row>
    <row r="286" spans="1:5" ht="26.4" x14ac:dyDescent="0.25">
      <c r="A286" s="386" t="s">
        <v>1679</v>
      </c>
      <c r="B286" s="387" t="s">
        <v>1678</v>
      </c>
      <c r="C286" s="388">
        <v>0</v>
      </c>
      <c r="D286" s="388">
        <v>0</v>
      </c>
      <c r="E286" s="388">
        <v>0</v>
      </c>
    </row>
    <row r="287" spans="1:5" x14ac:dyDescent="0.25">
      <c r="A287" s="386" t="s">
        <v>1681</v>
      </c>
      <c r="B287" s="387" t="s">
        <v>1680</v>
      </c>
      <c r="C287" s="388">
        <v>0</v>
      </c>
      <c r="D287" s="388">
        <v>0</v>
      </c>
      <c r="E287" s="388">
        <v>0</v>
      </c>
    </row>
    <row r="288" spans="1:5" s="384" customFormat="1" ht="26.4" x14ac:dyDescent="0.25">
      <c r="A288" s="389" t="s">
        <v>1682</v>
      </c>
      <c r="B288" s="390" t="s">
        <v>1718</v>
      </c>
      <c r="C288" s="391">
        <v>667174</v>
      </c>
      <c r="D288" s="391">
        <v>0</v>
      </c>
      <c r="E288" s="391">
        <v>667174</v>
      </c>
    </row>
    <row r="289" spans="1:5" ht="26.4" x14ac:dyDescent="0.25">
      <c r="A289" s="389" t="s">
        <v>1719</v>
      </c>
      <c r="B289" s="390" t="s">
        <v>1720</v>
      </c>
      <c r="C289" s="391">
        <v>4016160051</v>
      </c>
      <c r="D289" s="391">
        <v>0</v>
      </c>
      <c r="E289" s="391">
        <v>4016160051</v>
      </c>
    </row>
  </sheetData>
  <mergeCells count="1">
    <mergeCell ref="A3:E3"/>
  </mergeCells>
  <pageMargins left="1" right="1" top="1" bottom="1" header="0.5" footer="0.5"/>
  <pageSetup paperSize="9" scale="85" fitToHeight="0" orientation="portrait"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2ED67-3619-469E-9F34-C7071E0209BA}">
  <sheetPr>
    <pageSetUpPr fitToPage="1"/>
  </sheetPr>
  <dimension ref="A1:E42"/>
  <sheetViews>
    <sheetView zoomScaleNormal="100" workbookViewId="0">
      <selection activeCell="E1" sqref="E1"/>
    </sheetView>
  </sheetViews>
  <sheetFormatPr defaultRowHeight="13.2" x14ac:dyDescent="0.25"/>
  <cols>
    <col min="1" max="1" width="8.109375" style="367" customWidth="1"/>
    <col min="2" max="2" width="41" style="367" customWidth="1"/>
    <col min="3" max="3" width="15.33203125" style="367" customWidth="1"/>
    <col min="4" max="4" width="15.33203125" style="367" bestFit="1" customWidth="1"/>
    <col min="5" max="5" width="14.5546875" style="367" customWidth="1"/>
    <col min="6" max="256" width="9.109375" style="367"/>
    <col min="257" max="257" width="8.109375" style="367" customWidth="1"/>
    <col min="258" max="258" width="41" style="367" customWidth="1"/>
    <col min="259" max="261" width="32.88671875" style="367" customWidth="1"/>
    <col min="262" max="512" width="9.109375" style="367"/>
    <col min="513" max="513" width="8.109375" style="367" customWidth="1"/>
    <col min="514" max="514" width="41" style="367" customWidth="1"/>
    <col min="515" max="517" width="32.88671875" style="367" customWidth="1"/>
    <col min="518" max="768" width="9.109375" style="367"/>
    <col min="769" max="769" width="8.109375" style="367" customWidth="1"/>
    <col min="770" max="770" width="41" style="367" customWidth="1"/>
    <col min="771" max="773" width="32.88671875" style="367" customWidth="1"/>
    <col min="774" max="1024" width="9.109375" style="367"/>
    <col min="1025" max="1025" width="8.109375" style="367" customWidth="1"/>
    <col min="1026" max="1026" width="41" style="367" customWidth="1"/>
    <col min="1027" max="1029" width="32.88671875" style="367" customWidth="1"/>
    <col min="1030" max="1280" width="9.109375" style="367"/>
    <col min="1281" max="1281" width="8.109375" style="367" customWidth="1"/>
    <col min="1282" max="1282" width="41" style="367" customWidth="1"/>
    <col min="1283" max="1285" width="32.88671875" style="367" customWidth="1"/>
    <col min="1286" max="1536" width="9.109375" style="367"/>
    <col min="1537" max="1537" width="8.109375" style="367" customWidth="1"/>
    <col min="1538" max="1538" width="41" style="367" customWidth="1"/>
    <col min="1539" max="1541" width="32.88671875" style="367" customWidth="1"/>
    <col min="1542" max="1792" width="9.109375" style="367"/>
    <col min="1793" max="1793" width="8.109375" style="367" customWidth="1"/>
    <col min="1794" max="1794" width="41" style="367" customWidth="1"/>
    <col min="1795" max="1797" width="32.88671875" style="367" customWidth="1"/>
    <col min="1798" max="2048" width="9.109375" style="367"/>
    <col min="2049" max="2049" width="8.109375" style="367" customWidth="1"/>
    <col min="2050" max="2050" width="41" style="367" customWidth="1"/>
    <col min="2051" max="2053" width="32.88671875" style="367" customWidth="1"/>
    <col min="2054" max="2304" width="9.109375" style="367"/>
    <col min="2305" max="2305" width="8.109375" style="367" customWidth="1"/>
    <col min="2306" max="2306" width="41" style="367" customWidth="1"/>
    <col min="2307" max="2309" width="32.88671875" style="367" customWidth="1"/>
    <col min="2310" max="2560" width="9.109375" style="367"/>
    <col min="2561" max="2561" width="8.109375" style="367" customWidth="1"/>
    <col min="2562" max="2562" width="41" style="367" customWidth="1"/>
    <col min="2563" max="2565" width="32.88671875" style="367" customWidth="1"/>
    <col min="2566" max="2816" width="9.109375" style="367"/>
    <col min="2817" max="2817" width="8.109375" style="367" customWidth="1"/>
    <col min="2818" max="2818" width="41" style="367" customWidth="1"/>
    <col min="2819" max="2821" width="32.88671875" style="367" customWidth="1"/>
    <col min="2822" max="3072" width="9.109375" style="367"/>
    <col min="3073" max="3073" width="8.109375" style="367" customWidth="1"/>
    <col min="3074" max="3074" width="41" style="367" customWidth="1"/>
    <col min="3075" max="3077" width="32.88671875" style="367" customWidth="1"/>
    <col min="3078" max="3328" width="9.109375" style="367"/>
    <col min="3329" max="3329" width="8.109375" style="367" customWidth="1"/>
    <col min="3330" max="3330" width="41" style="367" customWidth="1"/>
    <col min="3331" max="3333" width="32.88671875" style="367" customWidth="1"/>
    <col min="3334" max="3584" width="9.109375" style="367"/>
    <col min="3585" max="3585" width="8.109375" style="367" customWidth="1"/>
    <col min="3586" max="3586" width="41" style="367" customWidth="1"/>
    <col min="3587" max="3589" width="32.88671875" style="367" customWidth="1"/>
    <col min="3590" max="3840" width="9.109375" style="367"/>
    <col min="3841" max="3841" width="8.109375" style="367" customWidth="1"/>
    <col min="3842" max="3842" width="41" style="367" customWidth="1"/>
    <col min="3843" max="3845" width="32.88671875" style="367" customWidth="1"/>
    <col min="3846" max="4096" width="9.109375" style="367"/>
    <col min="4097" max="4097" width="8.109375" style="367" customWidth="1"/>
    <col min="4098" max="4098" width="41" style="367" customWidth="1"/>
    <col min="4099" max="4101" width="32.88671875" style="367" customWidth="1"/>
    <col min="4102" max="4352" width="9.109375" style="367"/>
    <col min="4353" max="4353" width="8.109375" style="367" customWidth="1"/>
    <col min="4354" max="4354" width="41" style="367" customWidth="1"/>
    <col min="4355" max="4357" width="32.88671875" style="367" customWidth="1"/>
    <col min="4358" max="4608" width="9.109375" style="367"/>
    <col min="4609" max="4609" width="8.109375" style="367" customWidth="1"/>
    <col min="4610" max="4610" width="41" style="367" customWidth="1"/>
    <col min="4611" max="4613" width="32.88671875" style="367" customWidth="1"/>
    <col min="4614" max="4864" width="9.109375" style="367"/>
    <col min="4865" max="4865" width="8.109375" style="367" customWidth="1"/>
    <col min="4866" max="4866" width="41" style="367" customWidth="1"/>
    <col min="4867" max="4869" width="32.88671875" style="367" customWidth="1"/>
    <col min="4870" max="5120" width="9.109375" style="367"/>
    <col min="5121" max="5121" width="8.109375" style="367" customWidth="1"/>
    <col min="5122" max="5122" width="41" style="367" customWidth="1"/>
    <col min="5123" max="5125" width="32.88671875" style="367" customWidth="1"/>
    <col min="5126" max="5376" width="9.109375" style="367"/>
    <col min="5377" max="5377" width="8.109375" style="367" customWidth="1"/>
    <col min="5378" max="5378" width="41" style="367" customWidth="1"/>
    <col min="5379" max="5381" width="32.88671875" style="367" customWidth="1"/>
    <col min="5382" max="5632" width="9.109375" style="367"/>
    <col min="5633" max="5633" width="8.109375" style="367" customWidth="1"/>
    <col min="5634" max="5634" width="41" style="367" customWidth="1"/>
    <col min="5635" max="5637" width="32.88671875" style="367" customWidth="1"/>
    <col min="5638" max="5888" width="9.109375" style="367"/>
    <col min="5889" max="5889" width="8.109375" style="367" customWidth="1"/>
    <col min="5890" max="5890" width="41" style="367" customWidth="1"/>
    <col min="5891" max="5893" width="32.88671875" style="367" customWidth="1"/>
    <col min="5894" max="6144" width="9.109375" style="367"/>
    <col min="6145" max="6145" width="8.109375" style="367" customWidth="1"/>
    <col min="6146" max="6146" width="41" style="367" customWidth="1"/>
    <col min="6147" max="6149" width="32.88671875" style="367" customWidth="1"/>
    <col min="6150" max="6400" width="9.109375" style="367"/>
    <col min="6401" max="6401" width="8.109375" style="367" customWidth="1"/>
    <col min="6402" max="6402" width="41" style="367" customWidth="1"/>
    <col min="6403" max="6405" width="32.88671875" style="367" customWidth="1"/>
    <col min="6406" max="6656" width="9.109375" style="367"/>
    <col min="6657" max="6657" width="8.109375" style="367" customWidth="1"/>
    <col min="6658" max="6658" width="41" style="367" customWidth="1"/>
    <col min="6659" max="6661" width="32.88671875" style="367" customWidth="1"/>
    <col min="6662" max="6912" width="9.109375" style="367"/>
    <col min="6913" max="6913" width="8.109375" style="367" customWidth="1"/>
    <col min="6914" max="6914" width="41" style="367" customWidth="1"/>
    <col min="6915" max="6917" width="32.88671875" style="367" customWidth="1"/>
    <col min="6918" max="7168" width="9.109375" style="367"/>
    <col min="7169" max="7169" width="8.109375" style="367" customWidth="1"/>
    <col min="7170" max="7170" width="41" style="367" customWidth="1"/>
    <col min="7171" max="7173" width="32.88671875" style="367" customWidth="1"/>
    <col min="7174" max="7424" width="9.109375" style="367"/>
    <col min="7425" max="7425" width="8.109375" style="367" customWidth="1"/>
    <col min="7426" max="7426" width="41" style="367" customWidth="1"/>
    <col min="7427" max="7429" width="32.88671875" style="367" customWidth="1"/>
    <col min="7430" max="7680" width="9.109375" style="367"/>
    <col min="7681" max="7681" width="8.109375" style="367" customWidth="1"/>
    <col min="7682" max="7682" width="41" style="367" customWidth="1"/>
    <col min="7683" max="7685" width="32.88671875" style="367" customWidth="1"/>
    <col min="7686" max="7936" width="9.109375" style="367"/>
    <col min="7937" max="7937" width="8.109375" style="367" customWidth="1"/>
    <col min="7938" max="7938" width="41" style="367" customWidth="1"/>
    <col min="7939" max="7941" width="32.88671875" style="367" customWidth="1"/>
    <col min="7942" max="8192" width="9.109375" style="367"/>
    <col min="8193" max="8193" width="8.109375" style="367" customWidth="1"/>
    <col min="8194" max="8194" width="41" style="367" customWidth="1"/>
    <col min="8195" max="8197" width="32.88671875" style="367" customWidth="1"/>
    <col min="8198" max="8448" width="9.109375" style="367"/>
    <col min="8449" max="8449" width="8.109375" style="367" customWidth="1"/>
    <col min="8450" max="8450" width="41" style="367" customWidth="1"/>
    <col min="8451" max="8453" width="32.88671875" style="367" customWidth="1"/>
    <col min="8454" max="8704" width="9.109375" style="367"/>
    <col min="8705" max="8705" width="8.109375" style="367" customWidth="1"/>
    <col min="8706" max="8706" width="41" style="367" customWidth="1"/>
    <col min="8707" max="8709" width="32.88671875" style="367" customWidth="1"/>
    <col min="8710" max="8960" width="9.109375" style="367"/>
    <col min="8961" max="8961" width="8.109375" style="367" customWidth="1"/>
    <col min="8962" max="8962" width="41" style="367" customWidth="1"/>
    <col min="8963" max="8965" width="32.88671875" style="367" customWidth="1"/>
    <col min="8966" max="9216" width="9.109375" style="367"/>
    <col min="9217" max="9217" width="8.109375" style="367" customWidth="1"/>
    <col min="9218" max="9218" width="41" style="367" customWidth="1"/>
    <col min="9219" max="9221" width="32.88671875" style="367" customWidth="1"/>
    <col min="9222" max="9472" width="9.109375" style="367"/>
    <col min="9473" max="9473" width="8.109375" style="367" customWidth="1"/>
    <col min="9474" max="9474" width="41" style="367" customWidth="1"/>
    <col min="9475" max="9477" width="32.88671875" style="367" customWidth="1"/>
    <col min="9478" max="9728" width="9.109375" style="367"/>
    <col min="9729" max="9729" width="8.109375" style="367" customWidth="1"/>
    <col min="9730" max="9730" width="41" style="367" customWidth="1"/>
    <col min="9731" max="9733" width="32.88671875" style="367" customWidth="1"/>
    <col min="9734" max="9984" width="9.109375" style="367"/>
    <col min="9985" max="9985" width="8.109375" style="367" customWidth="1"/>
    <col min="9986" max="9986" width="41" style="367" customWidth="1"/>
    <col min="9987" max="9989" width="32.88671875" style="367" customWidth="1"/>
    <col min="9990" max="10240" width="9.109375" style="367"/>
    <col min="10241" max="10241" width="8.109375" style="367" customWidth="1"/>
    <col min="10242" max="10242" width="41" style="367" customWidth="1"/>
    <col min="10243" max="10245" width="32.88671875" style="367" customWidth="1"/>
    <col min="10246" max="10496" width="9.109375" style="367"/>
    <col min="10497" max="10497" width="8.109375" style="367" customWidth="1"/>
    <col min="10498" max="10498" width="41" style="367" customWidth="1"/>
    <col min="10499" max="10501" width="32.88671875" style="367" customWidth="1"/>
    <col min="10502" max="10752" width="9.109375" style="367"/>
    <col min="10753" max="10753" width="8.109375" style="367" customWidth="1"/>
    <col min="10754" max="10754" width="41" style="367" customWidth="1"/>
    <col min="10755" max="10757" width="32.88671875" style="367" customWidth="1"/>
    <col min="10758" max="11008" width="9.109375" style="367"/>
    <col min="11009" max="11009" width="8.109375" style="367" customWidth="1"/>
    <col min="11010" max="11010" width="41" style="367" customWidth="1"/>
    <col min="11011" max="11013" width="32.88671875" style="367" customWidth="1"/>
    <col min="11014" max="11264" width="9.109375" style="367"/>
    <col min="11265" max="11265" width="8.109375" style="367" customWidth="1"/>
    <col min="11266" max="11266" width="41" style="367" customWidth="1"/>
    <col min="11267" max="11269" width="32.88671875" style="367" customWidth="1"/>
    <col min="11270" max="11520" width="9.109375" style="367"/>
    <col min="11521" max="11521" width="8.109375" style="367" customWidth="1"/>
    <col min="11522" max="11522" width="41" style="367" customWidth="1"/>
    <col min="11523" max="11525" width="32.88671875" style="367" customWidth="1"/>
    <col min="11526" max="11776" width="9.109375" style="367"/>
    <col min="11777" max="11777" width="8.109375" style="367" customWidth="1"/>
    <col min="11778" max="11778" width="41" style="367" customWidth="1"/>
    <col min="11779" max="11781" width="32.88671875" style="367" customWidth="1"/>
    <col min="11782" max="12032" width="9.109375" style="367"/>
    <col min="12033" max="12033" width="8.109375" style="367" customWidth="1"/>
    <col min="12034" max="12034" width="41" style="367" customWidth="1"/>
    <col min="12035" max="12037" width="32.88671875" style="367" customWidth="1"/>
    <col min="12038" max="12288" width="9.109375" style="367"/>
    <col min="12289" max="12289" width="8.109375" style="367" customWidth="1"/>
    <col min="12290" max="12290" width="41" style="367" customWidth="1"/>
    <col min="12291" max="12293" width="32.88671875" style="367" customWidth="1"/>
    <col min="12294" max="12544" width="9.109375" style="367"/>
    <col min="12545" max="12545" width="8.109375" style="367" customWidth="1"/>
    <col min="12546" max="12546" width="41" style="367" customWidth="1"/>
    <col min="12547" max="12549" width="32.88671875" style="367" customWidth="1"/>
    <col min="12550" max="12800" width="9.109375" style="367"/>
    <col min="12801" max="12801" width="8.109375" style="367" customWidth="1"/>
    <col min="12802" max="12802" width="41" style="367" customWidth="1"/>
    <col min="12803" max="12805" width="32.88671875" style="367" customWidth="1"/>
    <col min="12806" max="13056" width="9.109375" style="367"/>
    <col min="13057" max="13057" width="8.109375" style="367" customWidth="1"/>
    <col min="13058" max="13058" width="41" style="367" customWidth="1"/>
    <col min="13059" max="13061" width="32.88671875" style="367" customWidth="1"/>
    <col min="13062" max="13312" width="9.109375" style="367"/>
    <col min="13313" max="13313" width="8.109375" style="367" customWidth="1"/>
    <col min="13314" max="13314" width="41" style="367" customWidth="1"/>
    <col min="13315" max="13317" width="32.88671875" style="367" customWidth="1"/>
    <col min="13318" max="13568" width="9.109375" style="367"/>
    <col min="13569" max="13569" width="8.109375" style="367" customWidth="1"/>
    <col min="13570" max="13570" width="41" style="367" customWidth="1"/>
    <col min="13571" max="13573" width="32.88671875" style="367" customWidth="1"/>
    <col min="13574" max="13824" width="9.109375" style="367"/>
    <col min="13825" max="13825" width="8.109375" style="367" customWidth="1"/>
    <col min="13826" max="13826" width="41" style="367" customWidth="1"/>
    <col min="13827" max="13829" width="32.88671875" style="367" customWidth="1"/>
    <col min="13830" max="14080" width="9.109375" style="367"/>
    <col min="14081" max="14081" width="8.109375" style="367" customWidth="1"/>
    <col min="14082" max="14082" width="41" style="367" customWidth="1"/>
    <col min="14083" max="14085" width="32.88671875" style="367" customWidth="1"/>
    <col min="14086" max="14336" width="9.109375" style="367"/>
    <col min="14337" max="14337" width="8.109375" style="367" customWidth="1"/>
    <col min="14338" max="14338" width="41" style="367" customWidth="1"/>
    <col min="14339" max="14341" width="32.88671875" style="367" customWidth="1"/>
    <col min="14342" max="14592" width="9.109375" style="367"/>
    <col min="14593" max="14593" width="8.109375" style="367" customWidth="1"/>
    <col min="14594" max="14594" width="41" style="367" customWidth="1"/>
    <col min="14595" max="14597" width="32.88671875" style="367" customWidth="1"/>
    <col min="14598" max="14848" width="9.109375" style="367"/>
    <col min="14849" max="14849" width="8.109375" style="367" customWidth="1"/>
    <col min="14850" max="14850" width="41" style="367" customWidth="1"/>
    <col min="14851" max="14853" width="32.88671875" style="367" customWidth="1"/>
    <col min="14854" max="15104" width="9.109375" style="367"/>
    <col min="15105" max="15105" width="8.109375" style="367" customWidth="1"/>
    <col min="15106" max="15106" width="41" style="367" customWidth="1"/>
    <col min="15107" max="15109" width="32.88671875" style="367" customWidth="1"/>
    <col min="15110" max="15360" width="9.109375" style="367"/>
    <col min="15361" max="15361" width="8.109375" style="367" customWidth="1"/>
    <col min="15362" max="15362" width="41" style="367" customWidth="1"/>
    <col min="15363" max="15365" width="32.88671875" style="367" customWidth="1"/>
    <col min="15366" max="15616" width="9.109375" style="367"/>
    <col min="15617" max="15617" width="8.109375" style="367" customWidth="1"/>
    <col min="15618" max="15618" width="41" style="367" customWidth="1"/>
    <col min="15619" max="15621" width="32.88671875" style="367" customWidth="1"/>
    <col min="15622" max="15872" width="9.109375" style="367"/>
    <col min="15873" max="15873" width="8.109375" style="367" customWidth="1"/>
    <col min="15874" max="15874" width="41" style="367" customWidth="1"/>
    <col min="15875" max="15877" width="32.88671875" style="367" customWidth="1"/>
    <col min="15878" max="16128" width="9.109375" style="367"/>
    <col min="16129" max="16129" width="8.109375" style="367" customWidth="1"/>
    <col min="16130" max="16130" width="41" style="367" customWidth="1"/>
    <col min="16131" max="16133" width="32.88671875" style="367" customWidth="1"/>
    <col min="16134" max="16384" width="9.109375" style="367"/>
  </cols>
  <sheetData>
    <row r="1" spans="1:5" ht="13.8" x14ac:dyDescent="0.25">
      <c r="E1" s="238" t="s">
        <v>1983</v>
      </c>
    </row>
    <row r="3" spans="1:5" ht="15" x14ac:dyDescent="0.25">
      <c r="A3" s="604" t="s">
        <v>1721</v>
      </c>
      <c r="B3" s="605"/>
      <c r="C3" s="605"/>
      <c r="D3" s="605"/>
      <c r="E3" s="605"/>
    </row>
    <row r="4" spans="1:5" ht="30" x14ac:dyDescent="0.25">
      <c r="A4" s="385" t="s">
        <v>852</v>
      </c>
      <c r="B4" s="385" t="s">
        <v>442</v>
      </c>
      <c r="C4" s="371" t="s">
        <v>901</v>
      </c>
      <c r="D4" s="385" t="s">
        <v>902</v>
      </c>
      <c r="E4" s="371" t="s">
        <v>903</v>
      </c>
    </row>
    <row r="5" spans="1:5" ht="26.4" x14ac:dyDescent="0.25">
      <c r="A5" s="386" t="s">
        <v>854</v>
      </c>
      <c r="B5" s="387" t="s">
        <v>1722</v>
      </c>
      <c r="C5" s="388">
        <v>26388888</v>
      </c>
      <c r="D5" s="388">
        <v>0</v>
      </c>
      <c r="E5" s="388">
        <v>26388888</v>
      </c>
    </row>
    <row r="6" spans="1:5" x14ac:dyDescent="0.25">
      <c r="A6" s="386" t="s">
        <v>905</v>
      </c>
      <c r="B6" s="387" t="s">
        <v>1723</v>
      </c>
      <c r="C6" s="388">
        <v>0</v>
      </c>
      <c r="D6" s="388">
        <v>0</v>
      </c>
      <c r="E6" s="388">
        <v>0</v>
      </c>
    </row>
    <row r="7" spans="1:5" ht="26.4" x14ac:dyDescent="0.25">
      <c r="A7" s="386" t="s">
        <v>856</v>
      </c>
      <c r="B7" s="387" t="s">
        <v>1724</v>
      </c>
      <c r="C7" s="388">
        <v>8301325</v>
      </c>
      <c r="D7" s="388">
        <v>0</v>
      </c>
      <c r="E7" s="388">
        <v>8301325</v>
      </c>
    </row>
    <row r="8" spans="1:5" ht="26.4" x14ac:dyDescent="0.25">
      <c r="A8" s="386" t="s">
        <v>858</v>
      </c>
      <c r="B8" s="387" t="s">
        <v>1725</v>
      </c>
      <c r="C8" s="388">
        <v>0</v>
      </c>
      <c r="D8" s="388">
        <v>0</v>
      </c>
      <c r="E8" s="388">
        <v>0</v>
      </c>
    </row>
    <row r="9" spans="1:5" x14ac:dyDescent="0.25">
      <c r="A9" s="386" t="s">
        <v>860</v>
      </c>
      <c r="B9" s="387" t="s">
        <v>1726</v>
      </c>
      <c r="C9" s="388">
        <v>0</v>
      </c>
      <c r="D9" s="388">
        <v>0</v>
      </c>
      <c r="E9" s="388">
        <v>0</v>
      </c>
    </row>
    <row r="10" spans="1:5" ht="26.4" x14ac:dyDescent="0.25">
      <c r="A10" s="386" t="s">
        <v>862</v>
      </c>
      <c r="B10" s="387" t="s">
        <v>1727</v>
      </c>
      <c r="C10" s="388">
        <v>34690213</v>
      </c>
      <c r="D10" s="388">
        <v>0</v>
      </c>
      <c r="E10" s="388">
        <v>34690213</v>
      </c>
    </row>
    <row r="11" spans="1:5" ht="26.4" x14ac:dyDescent="0.25">
      <c r="A11" s="386" t="s">
        <v>864</v>
      </c>
      <c r="B11" s="387" t="s">
        <v>1728</v>
      </c>
      <c r="C11" s="388">
        <v>0</v>
      </c>
      <c r="D11" s="388">
        <v>0</v>
      </c>
      <c r="E11" s="388">
        <v>0</v>
      </c>
    </row>
    <row r="12" spans="1:5" x14ac:dyDescent="0.25">
      <c r="A12" s="386" t="s">
        <v>912</v>
      </c>
      <c r="B12" s="387" t="s">
        <v>1729</v>
      </c>
      <c r="C12" s="388">
        <v>0</v>
      </c>
      <c r="D12" s="388">
        <v>0</v>
      </c>
      <c r="E12" s="388">
        <v>0</v>
      </c>
    </row>
    <row r="13" spans="1:5" ht="26.4" x14ac:dyDescent="0.25">
      <c r="A13" s="386" t="s">
        <v>914</v>
      </c>
      <c r="B13" s="387" t="s">
        <v>1730</v>
      </c>
      <c r="C13" s="388">
        <v>0</v>
      </c>
      <c r="D13" s="388">
        <v>0</v>
      </c>
      <c r="E13" s="388">
        <v>0</v>
      </c>
    </row>
    <row r="14" spans="1:5" x14ac:dyDescent="0.25">
      <c r="A14" s="386" t="s">
        <v>916</v>
      </c>
      <c r="B14" s="387" t="s">
        <v>1731</v>
      </c>
      <c r="C14" s="388">
        <v>0</v>
      </c>
      <c r="D14" s="388">
        <v>0</v>
      </c>
      <c r="E14" s="388">
        <v>0</v>
      </c>
    </row>
    <row r="15" spans="1:5" ht="26.4" x14ac:dyDescent="0.25">
      <c r="A15" s="386" t="s">
        <v>918</v>
      </c>
      <c r="B15" s="387" t="s">
        <v>1732</v>
      </c>
      <c r="C15" s="388">
        <v>0</v>
      </c>
      <c r="D15" s="388">
        <v>0</v>
      </c>
      <c r="E15" s="388">
        <v>0</v>
      </c>
    </row>
    <row r="16" spans="1:5" x14ac:dyDescent="0.25">
      <c r="A16" s="386" t="s">
        <v>920</v>
      </c>
      <c r="B16" s="387" t="s">
        <v>1733</v>
      </c>
      <c r="C16" s="388">
        <v>0</v>
      </c>
      <c r="D16" s="388">
        <v>0</v>
      </c>
      <c r="E16" s="388">
        <v>0</v>
      </c>
    </row>
    <row r="17" spans="1:5" x14ac:dyDescent="0.25">
      <c r="A17" s="386" t="s">
        <v>922</v>
      </c>
      <c r="B17" s="387" t="s">
        <v>1734</v>
      </c>
      <c r="C17" s="388">
        <v>0</v>
      </c>
      <c r="D17" s="388">
        <v>0</v>
      </c>
      <c r="E17" s="388">
        <v>0</v>
      </c>
    </row>
    <row r="18" spans="1:5" x14ac:dyDescent="0.25">
      <c r="A18" s="386" t="s">
        <v>924</v>
      </c>
      <c r="B18" s="387" t="s">
        <v>1735</v>
      </c>
      <c r="C18" s="388">
        <v>0</v>
      </c>
      <c r="D18" s="388">
        <v>0</v>
      </c>
      <c r="E18" s="388">
        <v>0</v>
      </c>
    </row>
    <row r="19" spans="1:5" ht="26.4" x14ac:dyDescent="0.25">
      <c r="A19" s="386" t="s">
        <v>890</v>
      </c>
      <c r="B19" s="387" t="s">
        <v>1736</v>
      </c>
      <c r="C19" s="388">
        <v>0</v>
      </c>
      <c r="D19" s="388">
        <v>0</v>
      </c>
      <c r="E19" s="388">
        <v>0</v>
      </c>
    </row>
    <row r="20" spans="1:5" x14ac:dyDescent="0.25">
      <c r="A20" s="386" t="s">
        <v>866</v>
      </c>
      <c r="B20" s="387" t="s">
        <v>1737</v>
      </c>
      <c r="C20" s="388">
        <v>0</v>
      </c>
      <c r="D20" s="388">
        <v>0</v>
      </c>
      <c r="E20" s="388">
        <v>0</v>
      </c>
    </row>
    <row r="21" spans="1:5" ht="26.4" x14ac:dyDescent="0.25">
      <c r="A21" s="386" t="s">
        <v>928</v>
      </c>
      <c r="B21" s="387" t="s">
        <v>1738</v>
      </c>
      <c r="C21" s="388">
        <v>0</v>
      </c>
      <c r="D21" s="388">
        <v>0</v>
      </c>
      <c r="E21" s="388">
        <v>0</v>
      </c>
    </row>
    <row r="22" spans="1:5" ht="26.4" x14ac:dyDescent="0.25">
      <c r="A22" s="386" t="s">
        <v>868</v>
      </c>
      <c r="B22" s="387" t="s">
        <v>1739</v>
      </c>
      <c r="C22" s="388">
        <v>0</v>
      </c>
      <c r="D22" s="388">
        <v>0</v>
      </c>
      <c r="E22" s="388">
        <v>0</v>
      </c>
    </row>
    <row r="23" spans="1:5" ht="26.4" x14ac:dyDescent="0.25">
      <c r="A23" s="386" t="s">
        <v>931</v>
      </c>
      <c r="B23" s="387" t="s">
        <v>1740</v>
      </c>
      <c r="C23" s="388">
        <v>72333348</v>
      </c>
      <c r="D23" s="388">
        <v>0</v>
      </c>
      <c r="E23" s="388">
        <v>72333348</v>
      </c>
    </row>
    <row r="24" spans="1:5" ht="26.4" x14ac:dyDescent="0.25">
      <c r="A24" s="386" t="s">
        <v>892</v>
      </c>
      <c r="B24" s="387" t="s">
        <v>1741</v>
      </c>
      <c r="C24" s="388">
        <v>1248376796</v>
      </c>
      <c r="D24" s="388">
        <v>-1248376796</v>
      </c>
      <c r="E24" s="388">
        <v>0</v>
      </c>
    </row>
    <row r="25" spans="1:5" ht="26.4" x14ac:dyDescent="0.25">
      <c r="A25" s="386" t="s">
        <v>934</v>
      </c>
      <c r="B25" s="387" t="s">
        <v>1742</v>
      </c>
      <c r="C25" s="388">
        <v>0</v>
      </c>
      <c r="D25" s="388">
        <v>0</v>
      </c>
      <c r="E25" s="388">
        <v>0</v>
      </c>
    </row>
    <row r="26" spans="1:5" x14ac:dyDescent="0.25">
      <c r="A26" s="386" t="s">
        <v>870</v>
      </c>
      <c r="B26" s="387" t="s">
        <v>1743</v>
      </c>
      <c r="C26" s="388">
        <v>0</v>
      </c>
      <c r="D26" s="388">
        <v>0</v>
      </c>
      <c r="E26" s="388">
        <v>0</v>
      </c>
    </row>
    <row r="27" spans="1:5" ht="26.4" x14ac:dyDescent="0.25">
      <c r="A27" s="386" t="s">
        <v>937</v>
      </c>
      <c r="B27" s="387" t="s">
        <v>1744</v>
      </c>
      <c r="C27" s="388">
        <v>0</v>
      </c>
      <c r="D27" s="388">
        <v>0</v>
      </c>
      <c r="E27" s="388">
        <v>0</v>
      </c>
    </row>
    <row r="28" spans="1:5" ht="26.4" x14ac:dyDescent="0.25">
      <c r="A28" s="386" t="s">
        <v>939</v>
      </c>
      <c r="B28" s="387" t="s">
        <v>1745</v>
      </c>
      <c r="C28" s="388">
        <v>0</v>
      </c>
      <c r="D28" s="388">
        <v>0</v>
      </c>
      <c r="E28" s="388">
        <v>0</v>
      </c>
    </row>
    <row r="29" spans="1:5" ht="26.4" x14ac:dyDescent="0.25">
      <c r="A29" s="386" t="s">
        <v>941</v>
      </c>
      <c r="B29" s="387" t="s">
        <v>1746</v>
      </c>
      <c r="C29" s="388">
        <v>0</v>
      </c>
      <c r="D29" s="388">
        <v>0</v>
      </c>
      <c r="E29" s="388">
        <v>0</v>
      </c>
    </row>
    <row r="30" spans="1:5" x14ac:dyDescent="0.25">
      <c r="A30" s="386" t="s">
        <v>943</v>
      </c>
      <c r="B30" s="387" t="s">
        <v>1747</v>
      </c>
      <c r="C30" s="388">
        <v>0</v>
      </c>
      <c r="D30" s="388">
        <v>0</v>
      </c>
      <c r="E30" s="388">
        <v>0</v>
      </c>
    </row>
    <row r="31" spans="1:5" ht="26.4" x14ac:dyDescent="0.25">
      <c r="A31" s="386" t="s">
        <v>945</v>
      </c>
      <c r="B31" s="387" t="s">
        <v>1748</v>
      </c>
      <c r="C31" s="388">
        <v>1355400357</v>
      </c>
      <c r="D31" s="388">
        <v>-1248376796</v>
      </c>
      <c r="E31" s="388">
        <v>107023561</v>
      </c>
    </row>
    <row r="32" spans="1:5" ht="26.4" x14ac:dyDescent="0.25">
      <c r="A32" s="386" t="s">
        <v>947</v>
      </c>
      <c r="B32" s="387" t="s">
        <v>1749</v>
      </c>
      <c r="C32" s="388">
        <v>0</v>
      </c>
      <c r="D32" s="388">
        <v>0</v>
      </c>
      <c r="E32" s="388">
        <v>0</v>
      </c>
    </row>
    <row r="33" spans="1:5" ht="26.4" x14ac:dyDescent="0.25">
      <c r="A33" s="386" t="s">
        <v>949</v>
      </c>
      <c r="B33" s="387" t="s">
        <v>1750</v>
      </c>
      <c r="C33" s="388">
        <v>0</v>
      </c>
      <c r="D33" s="388">
        <v>0</v>
      </c>
      <c r="E33" s="388">
        <v>0</v>
      </c>
    </row>
    <row r="34" spans="1:5" x14ac:dyDescent="0.25">
      <c r="A34" s="386" t="s">
        <v>951</v>
      </c>
      <c r="B34" s="387" t="s">
        <v>1751</v>
      </c>
      <c r="C34" s="388">
        <v>0</v>
      </c>
      <c r="D34" s="388">
        <v>0</v>
      </c>
      <c r="E34" s="388">
        <v>0</v>
      </c>
    </row>
    <row r="35" spans="1:5" x14ac:dyDescent="0.25">
      <c r="A35" s="386" t="s">
        <v>953</v>
      </c>
      <c r="B35" s="387" t="s">
        <v>1752</v>
      </c>
      <c r="C35" s="388">
        <v>0</v>
      </c>
      <c r="D35" s="388">
        <v>0</v>
      </c>
      <c r="E35" s="388">
        <v>0</v>
      </c>
    </row>
    <row r="36" spans="1:5" ht="39.6" x14ac:dyDescent="0.25">
      <c r="A36" s="386" t="s">
        <v>955</v>
      </c>
      <c r="B36" s="387" t="s">
        <v>1753</v>
      </c>
      <c r="C36" s="388">
        <v>0</v>
      </c>
      <c r="D36" s="388">
        <v>0</v>
      </c>
      <c r="E36" s="388">
        <v>0</v>
      </c>
    </row>
    <row r="37" spans="1:5" ht="26.4" x14ac:dyDescent="0.25">
      <c r="A37" s="386" t="s">
        <v>957</v>
      </c>
      <c r="B37" s="387" t="s">
        <v>1754</v>
      </c>
      <c r="C37" s="388">
        <v>0</v>
      </c>
      <c r="D37" s="388">
        <v>0</v>
      </c>
      <c r="E37" s="388">
        <v>0</v>
      </c>
    </row>
    <row r="38" spans="1:5" x14ac:dyDescent="0.25">
      <c r="A38" s="386" t="s">
        <v>872</v>
      </c>
      <c r="B38" s="387" t="s">
        <v>1755</v>
      </c>
      <c r="C38" s="388">
        <v>0</v>
      </c>
      <c r="D38" s="388">
        <v>0</v>
      </c>
      <c r="E38" s="388">
        <v>0</v>
      </c>
    </row>
    <row r="39" spans="1:5" ht="26.4" x14ac:dyDescent="0.25">
      <c r="A39" s="386" t="s">
        <v>894</v>
      </c>
      <c r="B39" s="387" t="s">
        <v>1756</v>
      </c>
      <c r="C39" s="388">
        <v>0</v>
      </c>
      <c r="D39" s="388">
        <v>0</v>
      </c>
      <c r="E39" s="388">
        <v>0</v>
      </c>
    </row>
    <row r="40" spans="1:5" ht="26.4" x14ac:dyDescent="0.25">
      <c r="A40" s="386" t="s">
        <v>961</v>
      </c>
      <c r="B40" s="387" t="s">
        <v>1757</v>
      </c>
      <c r="C40" s="388">
        <v>0</v>
      </c>
      <c r="D40" s="388">
        <v>0</v>
      </c>
      <c r="E40" s="388">
        <v>0</v>
      </c>
    </row>
    <row r="41" spans="1:5" x14ac:dyDescent="0.25">
      <c r="A41" s="386" t="s">
        <v>963</v>
      </c>
      <c r="B41" s="387" t="s">
        <v>1758</v>
      </c>
      <c r="C41" s="388">
        <v>0</v>
      </c>
      <c r="D41" s="388">
        <v>0</v>
      </c>
      <c r="E41" s="388">
        <v>0</v>
      </c>
    </row>
    <row r="42" spans="1:5" s="384" customFormat="1" ht="26.4" x14ac:dyDescent="0.25">
      <c r="A42" s="389" t="s">
        <v>965</v>
      </c>
      <c r="B42" s="390" t="s">
        <v>1759</v>
      </c>
      <c r="C42" s="391">
        <v>1355400357</v>
      </c>
      <c r="D42" s="391">
        <v>-1248376796</v>
      </c>
      <c r="E42" s="391">
        <v>107023561</v>
      </c>
    </row>
  </sheetData>
  <mergeCells count="1">
    <mergeCell ref="A3:E3"/>
  </mergeCells>
  <pageMargins left="1" right="1" top="1" bottom="1" header="0.5" footer="0.5"/>
  <pageSetup paperSize="9" scale="86" fitToHeight="0" orientation="portrait"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6B56E-074B-4DA0-A20C-406E1882B78B}">
  <sheetPr>
    <pageSetUpPr fitToPage="1"/>
  </sheetPr>
  <dimension ref="A1:E35"/>
  <sheetViews>
    <sheetView zoomScaleNormal="100" workbookViewId="0">
      <selection activeCell="E1" sqref="E1"/>
    </sheetView>
  </sheetViews>
  <sheetFormatPr defaultRowHeight="13.2" x14ac:dyDescent="0.25"/>
  <cols>
    <col min="1" max="1" width="8.109375" style="367" customWidth="1"/>
    <col min="2" max="2" width="41" style="367" customWidth="1"/>
    <col min="3" max="3" width="28.6640625" style="367" bestFit="1" customWidth="1"/>
    <col min="4" max="4" width="15.33203125" style="367" bestFit="1" customWidth="1"/>
    <col min="5" max="5" width="22.5546875" style="367" customWidth="1"/>
    <col min="6" max="256" width="9.109375" style="367"/>
    <col min="257" max="257" width="8.109375" style="367" customWidth="1"/>
    <col min="258" max="258" width="41" style="367" customWidth="1"/>
    <col min="259" max="261" width="32.88671875" style="367" customWidth="1"/>
    <col min="262" max="512" width="9.109375" style="367"/>
    <col min="513" max="513" width="8.109375" style="367" customWidth="1"/>
    <col min="514" max="514" width="41" style="367" customWidth="1"/>
    <col min="515" max="517" width="32.88671875" style="367" customWidth="1"/>
    <col min="518" max="768" width="9.109375" style="367"/>
    <col min="769" max="769" width="8.109375" style="367" customWidth="1"/>
    <col min="770" max="770" width="41" style="367" customWidth="1"/>
    <col min="771" max="773" width="32.88671875" style="367" customWidth="1"/>
    <col min="774" max="1024" width="9.109375" style="367"/>
    <col min="1025" max="1025" width="8.109375" style="367" customWidth="1"/>
    <col min="1026" max="1026" width="41" style="367" customWidth="1"/>
    <col min="1027" max="1029" width="32.88671875" style="367" customWidth="1"/>
    <col min="1030" max="1280" width="9.109375" style="367"/>
    <col min="1281" max="1281" width="8.109375" style="367" customWidth="1"/>
    <col min="1282" max="1282" width="41" style="367" customWidth="1"/>
    <col min="1283" max="1285" width="32.88671875" style="367" customWidth="1"/>
    <col min="1286" max="1536" width="9.109375" style="367"/>
    <col min="1537" max="1537" width="8.109375" style="367" customWidth="1"/>
    <col min="1538" max="1538" width="41" style="367" customWidth="1"/>
    <col min="1539" max="1541" width="32.88671875" style="367" customWidth="1"/>
    <col min="1542" max="1792" width="9.109375" style="367"/>
    <col min="1793" max="1793" width="8.109375" style="367" customWidth="1"/>
    <col min="1794" max="1794" width="41" style="367" customWidth="1"/>
    <col min="1795" max="1797" width="32.88671875" style="367" customWidth="1"/>
    <col min="1798" max="2048" width="9.109375" style="367"/>
    <col min="2049" max="2049" width="8.109375" style="367" customWidth="1"/>
    <col min="2050" max="2050" width="41" style="367" customWidth="1"/>
    <col min="2051" max="2053" width="32.88671875" style="367" customWidth="1"/>
    <col min="2054" max="2304" width="9.109375" style="367"/>
    <col min="2305" max="2305" width="8.109375" style="367" customWidth="1"/>
    <col min="2306" max="2306" width="41" style="367" customWidth="1"/>
    <col min="2307" max="2309" width="32.88671875" style="367" customWidth="1"/>
    <col min="2310" max="2560" width="9.109375" style="367"/>
    <col min="2561" max="2561" width="8.109375" style="367" customWidth="1"/>
    <col min="2562" max="2562" width="41" style="367" customWidth="1"/>
    <col min="2563" max="2565" width="32.88671875" style="367" customWidth="1"/>
    <col min="2566" max="2816" width="9.109375" style="367"/>
    <col min="2817" max="2817" width="8.109375" style="367" customWidth="1"/>
    <col min="2818" max="2818" width="41" style="367" customWidth="1"/>
    <col min="2819" max="2821" width="32.88671875" style="367" customWidth="1"/>
    <col min="2822" max="3072" width="9.109375" style="367"/>
    <col min="3073" max="3073" width="8.109375" style="367" customWidth="1"/>
    <col min="3074" max="3074" width="41" style="367" customWidth="1"/>
    <col min="3075" max="3077" width="32.88671875" style="367" customWidth="1"/>
    <col min="3078" max="3328" width="9.109375" style="367"/>
    <col min="3329" max="3329" width="8.109375" style="367" customWidth="1"/>
    <col min="3330" max="3330" width="41" style="367" customWidth="1"/>
    <col min="3331" max="3333" width="32.88671875" style="367" customWidth="1"/>
    <col min="3334" max="3584" width="9.109375" style="367"/>
    <col min="3585" max="3585" width="8.109375" style="367" customWidth="1"/>
    <col min="3586" max="3586" width="41" style="367" customWidth="1"/>
    <col min="3587" max="3589" width="32.88671875" style="367" customWidth="1"/>
    <col min="3590" max="3840" width="9.109375" style="367"/>
    <col min="3841" max="3841" width="8.109375" style="367" customWidth="1"/>
    <col min="3842" max="3842" width="41" style="367" customWidth="1"/>
    <col min="3843" max="3845" width="32.88671875" style="367" customWidth="1"/>
    <col min="3846" max="4096" width="9.109375" style="367"/>
    <col min="4097" max="4097" width="8.109375" style="367" customWidth="1"/>
    <col min="4098" max="4098" width="41" style="367" customWidth="1"/>
    <col min="4099" max="4101" width="32.88671875" style="367" customWidth="1"/>
    <col min="4102" max="4352" width="9.109375" style="367"/>
    <col min="4353" max="4353" width="8.109375" style="367" customWidth="1"/>
    <col min="4354" max="4354" width="41" style="367" customWidth="1"/>
    <col min="4355" max="4357" width="32.88671875" style="367" customWidth="1"/>
    <col min="4358" max="4608" width="9.109375" style="367"/>
    <col min="4609" max="4609" width="8.109375" style="367" customWidth="1"/>
    <col min="4610" max="4610" width="41" style="367" customWidth="1"/>
    <col min="4611" max="4613" width="32.88671875" style="367" customWidth="1"/>
    <col min="4614" max="4864" width="9.109375" style="367"/>
    <col min="4865" max="4865" width="8.109375" style="367" customWidth="1"/>
    <col min="4866" max="4866" width="41" style="367" customWidth="1"/>
    <col min="4867" max="4869" width="32.88671875" style="367" customWidth="1"/>
    <col min="4870" max="5120" width="9.109375" style="367"/>
    <col min="5121" max="5121" width="8.109375" style="367" customWidth="1"/>
    <col min="5122" max="5122" width="41" style="367" customWidth="1"/>
    <col min="5123" max="5125" width="32.88671875" style="367" customWidth="1"/>
    <col min="5126" max="5376" width="9.109375" style="367"/>
    <col min="5377" max="5377" width="8.109375" style="367" customWidth="1"/>
    <col min="5378" max="5378" width="41" style="367" customWidth="1"/>
    <col min="5379" max="5381" width="32.88671875" style="367" customWidth="1"/>
    <col min="5382" max="5632" width="9.109375" style="367"/>
    <col min="5633" max="5633" width="8.109375" style="367" customWidth="1"/>
    <col min="5634" max="5634" width="41" style="367" customWidth="1"/>
    <col min="5635" max="5637" width="32.88671875" style="367" customWidth="1"/>
    <col min="5638" max="5888" width="9.109375" style="367"/>
    <col min="5889" max="5889" width="8.109375" style="367" customWidth="1"/>
    <col min="5890" max="5890" width="41" style="367" customWidth="1"/>
    <col min="5891" max="5893" width="32.88671875" style="367" customWidth="1"/>
    <col min="5894" max="6144" width="9.109375" style="367"/>
    <col min="6145" max="6145" width="8.109375" style="367" customWidth="1"/>
    <col min="6146" max="6146" width="41" style="367" customWidth="1"/>
    <col min="6147" max="6149" width="32.88671875" style="367" customWidth="1"/>
    <col min="6150" max="6400" width="9.109375" style="367"/>
    <col min="6401" max="6401" width="8.109375" style="367" customWidth="1"/>
    <col min="6402" max="6402" width="41" style="367" customWidth="1"/>
    <col min="6403" max="6405" width="32.88671875" style="367" customWidth="1"/>
    <col min="6406" max="6656" width="9.109375" style="367"/>
    <col min="6657" max="6657" width="8.109375" style="367" customWidth="1"/>
    <col min="6658" max="6658" width="41" style="367" customWidth="1"/>
    <col min="6659" max="6661" width="32.88671875" style="367" customWidth="1"/>
    <col min="6662" max="6912" width="9.109375" style="367"/>
    <col min="6913" max="6913" width="8.109375" style="367" customWidth="1"/>
    <col min="6914" max="6914" width="41" style="367" customWidth="1"/>
    <col min="6915" max="6917" width="32.88671875" style="367" customWidth="1"/>
    <col min="6918" max="7168" width="9.109375" style="367"/>
    <col min="7169" max="7169" width="8.109375" style="367" customWidth="1"/>
    <col min="7170" max="7170" width="41" style="367" customWidth="1"/>
    <col min="7171" max="7173" width="32.88671875" style="367" customWidth="1"/>
    <col min="7174" max="7424" width="9.109375" style="367"/>
    <col min="7425" max="7425" width="8.109375" style="367" customWidth="1"/>
    <col min="7426" max="7426" width="41" style="367" customWidth="1"/>
    <col min="7427" max="7429" width="32.88671875" style="367" customWidth="1"/>
    <col min="7430" max="7680" width="9.109375" style="367"/>
    <col min="7681" max="7681" width="8.109375" style="367" customWidth="1"/>
    <col min="7682" max="7682" width="41" style="367" customWidth="1"/>
    <col min="7683" max="7685" width="32.88671875" style="367" customWidth="1"/>
    <col min="7686" max="7936" width="9.109375" style="367"/>
    <col min="7937" max="7937" width="8.109375" style="367" customWidth="1"/>
    <col min="7938" max="7938" width="41" style="367" customWidth="1"/>
    <col min="7939" max="7941" width="32.88671875" style="367" customWidth="1"/>
    <col min="7942" max="8192" width="9.109375" style="367"/>
    <col min="8193" max="8193" width="8.109375" style="367" customWidth="1"/>
    <col min="8194" max="8194" width="41" style="367" customWidth="1"/>
    <col min="8195" max="8197" width="32.88671875" style="367" customWidth="1"/>
    <col min="8198" max="8448" width="9.109375" style="367"/>
    <col min="8449" max="8449" width="8.109375" style="367" customWidth="1"/>
    <col min="8450" max="8450" width="41" style="367" customWidth="1"/>
    <col min="8451" max="8453" width="32.88671875" style="367" customWidth="1"/>
    <col min="8454" max="8704" width="9.109375" style="367"/>
    <col min="8705" max="8705" width="8.109375" style="367" customWidth="1"/>
    <col min="8706" max="8706" width="41" style="367" customWidth="1"/>
    <col min="8707" max="8709" width="32.88671875" style="367" customWidth="1"/>
    <col min="8710" max="8960" width="9.109375" style="367"/>
    <col min="8961" max="8961" width="8.109375" style="367" customWidth="1"/>
    <col min="8962" max="8962" width="41" style="367" customWidth="1"/>
    <col min="8963" max="8965" width="32.88671875" style="367" customWidth="1"/>
    <col min="8966" max="9216" width="9.109375" style="367"/>
    <col min="9217" max="9217" width="8.109375" style="367" customWidth="1"/>
    <col min="9218" max="9218" width="41" style="367" customWidth="1"/>
    <col min="9219" max="9221" width="32.88671875" style="367" customWidth="1"/>
    <col min="9222" max="9472" width="9.109375" style="367"/>
    <col min="9473" max="9473" width="8.109375" style="367" customWidth="1"/>
    <col min="9474" max="9474" width="41" style="367" customWidth="1"/>
    <col min="9475" max="9477" width="32.88671875" style="367" customWidth="1"/>
    <col min="9478" max="9728" width="9.109375" style="367"/>
    <col min="9729" max="9729" width="8.109375" style="367" customWidth="1"/>
    <col min="9730" max="9730" width="41" style="367" customWidth="1"/>
    <col min="9731" max="9733" width="32.88671875" style="367" customWidth="1"/>
    <col min="9734" max="9984" width="9.109375" style="367"/>
    <col min="9985" max="9985" width="8.109375" style="367" customWidth="1"/>
    <col min="9986" max="9986" width="41" style="367" customWidth="1"/>
    <col min="9987" max="9989" width="32.88671875" style="367" customWidth="1"/>
    <col min="9990" max="10240" width="9.109375" style="367"/>
    <col min="10241" max="10241" width="8.109375" style="367" customWidth="1"/>
    <col min="10242" max="10242" width="41" style="367" customWidth="1"/>
    <col min="10243" max="10245" width="32.88671875" style="367" customWidth="1"/>
    <col min="10246" max="10496" width="9.109375" style="367"/>
    <col min="10497" max="10497" width="8.109375" style="367" customWidth="1"/>
    <col min="10498" max="10498" width="41" style="367" customWidth="1"/>
    <col min="10499" max="10501" width="32.88671875" style="367" customWidth="1"/>
    <col min="10502" max="10752" width="9.109375" style="367"/>
    <col min="10753" max="10753" width="8.109375" style="367" customWidth="1"/>
    <col min="10754" max="10754" width="41" style="367" customWidth="1"/>
    <col min="10755" max="10757" width="32.88671875" style="367" customWidth="1"/>
    <col min="10758" max="11008" width="9.109375" style="367"/>
    <col min="11009" max="11009" width="8.109375" style="367" customWidth="1"/>
    <col min="11010" max="11010" width="41" style="367" customWidth="1"/>
    <col min="11011" max="11013" width="32.88671875" style="367" customWidth="1"/>
    <col min="11014" max="11264" width="9.109375" style="367"/>
    <col min="11265" max="11265" width="8.109375" style="367" customWidth="1"/>
    <col min="11266" max="11266" width="41" style="367" customWidth="1"/>
    <col min="11267" max="11269" width="32.88671875" style="367" customWidth="1"/>
    <col min="11270" max="11520" width="9.109375" style="367"/>
    <col min="11521" max="11521" width="8.109375" style="367" customWidth="1"/>
    <col min="11522" max="11522" width="41" style="367" customWidth="1"/>
    <col min="11523" max="11525" width="32.88671875" style="367" customWidth="1"/>
    <col min="11526" max="11776" width="9.109375" style="367"/>
    <col min="11777" max="11777" width="8.109375" style="367" customWidth="1"/>
    <col min="11778" max="11778" width="41" style="367" customWidth="1"/>
    <col min="11779" max="11781" width="32.88671875" style="367" customWidth="1"/>
    <col min="11782" max="12032" width="9.109375" style="367"/>
    <col min="12033" max="12033" width="8.109375" style="367" customWidth="1"/>
    <col min="12034" max="12034" width="41" style="367" customWidth="1"/>
    <col min="12035" max="12037" width="32.88671875" style="367" customWidth="1"/>
    <col min="12038" max="12288" width="9.109375" style="367"/>
    <col min="12289" max="12289" width="8.109375" style="367" customWidth="1"/>
    <col min="12290" max="12290" width="41" style="367" customWidth="1"/>
    <col min="12291" max="12293" width="32.88671875" style="367" customWidth="1"/>
    <col min="12294" max="12544" width="9.109375" style="367"/>
    <col min="12545" max="12545" width="8.109375" style="367" customWidth="1"/>
    <col min="12546" max="12546" width="41" style="367" customWidth="1"/>
    <col min="12547" max="12549" width="32.88671875" style="367" customWidth="1"/>
    <col min="12550" max="12800" width="9.109375" style="367"/>
    <col min="12801" max="12801" width="8.109375" style="367" customWidth="1"/>
    <col min="12802" max="12802" width="41" style="367" customWidth="1"/>
    <col min="12803" max="12805" width="32.88671875" style="367" customWidth="1"/>
    <col min="12806" max="13056" width="9.109375" style="367"/>
    <col min="13057" max="13057" width="8.109375" style="367" customWidth="1"/>
    <col min="13058" max="13058" width="41" style="367" customWidth="1"/>
    <col min="13059" max="13061" width="32.88671875" style="367" customWidth="1"/>
    <col min="13062" max="13312" width="9.109375" style="367"/>
    <col min="13313" max="13313" width="8.109375" style="367" customWidth="1"/>
    <col min="13314" max="13314" width="41" style="367" customWidth="1"/>
    <col min="13315" max="13317" width="32.88671875" style="367" customWidth="1"/>
    <col min="13318" max="13568" width="9.109375" style="367"/>
    <col min="13569" max="13569" width="8.109375" style="367" customWidth="1"/>
    <col min="13570" max="13570" width="41" style="367" customWidth="1"/>
    <col min="13571" max="13573" width="32.88671875" style="367" customWidth="1"/>
    <col min="13574" max="13824" width="9.109375" style="367"/>
    <col min="13825" max="13825" width="8.109375" style="367" customWidth="1"/>
    <col min="13826" max="13826" width="41" style="367" customWidth="1"/>
    <col min="13827" max="13829" width="32.88671875" style="367" customWidth="1"/>
    <col min="13830" max="14080" width="9.109375" style="367"/>
    <col min="14081" max="14081" width="8.109375" style="367" customWidth="1"/>
    <col min="14082" max="14082" width="41" style="367" customWidth="1"/>
    <col min="14083" max="14085" width="32.88671875" style="367" customWidth="1"/>
    <col min="14086" max="14336" width="9.109375" style="367"/>
    <col min="14337" max="14337" width="8.109375" style="367" customWidth="1"/>
    <col min="14338" max="14338" width="41" style="367" customWidth="1"/>
    <col min="14339" max="14341" width="32.88671875" style="367" customWidth="1"/>
    <col min="14342" max="14592" width="9.109375" style="367"/>
    <col min="14593" max="14593" width="8.109375" style="367" customWidth="1"/>
    <col min="14594" max="14594" width="41" style="367" customWidth="1"/>
    <col min="14595" max="14597" width="32.88671875" style="367" customWidth="1"/>
    <col min="14598" max="14848" width="9.109375" style="367"/>
    <col min="14849" max="14849" width="8.109375" style="367" customWidth="1"/>
    <col min="14850" max="14850" width="41" style="367" customWidth="1"/>
    <col min="14851" max="14853" width="32.88671875" style="367" customWidth="1"/>
    <col min="14854" max="15104" width="9.109375" style="367"/>
    <col min="15105" max="15105" width="8.109375" style="367" customWidth="1"/>
    <col min="15106" max="15106" width="41" style="367" customWidth="1"/>
    <col min="15107" max="15109" width="32.88671875" style="367" customWidth="1"/>
    <col min="15110" max="15360" width="9.109375" style="367"/>
    <col min="15361" max="15361" width="8.109375" style="367" customWidth="1"/>
    <col min="15362" max="15362" width="41" style="367" customWidth="1"/>
    <col min="15363" max="15365" width="32.88671875" style="367" customWidth="1"/>
    <col min="15366" max="15616" width="9.109375" style="367"/>
    <col min="15617" max="15617" width="8.109375" style="367" customWidth="1"/>
    <col min="15618" max="15618" width="41" style="367" customWidth="1"/>
    <col min="15619" max="15621" width="32.88671875" style="367" customWidth="1"/>
    <col min="15622" max="15872" width="9.109375" style="367"/>
    <col min="15873" max="15873" width="8.109375" style="367" customWidth="1"/>
    <col min="15874" max="15874" width="41" style="367" customWidth="1"/>
    <col min="15875" max="15877" width="32.88671875" style="367" customWidth="1"/>
    <col min="15878" max="16128" width="9.109375" style="367"/>
    <col min="16129" max="16129" width="8.109375" style="367" customWidth="1"/>
    <col min="16130" max="16130" width="41" style="367" customWidth="1"/>
    <col min="16131" max="16133" width="32.88671875" style="367" customWidth="1"/>
    <col min="16134" max="16384" width="9.109375" style="367"/>
  </cols>
  <sheetData>
    <row r="1" spans="1:5" ht="13.8" x14ac:dyDescent="0.25">
      <c r="E1" s="238" t="s">
        <v>1984</v>
      </c>
    </row>
    <row r="3" spans="1:5" ht="15" x14ac:dyDescent="0.25">
      <c r="A3" s="604" t="s">
        <v>1761</v>
      </c>
      <c r="B3" s="605"/>
      <c r="C3" s="605"/>
      <c r="D3" s="605"/>
      <c r="E3" s="605"/>
    </row>
    <row r="4" spans="1:5" ht="15" x14ac:dyDescent="0.25">
      <c r="A4" s="385" t="s">
        <v>852</v>
      </c>
      <c r="B4" s="385" t="s">
        <v>442</v>
      </c>
      <c r="C4" s="385" t="s">
        <v>901</v>
      </c>
      <c r="D4" s="385" t="s">
        <v>902</v>
      </c>
      <c r="E4" s="385" t="s">
        <v>903</v>
      </c>
    </row>
    <row r="5" spans="1:5" ht="26.4" x14ac:dyDescent="0.25">
      <c r="A5" s="392" t="s">
        <v>854</v>
      </c>
      <c r="B5" s="393" t="s">
        <v>1762</v>
      </c>
      <c r="C5" s="394">
        <v>0</v>
      </c>
      <c r="D5" s="394">
        <v>0</v>
      </c>
      <c r="E5" s="394">
        <v>0</v>
      </c>
    </row>
    <row r="6" spans="1:5" ht="26.4" x14ac:dyDescent="0.25">
      <c r="A6" s="392" t="s">
        <v>905</v>
      </c>
      <c r="B6" s="393" t="s">
        <v>1763</v>
      </c>
      <c r="C6" s="394">
        <v>8301325</v>
      </c>
      <c r="D6" s="394">
        <v>0</v>
      </c>
      <c r="E6" s="394">
        <v>8301325</v>
      </c>
    </row>
    <row r="7" spans="1:5" ht="26.4" x14ac:dyDescent="0.25">
      <c r="A7" s="392" t="s">
        <v>856</v>
      </c>
      <c r="B7" s="393" t="s">
        <v>1764</v>
      </c>
      <c r="C7" s="394">
        <v>0</v>
      </c>
      <c r="D7" s="394">
        <v>0</v>
      </c>
      <c r="E7" s="394">
        <v>0</v>
      </c>
    </row>
    <row r="8" spans="1:5" ht="26.4" x14ac:dyDescent="0.25">
      <c r="A8" s="392" t="s">
        <v>858</v>
      </c>
      <c r="B8" s="393" t="s">
        <v>1765</v>
      </c>
      <c r="C8" s="394">
        <v>8301325</v>
      </c>
      <c r="D8" s="394">
        <v>0</v>
      </c>
      <c r="E8" s="394">
        <v>8301325</v>
      </c>
    </row>
    <row r="9" spans="1:5" ht="26.4" x14ac:dyDescent="0.25">
      <c r="A9" s="392" t="s">
        <v>860</v>
      </c>
      <c r="B9" s="393" t="s">
        <v>1766</v>
      </c>
      <c r="C9" s="394">
        <v>0</v>
      </c>
      <c r="D9" s="394">
        <v>0</v>
      </c>
      <c r="E9" s="394">
        <v>0</v>
      </c>
    </row>
    <row r="10" spans="1:5" x14ac:dyDescent="0.25">
      <c r="A10" s="392" t="s">
        <v>862</v>
      </c>
      <c r="B10" s="393" t="s">
        <v>1767</v>
      </c>
      <c r="C10" s="394">
        <v>0</v>
      </c>
      <c r="D10" s="394">
        <v>0</v>
      </c>
      <c r="E10" s="394">
        <v>0</v>
      </c>
    </row>
    <row r="11" spans="1:5" ht="26.4" x14ac:dyDescent="0.25">
      <c r="A11" s="392" t="s">
        <v>864</v>
      </c>
      <c r="B11" s="393" t="s">
        <v>1768</v>
      </c>
      <c r="C11" s="394">
        <v>0</v>
      </c>
      <c r="D11" s="394">
        <v>0</v>
      </c>
      <c r="E11" s="394">
        <v>0</v>
      </c>
    </row>
    <row r="12" spans="1:5" ht="26.4" x14ac:dyDescent="0.25">
      <c r="A12" s="392" t="s">
        <v>912</v>
      </c>
      <c r="B12" s="393" t="s">
        <v>1769</v>
      </c>
      <c r="C12" s="394">
        <v>0</v>
      </c>
      <c r="D12" s="394">
        <v>0</v>
      </c>
      <c r="E12" s="394">
        <v>0</v>
      </c>
    </row>
    <row r="13" spans="1:5" ht="26.4" x14ac:dyDescent="0.25">
      <c r="A13" s="392" t="s">
        <v>914</v>
      </c>
      <c r="B13" s="393" t="s">
        <v>1770</v>
      </c>
      <c r="C13" s="394">
        <v>0</v>
      </c>
      <c r="D13" s="394">
        <v>0</v>
      </c>
      <c r="E13" s="394">
        <v>0</v>
      </c>
    </row>
    <row r="14" spans="1:5" ht="26.4" x14ac:dyDescent="0.25">
      <c r="A14" s="392" t="s">
        <v>916</v>
      </c>
      <c r="B14" s="393" t="s">
        <v>1771</v>
      </c>
      <c r="C14" s="394">
        <v>0</v>
      </c>
      <c r="D14" s="394">
        <v>0</v>
      </c>
      <c r="E14" s="394">
        <v>0</v>
      </c>
    </row>
    <row r="15" spans="1:5" ht="26.4" x14ac:dyDescent="0.25">
      <c r="A15" s="392" t="s">
        <v>918</v>
      </c>
      <c r="B15" s="393" t="s">
        <v>1772</v>
      </c>
      <c r="C15" s="394">
        <v>2506221468</v>
      </c>
      <c r="D15" s="394">
        <v>0</v>
      </c>
      <c r="E15" s="394">
        <v>2506221468</v>
      </c>
    </row>
    <row r="16" spans="1:5" ht="26.4" x14ac:dyDescent="0.25">
      <c r="A16" s="392" t="s">
        <v>920</v>
      </c>
      <c r="B16" s="393" t="s">
        <v>1773</v>
      </c>
      <c r="C16" s="394">
        <v>0</v>
      </c>
      <c r="D16" s="394">
        <v>0</v>
      </c>
      <c r="E16" s="394">
        <v>0</v>
      </c>
    </row>
    <row r="17" spans="1:5" x14ac:dyDescent="0.25">
      <c r="A17" s="392" t="s">
        <v>922</v>
      </c>
      <c r="B17" s="393" t="s">
        <v>1774</v>
      </c>
      <c r="C17" s="394">
        <v>2506221468</v>
      </c>
      <c r="D17" s="394">
        <v>0</v>
      </c>
      <c r="E17" s="394">
        <v>2506221468</v>
      </c>
    </row>
    <row r="18" spans="1:5" x14ac:dyDescent="0.25">
      <c r="A18" s="392" t="s">
        <v>924</v>
      </c>
      <c r="B18" s="393" t="s">
        <v>1775</v>
      </c>
      <c r="C18" s="394">
        <v>81455726</v>
      </c>
      <c r="D18" s="394">
        <v>0</v>
      </c>
      <c r="E18" s="394">
        <v>81455726</v>
      </c>
    </row>
    <row r="19" spans="1:5" ht="26.4" x14ac:dyDescent="0.25">
      <c r="A19" s="392" t="s">
        <v>890</v>
      </c>
      <c r="B19" s="393" t="s">
        <v>1776</v>
      </c>
      <c r="C19" s="394">
        <v>0</v>
      </c>
      <c r="D19" s="394">
        <v>0</v>
      </c>
      <c r="E19" s="394">
        <v>0</v>
      </c>
    </row>
    <row r="20" spans="1:5" x14ac:dyDescent="0.25">
      <c r="A20" s="392" t="s">
        <v>866</v>
      </c>
      <c r="B20" s="393" t="s">
        <v>1777</v>
      </c>
      <c r="C20" s="394">
        <v>1248376796</v>
      </c>
      <c r="D20" s="394">
        <v>-1248376796</v>
      </c>
      <c r="E20" s="394">
        <v>0</v>
      </c>
    </row>
    <row r="21" spans="1:5" x14ac:dyDescent="0.25">
      <c r="A21" s="392" t="s">
        <v>928</v>
      </c>
      <c r="B21" s="393" t="s">
        <v>1778</v>
      </c>
      <c r="C21" s="394">
        <v>0</v>
      </c>
      <c r="D21" s="394">
        <v>0</v>
      </c>
      <c r="E21" s="394">
        <v>0</v>
      </c>
    </row>
    <row r="22" spans="1:5" ht="26.4" x14ac:dyDescent="0.25">
      <c r="A22" s="392" t="s">
        <v>868</v>
      </c>
      <c r="B22" s="393" t="s">
        <v>1779</v>
      </c>
      <c r="C22" s="394">
        <v>0</v>
      </c>
      <c r="D22" s="394">
        <v>0</v>
      </c>
      <c r="E22" s="394">
        <v>0</v>
      </c>
    </row>
    <row r="23" spans="1:5" ht="26.4" x14ac:dyDescent="0.25">
      <c r="A23" s="392" t="s">
        <v>931</v>
      </c>
      <c r="B23" s="393" t="s">
        <v>1780</v>
      </c>
      <c r="C23" s="394">
        <v>0</v>
      </c>
      <c r="D23" s="394">
        <v>0</v>
      </c>
      <c r="E23" s="394">
        <v>0</v>
      </c>
    </row>
    <row r="24" spans="1:5" ht="26.4" x14ac:dyDescent="0.25">
      <c r="A24" s="392" t="s">
        <v>892</v>
      </c>
      <c r="B24" s="393" t="s">
        <v>1781</v>
      </c>
      <c r="C24" s="394">
        <v>0</v>
      </c>
      <c r="D24" s="394">
        <v>0</v>
      </c>
      <c r="E24" s="394">
        <v>0</v>
      </c>
    </row>
    <row r="25" spans="1:5" ht="26.4" x14ac:dyDescent="0.25">
      <c r="A25" s="392" t="s">
        <v>934</v>
      </c>
      <c r="B25" s="393" t="s">
        <v>1782</v>
      </c>
      <c r="C25" s="394">
        <v>0</v>
      </c>
      <c r="D25" s="394">
        <v>0</v>
      </c>
      <c r="E25" s="394">
        <v>0</v>
      </c>
    </row>
    <row r="26" spans="1:5" ht="26.4" x14ac:dyDescent="0.25">
      <c r="A26" s="392" t="s">
        <v>870</v>
      </c>
      <c r="B26" s="393" t="s">
        <v>1783</v>
      </c>
      <c r="C26" s="394">
        <v>3844355315</v>
      </c>
      <c r="D26" s="394">
        <v>-1248376796</v>
      </c>
      <c r="E26" s="394">
        <v>2595978519</v>
      </c>
    </row>
    <row r="27" spans="1:5" ht="26.4" x14ac:dyDescent="0.25">
      <c r="A27" s="392" t="s">
        <v>937</v>
      </c>
      <c r="B27" s="393" t="s">
        <v>1784</v>
      </c>
      <c r="C27" s="394">
        <v>0</v>
      </c>
      <c r="D27" s="394">
        <v>0</v>
      </c>
      <c r="E27" s="394">
        <v>0</v>
      </c>
    </row>
    <row r="28" spans="1:5" ht="26.4" x14ac:dyDescent="0.25">
      <c r="A28" s="392" t="s">
        <v>939</v>
      </c>
      <c r="B28" s="393" t="s">
        <v>1785</v>
      </c>
      <c r="C28" s="394">
        <v>0</v>
      </c>
      <c r="D28" s="394">
        <v>0</v>
      </c>
      <c r="E28" s="394">
        <v>0</v>
      </c>
    </row>
    <row r="29" spans="1:5" x14ac:dyDescent="0.25">
      <c r="A29" s="392" t="s">
        <v>941</v>
      </c>
      <c r="B29" s="393" t="s">
        <v>1786</v>
      </c>
      <c r="C29" s="394">
        <v>0</v>
      </c>
      <c r="D29" s="394">
        <v>0</v>
      </c>
      <c r="E29" s="394">
        <v>0</v>
      </c>
    </row>
    <row r="30" spans="1:5" ht="26.4" x14ac:dyDescent="0.25">
      <c r="A30" s="392" t="s">
        <v>943</v>
      </c>
      <c r="B30" s="393" t="s">
        <v>1787</v>
      </c>
      <c r="C30" s="394">
        <v>0</v>
      </c>
      <c r="D30" s="394">
        <v>0</v>
      </c>
      <c r="E30" s="394">
        <v>0</v>
      </c>
    </row>
    <row r="31" spans="1:5" ht="26.4" x14ac:dyDescent="0.25">
      <c r="A31" s="392" t="s">
        <v>945</v>
      </c>
      <c r="B31" s="393" t="s">
        <v>1788</v>
      </c>
      <c r="C31" s="394">
        <v>0</v>
      </c>
      <c r="D31" s="394">
        <v>0</v>
      </c>
      <c r="E31" s="394">
        <v>0</v>
      </c>
    </row>
    <row r="32" spans="1:5" ht="26.4" x14ac:dyDescent="0.25">
      <c r="A32" s="392" t="s">
        <v>947</v>
      </c>
      <c r="B32" s="393" t="s">
        <v>1789</v>
      </c>
      <c r="C32" s="394">
        <v>0</v>
      </c>
      <c r="D32" s="394">
        <v>0</v>
      </c>
      <c r="E32" s="394">
        <v>0</v>
      </c>
    </row>
    <row r="33" spans="1:5" ht="26.4" x14ac:dyDescent="0.25">
      <c r="A33" s="392" t="s">
        <v>949</v>
      </c>
      <c r="B33" s="393" t="s">
        <v>1790</v>
      </c>
      <c r="C33" s="394">
        <v>0</v>
      </c>
      <c r="D33" s="394">
        <v>0</v>
      </c>
      <c r="E33" s="394">
        <v>0</v>
      </c>
    </row>
    <row r="34" spans="1:5" x14ac:dyDescent="0.25">
      <c r="A34" s="392" t="s">
        <v>951</v>
      </c>
      <c r="B34" s="393" t="s">
        <v>1791</v>
      </c>
      <c r="C34" s="394">
        <v>0</v>
      </c>
      <c r="D34" s="394">
        <v>0</v>
      </c>
      <c r="E34" s="394">
        <v>0</v>
      </c>
    </row>
    <row r="35" spans="1:5" s="384" customFormat="1" ht="26.4" x14ac:dyDescent="0.25">
      <c r="A35" s="395" t="s">
        <v>953</v>
      </c>
      <c r="B35" s="396" t="s">
        <v>1792</v>
      </c>
      <c r="C35" s="397">
        <v>3844355315</v>
      </c>
      <c r="D35" s="397">
        <v>-1248376796</v>
      </c>
      <c r="E35" s="397">
        <v>2595978519</v>
      </c>
    </row>
  </sheetData>
  <mergeCells count="1">
    <mergeCell ref="A3:E3"/>
  </mergeCells>
  <pageMargins left="1" right="1" top="1" bottom="1" header="0.5" footer="0.5"/>
  <pageSetup paperSize="9" scale="70" fitToHeight="0" orientation="portrait"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3E755-22EC-4C3C-B0AE-FDD69993B64E}">
  <sheetPr>
    <pageSetUpPr fitToPage="1"/>
  </sheetPr>
  <dimension ref="A1:E35"/>
  <sheetViews>
    <sheetView zoomScaleNormal="100" workbookViewId="0">
      <selection activeCell="E28" sqref="E28"/>
    </sheetView>
  </sheetViews>
  <sheetFormatPr defaultRowHeight="13.2" x14ac:dyDescent="0.25"/>
  <cols>
    <col min="1" max="1" width="8.109375" style="367" customWidth="1"/>
    <col min="2" max="2" width="41" style="367" customWidth="1"/>
    <col min="3" max="3" width="28.6640625" style="367" bestFit="1" customWidth="1"/>
    <col min="4" max="4" width="15.33203125" style="367" bestFit="1" customWidth="1"/>
    <col min="5" max="5" width="23.5546875" style="367" customWidth="1"/>
    <col min="6" max="256" width="9.109375" style="367"/>
    <col min="257" max="257" width="8.109375" style="367" customWidth="1"/>
    <col min="258" max="258" width="41" style="367" customWidth="1"/>
    <col min="259" max="261" width="32.88671875" style="367" customWidth="1"/>
    <col min="262" max="512" width="9.109375" style="367"/>
    <col min="513" max="513" width="8.109375" style="367" customWidth="1"/>
    <col min="514" max="514" width="41" style="367" customWidth="1"/>
    <col min="515" max="517" width="32.88671875" style="367" customWidth="1"/>
    <col min="518" max="768" width="9.109375" style="367"/>
    <col min="769" max="769" width="8.109375" style="367" customWidth="1"/>
    <col min="770" max="770" width="41" style="367" customWidth="1"/>
    <col min="771" max="773" width="32.88671875" style="367" customWidth="1"/>
    <col min="774" max="1024" width="9.109375" style="367"/>
    <col min="1025" max="1025" width="8.109375" style="367" customWidth="1"/>
    <col min="1026" max="1026" width="41" style="367" customWidth="1"/>
    <col min="1027" max="1029" width="32.88671875" style="367" customWidth="1"/>
    <col min="1030" max="1280" width="9.109375" style="367"/>
    <col min="1281" max="1281" width="8.109375" style="367" customWidth="1"/>
    <col min="1282" max="1282" width="41" style="367" customWidth="1"/>
    <col min="1283" max="1285" width="32.88671875" style="367" customWidth="1"/>
    <col min="1286" max="1536" width="9.109375" style="367"/>
    <col min="1537" max="1537" width="8.109375" style="367" customWidth="1"/>
    <col min="1538" max="1538" width="41" style="367" customWidth="1"/>
    <col min="1539" max="1541" width="32.88671875" style="367" customWidth="1"/>
    <col min="1542" max="1792" width="9.109375" style="367"/>
    <col min="1793" max="1793" width="8.109375" style="367" customWidth="1"/>
    <col min="1794" max="1794" width="41" style="367" customWidth="1"/>
    <col min="1795" max="1797" width="32.88671875" style="367" customWidth="1"/>
    <col min="1798" max="2048" width="9.109375" style="367"/>
    <col min="2049" max="2049" width="8.109375" style="367" customWidth="1"/>
    <col min="2050" max="2050" width="41" style="367" customWidth="1"/>
    <col min="2051" max="2053" width="32.88671875" style="367" customWidth="1"/>
    <col min="2054" max="2304" width="9.109375" style="367"/>
    <col min="2305" max="2305" width="8.109375" style="367" customWidth="1"/>
    <col min="2306" max="2306" width="41" style="367" customWidth="1"/>
    <col min="2307" max="2309" width="32.88671875" style="367" customWidth="1"/>
    <col min="2310" max="2560" width="9.109375" style="367"/>
    <col min="2561" max="2561" width="8.109375" style="367" customWidth="1"/>
    <col min="2562" max="2562" width="41" style="367" customWidth="1"/>
    <col min="2563" max="2565" width="32.88671875" style="367" customWidth="1"/>
    <col min="2566" max="2816" width="9.109375" style="367"/>
    <col min="2817" max="2817" width="8.109375" style="367" customWidth="1"/>
    <col min="2818" max="2818" width="41" style="367" customWidth="1"/>
    <col min="2819" max="2821" width="32.88671875" style="367" customWidth="1"/>
    <col min="2822" max="3072" width="9.109375" style="367"/>
    <col min="3073" max="3073" width="8.109375" style="367" customWidth="1"/>
    <col min="3074" max="3074" width="41" style="367" customWidth="1"/>
    <col min="3075" max="3077" width="32.88671875" style="367" customWidth="1"/>
    <col min="3078" max="3328" width="9.109375" style="367"/>
    <col min="3329" max="3329" width="8.109375" style="367" customWidth="1"/>
    <col min="3330" max="3330" width="41" style="367" customWidth="1"/>
    <col min="3331" max="3333" width="32.88671875" style="367" customWidth="1"/>
    <col min="3334" max="3584" width="9.109375" style="367"/>
    <col min="3585" max="3585" width="8.109375" style="367" customWidth="1"/>
    <col min="3586" max="3586" width="41" style="367" customWidth="1"/>
    <col min="3587" max="3589" width="32.88671875" style="367" customWidth="1"/>
    <col min="3590" max="3840" width="9.109375" style="367"/>
    <col min="3841" max="3841" width="8.109375" style="367" customWidth="1"/>
    <col min="3842" max="3842" width="41" style="367" customWidth="1"/>
    <col min="3843" max="3845" width="32.88671875" style="367" customWidth="1"/>
    <col min="3846" max="4096" width="9.109375" style="367"/>
    <col min="4097" max="4097" width="8.109375" style="367" customWidth="1"/>
    <col min="4098" max="4098" width="41" style="367" customWidth="1"/>
    <col min="4099" max="4101" width="32.88671875" style="367" customWidth="1"/>
    <col min="4102" max="4352" width="9.109375" style="367"/>
    <col min="4353" max="4353" width="8.109375" style="367" customWidth="1"/>
    <col min="4354" max="4354" width="41" style="367" customWidth="1"/>
    <col min="4355" max="4357" width="32.88671875" style="367" customWidth="1"/>
    <col min="4358" max="4608" width="9.109375" style="367"/>
    <col min="4609" max="4609" width="8.109375" style="367" customWidth="1"/>
    <col min="4610" max="4610" width="41" style="367" customWidth="1"/>
    <col min="4611" max="4613" width="32.88671875" style="367" customWidth="1"/>
    <col min="4614" max="4864" width="9.109375" style="367"/>
    <col min="4865" max="4865" width="8.109375" style="367" customWidth="1"/>
    <col min="4866" max="4866" width="41" style="367" customWidth="1"/>
    <col min="4867" max="4869" width="32.88671875" style="367" customWidth="1"/>
    <col min="4870" max="5120" width="9.109375" style="367"/>
    <col min="5121" max="5121" width="8.109375" style="367" customWidth="1"/>
    <col min="5122" max="5122" width="41" style="367" customWidth="1"/>
    <col min="5123" max="5125" width="32.88671875" style="367" customWidth="1"/>
    <col min="5126" max="5376" width="9.109375" style="367"/>
    <col min="5377" max="5377" width="8.109375" style="367" customWidth="1"/>
    <col min="5378" max="5378" width="41" style="367" customWidth="1"/>
    <col min="5379" max="5381" width="32.88671875" style="367" customWidth="1"/>
    <col min="5382" max="5632" width="9.109375" style="367"/>
    <col min="5633" max="5633" width="8.109375" style="367" customWidth="1"/>
    <col min="5634" max="5634" width="41" style="367" customWidth="1"/>
    <col min="5635" max="5637" width="32.88671875" style="367" customWidth="1"/>
    <col min="5638" max="5888" width="9.109375" style="367"/>
    <col min="5889" max="5889" width="8.109375" style="367" customWidth="1"/>
    <col min="5890" max="5890" width="41" style="367" customWidth="1"/>
    <col min="5891" max="5893" width="32.88671875" style="367" customWidth="1"/>
    <col min="5894" max="6144" width="9.109375" style="367"/>
    <col min="6145" max="6145" width="8.109375" style="367" customWidth="1"/>
    <col min="6146" max="6146" width="41" style="367" customWidth="1"/>
    <col min="6147" max="6149" width="32.88671875" style="367" customWidth="1"/>
    <col min="6150" max="6400" width="9.109375" style="367"/>
    <col min="6401" max="6401" width="8.109375" style="367" customWidth="1"/>
    <col min="6402" max="6402" width="41" style="367" customWidth="1"/>
    <col min="6403" max="6405" width="32.88671875" style="367" customWidth="1"/>
    <col min="6406" max="6656" width="9.109375" style="367"/>
    <col min="6657" max="6657" width="8.109375" style="367" customWidth="1"/>
    <col min="6658" max="6658" width="41" style="367" customWidth="1"/>
    <col min="6659" max="6661" width="32.88671875" style="367" customWidth="1"/>
    <col min="6662" max="6912" width="9.109375" style="367"/>
    <col min="6913" max="6913" width="8.109375" style="367" customWidth="1"/>
    <col min="6914" max="6914" width="41" style="367" customWidth="1"/>
    <col min="6915" max="6917" width="32.88671875" style="367" customWidth="1"/>
    <col min="6918" max="7168" width="9.109375" style="367"/>
    <col min="7169" max="7169" width="8.109375" style="367" customWidth="1"/>
    <col min="7170" max="7170" width="41" style="367" customWidth="1"/>
    <col min="7171" max="7173" width="32.88671875" style="367" customWidth="1"/>
    <col min="7174" max="7424" width="9.109375" style="367"/>
    <col min="7425" max="7425" width="8.109375" style="367" customWidth="1"/>
    <col min="7426" max="7426" width="41" style="367" customWidth="1"/>
    <col min="7427" max="7429" width="32.88671875" style="367" customWidth="1"/>
    <col min="7430" max="7680" width="9.109375" style="367"/>
    <col min="7681" max="7681" width="8.109375" style="367" customWidth="1"/>
    <col min="7682" max="7682" width="41" style="367" customWidth="1"/>
    <col min="7683" max="7685" width="32.88671875" style="367" customWidth="1"/>
    <col min="7686" max="7936" width="9.109375" style="367"/>
    <col min="7937" max="7937" width="8.109375" style="367" customWidth="1"/>
    <col min="7938" max="7938" width="41" style="367" customWidth="1"/>
    <col min="7939" max="7941" width="32.88671875" style="367" customWidth="1"/>
    <col min="7942" max="8192" width="9.109375" style="367"/>
    <col min="8193" max="8193" width="8.109375" style="367" customWidth="1"/>
    <col min="8194" max="8194" width="41" style="367" customWidth="1"/>
    <col min="8195" max="8197" width="32.88671875" style="367" customWidth="1"/>
    <col min="8198" max="8448" width="9.109375" style="367"/>
    <col min="8449" max="8449" width="8.109375" style="367" customWidth="1"/>
    <col min="8450" max="8450" width="41" style="367" customWidth="1"/>
    <col min="8451" max="8453" width="32.88671875" style="367" customWidth="1"/>
    <col min="8454" max="8704" width="9.109375" style="367"/>
    <col min="8705" max="8705" width="8.109375" style="367" customWidth="1"/>
    <col min="8706" max="8706" width="41" style="367" customWidth="1"/>
    <col min="8707" max="8709" width="32.88671875" style="367" customWidth="1"/>
    <col min="8710" max="8960" width="9.109375" style="367"/>
    <col min="8961" max="8961" width="8.109375" style="367" customWidth="1"/>
    <col min="8962" max="8962" width="41" style="367" customWidth="1"/>
    <col min="8963" max="8965" width="32.88671875" style="367" customWidth="1"/>
    <col min="8966" max="9216" width="9.109375" style="367"/>
    <col min="9217" max="9217" width="8.109375" style="367" customWidth="1"/>
    <col min="9218" max="9218" width="41" style="367" customWidth="1"/>
    <col min="9219" max="9221" width="32.88671875" style="367" customWidth="1"/>
    <col min="9222" max="9472" width="9.109375" style="367"/>
    <col min="9473" max="9473" width="8.109375" style="367" customWidth="1"/>
    <col min="9474" max="9474" width="41" style="367" customWidth="1"/>
    <col min="9475" max="9477" width="32.88671875" style="367" customWidth="1"/>
    <col min="9478" max="9728" width="9.109375" style="367"/>
    <col min="9729" max="9729" width="8.109375" style="367" customWidth="1"/>
    <col min="9730" max="9730" width="41" style="367" customWidth="1"/>
    <col min="9731" max="9733" width="32.88671875" style="367" customWidth="1"/>
    <col min="9734" max="9984" width="9.109375" style="367"/>
    <col min="9985" max="9985" width="8.109375" style="367" customWidth="1"/>
    <col min="9986" max="9986" width="41" style="367" customWidth="1"/>
    <col min="9987" max="9989" width="32.88671875" style="367" customWidth="1"/>
    <col min="9990" max="10240" width="9.109375" style="367"/>
    <col min="10241" max="10241" width="8.109375" style="367" customWidth="1"/>
    <col min="10242" max="10242" width="41" style="367" customWidth="1"/>
    <col min="10243" max="10245" width="32.88671875" style="367" customWidth="1"/>
    <col min="10246" max="10496" width="9.109375" style="367"/>
    <col min="10497" max="10497" width="8.109375" style="367" customWidth="1"/>
    <col min="10498" max="10498" width="41" style="367" customWidth="1"/>
    <col min="10499" max="10501" width="32.88671875" style="367" customWidth="1"/>
    <col min="10502" max="10752" width="9.109375" style="367"/>
    <col min="10753" max="10753" width="8.109375" style="367" customWidth="1"/>
    <col min="10754" max="10754" width="41" style="367" customWidth="1"/>
    <col min="10755" max="10757" width="32.88671875" style="367" customWidth="1"/>
    <col min="10758" max="11008" width="9.109375" style="367"/>
    <col min="11009" max="11009" width="8.109375" style="367" customWidth="1"/>
    <col min="11010" max="11010" width="41" style="367" customWidth="1"/>
    <col min="11011" max="11013" width="32.88671875" style="367" customWidth="1"/>
    <col min="11014" max="11264" width="9.109375" style="367"/>
    <col min="11265" max="11265" width="8.109375" style="367" customWidth="1"/>
    <col min="11266" max="11266" width="41" style="367" customWidth="1"/>
    <col min="11267" max="11269" width="32.88671875" style="367" customWidth="1"/>
    <col min="11270" max="11520" width="9.109375" style="367"/>
    <col min="11521" max="11521" width="8.109375" style="367" customWidth="1"/>
    <col min="11522" max="11522" width="41" style="367" customWidth="1"/>
    <col min="11523" max="11525" width="32.88671875" style="367" customWidth="1"/>
    <col min="11526" max="11776" width="9.109375" style="367"/>
    <col min="11777" max="11777" width="8.109375" style="367" customWidth="1"/>
    <col min="11778" max="11778" width="41" style="367" customWidth="1"/>
    <col min="11779" max="11781" width="32.88671875" style="367" customWidth="1"/>
    <col min="11782" max="12032" width="9.109375" style="367"/>
    <col min="12033" max="12033" width="8.109375" style="367" customWidth="1"/>
    <col min="12034" max="12034" width="41" style="367" customWidth="1"/>
    <col min="12035" max="12037" width="32.88671875" style="367" customWidth="1"/>
    <col min="12038" max="12288" width="9.109375" style="367"/>
    <col min="12289" max="12289" width="8.109375" style="367" customWidth="1"/>
    <col min="12290" max="12290" width="41" style="367" customWidth="1"/>
    <col min="12291" max="12293" width="32.88671875" style="367" customWidth="1"/>
    <col min="12294" max="12544" width="9.109375" style="367"/>
    <col min="12545" max="12545" width="8.109375" style="367" customWidth="1"/>
    <col min="12546" max="12546" width="41" style="367" customWidth="1"/>
    <col min="12547" max="12549" width="32.88671875" style="367" customWidth="1"/>
    <col min="12550" max="12800" width="9.109375" style="367"/>
    <col min="12801" max="12801" width="8.109375" style="367" customWidth="1"/>
    <col min="12802" max="12802" width="41" style="367" customWidth="1"/>
    <col min="12803" max="12805" width="32.88671875" style="367" customWidth="1"/>
    <col min="12806" max="13056" width="9.109375" style="367"/>
    <col min="13057" max="13057" width="8.109375" style="367" customWidth="1"/>
    <col min="13058" max="13058" width="41" style="367" customWidth="1"/>
    <col min="13059" max="13061" width="32.88671875" style="367" customWidth="1"/>
    <col min="13062" max="13312" width="9.109375" style="367"/>
    <col min="13313" max="13313" width="8.109375" style="367" customWidth="1"/>
    <col min="13314" max="13314" width="41" style="367" customWidth="1"/>
    <col min="13315" max="13317" width="32.88671875" style="367" customWidth="1"/>
    <col min="13318" max="13568" width="9.109375" style="367"/>
    <col min="13569" max="13569" width="8.109375" style="367" customWidth="1"/>
    <col min="13570" max="13570" width="41" style="367" customWidth="1"/>
    <col min="13571" max="13573" width="32.88671875" style="367" customWidth="1"/>
    <col min="13574" max="13824" width="9.109375" style="367"/>
    <col min="13825" max="13825" width="8.109375" style="367" customWidth="1"/>
    <col min="13826" max="13826" width="41" style="367" customWidth="1"/>
    <col min="13827" max="13829" width="32.88671875" style="367" customWidth="1"/>
    <col min="13830" max="14080" width="9.109375" style="367"/>
    <col min="14081" max="14081" width="8.109375" style="367" customWidth="1"/>
    <col min="14082" max="14082" width="41" style="367" customWidth="1"/>
    <col min="14083" max="14085" width="32.88671875" style="367" customWidth="1"/>
    <col min="14086" max="14336" width="9.109375" style="367"/>
    <col min="14337" max="14337" width="8.109375" style="367" customWidth="1"/>
    <col min="14338" max="14338" width="41" style="367" customWidth="1"/>
    <col min="14339" max="14341" width="32.88671875" style="367" customWidth="1"/>
    <col min="14342" max="14592" width="9.109375" style="367"/>
    <col min="14593" max="14593" width="8.109375" style="367" customWidth="1"/>
    <col min="14594" max="14594" width="41" style="367" customWidth="1"/>
    <col min="14595" max="14597" width="32.88671875" style="367" customWidth="1"/>
    <col min="14598" max="14848" width="9.109375" style="367"/>
    <col min="14849" max="14849" width="8.109375" style="367" customWidth="1"/>
    <col min="14850" max="14850" width="41" style="367" customWidth="1"/>
    <col min="14851" max="14853" width="32.88671875" style="367" customWidth="1"/>
    <col min="14854" max="15104" width="9.109375" style="367"/>
    <col min="15105" max="15105" width="8.109375" style="367" customWidth="1"/>
    <col min="15106" max="15106" width="41" style="367" customWidth="1"/>
    <col min="15107" max="15109" width="32.88671875" style="367" customWidth="1"/>
    <col min="15110" max="15360" width="9.109375" style="367"/>
    <col min="15361" max="15361" width="8.109375" style="367" customWidth="1"/>
    <col min="15362" max="15362" width="41" style="367" customWidth="1"/>
    <col min="15363" max="15365" width="32.88671875" style="367" customWidth="1"/>
    <col min="15366" max="15616" width="9.109375" style="367"/>
    <col min="15617" max="15617" width="8.109375" style="367" customWidth="1"/>
    <col min="15618" max="15618" width="41" style="367" customWidth="1"/>
    <col min="15619" max="15621" width="32.88671875" style="367" customWidth="1"/>
    <col min="15622" max="15872" width="9.109375" style="367"/>
    <col min="15873" max="15873" width="8.109375" style="367" customWidth="1"/>
    <col min="15874" max="15874" width="41" style="367" customWidth="1"/>
    <col min="15875" max="15877" width="32.88671875" style="367" customWidth="1"/>
    <col min="15878" max="16128" width="9.109375" style="367"/>
    <col min="16129" max="16129" width="8.109375" style="367" customWidth="1"/>
    <col min="16130" max="16130" width="41" style="367" customWidth="1"/>
    <col min="16131" max="16133" width="32.88671875" style="367" customWidth="1"/>
    <col min="16134" max="16384" width="9.109375" style="367"/>
  </cols>
  <sheetData>
    <row r="1" spans="1:5" ht="13.8" x14ac:dyDescent="0.25">
      <c r="E1" s="238" t="s">
        <v>1985</v>
      </c>
    </row>
    <row r="3" spans="1:5" ht="15" x14ac:dyDescent="0.25">
      <c r="A3" s="604" t="s">
        <v>1793</v>
      </c>
      <c r="B3" s="605"/>
      <c r="C3" s="605"/>
      <c r="D3" s="605"/>
      <c r="E3" s="605"/>
    </row>
    <row r="4" spans="1:5" ht="15" x14ac:dyDescent="0.25">
      <c r="A4" s="385" t="s">
        <v>852</v>
      </c>
      <c r="B4" s="385" t="s">
        <v>442</v>
      </c>
      <c r="C4" s="385" t="s">
        <v>901</v>
      </c>
      <c r="D4" s="385" t="s">
        <v>902</v>
      </c>
      <c r="E4" s="385" t="s">
        <v>903</v>
      </c>
    </row>
    <row r="5" spans="1:5" x14ac:dyDescent="0.25">
      <c r="A5" s="386" t="s">
        <v>854</v>
      </c>
      <c r="B5" s="387" t="s">
        <v>1794</v>
      </c>
      <c r="C5" s="388">
        <v>696073</v>
      </c>
      <c r="D5" s="388">
        <v>0</v>
      </c>
      <c r="E5" s="388">
        <v>696073</v>
      </c>
    </row>
    <row r="6" spans="1:5" x14ac:dyDescent="0.25">
      <c r="A6" s="386" t="s">
        <v>905</v>
      </c>
      <c r="B6" s="387" t="s">
        <v>1795</v>
      </c>
      <c r="C6" s="388">
        <v>14008263756</v>
      </c>
      <c r="D6" s="388">
        <v>0</v>
      </c>
      <c r="E6" s="388">
        <v>14008263756</v>
      </c>
    </row>
    <row r="7" spans="1:5" ht="26.4" x14ac:dyDescent="0.25">
      <c r="A7" s="386" t="s">
        <v>856</v>
      </c>
      <c r="B7" s="387" t="s">
        <v>1796</v>
      </c>
      <c r="C7" s="388">
        <v>4509332</v>
      </c>
      <c r="D7" s="388">
        <v>0</v>
      </c>
      <c r="E7" s="388">
        <v>4509332</v>
      </c>
    </row>
    <row r="8" spans="1:5" ht="26.4" x14ac:dyDescent="0.25">
      <c r="A8" s="386" t="s">
        <v>858</v>
      </c>
      <c r="B8" s="387" t="s">
        <v>1797</v>
      </c>
      <c r="C8" s="388">
        <v>836000</v>
      </c>
      <c r="D8" s="388">
        <v>0</v>
      </c>
      <c r="E8" s="388">
        <v>836000</v>
      </c>
    </row>
    <row r="9" spans="1:5" ht="39.6" x14ac:dyDescent="0.25">
      <c r="A9" s="389" t="s">
        <v>860</v>
      </c>
      <c r="B9" s="390" t="s">
        <v>1798</v>
      </c>
      <c r="C9" s="391">
        <v>14014305161</v>
      </c>
      <c r="D9" s="391">
        <v>0</v>
      </c>
      <c r="E9" s="391">
        <v>14014305161</v>
      </c>
    </row>
    <row r="10" spans="1:5" x14ac:dyDescent="0.25">
      <c r="A10" s="386" t="s">
        <v>862</v>
      </c>
      <c r="B10" s="387" t="s">
        <v>1799</v>
      </c>
      <c r="C10" s="388">
        <v>2451200</v>
      </c>
      <c r="D10" s="388">
        <v>0</v>
      </c>
      <c r="E10" s="388">
        <v>2451200</v>
      </c>
    </row>
    <row r="11" spans="1:5" x14ac:dyDescent="0.25">
      <c r="A11" s="386" t="s">
        <v>864</v>
      </c>
      <c r="B11" s="387" t="s">
        <v>1800</v>
      </c>
      <c r="C11" s="388">
        <v>0</v>
      </c>
      <c r="D11" s="388">
        <v>0</v>
      </c>
      <c r="E11" s="388">
        <v>0</v>
      </c>
    </row>
    <row r="12" spans="1:5" ht="26.4" x14ac:dyDescent="0.25">
      <c r="A12" s="389" t="s">
        <v>912</v>
      </c>
      <c r="B12" s="390" t="s">
        <v>1801</v>
      </c>
      <c r="C12" s="391">
        <v>2451200</v>
      </c>
      <c r="D12" s="391">
        <v>0</v>
      </c>
      <c r="E12" s="391">
        <v>2451200</v>
      </c>
    </row>
    <row r="13" spans="1:5" x14ac:dyDescent="0.25">
      <c r="A13" s="386" t="s">
        <v>914</v>
      </c>
      <c r="B13" s="387" t="s">
        <v>1802</v>
      </c>
      <c r="C13" s="388">
        <v>0</v>
      </c>
      <c r="D13" s="388">
        <v>0</v>
      </c>
      <c r="E13" s="388">
        <v>0</v>
      </c>
    </row>
    <row r="14" spans="1:5" ht="26.4" x14ac:dyDescent="0.25">
      <c r="A14" s="386" t="s">
        <v>916</v>
      </c>
      <c r="B14" s="387" t="s">
        <v>1803</v>
      </c>
      <c r="C14" s="388">
        <v>0</v>
      </c>
      <c r="D14" s="388">
        <v>0</v>
      </c>
      <c r="E14" s="388">
        <v>0</v>
      </c>
    </row>
    <row r="15" spans="1:5" ht="26.4" x14ac:dyDescent="0.25">
      <c r="A15" s="386" t="s">
        <v>918</v>
      </c>
      <c r="B15" s="387" t="s">
        <v>1804</v>
      </c>
      <c r="C15" s="388">
        <v>1717938669</v>
      </c>
      <c r="D15" s="388">
        <v>0</v>
      </c>
      <c r="E15" s="388">
        <v>1717938669</v>
      </c>
    </row>
    <row r="16" spans="1:5" x14ac:dyDescent="0.25">
      <c r="A16" s="389" t="s">
        <v>920</v>
      </c>
      <c r="B16" s="390" t="s">
        <v>1805</v>
      </c>
      <c r="C16" s="391">
        <v>1717938669</v>
      </c>
      <c r="D16" s="391">
        <v>0</v>
      </c>
      <c r="E16" s="391">
        <v>1717938669</v>
      </c>
    </row>
    <row r="17" spans="1:5" ht="26.4" x14ac:dyDescent="0.25">
      <c r="A17" s="386" t="s">
        <v>922</v>
      </c>
      <c r="B17" s="387" t="s">
        <v>1806</v>
      </c>
      <c r="C17" s="388">
        <v>140850239</v>
      </c>
      <c r="D17" s="388">
        <v>0</v>
      </c>
      <c r="E17" s="388">
        <v>140850239</v>
      </c>
    </row>
    <row r="18" spans="1:5" ht="26.4" x14ac:dyDescent="0.25">
      <c r="A18" s="386" t="s">
        <v>924</v>
      </c>
      <c r="B18" s="387" t="s">
        <v>1807</v>
      </c>
      <c r="C18" s="388">
        <v>350594991</v>
      </c>
      <c r="D18" s="388">
        <v>0</v>
      </c>
      <c r="E18" s="388">
        <v>350594991</v>
      </c>
    </row>
    <row r="19" spans="1:5" ht="26.4" x14ac:dyDescent="0.25">
      <c r="A19" s="386" t="s">
        <v>890</v>
      </c>
      <c r="B19" s="387" t="s">
        <v>1808</v>
      </c>
      <c r="C19" s="388">
        <v>675525609</v>
      </c>
      <c r="D19" s="388">
        <v>0</v>
      </c>
      <c r="E19" s="388">
        <v>675525609</v>
      </c>
    </row>
    <row r="20" spans="1:5" x14ac:dyDescent="0.25">
      <c r="A20" s="389" t="s">
        <v>866</v>
      </c>
      <c r="B20" s="390" t="s">
        <v>1809</v>
      </c>
      <c r="C20" s="391">
        <v>1166970839</v>
      </c>
      <c r="D20" s="391">
        <v>0</v>
      </c>
      <c r="E20" s="391">
        <v>1166970839</v>
      </c>
    </row>
    <row r="21" spans="1:5" ht="26.4" x14ac:dyDescent="0.25">
      <c r="A21" s="389" t="s">
        <v>928</v>
      </c>
      <c r="B21" s="390" t="s">
        <v>1810</v>
      </c>
      <c r="C21" s="391">
        <v>21570189</v>
      </c>
      <c r="D21" s="391">
        <v>0</v>
      </c>
      <c r="E21" s="391">
        <v>21570189</v>
      </c>
    </row>
    <row r="22" spans="1:5" ht="26.4" x14ac:dyDescent="0.25">
      <c r="A22" s="389" t="s">
        <v>868</v>
      </c>
      <c r="B22" s="390" t="s">
        <v>1811</v>
      </c>
      <c r="C22" s="391">
        <v>0</v>
      </c>
      <c r="D22" s="391">
        <v>0</v>
      </c>
      <c r="E22" s="391">
        <v>0</v>
      </c>
    </row>
    <row r="23" spans="1:5" x14ac:dyDescent="0.25">
      <c r="A23" s="389" t="s">
        <v>931</v>
      </c>
      <c r="B23" s="390" t="s">
        <v>1812</v>
      </c>
      <c r="C23" s="391">
        <v>16923236058</v>
      </c>
      <c r="D23" s="391">
        <v>0</v>
      </c>
      <c r="E23" s="391">
        <v>16923236058</v>
      </c>
    </row>
    <row r="24" spans="1:5" ht="26.4" x14ac:dyDescent="0.25">
      <c r="A24" s="386" t="s">
        <v>892</v>
      </c>
      <c r="B24" s="387" t="s">
        <v>1813</v>
      </c>
      <c r="C24" s="388">
        <v>14811558157</v>
      </c>
      <c r="D24" s="388">
        <v>0</v>
      </c>
      <c r="E24" s="388">
        <v>14811558157</v>
      </c>
    </row>
    <row r="25" spans="1:5" x14ac:dyDescent="0.25">
      <c r="A25" s="386" t="s">
        <v>934</v>
      </c>
      <c r="B25" s="387" t="s">
        <v>1814</v>
      </c>
      <c r="C25" s="388">
        <v>-2394558083</v>
      </c>
      <c r="D25" s="388">
        <v>0</v>
      </c>
      <c r="E25" s="388">
        <v>-2394558083</v>
      </c>
    </row>
    <row r="26" spans="1:5" x14ac:dyDescent="0.25">
      <c r="A26" s="386" t="s">
        <v>870</v>
      </c>
      <c r="B26" s="387" t="s">
        <v>1815</v>
      </c>
      <c r="C26" s="388">
        <v>0</v>
      </c>
      <c r="D26" s="388">
        <v>0</v>
      </c>
      <c r="E26" s="388">
        <v>0</v>
      </c>
    </row>
    <row r="27" spans="1:5" x14ac:dyDescent="0.25">
      <c r="A27" s="386" t="s">
        <v>937</v>
      </c>
      <c r="B27" s="387" t="s">
        <v>1816</v>
      </c>
      <c r="C27" s="388">
        <v>-119730339</v>
      </c>
      <c r="D27" s="388">
        <v>0</v>
      </c>
      <c r="E27" s="388">
        <v>-119730339</v>
      </c>
    </row>
    <row r="28" spans="1:5" x14ac:dyDescent="0.25">
      <c r="A28" s="389" t="s">
        <v>939</v>
      </c>
      <c r="B28" s="390" t="s">
        <v>1817</v>
      </c>
      <c r="C28" s="391">
        <v>12297269735</v>
      </c>
      <c r="D28" s="391">
        <v>0</v>
      </c>
      <c r="E28" s="391">
        <v>12297269735</v>
      </c>
    </row>
    <row r="29" spans="1:5" ht="26.4" x14ac:dyDescent="0.25">
      <c r="A29" s="386" t="s">
        <v>941</v>
      </c>
      <c r="B29" s="387" t="s">
        <v>1818</v>
      </c>
      <c r="C29" s="388">
        <v>25792565</v>
      </c>
      <c r="D29" s="388">
        <v>0</v>
      </c>
      <c r="E29" s="388">
        <v>25792565</v>
      </c>
    </row>
    <row r="30" spans="1:5" ht="26.4" x14ac:dyDescent="0.25">
      <c r="A30" s="386" t="s">
        <v>943</v>
      </c>
      <c r="B30" s="387" t="s">
        <v>1819</v>
      </c>
      <c r="C30" s="388">
        <v>223463159</v>
      </c>
      <c r="D30" s="388">
        <v>0</v>
      </c>
      <c r="E30" s="388">
        <v>223463159</v>
      </c>
    </row>
    <row r="31" spans="1:5" ht="26.4" x14ac:dyDescent="0.25">
      <c r="A31" s="386" t="s">
        <v>945</v>
      </c>
      <c r="B31" s="387" t="s">
        <v>1820</v>
      </c>
      <c r="C31" s="388">
        <v>104834951</v>
      </c>
      <c r="D31" s="388">
        <v>0</v>
      </c>
      <c r="E31" s="388">
        <v>104834951</v>
      </c>
    </row>
    <row r="32" spans="1:5" x14ac:dyDescent="0.25">
      <c r="A32" s="389" t="s">
        <v>947</v>
      </c>
      <c r="B32" s="390" t="s">
        <v>1821</v>
      </c>
      <c r="C32" s="391">
        <v>354090675</v>
      </c>
      <c r="D32" s="391">
        <v>0</v>
      </c>
      <c r="E32" s="391">
        <v>354090675</v>
      </c>
    </row>
    <row r="33" spans="1:5" ht="26.4" x14ac:dyDescent="0.25">
      <c r="A33" s="389" t="s">
        <v>949</v>
      </c>
      <c r="B33" s="390" t="s">
        <v>1822</v>
      </c>
      <c r="C33" s="391">
        <v>0</v>
      </c>
      <c r="D33" s="391">
        <v>0</v>
      </c>
      <c r="E33" s="391">
        <v>0</v>
      </c>
    </row>
    <row r="34" spans="1:5" ht="26.4" x14ac:dyDescent="0.25">
      <c r="A34" s="389" t="s">
        <v>951</v>
      </c>
      <c r="B34" s="390" t="s">
        <v>1823</v>
      </c>
      <c r="C34" s="391">
        <v>4271875648</v>
      </c>
      <c r="D34" s="391">
        <v>0</v>
      </c>
      <c r="E34" s="391">
        <v>4271875648</v>
      </c>
    </row>
    <row r="35" spans="1:5" x14ac:dyDescent="0.25">
      <c r="A35" s="389" t="s">
        <v>953</v>
      </c>
      <c r="B35" s="390" t="s">
        <v>1824</v>
      </c>
      <c r="C35" s="391">
        <v>16923236058</v>
      </c>
      <c r="D35" s="391">
        <v>0</v>
      </c>
      <c r="E35" s="391">
        <v>16923236058</v>
      </c>
    </row>
  </sheetData>
  <mergeCells count="1">
    <mergeCell ref="A3:E3"/>
  </mergeCells>
  <pageMargins left="1" right="1" top="1" bottom="1" header="0.5" footer="0.5"/>
  <pageSetup paperSize="9" scale="69" fitToHeight="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731F1-3DCC-4AE2-B734-6C9949154C8F}">
  <sheetPr>
    <pageSetUpPr fitToPage="1"/>
  </sheetPr>
  <dimension ref="A1:O386"/>
  <sheetViews>
    <sheetView view="pageBreakPreview" topLeftCell="A17" zoomScaleNormal="100" zoomScaleSheetLayoutView="100" workbookViewId="0">
      <selection activeCell="C342" sqref="C342"/>
    </sheetView>
  </sheetViews>
  <sheetFormatPr defaultRowHeight="16.8" x14ac:dyDescent="0.3"/>
  <cols>
    <col min="1" max="1" width="5.88671875" style="13" customWidth="1"/>
    <col min="2" max="2" width="7.6640625" style="12" customWidth="1"/>
    <col min="3" max="3" width="65.44140625" style="12" customWidth="1"/>
    <col min="4" max="4" width="10.6640625" style="32" bestFit="1" customWidth="1"/>
    <col min="5" max="5" width="11.44140625" style="32" customWidth="1"/>
    <col min="6" max="6" width="9.6640625" style="32" customWidth="1"/>
    <col min="7" max="7" width="7.88671875" style="32" bestFit="1" customWidth="1"/>
    <col min="8" max="9" width="10.6640625" style="32" bestFit="1" customWidth="1"/>
    <col min="10" max="10" width="9" style="32" bestFit="1" customWidth="1"/>
    <col min="11" max="11" width="7.88671875" style="32" customWidth="1"/>
    <col min="12" max="12" width="10.44140625" style="32" customWidth="1"/>
    <col min="13" max="13" width="10.5546875" style="32" customWidth="1"/>
    <col min="14" max="14" width="9.6640625" style="32" customWidth="1"/>
    <col min="15" max="15" width="7.88671875" style="32" bestFit="1" customWidth="1"/>
  </cols>
  <sheetData>
    <row r="1" spans="1:15" x14ac:dyDescent="0.3">
      <c r="A1" s="36"/>
      <c r="B1" s="36"/>
      <c r="C1" s="36"/>
      <c r="D1" s="37"/>
      <c r="E1" s="37"/>
      <c r="F1" s="37"/>
      <c r="G1" s="38"/>
      <c r="H1" s="38"/>
      <c r="I1" s="38"/>
      <c r="J1" s="38"/>
      <c r="K1" s="38"/>
      <c r="L1" s="37"/>
      <c r="M1" s="37"/>
      <c r="N1" s="37"/>
      <c r="O1" s="39" t="s">
        <v>1967</v>
      </c>
    </row>
    <row r="2" spans="1:15" x14ac:dyDescent="0.3">
      <c r="A2" s="36"/>
      <c r="B2" s="36"/>
      <c r="C2" s="36"/>
      <c r="D2" s="37"/>
      <c r="E2" s="37"/>
      <c r="F2" s="37"/>
      <c r="G2" s="39"/>
      <c r="H2" s="39"/>
      <c r="I2" s="39"/>
      <c r="J2" s="39"/>
      <c r="K2" s="39"/>
      <c r="L2" s="37"/>
      <c r="M2" s="37"/>
      <c r="N2" s="37"/>
      <c r="O2" s="39"/>
    </row>
    <row r="3" spans="1:15" ht="16.5" customHeight="1" x14ac:dyDescent="0.25">
      <c r="A3" s="573" t="s">
        <v>30</v>
      </c>
      <c r="B3" s="573"/>
      <c r="C3" s="573"/>
      <c r="D3" s="573"/>
      <c r="E3" s="573"/>
      <c r="F3" s="573"/>
      <c r="G3" s="573"/>
      <c r="H3" s="573"/>
      <c r="I3" s="573"/>
      <c r="J3" s="573"/>
      <c r="K3" s="573"/>
      <c r="L3" s="573"/>
      <c r="M3" s="573"/>
      <c r="N3" s="573"/>
      <c r="O3" s="573"/>
    </row>
    <row r="4" spans="1:15" ht="14.4" thickBot="1" x14ac:dyDescent="0.3">
      <c r="A4" s="575" t="s">
        <v>246</v>
      </c>
      <c r="B4" s="575"/>
      <c r="C4" s="575"/>
      <c r="D4" s="575"/>
      <c r="E4" s="575"/>
      <c r="F4" s="575"/>
      <c r="G4" s="575"/>
      <c r="H4" s="575"/>
      <c r="I4" s="575"/>
      <c r="J4" s="575"/>
      <c r="K4" s="575"/>
      <c r="L4" s="575"/>
      <c r="M4" s="575"/>
      <c r="N4" s="575"/>
      <c r="O4" s="575"/>
    </row>
    <row r="5" spans="1:15" ht="14.4" thickBot="1" x14ac:dyDescent="0.3">
      <c r="A5" s="40"/>
      <c r="B5" s="41"/>
      <c r="C5" s="42"/>
      <c r="D5" s="565" t="s">
        <v>362</v>
      </c>
      <c r="E5" s="566"/>
      <c r="F5" s="566"/>
      <c r="G5" s="566"/>
      <c r="H5" s="570" t="s">
        <v>433</v>
      </c>
      <c r="I5" s="571"/>
      <c r="J5" s="571"/>
      <c r="K5" s="572"/>
      <c r="L5" s="567" t="s">
        <v>434</v>
      </c>
      <c r="M5" s="568"/>
      <c r="N5" s="568"/>
      <c r="O5" s="569"/>
    </row>
    <row r="6" spans="1:15" ht="42" thickBot="1" x14ac:dyDescent="0.3">
      <c r="A6" s="43"/>
      <c r="B6" s="44"/>
      <c r="C6" s="45"/>
      <c r="D6" s="46" t="s">
        <v>24</v>
      </c>
      <c r="E6" s="47" t="s">
        <v>40</v>
      </c>
      <c r="F6" s="48" t="s">
        <v>41</v>
      </c>
      <c r="G6" s="49" t="s">
        <v>226</v>
      </c>
      <c r="H6" s="50" t="s">
        <v>24</v>
      </c>
      <c r="I6" s="50" t="s">
        <v>40</v>
      </c>
      <c r="J6" s="50" t="s">
        <v>41</v>
      </c>
      <c r="K6" s="50" t="s">
        <v>226</v>
      </c>
      <c r="L6" s="46" t="s">
        <v>24</v>
      </c>
      <c r="M6" s="47" t="s">
        <v>40</v>
      </c>
      <c r="N6" s="48" t="s">
        <v>41</v>
      </c>
      <c r="O6" s="49" t="s">
        <v>226</v>
      </c>
    </row>
    <row r="7" spans="1:15" ht="13.8" x14ac:dyDescent="0.25">
      <c r="A7" s="51" t="s">
        <v>5</v>
      </c>
      <c r="B7" s="52" t="s">
        <v>6</v>
      </c>
      <c r="C7" s="53" t="s">
        <v>7</v>
      </c>
      <c r="D7" s="54"/>
      <c r="E7" s="55"/>
      <c r="F7" s="55"/>
      <c r="G7" s="56"/>
      <c r="H7" s="57"/>
      <c r="I7" s="58"/>
      <c r="J7" s="58"/>
      <c r="K7" s="59"/>
      <c r="L7" s="56"/>
      <c r="M7" s="55"/>
      <c r="N7" s="55"/>
      <c r="O7" s="60"/>
    </row>
    <row r="8" spans="1:15" ht="13.8" x14ac:dyDescent="0.25">
      <c r="A8" s="61"/>
      <c r="B8" s="62"/>
      <c r="C8" s="63"/>
      <c r="D8" s="64"/>
      <c r="E8" s="65"/>
      <c r="F8" s="65"/>
      <c r="G8" s="66"/>
      <c r="H8" s="67"/>
      <c r="I8" s="65"/>
      <c r="J8" s="65"/>
      <c r="K8" s="68"/>
      <c r="L8" s="66"/>
      <c r="M8" s="65"/>
      <c r="N8" s="65"/>
      <c r="O8" s="69"/>
    </row>
    <row r="9" spans="1:15" ht="41.4" x14ac:dyDescent="0.25">
      <c r="A9" s="61">
        <v>101</v>
      </c>
      <c r="B9" s="70"/>
      <c r="C9" s="71" t="s">
        <v>415</v>
      </c>
      <c r="D9" s="64"/>
      <c r="E9" s="65"/>
      <c r="F9" s="65"/>
      <c r="G9" s="66"/>
      <c r="H9" s="67"/>
      <c r="I9" s="65"/>
      <c r="J9" s="65"/>
      <c r="K9" s="68"/>
      <c r="L9" s="66"/>
      <c r="M9" s="65"/>
      <c r="N9" s="65"/>
      <c r="O9" s="69"/>
    </row>
    <row r="10" spans="1:15" ht="13.8" x14ac:dyDescent="0.25">
      <c r="A10" s="72"/>
      <c r="B10" s="73" t="s">
        <v>8</v>
      </c>
      <c r="C10" s="74" t="s">
        <v>22</v>
      </c>
      <c r="D10" s="75">
        <v>171396</v>
      </c>
      <c r="E10" s="76">
        <v>171396</v>
      </c>
      <c r="F10" s="76"/>
      <c r="G10" s="77"/>
      <c r="H10" s="78">
        <v>219803</v>
      </c>
      <c r="I10" s="76">
        <v>219803</v>
      </c>
      <c r="J10" s="76">
        <v>0</v>
      </c>
      <c r="K10" s="79">
        <v>0</v>
      </c>
      <c r="L10" s="77">
        <v>217685</v>
      </c>
      <c r="M10" s="76">
        <v>217685</v>
      </c>
      <c r="N10" s="76">
        <v>0</v>
      </c>
      <c r="O10" s="80">
        <v>0</v>
      </c>
    </row>
    <row r="11" spans="1:15" ht="13.8" x14ac:dyDescent="0.25">
      <c r="A11" s="72"/>
      <c r="B11" s="73" t="s">
        <v>13</v>
      </c>
      <c r="C11" s="74" t="s">
        <v>52</v>
      </c>
      <c r="D11" s="75">
        <v>22186</v>
      </c>
      <c r="E11" s="76">
        <v>22186</v>
      </c>
      <c r="F11" s="76"/>
      <c r="G11" s="77"/>
      <c r="H11" s="78">
        <v>29717</v>
      </c>
      <c r="I11" s="76">
        <v>29717</v>
      </c>
      <c r="J11" s="76">
        <v>0</v>
      </c>
      <c r="K11" s="79">
        <v>0</v>
      </c>
      <c r="L11" s="77">
        <v>29512</v>
      </c>
      <c r="M11" s="76">
        <v>29512</v>
      </c>
      <c r="N11" s="76">
        <v>0</v>
      </c>
      <c r="O11" s="80">
        <v>0</v>
      </c>
    </row>
    <row r="12" spans="1:15" ht="13.8" x14ac:dyDescent="0.25">
      <c r="A12" s="72"/>
      <c r="B12" s="73" t="s">
        <v>14</v>
      </c>
      <c r="C12" s="74" t="s">
        <v>26</v>
      </c>
      <c r="D12" s="75">
        <v>16150</v>
      </c>
      <c r="E12" s="76">
        <v>16150</v>
      </c>
      <c r="F12" s="76"/>
      <c r="G12" s="77"/>
      <c r="H12" s="78">
        <v>30578</v>
      </c>
      <c r="I12" s="76">
        <v>30578</v>
      </c>
      <c r="J12" s="76">
        <v>0</v>
      </c>
      <c r="K12" s="79">
        <v>0</v>
      </c>
      <c r="L12" s="77">
        <v>29992</v>
      </c>
      <c r="M12" s="76">
        <v>29992</v>
      </c>
      <c r="N12" s="76">
        <v>0</v>
      </c>
      <c r="O12" s="80">
        <v>0</v>
      </c>
    </row>
    <row r="13" spans="1:15" ht="13.8" x14ac:dyDescent="0.25">
      <c r="A13" s="72"/>
      <c r="B13" s="81" t="s">
        <v>16</v>
      </c>
      <c r="C13" s="74" t="s">
        <v>46</v>
      </c>
      <c r="D13" s="75"/>
      <c r="E13" s="76"/>
      <c r="F13" s="76"/>
      <c r="G13" s="77"/>
      <c r="H13" s="78"/>
      <c r="I13" s="76"/>
      <c r="J13" s="76"/>
      <c r="K13" s="79"/>
      <c r="L13" s="77"/>
      <c r="M13" s="76"/>
      <c r="N13" s="76"/>
      <c r="O13" s="80"/>
    </row>
    <row r="14" spans="1:15" ht="13.8" x14ac:dyDescent="0.25">
      <c r="A14" s="72"/>
      <c r="B14" s="73"/>
      <c r="C14" s="74" t="s">
        <v>392</v>
      </c>
      <c r="D14" s="75"/>
      <c r="E14" s="76"/>
      <c r="F14" s="76"/>
      <c r="G14" s="77"/>
      <c r="H14" s="78">
        <v>138</v>
      </c>
      <c r="I14" s="76">
        <v>138</v>
      </c>
      <c r="J14" s="76">
        <v>0</v>
      </c>
      <c r="K14" s="79">
        <v>0</v>
      </c>
      <c r="L14" s="77">
        <v>137</v>
      </c>
      <c r="M14" s="76">
        <v>137</v>
      </c>
      <c r="N14" s="76">
        <v>0</v>
      </c>
      <c r="O14" s="80">
        <v>0</v>
      </c>
    </row>
    <row r="15" spans="1:15" s="91" customFormat="1" ht="13.8" x14ac:dyDescent="0.25">
      <c r="A15" s="82"/>
      <c r="B15" s="83"/>
      <c r="C15" s="84" t="s">
        <v>393</v>
      </c>
      <c r="D15" s="85"/>
      <c r="E15" s="86"/>
      <c r="F15" s="86"/>
      <c r="G15" s="87"/>
      <c r="H15" s="88">
        <v>138</v>
      </c>
      <c r="I15" s="86">
        <v>138</v>
      </c>
      <c r="J15" s="86">
        <v>0</v>
      </c>
      <c r="K15" s="89">
        <v>0</v>
      </c>
      <c r="L15" s="87">
        <f>SUM(L14)</f>
        <v>137</v>
      </c>
      <c r="M15" s="86">
        <f>SUM(M14)</f>
        <v>137</v>
      </c>
      <c r="N15" s="86">
        <f>SUM(N14)</f>
        <v>0</v>
      </c>
      <c r="O15" s="90">
        <f>SUM(O14)</f>
        <v>0</v>
      </c>
    </row>
    <row r="16" spans="1:15" ht="13.8" x14ac:dyDescent="0.25">
      <c r="A16" s="92"/>
      <c r="B16" s="81" t="s">
        <v>19</v>
      </c>
      <c r="C16" s="74" t="s">
        <v>47</v>
      </c>
      <c r="D16" s="75"/>
      <c r="E16" s="76"/>
      <c r="F16" s="76"/>
      <c r="G16" s="77"/>
      <c r="H16" s="78"/>
      <c r="I16" s="76"/>
      <c r="J16" s="76"/>
      <c r="K16" s="79"/>
      <c r="L16" s="77"/>
      <c r="M16" s="76"/>
      <c r="N16" s="76"/>
      <c r="O16" s="80"/>
    </row>
    <row r="17" spans="1:15" ht="13.8" x14ac:dyDescent="0.25">
      <c r="A17" s="92"/>
      <c r="B17" s="81"/>
      <c r="C17" s="74" t="s">
        <v>212</v>
      </c>
      <c r="D17" s="75">
        <v>127</v>
      </c>
      <c r="E17" s="76">
        <v>127</v>
      </c>
      <c r="F17" s="76"/>
      <c r="G17" s="77"/>
      <c r="H17" s="78">
        <v>127</v>
      </c>
      <c r="I17" s="76">
        <v>127</v>
      </c>
      <c r="J17" s="76">
        <v>0</v>
      </c>
      <c r="K17" s="79">
        <v>0</v>
      </c>
      <c r="L17" s="77">
        <v>589</v>
      </c>
      <c r="M17" s="76">
        <v>589</v>
      </c>
      <c r="N17" s="76">
        <v>0</v>
      </c>
      <c r="O17" s="79">
        <v>0</v>
      </c>
    </row>
    <row r="18" spans="1:15" ht="13.8" x14ac:dyDescent="0.25">
      <c r="A18" s="92"/>
      <c r="B18" s="81"/>
      <c r="C18" s="74" t="s">
        <v>213</v>
      </c>
      <c r="D18" s="75">
        <v>444</v>
      </c>
      <c r="E18" s="76">
        <v>444</v>
      </c>
      <c r="F18" s="76"/>
      <c r="G18" s="77"/>
      <c r="H18" s="78">
        <v>1759</v>
      </c>
      <c r="I18" s="76">
        <v>1759</v>
      </c>
      <c r="J18" s="76">
        <v>0</v>
      </c>
      <c r="K18" s="79">
        <v>0</v>
      </c>
      <c r="L18" s="77">
        <v>1400</v>
      </c>
      <c r="M18" s="76">
        <v>1400</v>
      </c>
      <c r="N18" s="76">
        <v>0</v>
      </c>
      <c r="O18" s="79">
        <v>0</v>
      </c>
    </row>
    <row r="19" spans="1:15" ht="13.8" x14ac:dyDescent="0.25">
      <c r="A19" s="92"/>
      <c r="B19" s="81"/>
      <c r="C19" s="74" t="s">
        <v>247</v>
      </c>
      <c r="D19" s="75">
        <v>89</v>
      </c>
      <c r="E19" s="76">
        <v>89</v>
      </c>
      <c r="F19" s="76"/>
      <c r="G19" s="77"/>
      <c r="H19" s="78">
        <v>89</v>
      </c>
      <c r="I19" s="76">
        <v>89</v>
      </c>
      <c r="J19" s="76">
        <v>0</v>
      </c>
      <c r="K19" s="79">
        <v>0</v>
      </c>
      <c r="L19" s="77">
        <v>86</v>
      </c>
      <c r="M19" s="76">
        <v>86</v>
      </c>
      <c r="N19" s="76">
        <v>0</v>
      </c>
      <c r="O19" s="79">
        <v>0</v>
      </c>
    </row>
    <row r="20" spans="1:15" ht="13.8" x14ac:dyDescent="0.25">
      <c r="A20" s="92"/>
      <c r="B20" s="81"/>
      <c r="C20" s="74" t="s">
        <v>394</v>
      </c>
      <c r="D20" s="75"/>
      <c r="E20" s="76"/>
      <c r="F20" s="76"/>
      <c r="G20" s="77"/>
      <c r="H20" s="78">
        <v>117</v>
      </c>
      <c r="I20" s="76">
        <v>117</v>
      </c>
      <c r="J20" s="76">
        <v>0</v>
      </c>
      <c r="K20" s="79">
        <v>0</v>
      </c>
      <c r="L20" s="77">
        <v>41</v>
      </c>
      <c r="M20" s="76">
        <v>41</v>
      </c>
      <c r="N20" s="76">
        <v>0</v>
      </c>
      <c r="O20" s="79">
        <v>0</v>
      </c>
    </row>
    <row r="21" spans="1:15" ht="13.8" x14ac:dyDescent="0.25">
      <c r="A21" s="92"/>
      <c r="B21" s="81"/>
      <c r="C21" s="74" t="s">
        <v>414</v>
      </c>
      <c r="D21" s="75"/>
      <c r="E21" s="76"/>
      <c r="F21" s="76"/>
      <c r="G21" s="77"/>
      <c r="H21" s="78">
        <v>158</v>
      </c>
      <c r="I21" s="76">
        <v>158</v>
      </c>
      <c r="J21" s="76">
        <v>0</v>
      </c>
      <c r="K21" s="79">
        <v>0</v>
      </c>
      <c r="L21" s="77">
        <v>0</v>
      </c>
      <c r="M21" s="76">
        <v>0</v>
      </c>
      <c r="N21" s="76">
        <v>0</v>
      </c>
      <c r="O21" s="79">
        <v>0</v>
      </c>
    </row>
    <row r="22" spans="1:15" ht="13.8" x14ac:dyDescent="0.25">
      <c r="A22" s="92"/>
      <c r="B22" s="81"/>
      <c r="C22" s="74" t="s">
        <v>431</v>
      </c>
      <c r="D22" s="75"/>
      <c r="E22" s="76"/>
      <c r="F22" s="76"/>
      <c r="G22" s="77"/>
      <c r="H22" s="78">
        <v>11</v>
      </c>
      <c r="I22" s="76">
        <v>11</v>
      </c>
      <c r="J22" s="76">
        <v>0</v>
      </c>
      <c r="K22" s="79">
        <v>0</v>
      </c>
      <c r="L22" s="77">
        <v>11</v>
      </c>
      <c r="M22" s="76">
        <v>11</v>
      </c>
      <c r="N22" s="76">
        <v>0</v>
      </c>
      <c r="O22" s="79">
        <v>0</v>
      </c>
    </row>
    <row r="23" spans="1:15" ht="13.8" x14ac:dyDescent="0.25">
      <c r="A23" s="93"/>
      <c r="B23" s="94"/>
      <c r="C23" s="84" t="s">
        <v>49</v>
      </c>
      <c r="D23" s="85">
        <f>SUM(D17:D19)</f>
        <v>660</v>
      </c>
      <c r="E23" s="86">
        <f>SUM(E17:E19)</f>
        <v>660</v>
      </c>
      <c r="F23" s="86">
        <f>SUM(F17:F19)</f>
        <v>0</v>
      </c>
      <c r="G23" s="87">
        <f>SUM(G17:G19)</f>
        <v>0</v>
      </c>
      <c r="H23" s="88">
        <v>2261</v>
      </c>
      <c r="I23" s="86">
        <v>2261</v>
      </c>
      <c r="J23" s="86">
        <v>0</v>
      </c>
      <c r="K23" s="89">
        <v>0</v>
      </c>
      <c r="L23" s="87">
        <f>SUM(L17:L22)</f>
        <v>2127</v>
      </c>
      <c r="M23" s="86">
        <f>SUM(M17:M22)</f>
        <v>2127</v>
      </c>
      <c r="N23" s="86">
        <f>SUM(N17:N22)</f>
        <v>0</v>
      </c>
      <c r="O23" s="89">
        <f>SUM(O17:O22)</f>
        <v>0</v>
      </c>
    </row>
    <row r="24" spans="1:15" ht="13.8" x14ac:dyDescent="0.25">
      <c r="A24" s="93"/>
      <c r="B24" s="81" t="s">
        <v>21</v>
      </c>
      <c r="C24" s="74" t="s">
        <v>20</v>
      </c>
      <c r="D24" s="85"/>
      <c r="E24" s="86"/>
      <c r="F24" s="86"/>
      <c r="G24" s="87"/>
      <c r="H24" s="88"/>
      <c r="I24" s="86"/>
      <c r="J24" s="86"/>
      <c r="K24" s="89"/>
      <c r="L24" s="87"/>
      <c r="M24" s="86"/>
      <c r="N24" s="86"/>
      <c r="O24" s="89"/>
    </row>
    <row r="25" spans="1:15" ht="13.8" x14ac:dyDescent="0.25">
      <c r="A25" s="93"/>
      <c r="B25" s="81"/>
      <c r="C25" s="74" t="s">
        <v>214</v>
      </c>
      <c r="D25" s="75">
        <v>3090</v>
      </c>
      <c r="E25" s="76">
        <v>3090</v>
      </c>
      <c r="F25" s="86"/>
      <c r="G25" s="87"/>
      <c r="H25" s="78">
        <v>3970</v>
      </c>
      <c r="I25" s="76">
        <v>3970</v>
      </c>
      <c r="J25" s="76">
        <v>0</v>
      </c>
      <c r="K25" s="79">
        <v>0</v>
      </c>
      <c r="L25" s="77">
        <v>3090</v>
      </c>
      <c r="M25" s="76">
        <v>3090</v>
      </c>
      <c r="N25" s="76">
        <v>0</v>
      </c>
      <c r="O25" s="79">
        <v>0</v>
      </c>
    </row>
    <row r="26" spans="1:15" ht="13.8" x14ac:dyDescent="0.25">
      <c r="A26" s="93"/>
      <c r="B26" s="81"/>
      <c r="C26" s="74" t="s">
        <v>248</v>
      </c>
      <c r="D26" s="75">
        <v>1000</v>
      </c>
      <c r="E26" s="76">
        <v>1000</v>
      </c>
      <c r="F26" s="86"/>
      <c r="G26" s="87"/>
      <c r="H26" s="78">
        <v>1000</v>
      </c>
      <c r="I26" s="76">
        <v>1000</v>
      </c>
      <c r="J26" s="76">
        <v>0</v>
      </c>
      <c r="K26" s="79">
        <v>0</v>
      </c>
      <c r="L26" s="77">
        <v>398</v>
      </c>
      <c r="M26" s="76">
        <v>398</v>
      </c>
      <c r="N26" s="76">
        <v>0</v>
      </c>
      <c r="O26" s="79">
        <v>0</v>
      </c>
    </row>
    <row r="27" spans="1:15" ht="13.8" x14ac:dyDescent="0.25">
      <c r="A27" s="93"/>
      <c r="B27" s="81"/>
      <c r="C27" s="74" t="s">
        <v>1870</v>
      </c>
      <c r="D27" s="75"/>
      <c r="E27" s="76"/>
      <c r="F27" s="86"/>
      <c r="G27" s="87"/>
      <c r="H27" s="78"/>
      <c r="I27" s="76"/>
      <c r="J27" s="76"/>
      <c r="K27" s="79"/>
      <c r="L27" s="77">
        <v>1480</v>
      </c>
      <c r="M27" s="76">
        <v>1480</v>
      </c>
      <c r="N27" s="76">
        <v>0</v>
      </c>
      <c r="O27" s="80">
        <v>0</v>
      </c>
    </row>
    <row r="28" spans="1:15" ht="13.8" x14ac:dyDescent="0.25">
      <c r="A28" s="93"/>
      <c r="B28" s="81"/>
      <c r="C28" s="84" t="s">
        <v>121</v>
      </c>
      <c r="D28" s="85">
        <f t="shared" ref="D28:G28" si="0">SUM(D25:D26)</f>
        <v>4090</v>
      </c>
      <c r="E28" s="86">
        <f t="shared" si="0"/>
        <v>4090</v>
      </c>
      <c r="F28" s="86">
        <f t="shared" si="0"/>
        <v>0</v>
      </c>
      <c r="G28" s="87">
        <f t="shared" si="0"/>
        <v>0</v>
      </c>
      <c r="H28" s="88">
        <v>4970</v>
      </c>
      <c r="I28" s="86">
        <v>4970</v>
      </c>
      <c r="J28" s="86">
        <v>0</v>
      </c>
      <c r="K28" s="89">
        <v>0</v>
      </c>
      <c r="L28" s="87">
        <f>SUM(L25:L27)</f>
        <v>4968</v>
      </c>
      <c r="M28" s="86">
        <f t="shared" ref="M28:O28" si="1">SUM(M25:M27)</f>
        <v>4968</v>
      </c>
      <c r="N28" s="86">
        <f t="shared" si="1"/>
        <v>0</v>
      </c>
      <c r="O28" s="90">
        <f t="shared" si="1"/>
        <v>0</v>
      </c>
    </row>
    <row r="29" spans="1:15" ht="13.8" x14ac:dyDescent="0.25">
      <c r="A29" s="92"/>
      <c r="B29" s="81"/>
      <c r="C29" s="63" t="s">
        <v>10</v>
      </c>
      <c r="D29" s="95">
        <f>D10+D11+D12+D23+D28</f>
        <v>214482</v>
      </c>
      <c r="E29" s="96">
        <f>E10+E11+E12+E23+E28</f>
        <v>214482</v>
      </c>
      <c r="F29" s="96">
        <f>F10+F11+F12+F23+F28</f>
        <v>0</v>
      </c>
      <c r="G29" s="97">
        <f>G10+G11+G12+G23+G28</f>
        <v>0</v>
      </c>
      <c r="H29" s="98">
        <v>287467</v>
      </c>
      <c r="I29" s="96">
        <v>287467</v>
      </c>
      <c r="J29" s="96">
        <v>0</v>
      </c>
      <c r="K29" s="99">
        <v>0</v>
      </c>
      <c r="L29" s="97">
        <f>L10+L11+L12+L23+L28+L15</f>
        <v>284421</v>
      </c>
      <c r="M29" s="96">
        <f>M10+M11+M12+M23+M28+M15</f>
        <v>284421</v>
      </c>
      <c r="N29" s="96">
        <f>N10+N11+N12+N23+N28+N15</f>
        <v>0</v>
      </c>
      <c r="O29" s="100">
        <f>O10+O11+O12+O23+O28+O15</f>
        <v>0</v>
      </c>
    </row>
    <row r="30" spans="1:15" ht="13.8" x14ac:dyDescent="0.25">
      <c r="A30" s="92"/>
      <c r="B30" s="81"/>
      <c r="C30" s="63"/>
      <c r="D30" s="95"/>
      <c r="E30" s="96"/>
      <c r="F30" s="96"/>
      <c r="G30" s="97"/>
      <c r="H30" s="98"/>
      <c r="I30" s="96"/>
      <c r="J30" s="96"/>
      <c r="K30" s="99"/>
      <c r="L30" s="97"/>
      <c r="M30" s="96"/>
      <c r="N30" s="96"/>
      <c r="O30" s="100"/>
    </row>
    <row r="31" spans="1:15" ht="13.8" x14ac:dyDescent="0.25">
      <c r="A31" s="61">
        <v>102</v>
      </c>
      <c r="B31" s="70"/>
      <c r="C31" s="101" t="s">
        <v>147</v>
      </c>
      <c r="D31" s="64"/>
      <c r="E31" s="65"/>
      <c r="F31" s="65"/>
      <c r="G31" s="66"/>
      <c r="H31" s="67"/>
      <c r="I31" s="65"/>
      <c r="J31" s="65"/>
      <c r="K31" s="68"/>
      <c r="L31" s="66"/>
      <c r="M31" s="65"/>
      <c r="N31" s="65"/>
      <c r="O31" s="69"/>
    </row>
    <row r="32" spans="1:15" ht="13.8" x14ac:dyDescent="0.25">
      <c r="A32" s="72"/>
      <c r="B32" s="73" t="s">
        <v>8</v>
      </c>
      <c r="C32" s="74" t="s">
        <v>22</v>
      </c>
      <c r="D32" s="75">
        <v>202009</v>
      </c>
      <c r="E32" s="76">
        <v>202009</v>
      </c>
      <c r="F32" s="76"/>
      <c r="G32" s="77"/>
      <c r="H32" s="78">
        <v>139470</v>
      </c>
      <c r="I32" s="76">
        <v>139470</v>
      </c>
      <c r="J32" s="76">
        <v>0</v>
      </c>
      <c r="K32" s="79">
        <v>0</v>
      </c>
      <c r="L32" s="77">
        <v>139458</v>
      </c>
      <c r="M32" s="76">
        <v>139458</v>
      </c>
      <c r="N32" s="76">
        <v>0</v>
      </c>
      <c r="O32" s="80">
        <v>0</v>
      </c>
    </row>
    <row r="33" spans="1:15" ht="13.8" x14ac:dyDescent="0.25">
      <c r="A33" s="72"/>
      <c r="B33" s="73" t="s">
        <v>13</v>
      </c>
      <c r="C33" s="74" t="s">
        <v>52</v>
      </c>
      <c r="D33" s="75">
        <v>25931</v>
      </c>
      <c r="E33" s="76">
        <v>25931</v>
      </c>
      <c r="F33" s="76"/>
      <c r="G33" s="77"/>
      <c r="H33" s="78">
        <v>18482</v>
      </c>
      <c r="I33" s="76">
        <v>18482</v>
      </c>
      <c r="J33" s="76">
        <v>0</v>
      </c>
      <c r="K33" s="79">
        <v>0</v>
      </c>
      <c r="L33" s="77">
        <v>18459</v>
      </c>
      <c r="M33" s="76">
        <v>18459</v>
      </c>
      <c r="N33" s="76">
        <v>0</v>
      </c>
      <c r="O33" s="80">
        <v>0</v>
      </c>
    </row>
    <row r="34" spans="1:15" ht="13.8" x14ac:dyDescent="0.25">
      <c r="A34" s="72"/>
      <c r="B34" s="73" t="s">
        <v>14</v>
      </c>
      <c r="C34" s="74" t="s">
        <v>26</v>
      </c>
      <c r="D34" s="75">
        <v>10100</v>
      </c>
      <c r="E34" s="76">
        <v>10100</v>
      </c>
      <c r="F34" s="76"/>
      <c r="G34" s="77"/>
      <c r="H34" s="78">
        <v>6714</v>
      </c>
      <c r="I34" s="76">
        <v>6714</v>
      </c>
      <c r="J34" s="76">
        <v>0</v>
      </c>
      <c r="K34" s="79">
        <v>0</v>
      </c>
      <c r="L34" s="77">
        <v>4689</v>
      </c>
      <c r="M34" s="76">
        <v>4689</v>
      </c>
      <c r="N34" s="76">
        <v>0</v>
      </c>
      <c r="O34" s="80">
        <v>0</v>
      </c>
    </row>
    <row r="35" spans="1:15" ht="13.8" x14ac:dyDescent="0.25">
      <c r="A35" s="72"/>
      <c r="B35" s="81" t="s">
        <v>16</v>
      </c>
      <c r="C35" s="74" t="s">
        <v>46</v>
      </c>
      <c r="D35" s="75"/>
      <c r="E35" s="76"/>
      <c r="F35" s="76"/>
      <c r="G35" s="77"/>
      <c r="H35" s="78"/>
      <c r="I35" s="76"/>
      <c r="J35" s="76"/>
      <c r="K35" s="79"/>
      <c r="L35" s="77"/>
      <c r="M35" s="76"/>
      <c r="N35" s="76"/>
      <c r="O35" s="80"/>
    </row>
    <row r="36" spans="1:15" ht="13.8" x14ac:dyDescent="0.25">
      <c r="A36" s="72"/>
      <c r="B36" s="73"/>
      <c r="C36" s="74" t="s">
        <v>416</v>
      </c>
      <c r="D36" s="75">
        <v>0</v>
      </c>
      <c r="E36" s="76">
        <v>0</v>
      </c>
      <c r="F36" s="76">
        <v>0</v>
      </c>
      <c r="G36" s="77">
        <v>0</v>
      </c>
      <c r="H36" s="78">
        <v>134</v>
      </c>
      <c r="I36" s="76">
        <v>134</v>
      </c>
      <c r="J36" s="76">
        <v>0</v>
      </c>
      <c r="K36" s="79">
        <v>0</v>
      </c>
      <c r="L36" s="77">
        <v>134</v>
      </c>
      <c r="M36" s="76">
        <v>134</v>
      </c>
      <c r="N36" s="76">
        <v>0</v>
      </c>
      <c r="O36" s="80">
        <v>0</v>
      </c>
    </row>
    <row r="37" spans="1:15" s="91" customFormat="1" ht="13.8" x14ac:dyDescent="0.25">
      <c r="A37" s="82"/>
      <c r="B37" s="83"/>
      <c r="C37" s="84" t="s">
        <v>393</v>
      </c>
      <c r="D37" s="85"/>
      <c r="E37" s="86"/>
      <c r="F37" s="86"/>
      <c r="G37" s="87"/>
      <c r="H37" s="88">
        <v>134</v>
      </c>
      <c r="I37" s="86">
        <v>134</v>
      </c>
      <c r="J37" s="86">
        <v>0</v>
      </c>
      <c r="K37" s="89">
        <v>0</v>
      </c>
      <c r="L37" s="87">
        <f>SUM(L36)</f>
        <v>134</v>
      </c>
      <c r="M37" s="86">
        <f>SUM(M36)</f>
        <v>134</v>
      </c>
      <c r="N37" s="86">
        <f>SUM(N36)</f>
        <v>0</v>
      </c>
      <c r="O37" s="90">
        <f>SUM(O36)</f>
        <v>0</v>
      </c>
    </row>
    <row r="38" spans="1:15" ht="13.8" x14ac:dyDescent="0.25">
      <c r="A38" s="92"/>
      <c r="B38" s="81" t="s">
        <v>19</v>
      </c>
      <c r="C38" s="74" t="s">
        <v>47</v>
      </c>
      <c r="D38" s="75"/>
      <c r="E38" s="76"/>
      <c r="F38" s="76"/>
      <c r="G38" s="77"/>
      <c r="H38" s="78"/>
      <c r="I38" s="76"/>
      <c r="J38" s="76"/>
      <c r="K38" s="79"/>
      <c r="L38" s="77"/>
      <c r="M38" s="76"/>
      <c r="N38" s="76"/>
      <c r="O38" s="80"/>
    </row>
    <row r="39" spans="1:15" ht="13.8" x14ac:dyDescent="0.25">
      <c r="A39" s="72"/>
      <c r="B39" s="73"/>
      <c r="C39" s="74" t="s">
        <v>215</v>
      </c>
      <c r="D39" s="75">
        <v>445</v>
      </c>
      <c r="E39" s="76">
        <v>445</v>
      </c>
      <c r="F39" s="76"/>
      <c r="G39" s="77"/>
      <c r="H39" s="78">
        <v>287</v>
      </c>
      <c r="I39" s="76">
        <v>287</v>
      </c>
      <c r="J39" s="76">
        <v>0</v>
      </c>
      <c r="K39" s="79">
        <v>0</v>
      </c>
      <c r="L39" s="77">
        <v>286</v>
      </c>
      <c r="M39" s="76">
        <v>286</v>
      </c>
      <c r="N39" s="76">
        <v>0</v>
      </c>
      <c r="O39" s="80">
        <v>0</v>
      </c>
    </row>
    <row r="40" spans="1:15" ht="13.8" x14ac:dyDescent="0.25">
      <c r="A40" s="72"/>
      <c r="B40" s="73"/>
      <c r="C40" s="74" t="s">
        <v>395</v>
      </c>
      <c r="D40" s="75"/>
      <c r="E40" s="76"/>
      <c r="F40" s="76"/>
      <c r="G40" s="77"/>
      <c r="H40" s="78">
        <v>64</v>
      </c>
      <c r="I40" s="76">
        <v>64</v>
      </c>
      <c r="J40" s="76">
        <v>0</v>
      </c>
      <c r="K40" s="79">
        <v>0</v>
      </c>
      <c r="L40" s="77">
        <v>64</v>
      </c>
      <c r="M40" s="76">
        <v>64</v>
      </c>
      <c r="N40" s="76">
        <v>0</v>
      </c>
      <c r="O40" s="80">
        <v>0</v>
      </c>
    </row>
    <row r="41" spans="1:15" ht="13.8" x14ac:dyDescent="0.25">
      <c r="A41" s="92"/>
      <c r="B41" s="94"/>
      <c r="C41" s="84" t="s">
        <v>49</v>
      </c>
      <c r="D41" s="85">
        <f>SUM(D39:D39)</f>
        <v>445</v>
      </c>
      <c r="E41" s="86">
        <f>SUM(E39:E39)</f>
        <v>445</v>
      </c>
      <c r="F41" s="86">
        <f>SUM(F39:F39)</f>
        <v>0</v>
      </c>
      <c r="G41" s="87">
        <f>SUM(G39:G39)</f>
        <v>0</v>
      </c>
      <c r="H41" s="88">
        <v>351</v>
      </c>
      <c r="I41" s="86">
        <v>351</v>
      </c>
      <c r="J41" s="86">
        <v>0</v>
      </c>
      <c r="K41" s="89">
        <v>0</v>
      </c>
      <c r="L41" s="87">
        <f>SUM(L39:L40)</f>
        <v>350</v>
      </c>
      <c r="M41" s="86">
        <f>SUM(M39:M40)</f>
        <v>350</v>
      </c>
      <c r="N41" s="86">
        <f>SUM(N39:N40)</f>
        <v>0</v>
      </c>
      <c r="O41" s="90">
        <f>SUM(O39:O40)</f>
        <v>0</v>
      </c>
    </row>
    <row r="42" spans="1:15" ht="13.8" x14ac:dyDescent="0.25">
      <c r="A42" s="92"/>
      <c r="B42" s="81" t="s">
        <v>21</v>
      </c>
      <c r="C42" s="74" t="s">
        <v>20</v>
      </c>
      <c r="D42" s="85"/>
      <c r="E42" s="86"/>
      <c r="F42" s="86"/>
      <c r="G42" s="87"/>
      <c r="H42" s="88"/>
      <c r="I42" s="86"/>
      <c r="J42" s="86"/>
      <c r="K42" s="89"/>
      <c r="L42" s="87"/>
      <c r="M42" s="86"/>
      <c r="N42" s="86"/>
      <c r="O42" s="90"/>
    </row>
    <row r="43" spans="1:15" ht="13.8" x14ac:dyDescent="0.25">
      <c r="A43" s="92"/>
      <c r="B43" s="81"/>
      <c r="C43" s="102" t="s">
        <v>216</v>
      </c>
      <c r="D43" s="75">
        <v>12423</v>
      </c>
      <c r="E43" s="76">
        <v>12423</v>
      </c>
      <c r="F43" s="86"/>
      <c r="G43" s="87"/>
      <c r="H43" s="88">
        <v>20478</v>
      </c>
      <c r="I43" s="86">
        <v>20478</v>
      </c>
      <c r="J43" s="86">
        <v>0</v>
      </c>
      <c r="K43" s="89">
        <v>0</v>
      </c>
      <c r="L43" s="77">
        <v>20473</v>
      </c>
      <c r="M43" s="76">
        <v>20473</v>
      </c>
      <c r="N43" s="86">
        <v>0</v>
      </c>
      <c r="O43" s="90">
        <v>0</v>
      </c>
    </row>
    <row r="44" spans="1:15" ht="13.8" x14ac:dyDescent="0.25">
      <c r="A44" s="92"/>
      <c r="B44" s="81"/>
      <c r="C44" s="84" t="s">
        <v>121</v>
      </c>
      <c r="D44" s="85">
        <f t="shared" ref="D44:O44" si="2">SUM(D43:D43)</f>
        <v>12423</v>
      </c>
      <c r="E44" s="86">
        <f t="shared" si="2"/>
        <v>12423</v>
      </c>
      <c r="F44" s="86">
        <f t="shared" si="2"/>
        <v>0</v>
      </c>
      <c r="G44" s="87">
        <f t="shared" si="2"/>
        <v>0</v>
      </c>
      <c r="H44" s="88">
        <v>20478</v>
      </c>
      <c r="I44" s="86">
        <v>20478</v>
      </c>
      <c r="J44" s="86">
        <v>0</v>
      </c>
      <c r="K44" s="89">
        <v>0</v>
      </c>
      <c r="L44" s="87">
        <f t="shared" si="2"/>
        <v>20473</v>
      </c>
      <c r="M44" s="86">
        <f t="shared" si="2"/>
        <v>20473</v>
      </c>
      <c r="N44" s="86">
        <f t="shared" si="2"/>
        <v>0</v>
      </c>
      <c r="O44" s="90">
        <f t="shared" si="2"/>
        <v>0</v>
      </c>
    </row>
    <row r="45" spans="1:15" ht="13.8" x14ac:dyDescent="0.25">
      <c r="A45" s="92"/>
      <c r="B45" s="81"/>
      <c r="C45" s="74"/>
      <c r="D45" s="75"/>
      <c r="E45" s="76"/>
      <c r="F45" s="76"/>
      <c r="G45" s="77"/>
      <c r="H45" s="78"/>
      <c r="I45" s="76"/>
      <c r="J45" s="76"/>
      <c r="K45" s="79"/>
      <c r="L45" s="77"/>
      <c r="M45" s="76"/>
      <c r="N45" s="76"/>
      <c r="O45" s="80"/>
    </row>
    <row r="46" spans="1:15" ht="13.8" x14ac:dyDescent="0.25">
      <c r="A46" s="92"/>
      <c r="B46" s="81"/>
      <c r="C46" s="63" t="s">
        <v>29</v>
      </c>
      <c r="D46" s="95">
        <f>D32+D33+D34+D44+D41</f>
        <v>250908</v>
      </c>
      <c r="E46" s="96">
        <f>E32+E33+E34+E44+E41</f>
        <v>250908</v>
      </c>
      <c r="F46" s="96">
        <f>F32+F33+F34+F44+F41</f>
        <v>0</v>
      </c>
      <c r="G46" s="97">
        <f>G32+G33+G34+G44+G41</f>
        <v>0</v>
      </c>
      <c r="H46" s="98">
        <v>185629</v>
      </c>
      <c r="I46" s="96">
        <v>185629</v>
      </c>
      <c r="J46" s="96">
        <v>0</v>
      </c>
      <c r="K46" s="99">
        <v>0</v>
      </c>
      <c r="L46" s="97">
        <f>L32+L33+L34+L37+L44+L41</f>
        <v>183563</v>
      </c>
      <c r="M46" s="96">
        <f>M32+M33+M34+M37+M44+M41</f>
        <v>183563</v>
      </c>
      <c r="N46" s="96">
        <f>N32+N33+N34+N37+N44+N41</f>
        <v>0</v>
      </c>
      <c r="O46" s="100">
        <f>O32+O33+O34+O37+O44+O41</f>
        <v>0</v>
      </c>
    </row>
    <row r="47" spans="1:15" ht="13.8" x14ac:dyDescent="0.25">
      <c r="A47" s="92"/>
      <c r="B47" s="81"/>
      <c r="C47" s="74"/>
      <c r="D47" s="75"/>
      <c r="E47" s="76"/>
      <c r="F47" s="76"/>
      <c r="G47" s="77"/>
      <c r="H47" s="78"/>
      <c r="I47" s="76"/>
      <c r="J47" s="76"/>
      <c r="K47" s="79"/>
      <c r="L47" s="77"/>
      <c r="M47" s="76"/>
      <c r="N47" s="76"/>
      <c r="O47" s="80"/>
    </row>
    <row r="48" spans="1:15" ht="13.8" x14ac:dyDescent="0.25">
      <c r="A48" s="61">
        <v>103</v>
      </c>
      <c r="B48" s="70"/>
      <c r="C48" s="63" t="s">
        <v>42</v>
      </c>
      <c r="D48" s="64"/>
      <c r="E48" s="65"/>
      <c r="F48" s="65"/>
      <c r="G48" s="66"/>
      <c r="H48" s="67"/>
      <c r="I48" s="65"/>
      <c r="J48" s="65"/>
      <c r="K48" s="68"/>
      <c r="L48" s="66"/>
      <c r="M48" s="65"/>
      <c r="N48" s="65"/>
      <c r="O48" s="69"/>
    </row>
    <row r="49" spans="1:15" ht="13.8" x14ac:dyDescent="0.25">
      <c r="A49" s="72"/>
      <c r="B49" s="73" t="s">
        <v>8</v>
      </c>
      <c r="C49" s="74" t="s">
        <v>22</v>
      </c>
      <c r="D49" s="75">
        <v>122722</v>
      </c>
      <c r="E49" s="76">
        <v>122722</v>
      </c>
      <c r="F49" s="76"/>
      <c r="G49" s="77"/>
      <c r="H49" s="78">
        <v>66291</v>
      </c>
      <c r="I49" s="76">
        <v>66291</v>
      </c>
      <c r="J49" s="76">
        <v>0</v>
      </c>
      <c r="K49" s="79">
        <v>0</v>
      </c>
      <c r="L49" s="77">
        <v>66283</v>
      </c>
      <c r="M49" s="76">
        <v>66283</v>
      </c>
      <c r="N49" s="76">
        <v>0</v>
      </c>
      <c r="O49" s="80">
        <v>0</v>
      </c>
    </row>
    <row r="50" spans="1:15" ht="13.8" x14ac:dyDescent="0.25">
      <c r="A50" s="72"/>
      <c r="B50" s="73" t="s">
        <v>13</v>
      </c>
      <c r="C50" s="74" t="s">
        <v>52</v>
      </c>
      <c r="D50" s="75">
        <v>16117</v>
      </c>
      <c r="E50" s="76">
        <v>16117</v>
      </c>
      <c r="F50" s="76"/>
      <c r="G50" s="77"/>
      <c r="H50" s="78">
        <v>9136</v>
      </c>
      <c r="I50" s="76">
        <v>9136</v>
      </c>
      <c r="J50" s="76">
        <v>0</v>
      </c>
      <c r="K50" s="79">
        <v>0</v>
      </c>
      <c r="L50" s="77">
        <v>9135</v>
      </c>
      <c r="M50" s="76">
        <v>9135</v>
      </c>
      <c r="N50" s="76">
        <v>0</v>
      </c>
      <c r="O50" s="80">
        <v>0</v>
      </c>
    </row>
    <row r="51" spans="1:15" ht="13.8" x14ac:dyDescent="0.25">
      <c r="A51" s="72"/>
      <c r="B51" s="73" t="s">
        <v>14</v>
      </c>
      <c r="C51" s="74" t="s">
        <v>26</v>
      </c>
      <c r="D51" s="75">
        <v>409440</v>
      </c>
      <c r="E51" s="76">
        <v>409440</v>
      </c>
      <c r="F51" s="76"/>
      <c r="G51" s="77"/>
      <c r="H51" s="78">
        <v>206964</v>
      </c>
      <c r="I51" s="76">
        <v>206964</v>
      </c>
      <c r="J51" s="76">
        <v>0</v>
      </c>
      <c r="K51" s="79">
        <v>0</v>
      </c>
      <c r="L51" s="77">
        <v>206552</v>
      </c>
      <c r="M51" s="76">
        <v>206552</v>
      </c>
      <c r="N51" s="76">
        <v>0</v>
      </c>
      <c r="O51" s="80">
        <v>0</v>
      </c>
    </row>
    <row r="52" spans="1:15" ht="13.8" x14ac:dyDescent="0.25">
      <c r="A52" s="92"/>
      <c r="B52" s="81" t="s">
        <v>19</v>
      </c>
      <c r="C52" s="74" t="s">
        <v>47</v>
      </c>
      <c r="D52" s="75"/>
      <c r="E52" s="76"/>
      <c r="F52" s="76"/>
      <c r="G52" s="77"/>
      <c r="H52" s="78"/>
      <c r="I52" s="76"/>
      <c r="J52" s="76"/>
      <c r="K52" s="79"/>
      <c r="L52" s="77"/>
      <c r="M52" s="76"/>
      <c r="N52" s="76"/>
      <c r="O52" s="80"/>
    </row>
    <row r="53" spans="1:15" ht="13.8" x14ac:dyDescent="0.25">
      <c r="A53" s="92"/>
      <c r="B53" s="81"/>
      <c r="C53" s="74" t="s">
        <v>129</v>
      </c>
      <c r="D53" s="75">
        <v>570</v>
      </c>
      <c r="E53" s="76">
        <v>570</v>
      </c>
      <c r="F53" s="76"/>
      <c r="G53" s="77"/>
      <c r="H53" s="78">
        <v>17</v>
      </c>
      <c r="I53" s="76">
        <v>17</v>
      </c>
      <c r="J53" s="76">
        <v>0</v>
      </c>
      <c r="K53" s="79">
        <v>0</v>
      </c>
      <c r="L53" s="77">
        <v>16</v>
      </c>
      <c r="M53" s="76">
        <v>16</v>
      </c>
      <c r="N53" s="76">
        <v>0</v>
      </c>
      <c r="O53" s="80">
        <v>0</v>
      </c>
    </row>
    <row r="54" spans="1:15" ht="13.8" x14ac:dyDescent="0.25">
      <c r="A54" s="92"/>
      <c r="B54" s="81"/>
      <c r="C54" s="84" t="s">
        <v>49</v>
      </c>
      <c r="D54" s="85">
        <f>SUM(D53)</f>
        <v>570</v>
      </c>
      <c r="E54" s="86">
        <f>SUM(E53)</f>
        <v>570</v>
      </c>
      <c r="F54" s="86">
        <f>SUM(F53)</f>
        <v>0</v>
      </c>
      <c r="G54" s="87">
        <f>SUM(G53)</f>
        <v>0</v>
      </c>
      <c r="H54" s="88">
        <v>17</v>
      </c>
      <c r="I54" s="86">
        <v>17</v>
      </c>
      <c r="J54" s="86">
        <v>0</v>
      </c>
      <c r="K54" s="89">
        <v>0</v>
      </c>
      <c r="L54" s="87">
        <f>SUM(L53)</f>
        <v>16</v>
      </c>
      <c r="M54" s="86">
        <f>SUM(M53)</f>
        <v>16</v>
      </c>
      <c r="N54" s="86">
        <f>SUM(N53)</f>
        <v>0</v>
      </c>
      <c r="O54" s="90">
        <f>SUM(O53)</f>
        <v>0</v>
      </c>
    </row>
    <row r="55" spans="1:15" ht="13.8" x14ac:dyDescent="0.25">
      <c r="A55" s="92"/>
      <c r="B55" s="81"/>
      <c r="C55" s="63" t="s">
        <v>18</v>
      </c>
      <c r="D55" s="95">
        <f>SUM(D49:D51)+D54</f>
        <v>548849</v>
      </c>
      <c r="E55" s="96">
        <f>SUM(E49:E51)+E54</f>
        <v>548849</v>
      </c>
      <c r="F55" s="96">
        <f>SUM(F49:F51)+F54</f>
        <v>0</v>
      </c>
      <c r="G55" s="97">
        <f>SUM(G49:G51)+G54</f>
        <v>0</v>
      </c>
      <c r="H55" s="98">
        <v>282408</v>
      </c>
      <c r="I55" s="96">
        <v>282408</v>
      </c>
      <c r="J55" s="96">
        <v>0</v>
      </c>
      <c r="K55" s="99">
        <v>0</v>
      </c>
      <c r="L55" s="97">
        <f>SUM(L49:L51)+L54</f>
        <v>281986</v>
      </c>
      <c r="M55" s="96">
        <f>SUM(M49:M51)+M54</f>
        <v>281986</v>
      </c>
      <c r="N55" s="96">
        <f>SUM(N49:N51)+N54</f>
        <v>0</v>
      </c>
      <c r="O55" s="100">
        <f>SUM(O49:O51)+O54</f>
        <v>0</v>
      </c>
    </row>
    <row r="56" spans="1:15" ht="13.8" x14ac:dyDescent="0.25">
      <c r="A56" s="92"/>
      <c r="B56" s="81"/>
      <c r="C56" s="74"/>
      <c r="D56" s="75"/>
      <c r="E56" s="76"/>
      <c r="F56" s="76"/>
      <c r="G56" s="77"/>
      <c r="H56" s="78"/>
      <c r="I56" s="76"/>
      <c r="J56" s="76"/>
      <c r="K56" s="79"/>
      <c r="L56" s="77"/>
      <c r="M56" s="76"/>
      <c r="N56" s="76"/>
      <c r="O56" s="80"/>
    </row>
    <row r="57" spans="1:15" ht="13.8" x14ac:dyDescent="0.25">
      <c r="A57" s="61">
        <v>104</v>
      </c>
      <c r="B57" s="81"/>
      <c r="C57" s="63" t="s">
        <v>177</v>
      </c>
      <c r="D57" s="64"/>
      <c r="E57" s="65"/>
      <c r="F57" s="65"/>
      <c r="G57" s="66"/>
      <c r="H57" s="67"/>
      <c r="I57" s="65"/>
      <c r="J57" s="65"/>
      <c r="K57" s="68"/>
      <c r="L57" s="66"/>
      <c r="M57" s="65"/>
      <c r="N57" s="65"/>
      <c r="O57" s="69"/>
    </row>
    <row r="58" spans="1:15" ht="13.8" x14ac:dyDescent="0.25">
      <c r="A58" s="72"/>
      <c r="B58" s="73" t="s">
        <v>8</v>
      </c>
      <c r="C58" s="74" t="s">
        <v>22</v>
      </c>
      <c r="D58" s="75">
        <v>69104</v>
      </c>
      <c r="E58" s="76">
        <v>69104</v>
      </c>
      <c r="F58" s="76"/>
      <c r="G58" s="77"/>
      <c r="H58" s="78">
        <v>71338</v>
      </c>
      <c r="I58" s="76">
        <v>71338</v>
      </c>
      <c r="J58" s="76">
        <v>0</v>
      </c>
      <c r="K58" s="79">
        <v>0</v>
      </c>
      <c r="L58" s="77">
        <v>70878</v>
      </c>
      <c r="M58" s="76">
        <v>70878</v>
      </c>
      <c r="N58" s="76">
        <v>0</v>
      </c>
      <c r="O58" s="80">
        <v>0</v>
      </c>
    </row>
    <row r="59" spans="1:15" ht="13.8" x14ac:dyDescent="0.25">
      <c r="A59" s="72"/>
      <c r="B59" s="73" t="s">
        <v>13</v>
      </c>
      <c r="C59" s="74" t="s">
        <v>52</v>
      </c>
      <c r="D59" s="75">
        <v>8930</v>
      </c>
      <c r="E59" s="76">
        <v>8930</v>
      </c>
      <c r="F59" s="76"/>
      <c r="G59" s="77"/>
      <c r="H59" s="78">
        <v>10208</v>
      </c>
      <c r="I59" s="76">
        <v>10208</v>
      </c>
      <c r="J59" s="76">
        <v>0</v>
      </c>
      <c r="K59" s="79">
        <v>0</v>
      </c>
      <c r="L59" s="77">
        <v>10208</v>
      </c>
      <c r="M59" s="76">
        <v>10208</v>
      </c>
      <c r="N59" s="76">
        <v>0</v>
      </c>
      <c r="O59" s="80">
        <v>0</v>
      </c>
    </row>
    <row r="60" spans="1:15" ht="13.8" x14ac:dyDescent="0.25">
      <c r="A60" s="92"/>
      <c r="B60" s="81" t="s">
        <v>14</v>
      </c>
      <c r="C60" s="74" t="s">
        <v>26</v>
      </c>
      <c r="D60" s="75">
        <v>30150</v>
      </c>
      <c r="E60" s="76">
        <v>30150</v>
      </c>
      <c r="F60" s="76"/>
      <c r="G60" s="77"/>
      <c r="H60" s="78">
        <v>60825</v>
      </c>
      <c r="I60" s="76">
        <v>60825</v>
      </c>
      <c r="J60" s="76">
        <v>0</v>
      </c>
      <c r="K60" s="79">
        <v>0</v>
      </c>
      <c r="L60" s="77">
        <v>60478</v>
      </c>
      <c r="M60" s="76">
        <v>60478</v>
      </c>
      <c r="N60" s="76">
        <v>0</v>
      </c>
      <c r="O60" s="80">
        <v>0</v>
      </c>
    </row>
    <row r="61" spans="1:15" ht="13.8" x14ac:dyDescent="0.25">
      <c r="A61" s="92"/>
      <c r="B61" s="81" t="s">
        <v>19</v>
      </c>
      <c r="C61" s="74" t="s">
        <v>47</v>
      </c>
      <c r="D61" s="75"/>
      <c r="E61" s="76"/>
      <c r="F61" s="76"/>
      <c r="G61" s="77"/>
      <c r="H61" s="78"/>
      <c r="I61" s="76"/>
      <c r="J61" s="76"/>
      <c r="K61" s="79"/>
      <c r="L61" s="77"/>
      <c r="M61" s="76"/>
      <c r="N61" s="76"/>
      <c r="O61" s="80"/>
    </row>
    <row r="62" spans="1:15" ht="13.8" x14ac:dyDescent="0.25">
      <c r="A62" s="92"/>
      <c r="B62" s="81"/>
      <c r="C62" s="74" t="s">
        <v>129</v>
      </c>
      <c r="D62" s="75">
        <v>5009</v>
      </c>
      <c r="E62" s="76">
        <v>5009</v>
      </c>
      <c r="F62" s="76"/>
      <c r="G62" s="77"/>
      <c r="H62" s="78">
        <v>6486</v>
      </c>
      <c r="I62" s="76">
        <v>6486</v>
      </c>
      <c r="J62" s="76">
        <v>0</v>
      </c>
      <c r="K62" s="79">
        <v>0</v>
      </c>
      <c r="L62" s="77">
        <v>6490</v>
      </c>
      <c r="M62" s="76">
        <v>6490</v>
      </c>
      <c r="N62" s="76">
        <v>0</v>
      </c>
      <c r="O62" s="80">
        <v>0</v>
      </c>
    </row>
    <row r="63" spans="1:15" ht="13.8" x14ac:dyDescent="0.25">
      <c r="A63" s="93"/>
      <c r="B63" s="94"/>
      <c r="C63" s="84" t="s">
        <v>49</v>
      </c>
      <c r="D63" s="85">
        <f t="shared" ref="D63:O63" si="3">SUM(D62)</f>
        <v>5009</v>
      </c>
      <c r="E63" s="86">
        <f t="shared" si="3"/>
        <v>5009</v>
      </c>
      <c r="F63" s="86">
        <f t="shared" si="3"/>
        <v>0</v>
      </c>
      <c r="G63" s="87">
        <f t="shared" si="3"/>
        <v>0</v>
      </c>
      <c r="H63" s="88">
        <v>6486</v>
      </c>
      <c r="I63" s="86">
        <v>6486</v>
      </c>
      <c r="J63" s="86">
        <v>0</v>
      </c>
      <c r="K63" s="89">
        <v>0</v>
      </c>
      <c r="L63" s="87">
        <f t="shared" si="3"/>
        <v>6490</v>
      </c>
      <c r="M63" s="86">
        <f t="shared" si="3"/>
        <v>6490</v>
      </c>
      <c r="N63" s="86">
        <f t="shared" si="3"/>
        <v>0</v>
      </c>
      <c r="O63" s="90">
        <f t="shared" si="3"/>
        <v>0</v>
      </c>
    </row>
    <row r="64" spans="1:15" ht="13.8" x14ac:dyDescent="0.25">
      <c r="A64" s="93"/>
      <c r="B64" s="81" t="s">
        <v>21</v>
      </c>
      <c r="C64" s="74" t="s">
        <v>20</v>
      </c>
      <c r="D64" s="85"/>
      <c r="E64" s="86"/>
      <c r="F64" s="86"/>
      <c r="G64" s="87"/>
      <c r="H64" s="88"/>
      <c r="I64" s="86"/>
      <c r="J64" s="86"/>
      <c r="K64" s="89"/>
      <c r="L64" s="87"/>
      <c r="M64" s="86"/>
      <c r="N64" s="86"/>
      <c r="O64" s="90"/>
    </row>
    <row r="65" spans="1:15" ht="13.8" x14ac:dyDescent="0.25">
      <c r="A65" s="93"/>
      <c r="B65" s="81"/>
      <c r="C65" s="74" t="s">
        <v>249</v>
      </c>
      <c r="D65" s="75">
        <v>599</v>
      </c>
      <c r="E65" s="76">
        <v>599</v>
      </c>
      <c r="F65" s="76"/>
      <c r="G65" s="77"/>
      <c r="H65" s="78">
        <v>0</v>
      </c>
      <c r="I65" s="76">
        <v>0</v>
      </c>
      <c r="J65" s="76">
        <v>0</v>
      </c>
      <c r="K65" s="79">
        <v>0</v>
      </c>
      <c r="L65" s="77">
        <v>0</v>
      </c>
      <c r="M65" s="76">
        <v>0</v>
      </c>
      <c r="N65" s="76">
        <v>0</v>
      </c>
      <c r="O65" s="80">
        <v>0</v>
      </c>
    </row>
    <row r="66" spans="1:15" ht="13.8" x14ac:dyDescent="0.25">
      <c r="A66" s="93"/>
      <c r="B66" s="81"/>
      <c r="C66" s="84" t="s">
        <v>121</v>
      </c>
      <c r="D66" s="85">
        <f t="shared" ref="D66:O66" si="4">SUM(D65:D65)</f>
        <v>599</v>
      </c>
      <c r="E66" s="86">
        <f t="shared" si="4"/>
        <v>599</v>
      </c>
      <c r="F66" s="86">
        <f t="shared" si="4"/>
        <v>0</v>
      </c>
      <c r="G66" s="87">
        <f t="shared" si="4"/>
        <v>0</v>
      </c>
      <c r="H66" s="88">
        <v>0</v>
      </c>
      <c r="I66" s="86">
        <v>0</v>
      </c>
      <c r="J66" s="86">
        <v>0</v>
      </c>
      <c r="K66" s="89">
        <v>0</v>
      </c>
      <c r="L66" s="87">
        <f t="shared" si="4"/>
        <v>0</v>
      </c>
      <c r="M66" s="86">
        <f t="shared" si="4"/>
        <v>0</v>
      </c>
      <c r="N66" s="86">
        <f t="shared" si="4"/>
        <v>0</v>
      </c>
      <c r="O66" s="90">
        <f t="shared" si="4"/>
        <v>0</v>
      </c>
    </row>
    <row r="67" spans="1:15" ht="13.8" x14ac:dyDescent="0.25">
      <c r="A67" s="92"/>
      <c r="B67" s="81"/>
      <c r="C67" s="63" t="s">
        <v>44</v>
      </c>
      <c r="D67" s="95">
        <f t="shared" ref="D67:O67" si="5">SUM(D58:D60)+D63+D66</f>
        <v>113792</v>
      </c>
      <c r="E67" s="96">
        <f t="shared" si="5"/>
        <v>113792</v>
      </c>
      <c r="F67" s="96">
        <f t="shared" si="5"/>
        <v>0</v>
      </c>
      <c r="G67" s="97">
        <f t="shared" si="5"/>
        <v>0</v>
      </c>
      <c r="H67" s="98">
        <v>148857</v>
      </c>
      <c r="I67" s="96">
        <v>148857</v>
      </c>
      <c r="J67" s="96">
        <v>0</v>
      </c>
      <c r="K67" s="99">
        <v>0</v>
      </c>
      <c r="L67" s="97">
        <f t="shared" si="5"/>
        <v>148054</v>
      </c>
      <c r="M67" s="96">
        <f t="shared" si="5"/>
        <v>148054</v>
      </c>
      <c r="N67" s="96">
        <f t="shared" si="5"/>
        <v>0</v>
      </c>
      <c r="O67" s="100">
        <f t="shared" si="5"/>
        <v>0</v>
      </c>
    </row>
    <row r="68" spans="1:15" ht="13.8" x14ac:dyDescent="0.25">
      <c r="A68" s="92"/>
      <c r="B68" s="81"/>
      <c r="C68" s="63"/>
      <c r="D68" s="64"/>
      <c r="E68" s="65"/>
      <c r="F68" s="65"/>
      <c r="G68" s="66"/>
      <c r="H68" s="67"/>
      <c r="I68" s="65"/>
      <c r="J68" s="65"/>
      <c r="K68" s="68"/>
      <c r="L68" s="66"/>
      <c r="M68" s="65"/>
      <c r="N68" s="65"/>
      <c r="O68" s="69"/>
    </row>
    <row r="69" spans="1:15" ht="13.8" x14ac:dyDescent="0.25">
      <c r="A69" s="92"/>
      <c r="B69" s="81"/>
      <c r="C69" s="63" t="s">
        <v>159</v>
      </c>
      <c r="D69" s="95">
        <f>SUM(D29,D55,D67,D46)</f>
        <v>1128031</v>
      </c>
      <c r="E69" s="96">
        <f>SUM(E29,E55,E67,E46)</f>
        <v>1128031</v>
      </c>
      <c r="F69" s="96">
        <f>SUM(F29,F55,F67,F46)</f>
        <v>0</v>
      </c>
      <c r="G69" s="97">
        <f>SUM(G29,G55,G67,G46)</f>
        <v>0</v>
      </c>
      <c r="H69" s="98">
        <v>904361</v>
      </c>
      <c r="I69" s="96">
        <v>904361</v>
      </c>
      <c r="J69" s="96">
        <v>0</v>
      </c>
      <c r="K69" s="99">
        <v>0</v>
      </c>
      <c r="L69" s="97">
        <f>SUM(L29,L55,L67,L46)</f>
        <v>898024</v>
      </c>
      <c r="M69" s="96">
        <f>SUM(M29,M55,M67,M46)</f>
        <v>898024</v>
      </c>
      <c r="N69" s="96">
        <f>SUM(N29,N55,N67,N46)</f>
        <v>0</v>
      </c>
      <c r="O69" s="100">
        <f>SUM(O29,O55,O67,O46)</f>
        <v>0</v>
      </c>
    </row>
    <row r="70" spans="1:15" ht="13.8" x14ac:dyDescent="0.25">
      <c r="A70" s="92"/>
      <c r="B70" s="81"/>
      <c r="C70" s="63"/>
      <c r="D70" s="64"/>
      <c r="E70" s="65"/>
      <c r="F70" s="65"/>
      <c r="G70" s="66"/>
      <c r="H70" s="67"/>
      <c r="I70" s="65"/>
      <c r="J70" s="65"/>
      <c r="K70" s="68"/>
      <c r="L70" s="66"/>
      <c r="M70" s="65"/>
      <c r="N70" s="65"/>
      <c r="O70" s="69"/>
    </row>
    <row r="71" spans="1:15" ht="13.8" x14ac:dyDescent="0.25">
      <c r="A71" s="61">
        <v>105</v>
      </c>
      <c r="B71" s="81"/>
      <c r="C71" s="63" t="s">
        <v>43</v>
      </c>
      <c r="D71" s="64"/>
      <c r="E71" s="65"/>
      <c r="F71" s="65"/>
      <c r="G71" s="66"/>
      <c r="H71" s="67"/>
      <c r="I71" s="65"/>
      <c r="J71" s="65"/>
      <c r="K71" s="68"/>
      <c r="L71" s="66"/>
      <c r="M71" s="65"/>
      <c r="N71" s="65"/>
      <c r="O71" s="69"/>
    </row>
    <row r="72" spans="1:15" ht="13.8" x14ac:dyDescent="0.25">
      <c r="A72" s="72"/>
      <c r="B72" s="73" t="s">
        <v>8</v>
      </c>
      <c r="C72" s="74" t="s">
        <v>22</v>
      </c>
      <c r="D72" s="75">
        <v>360517</v>
      </c>
      <c r="E72" s="76">
        <v>360517</v>
      </c>
      <c r="F72" s="76"/>
      <c r="G72" s="77"/>
      <c r="H72" s="78">
        <v>381108</v>
      </c>
      <c r="I72" s="76">
        <v>381108</v>
      </c>
      <c r="J72" s="76">
        <v>0</v>
      </c>
      <c r="K72" s="79">
        <v>0</v>
      </c>
      <c r="L72" s="77">
        <v>364175</v>
      </c>
      <c r="M72" s="76">
        <v>364175</v>
      </c>
      <c r="N72" s="76">
        <v>0</v>
      </c>
      <c r="O72" s="80">
        <v>0</v>
      </c>
    </row>
    <row r="73" spans="1:15" ht="13.8" x14ac:dyDescent="0.25">
      <c r="A73" s="72"/>
      <c r="B73" s="73" t="s">
        <v>13</v>
      </c>
      <c r="C73" s="74" t="s">
        <v>52</v>
      </c>
      <c r="D73" s="75">
        <v>50258</v>
      </c>
      <c r="E73" s="76">
        <v>50258</v>
      </c>
      <c r="F73" s="76"/>
      <c r="G73" s="77"/>
      <c r="H73" s="78">
        <v>52997</v>
      </c>
      <c r="I73" s="76">
        <v>52997</v>
      </c>
      <c r="J73" s="76">
        <v>0</v>
      </c>
      <c r="K73" s="79">
        <v>0</v>
      </c>
      <c r="L73" s="77">
        <v>48823</v>
      </c>
      <c r="M73" s="76">
        <v>48823</v>
      </c>
      <c r="N73" s="76">
        <v>0</v>
      </c>
      <c r="O73" s="80">
        <v>0</v>
      </c>
    </row>
    <row r="74" spans="1:15" ht="13.8" x14ac:dyDescent="0.25">
      <c r="A74" s="92"/>
      <c r="B74" s="81" t="s">
        <v>14</v>
      </c>
      <c r="C74" s="74" t="s">
        <v>26</v>
      </c>
      <c r="D74" s="75">
        <v>63522</v>
      </c>
      <c r="E74" s="76">
        <v>63522</v>
      </c>
      <c r="F74" s="76"/>
      <c r="G74" s="77"/>
      <c r="H74" s="78">
        <v>76154</v>
      </c>
      <c r="I74" s="76">
        <v>76154</v>
      </c>
      <c r="J74" s="76">
        <v>0</v>
      </c>
      <c r="K74" s="79">
        <v>0</v>
      </c>
      <c r="L74" s="77">
        <v>72177</v>
      </c>
      <c r="M74" s="76">
        <v>72177</v>
      </c>
      <c r="N74" s="76">
        <v>0</v>
      </c>
      <c r="O74" s="80">
        <v>0</v>
      </c>
    </row>
    <row r="75" spans="1:15" ht="13.8" x14ac:dyDescent="0.25">
      <c r="A75" s="92"/>
      <c r="B75" s="81" t="s">
        <v>19</v>
      </c>
      <c r="C75" s="74" t="s">
        <v>47</v>
      </c>
      <c r="D75" s="75"/>
      <c r="E75" s="76"/>
      <c r="F75" s="76"/>
      <c r="G75" s="77"/>
      <c r="H75" s="78"/>
      <c r="I75" s="76"/>
      <c r="J75" s="76"/>
      <c r="K75" s="79"/>
      <c r="L75" s="77"/>
      <c r="M75" s="76"/>
      <c r="N75" s="76"/>
      <c r="O75" s="80"/>
    </row>
    <row r="76" spans="1:15" ht="13.8" x14ac:dyDescent="0.25">
      <c r="A76" s="72"/>
      <c r="B76" s="103"/>
      <c r="C76" s="74" t="s">
        <v>0</v>
      </c>
      <c r="D76" s="75">
        <v>3000</v>
      </c>
      <c r="E76" s="76">
        <v>3000</v>
      </c>
      <c r="F76" s="76"/>
      <c r="G76" s="77"/>
      <c r="H76" s="78">
        <v>3000</v>
      </c>
      <c r="I76" s="76">
        <v>3000</v>
      </c>
      <c r="J76" s="76">
        <v>0</v>
      </c>
      <c r="K76" s="79">
        <v>0</v>
      </c>
      <c r="L76" s="77">
        <v>477</v>
      </c>
      <c r="M76" s="76">
        <v>477</v>
      </c>
      <c r="N76" s="76">
        <v>0</v>
      </c>
      <c r="O76" s="80">
        <v>0</v>
      </c>
    </row>
    <row r="77" spans="1:15" ht="13.8" x14ac:dyDescent="0.25">
      <c r="A77" s="92"/>
      <c r="B77" s="81"/>
      <c r="C77" s="74" t="s">
        <v>250</v>
      </c>
      <c r="D77" s="75">
        <v>3000</v>
      </c>
      <c r="E77" s="76">
        <v>3000</v>
      </c>
      <c r="F77" s="76"/>
      <c r="G77" s="77"/>
      <c r="H77" s="78">
        <v>3253</v>
      </c>
      <c r="I77" s="76">
        <v>3253</v>
      </c>
      <c r="J77" s="76">
        <v>0</v>
      </c>
      <c r="K77" s="79">
        <v>0</v>
      </c>
      <c r="L77" s="77">
        <v>1119</v>
      </c>
      <c r="M77" s="76">
        <v>1119</v>
      </c>
      <c r="N77" s="76">
        <v>0</v>
      </c>
      <c r="O77" s="80">
        <v>0</v>
      </c>
    </row>
    <row r="78" spans="1:15" ht="13.8" x14ac:dyDescent="0.25">
      <c r="A78" s="92"/>
      <c r="B78" s="81"/>
      <c r="C78" s="74" t="s">
        <v>251</v>
      </c>
      <c r="D78" s="75">
        <v>200</v>
      </c>
      <c r="E78" s="76">
        <v>200</v>
      </c>
      <c r="F78" s="76"/>
      <c r="G78" s="77"/>
      <c r="H78" s="78">
        <v>200</v>
      </c>
      <c r="I78" s="76">
        <v>200</v>
      </c>
      <c r="J78" s="76">
        <v>0</v>
      </c>
      <c r="K78" s="79">
        <v>0</v>
      </c>
      <c r="L78" s="77">
        <v>20</v>
      </c>
      <c r="M78" s="76">
        <v>20</v>
      </c>
      <c r="N78" s="76">
        <v>0</v>
      </c>
      <c r="O78" s="80">
        <v>0</v>
      </c>
    </row>
    <row r="79" spans="1:15" ht="13.8" x14ac:dyDescent="0.25">
      <c r="A79" s="92"/>
      <c r="B79" s="81"/>
      <c r="C79" s="74" t="s">
        <v>390</v>
      </c>
      <c r="D79" s="75"/>
      <c r="E79" s="76"/>
      <c r="F79" s="76"/>
      <c r="G79" s="77"/>
      <c r="H79" s="78">
        <v>2747</v>
      </c>
      <c r="I79" s="76">
        <v>2747</v>
      </c>
      <c r="J79" s="76">
        <v>0</v>
      </c>
      <c r="K79" s="79">
        <v>0</v>
      </c>
      <c r="L79" s="77">
        <v>2747</v>
      </c>
      <c r="M79" s="76">
        <v>2747</v>
      </c>
      <c r="N79" s="76">
        <v>0</v>
      </c>
      <c r="O79" s="80">
        <v>0</v>
      </c>
    </row>
    <row r="80" spans="1:15" ht="13.8" x14ac:dyDescent="0.25">
      <c r="A80" s="93"/>
      <c r="B80" s="94"/>
      <c r="C80" s="84" t="s">
        <v>49</v>
      </c>
      <c r="D80" s="85">
        <f>SUM(D76:D78)</f>
        <v>6200</v>
      </c>
      <c r="E80" s="86">
        <f>SUM(E76:E78)</f>
        <v>6200</v>
      </c>
      <c r="F80" s="86">
        <f>SUM(F76:F78)</f>
        <v>0</v>
      </c>
      <c r="G80" s="87">
        <f>SUM(G76:G78)</f>
        <v>0</v>
      </c>
      <c r="H80" s="88">
        <v>9200</v>
      </c>
      <c r="I80" s="86">
        <v>9200</v>
      </c>
      <c r="J80" s="86">
        <v>0</v>
      </c>
      <c r="K80" s="89">
        <v>0</v>
      </c>
      <c r="L80" s="87">
        <f>SUM(L76:L79)</f>
        <v>4363</v>
      </c>
      <c r="M80" s="86">
        <f>SUM(M76:M79)</f>
        <v>4363</v>
      </c>
      <c r="N80" s="86">
        <f>SUM(N76:N79)</f>
        <v>0</v>
      </c>
      <c r="O80" s="90">
        <f>SUM(O76:O79)</f>
        <v>0</v>
      </c>
    </row>
    <row r="81" spans="1:15" ht="13.8" x14ac:dyDescent="0.25">
      <c r="A81" s="93"/>
      <c r="B81" s="94"/>
      <c r="C81" s="84"/>
      <c r="D81" s="85"/>
      <c r="E81" s="86"/>
      <c r="F81" s="86"/>
      <c r="G81" s="87"/>
      <c r="H81" s="88"/>
      <c r="I81" s="86"/>
      <c r="J81" s="86"/>
      <c r="K81" s="89"/>
      <c r="L81" s="87"/>
      <c r="M81" s="86"/>
      <c r="N81" s="86"/>
      <c r="O81" s="90"/>
    </row>
    <row r="82" spans="1:15" ht="13.8" x14ac:dyDescent="0.25">
      <c r="A82" s="92"/>
      <c r="B82" s="81"/>
      <c r="C82" s="63" t="s">
        <v>12</v>
      </c>
      <c r="D82" s="64">
        <f>D72+D73+D74+D80</f>
        <v>480497</v>
      </c>
      <c r="E82" s="65">
        <f>E72+E73+E74+E80</f>
        <v>480497</v>
      </c>
      <c r="F82" s="65">
        <f>F72+F73+F74+F80</f>
        <v>0</v>
      </c>
      <c r="G82" s="66">
        <f>G72+G73+G74+G80</f>
        <v>0</v>
      </c>
      <c r="H82" s="67">
        <v>519459</v>
      </c>
      <c r="I82" s="65">
        <v>519459</v>
      </c>
      <c r="J82" s="65">
        <v>0</v>
      </c>
      <c r="K82" s="68">
        <v>0</v>
      </c>
      <c r="L82" s="66">
        <f>L72+L73+L74+L80</f>
        <v>489538</v>
      </c>
      <c r="M82" s="65">
        <f>M72+M73+M74+M80</f>
        <v>489538</v>
      </c>
      <c r="N82" s="65">
        <f>N72+N73+N74+N80</f>
        <v>0</v>
      </c>
      <c r="O82" s="69">
        <f>O72+O73+O74+O80</f>
        <v>0</v>
      </c>
    </row>
    <row r="83" spans="1:15" ht="14.4" x14ac:dyDescent="0.3">
      <c r="A83" s="92"/>
      <c r="B83" s="81"/>
      <c r="C83" s="104"/>
      <c r="D83" s="105"/>
      <c r="E83" s="106"/>
      <c r="F83" s="106"/>
      <c r="G83" s="107"/>
      <c r="H83" s="108"/>
      <c r="I83" s="106"/>
      <c r="J83" s="106"/>
      <c r="K83" s="109"/>
      <c r="L83" s="107"/>
      <c r="M83" s="106"/>
      <c r="N83" s="106"/>
      <c r="O83" s="110"/>
    </row>
    <row r="84" spans="1:15" ht="13.8" x14ac:dyDescent="0.25">
      <c r="A84" s="61">
        <v>106</v>
      </c>
      <c r="B84" s="81"/>
      <c r="C84" s="63" t="s">
        <v>30</v>
      </c>
      <c r="D84" s="64"/>
      <c r="E84" s="65"/>
      <c r="F84" s="65"/>
      <c r="G84" s="66"/>
      <c r="H84" s="67"/>
      <c r="I84" s="65"/>
      <c r="J84" s="65"/>
      <c r="K84" s="68"/>
      <c r="L84" s="66"/>
      <c r="M84" s="65"/>
      <c r="N84" s="65"/>
      <c r="O84" s="69"/>
    </row>
    <row r="85" spans="1:15" ht="14.4" x14ac:dyDescent="0.3">
      <c r="A85" s="92"/>
      <c r="B85" s="81" t="s">
        <v>8</v>
      </c>
      <c r="C85" s="74" t="s">
        <v>22</v>
      </c>
      <c r="D85" s="105"/>
      <c r="E85" s="106"/>
      <c r="F85" s="106"/>
      <c r="G85" s="107"/>
      <c r="H85" s="108"/>
      <c r="I85" s="106"/>
      <c r="J85" s="106"/>
      <c r="K85" s="109"/>
      <c r="L85" s="107"/>
      <c r="M85" s="106"/>
      <c r="N85" s="106"/>
      <c r="O85" s="110"/>
    </row>
    <row r="86" spans="1:15" ht="13.8" x14ac:dyDescent="0.25">
      <c r="A86" s="92"/>
      <c r="B86" s="81"/>
      <c r="C86" s="74" t="s">
        <v>160</v>
      </c>
      <c r="D86" s="75">
        <v>34265</v>
      </c>
      <c r="E86" s="76">
        <v>34265</v>
      </c>
      <c r="F86" s="76"/>
      <c r="G86" s="77"/>
      <c r="H86" s="78">
        <v>38724</v>
      </c>
      <c r="I86" s="76">
        <v>38724</v>
      </c>
      <c r="J86" s="76">
        <v>0</v>
      </c>
      <c r="K86" s="79">
        <v>0</v>
      </c>
      <c r="L86" s="77">
        <v>37999</v>
      </c>
      <c r="M86" s="76">
        <v>37999</v>
      </c>
      <c r="N86" s="76">
        <v>0</v>
      </c>
      <c r="O86" s="80">
        <v>0</v>
      </c>
    </row>
    <row r="87" spans="1:15" ht="13.8" x14ac:dyDescent="0.25">
      <c r="A87" s="92"/>
      <c r="B87" s="81"/>
      <c r="C87" s="102" t="s">
        <v>225</v>
      </c>
      <c r="D87" s="75">
        <v>26831</v>
      </c>
      <c r="E87" s="76">
        <v>26831</v>
      </c>
      <c r="F87" s="76"/>
      <c r="G87" s="77"/>
      <c r="H87" s="78">
        <v>26831</v>
      </c>
      <c r="I87" s="76">
        <v>26831</v>
      </c>
      <c r="J87" s="76">
        <v>0</v>
      </c>
      <c r="K87" s="79">
        <v>0</v>
      </c>
      <c r="L87" s="77">
        <v>24807</v>
      </c>
      <c r="M87" s="76">
        <v>24807</v>
      </c>
      <c r="N87" s="76">
        <v>0</v>
      </c>
      <c r="O87" s="80">
        <v>0</v>
      </c>
    </row>
    <row r="88" spans="1:15" ht="13.8" x14ac:dyDescent="0.25">
      <c r="A88" s="92"/>
      <c r="B88" s="81"/>
      <c r="C88" s="102" t="s">
        <v>161</v>
      </c>
      <c r="D88" s="75">
        <v>11387</v>
      </c>
      <c r="E88" s="76"/>
      <c r="F88" s="76">
        <v>11387</v>
      </c>
      <c r="G88" s="77"/>
      <c r="H88" s="78">
        <v>11420</v>
      </c>
      <c r="I88" s="76">
        <v>0</v>
      </c>
      <c r="J88" s="76">
        <v>11420</v>
      </c>
      <c r="K88" s="79">
        <v>0</v>
      </c>
      <c r="L88" s="77">
        <v>11419</v>
      </c>
      <c r="M88" s="76">
        <v>0</v>
      </c>
      <c r="N88" s="76">
        <v>11419</v>
      </c>
      <c r="O88" s="80">
        <v>0</v>
      </c>
    </row>
    <row r="89" spans="1:15" ht="13.8" x14ac:dyDescent="0.25">
      <c r="A89" s="92"/>
      <c r="B89" s="81"/>
      <c r="C89" s="102" t="s">
        <v>162</v>
      </c>
      <c r="D89" s="75">
        <v>44410</v>
      </c>
      <c r="E89" s="76">
        <v>44410</v>
      </c>
      <c r="F89" s="76"/>
      <c r="G89" s="77"/>
      <c r="H89" s="78">
        <v>44410</v>
      </c>
      <c r="I89" s="76">
        <v>44410</v>
      </c>
      <c r="J89" s="76">
        <v>0</v>
      </c>
      <c r="K89" s="79">
        <v>0</v>
      </c>
      <c r="L89" s="77">
        <v>37031</v>
      </c>
      <c r="M89" s="76">
        <v>37031</v>
      </c>
      <c r="N89" s="76">
        <v>0</v>
      </c>
      <c r="O89" s="80">
        <v>0</v>
      </c>
    </row>
    <row r="90" spans="1:15" ht="13.8" x14ac:dyDescent="0.25">
      <c r="A90" s="92"/>
      <c r="B90" s="81"/>
      <c r="C90" s="74" t="s">
        <v>252</v>
      </c>
      <c r="D90" s="75">
        <v>2845</v>
      </c>
      <c r="E90" s="76">
        <v>2845</v>
      </c>
      <c r="F90" s="76"/>
      <c r="G90" s="77"/>
      <c r="H90" s="78">
        <v>2845</v>
      </c>
      <c r="I90" s="76">
        <v>2845</v>
      </c>
      <c r="J90" s="76">
        <v>0</v>
      </c>
      <c r="K90" s="79">
        <v>0</v>
      </c>
      <c r="L90" s="77">
        <v>0</v>
      </c>
      <c r="M90" s="76">
        <v>0</v>
      </c>
      <c r="N90" s="76">
        <v>0</v>
      </c>
      <c r="O90" s="80">
        <v>0</v>
      </c>
    </row>
    <row r="91" spans="1:15" ht="13.8" x14ac:dyDescent="0.25">
      <c r="A91" s="92"/>
      <c r="B91" s="81"/>
      <c r="C91" s="102" t="s">
        <v>384</v>
      </c>
      <c r="D91" s="75"/>
      <c r="E91" s="76"/>
      <c r="F91" s="76"/>
      <c r="G91" s="77"/>
      <c r="H91" s="78">
        <v>32557</v>
      </c>
      <c r="I91" s="76">
        <v>32557</v>
      </c>
      <c r="J91" s="76">
        <v>0</v>
      </c>
      <c r="K91" s="79">
        <v>0</v>
      </c>
      <c r="L91" s="77">
        <v>31555</v>
      </c>
      <c r="M91" s="76">
        <v>31555</v>
      </c>
      <c r="N91" s="76">
        <v>0</v>
      </c>
      <c r="O91" s="80">
        <v>0</v>
      </c>
    </row>
    <row r="92" spans="1:15" ht="13.8" x14ac:dyDescent="0.25">
      <c r="A92" s="92"/>
      <c r="B92" s="81"/>
      <c r="C92" s="102"/>
      <c r="D92" s="75"/>
      <c r="E92" s="76"/>
      <c r="F92" s="76"/>
      <c r="G92" s="77"/>
      <c r="H92" s="78"/>
      <c r="I92" s="76"/>
      <c r="J92" s="76"/>
      <c r="K92" s="79"/>
      <c r="L92" s="77"/>
      <c r="M92" s="76"/>
      <c r="N92" s="76"/>
      <c r="O92" s="80"/>
    </row>
    <row r="93" spans="1:15" ht="14.4" x14ac:dyDescent="0.3">
      <c r="A93" s="92"/>
      <c r="B93" s="81"/>
      <c r="C93" s="104" t="s">
        <v>33</v>
      </c>
      <c r="D93" s="105">
        <f t="shared" ref="D93:O93" si="6">SUM(D86:D92)</f>
        <v>119738</v>
      </c>
      <c r="E93" s="106">
        <f t="shared" si="6"/>
        <v>108351</v>
      </c>
      <c r="F93" s="106">
        <f t="shared" si="6"/>
        <v>11387</v>
      </c>
      <c r="G93" s="107">
        <f t="shared" si="6"/>
        <v>0</v>
      </c>
      <c r="H93" s="108">
        <v>156787</v>
      </c>
      <c r="I93" s="106">
        <v>145367</v>
      </c>
      <c r="J93" s="106">
        <v>11420</v>
      </c>
      <c r="K93" s="109">
        <v>0</v>
      </c>
      <c r="L93" s="107">
        <f t="shared" si="6"/>
        <v>142811</v>
      </c>
      <c r="M93" s="106">
        <f t="shared" si="6"/>
        <v>131392</v>
      </c>
      <c r="N93" s="106">
        <f t="shared" si="6"/>
        <v>11419</v>
      </c>
      <c r="O93" s="110">
        <f t="shared" si="6"/>
        <v>0</v>
      </c>
    </row>
    <row r="94" spans="1:15" ht="14.4" x14ac:dyDescent="0.3">
      <c r="A94" s="92"/>
      <c r="B94" s="81"/>
      <c r="C94" s="104"/>
      <c r="D94" s="105"/>
      <c r="E94" s="106"/>
      <c r="F94" s="106"/>
      <c r="G94" s="107"/>
      <c r="H94" s="108"/>
      <c r="I94" s="106"/>
      <c r="J94" s="106"/>
      <c r="K94" s="109"/>
      <c r="L94" s="107"/>
      <c r="M94" s="106"/>
      <c r="N94" s="106"/>
      <c r="O94" s="110"/>
    </row>
    <row r="95" spans="1:15" ht="14.4" x14ac:dyDescent="0.3">
      <c r="A95" s="92"/>
      <c r="B95" s="81" t="s">
        <v>13</v>
      </c>
      <c r="C95" s="74" t="s">
        <v>52</v>
      </c>
      <c r="D95" s="105"/>
      <c r="E95" s="106"/>
      <c r="F95" s="106"/>
      <c r="G95" s="107"/>
      <c r="H95" s="108"/>
      <c r="I95" s="106"/>
      <c r="J95" s="106"/>
      <c r="K95" s="109"/>
      <c r="L95" s="107"/>
      <c r="M95" s="106"/>
      <c r="N95" s="106"/>
      <c r="O95" s="110"/>
    </row>
    <row r="96" spans="1:15" ht="13.8" x14ac:dyDescent="0.25">
      <c r="A96" s="92"/>
      <c r="B96" s="81"/>
      <c r="C96" s="74" t="s">
        <v>160</v>
      </c>
      <c r="D96" s="75">
        <v>4344</v>
      </c>
      <c r="E96" s="76">
        <v>4344</v>
      </c>
      <c r="F96" s="76"/>
      <c r="G96" s="77"/>
      <c r="H96" s="78">
        <v>4785</v>
      </c>
      <c r="I96" s="76">
        <v>4785</v>
      </c>
      <c r="J96" s="76">
        <v>0</v>
      </c>
      <c r="K96" s="79">
        <v>0</v>
      </c>
      <c r="L96" s="77">
        <v>4509</v>
      </c>
      <c r="M96" s="76">
        <v>4509</v>
      </c>
      <c r="N96" s="76">
        <v>0</v>
      </c>
      <c r="O96" s="80">
        <v>0</v>
      </c>
    </row>
    <row r="97" spans="1:15" ht="13.8" x14ac:dyDescent="0.25">
      <c r="A97" s="92"/>
      <c r="B97" s="81"/>
      <c r="C97" s="102" t="s">
        <v>225</v>
      </c>
      <c r="D97" s="75">
        <v>3532</v>
      </c>
      <c r="E97" s="76">
        <v>3532</v>
      </c>
      <c r="F97" s="76"/>
      <c r="G97" s="77"/>
      <c r="H97" s="78">
        <v>3532</v>
      </c>
      <c r="I97" s="76">
        <v>3532</v>
      </c>
      <c r="J97" s="76">
        <v>0</v>
      </c>
      <c r="K97" s="79">
        <v>0</v>
      </c>
      <c r="L97" s="77">
        <v>2644</v>
      </c>
      <c r="M97" s="76">
        <v>2644</v>
      </c>
      <c r="N97" s="76">
        <v>0</v>
      </c>
      <c r="O97" s="80">
        <v>0</v>
      </c>
    </row>
    <row r="98" spans="1:15" ht="13.8" x14ac:dyDescent="0.25">
      <c r="A98" s="92"/>
      <c r="B98" s="81"/>
      <c r="C98" s="102" t="s">
        <v>161</v>
      </c>
      <c r="D98" s="75">
        <v>1442</v>
      </c>
      <c r="E98" s="76"/>
      <c r="F98" s="76">
        <v>1442</v>
      </c>
      <c r="G98" s="77"/>
      <c r="H98" s="78">
        <v>1442</v>
      </c>
      <c r="I98" s="76">
        <v>0</v>
      </c>
      <c r="J98" s="76">
        <v>1442</v>
      </c>
      <c r="K98" s="79">
        <v>0</v>
      </c>
      <c r="L98" s="77">
        <v>1337</v>
      </c>
      <c r="M98" s="76">
        <v>0</v>
      </c>
      <c r="N98" s="76">
        <v>1337</v>
      </c>
      <c r="O98" s="80">
        <v>0</v>
      </c>
    </row>
    <row r="99" spans="1:15" ht="13.8" x14ac:dyDescent="0.25">
      <c r="A99" s="92"/>
      <c r="B99" s="81"/>
      <c r="C99" s="102" t="s">
        <v>163</v>
      </c>
      <c r="D99" s="75">
        <v>6668</v>
      </c>
      <c r="E99" s="76">
        <v>6668</v>
      </c>
      <c r="F99" s="76"/>
      <c r="G99" s="77"/>
      <c r="H99" s="78">
        <v>6668</v>
      </c>
      <c r="I99" s="76">
        <v>6668</v>
      </c>
      <c r="J99" s="76">
        <v>0</v>
      </c>
      <c r="K99" s="79">
        <v>0</v>
      </c>
      <c r="L99" s="77">
        <v>6157</v>
      </c>
      <c r="M99" s="76">
        <v>6157</v>
      </c>
      <c r="N99" s="76">
        <v>0</v>
      </c>
      <c r="O99" s="80">
        <v>0</v>
      </c>
    </row>
    <row r="100" spans="1:15" ht="13.8" x14ac:dyDescent="0.25">
      <c r="A100" s="92"/>
      <c r="B100" s="81"/>
      <c r="C100" s="74" t="s">
        <v>252</v>
      </c>
      <c r="D100" s="75">
        <v>555</v>
      </c>
      <c r="E100" s="76">
        <v>555</v>
      </c>
      <c r="F100" s="76"/>
      <c r="G100" s="77"/>
      <c r="H100" s="78">
        <v>555</v>
      </c>
      <c r="I100" s="76">
        <v>555</v>
      </c>
      <c r="J100" s="76">
        <v>0</v>
      </c>
      <c r="K100" s="79">
        <v>0</v>
      </c>
      <c r="L100" s="77">
        <v>0</v>
      </c>
      <c r="M100" s="76">
        <v>0</v>
      </c>
      <c r="N100" s="76">
        <v>0</v>
      </c>
      <c r="O100" s="80">
        <v>0</v>
      </c>
    </row>
    <row r="101" spans="1:15" ht="13.8" x14ac:dyDescent="0.25">
      <c r="A101" s="92"/>
      <c r="B101" s="81"/>
      <c r="C101" s="102" t="s">
        <v>384</v>
      </c>
      <c r="D101" s="75"/>
      <c r="E101" s="76"/>
      <c r="F101" s="76"/>
      <c r="G101" s="77"/>
      <c r="H101" s="78">
        <v>4110</v>
      </c>
      <c r="I101" s="76">
        <v>4110</v>
      </c>
      <c r="J101" s="76">
        <v>0</v>
      </c>
      <c r="K101" s="79">
        <v>0</v>
      </c>
      <c r="L101" s="77">
        <v>4109</v>
      </c>
      <c r="M101" s="76">
        <v>4109</v>
      </c>
      <c r="N101" s="76">
        <v>0</v>
      </c>
      <c r="O101" s="80">
        <v>0</v>
      </c>
    </row>
    <row r="102" spans="1:15" ht="13.8" x14ac:dyDescent="0.25">
      <c r="A102" s="92"/>
      <c r="B102" s="81"/>
      <c r="C102" s="102"/>
      <c r="D102" s="75"/>
      <c r="E102" s="76"/>
      <c r="F102" s="76"/>
      <c r="G102" s="77"/>
      <c r="H102" s="78"/>
      <c r="I102" s="76"/>
      <c r="J102" s="76"/>
      <c r="K102" s="79"/>
      <c r="L102" s="77"/>
      <c r="M102" s="76"/>
      <c r="N102" s="76"/>
      <c r="O102" s="80"/>
    </row>
    <row r="103" spans="1:15" ht="14.4" x14ac:dyDescent="0.3">
      <c r="A103" s="92"/>
      <c r="B103" s="81"/>
      <c r="C103" s="104" t="s">
        <v>34</v>
      </c>
      <c r="D103" s="105">
        <f t="shared" ref="D103:O103" si="7">SUM(D96:D102)</f>
        <v>16541</v>
      </c>
      <c r="E103" s="106">
        <f t="shared" si="7"/>
        <v>15099</v>
      </c>
      <c r="F103" s="106">
        <f t="shared" si="7"/>
        <v>1442</v>
      </c>
      <c r="G103" s="107">
        <f t="shared" si="7"/>
        <v>0</v>
      </c>
      <c r="H103" s="108">
        <v>21092</v>
      </c>
      <c r="I103" s="106">
        <v>19650</v>
      </c>
      <c r="J103" s="106">
        <v>1442</v>
      </c>
      <c r="K103" s="109">
        <v>0</v>
      </c>
      <c r="L103" s="107">
        <f t="shared" si="7"/>
        <v>18756</v>
      </c>
      <c r="M103" s="106">
        <f t="shared" si="7"/>
        <v>17419</v>
      </c>
      <c r="N103" s="106">
        <f t="shared" si="7"/>
        <v>1337</v>
      </c>
      <c r="O103" s="110">
        <f t="shared" si="7"/>
        <v>0</v>
      </c>
    </row>
    <row r="104" spans="1:15" ht="14.4" x14ac:dyDescent="0.3">
      <c r="A104" s="92"/>
      <c r="B104" s="81"/>
      <c r="C104" s="104"/>
      <c r="D104" s="105"/>
      <c r="E104" s="106"/>
      <c r="F104" s="106"/>
      <c r="G104" s="107"/>
      <c r="H104" s="108"/>
      <c r="I104" s="106"/>
      <c r="J104" s="106"/>
      <c r="K104" s="109"/>
      <c r="L104" s="107"/>
      <c r="M104" s="106"/>
      <c r="N104" s="106"/>
      <c r="O104" s="110"/>
    </row>
    <row r="105" spans="1:15" ht="14.4" x14ac:dyDescent="0.3">
      <c r="A105" s="92"/>
      <c r="B105" s="81" t="s">
        <v>14</v>
      </c>
      <c r="C105" s="74" t="s">
        <v>26</v>
      </c>
      <c r="D105" s="105"/>
      <c r="E105" s="106"/>
      <c r="F105" s="106"/>
      <c r="G105" s="107"/>
      <c r="H105" s="108"/>
      <c r="I105" s="106"/>
      <c r="J105" s="106"/>
      <c r="K105" s="109"/>
      <c r="L105" s="107"/>
      <c r="M105" s="106"/>
      <c r="N105" s="106"/>
      <c r="O105" s="110"/>
    </row>
    <row r="106" spans="1:15" ht="13.8" x14ac:dyDescent="0.25">
      <c r="A106" s="92"/>
      <c r="B106" s="13"/>
      <c r="C106" s="74" t="s">
        <v>31</v>
      </c>
      <c r="D106" s="75">
        <v>2000</v>
      </c>
      <c r="E106" s="76"/>
      <c r="F106" s="76">
        <v>2000</v>
      </c>
      <c r="G106" s="77"/>
      <c r="H106" s="78">
        <v>2000</v>
      </c>
      <c r="I106" s="76">
        <v>0</v>
      </c>
      <c r="J106" s="76">
        <v>2000</v>
      </c>
      <c r="K106" s="79">
        <v>0</v>
      </c>
      <c r="L106" s="77">
        <v>1855</v>
      </c>
      <c r="M106" s="76">
        <v>0</v>
      </c>
      <c r="N106" s="76">
        <v>1855</v>
      </c>
      <c r="O106" s="80">
        <v>0</v>
      </c>
    </row>
    <row r="107" spans="1:15" ht="13.8" x14ac:dyDescent="0.25">
      <c r="A107" s="92"/>
      <c r="B107" s="81"/>
      <c r="C107" s="74" t="s">
        <v>79</v>
      </c>
      <c r="D107" s="75">
        <v>2400</v>
      </c>
      <c r="E107" s="76">
        <v>2400</v>
      </c>
      <c r="F107" s="76"/>
      <c r="G107" s="77"/>
      <c r="H107" s="78">
        <v>2473</v>
      </c>
      <c r="I107" s="76">
        <v>2473</v>
      </c>
      <c r="J107" s="76">
        <v>0</v>
      </c>
      <c r="K107" s="79">
        <v>0</v>
      </c>
      <c r="L107" s="77">
        <v>2472</v>
      </c>
      <c r="M107" s="76">
        <v>2472</v>
      </c>
      <c r="N107" s="76">
        <v>0</v>
      </c>
      <c r="O107" s="80">
        <v>0</v>
      </c>
    </row>
    <row r="108" spans="1:15" ht="13.8" x14ac:dyDescent="0.25">
      <c r="A108" s="92"/>
      <c r="B108" s="81"/>
      <c r="C108" s="74" t="s">
        <v>123</v>
      </c>
      <c r="D108" s="75">
        <v>1350</v>
      </c>
      <c r="E108" s="76">
        <v>1350</v>
      </c>
      <c r="F108" s="76"/>
      <c r="G108" s="77"/>
      <c r="H108" s="78">
        <v>1350</v>
      </c>
      <c r="I108" s="76">
        <v>1350</v>
      </c>
      <c r="J108" s="76">
        <v>0</v>
      </c>
      <c r="K108" s="79">
        <v>0</v>
      </c>
      <c r="L108" s="77">
        <v>1219</v>
      </c>
      <c r="M108" s="76">
        <v>1219</v>
      </c>
      <c r="N108" s="76">
        <v>0</v>
      </c>
      <c r="O108" s="80">
        <v>0</v>
      </c>
    </row>
    <row r="109" spans="1:15" ht="13.8" x14ac:dyDescent="0.25">
      <c r="A109" s="92"/>
      <c r="B109" s="81"/>
      <c r="C109" s="74" t="s">
        <v>124</v>
      </c>
      <c r="D109" s="75">
        <v>1700</v>
      </c>
      <c r="E109" s="76">
        <v>1700</v>
      </c>
      <c r="F109" s="76"/>
      <c r="G109" s="77"/>
      <c r="H109" s="78">
        <v>0</v>
      </c>
      <c r="I109" s="76">
        <v>0</v>
      </c>
      <c r="J109" s="76">
        <v>0</v>
      </c>
      <c r="K109" s="79">
        <v>0</v>
      </c>
      <c r="L109" s="77">
        <v>0</v>
      </c>
      <c r="M109" s="76">
        <v>0</v>
      </c>
      <c r="N109" s="76">
        <v>0</v>
      </c>
      <c r="O109" s="80">
        <v>0</v>
      </c>
    </row>
    <row r="110" spans="1:15" ht="13.8" x14ac:dyDescent="0.25">
      <c r="A110" s="92"/>
      <c r="B110" s="81"/>
      <c r="C110" s="74" t="s">
        <v>125</v>
      </c>
      <c r="D110" s="75">
        <v>15000</v>
      </c>
      <c r="E110" s="76">
        <v>15000</v>
      </c>
      <c r="F110" s="76"/>
      <c r="G110" s="77"/>
      <c r="H110" s="78">
        <v>21000</v>
      </c>
      <c r="I110" s="76">
        <v>21000</v>
      </c>
      <c r="J110" s="76">
        <v>0</v>
      </c>
      <c r="K110" s="79">
        <v>0</v>
      </c>
      <c r="L110" s="77">
        <v>19887</v>
      </c>
      <c r="M110" s="76">
        <v>19887</v>
      </c>
      <c r="N110" s="76">
        <v>0</v>
      </c>
      <c r="O110" s="80">
        <v>0</v>
      </c>
    </row>
    <row r="111" spans="1:15" ht="13.8" x14ac:dyDescent="0.25">
      <c r="A111" s="92"/>
      <c r="B111" s="81"/>
      <c r="C111" s="74" t="s">
        <v>145</v>
      </c>
      <c r="D111" s="75">
        <v>30000</v>
      </c>
      <c r="E111" s="76">
        <v>30000</v>
      </c>
      <c r="F111" s="76"/>
      <c r="G111" s="77"/>
      <c r="H111" s="78">
        <v>37775</v>
      </c>
      <c r="I111" s="76">
        <v>37775</v>
      </c>
      <c r="J111" s="76">
        <v>0</v>
      </c>
      <c r="K111" s="79">
        <v>0</v>
      </c>
      <c r="L111" s="77">
        <v>37772</v>
      </c>
      <c r="M111" s="76">
        <v>37772</v>
      </c>
      <c r="N111" s="76">
        <v>0</v>
      </c>
      <c r="O111" s="80">
        <v>0</v>
      </c>
    </row>
    <row r="112" spans="1:15" ht="13.8" x14ac:dyDescent="0.25">
      <c r="A112" s="92"/>
      <c r="B112" s="81"/>
      <c r="C112" s="74" t="s">
        <v>254</v>
      </c>
      <c r="D112" s="75">
        <v>5000</v>
      </c>
      <c r="E112" s="76">
        <v>5000</v>
      </c>
      <c r="F112" s="76"/>
      <c r="G112" s="77"/>
      <c r="H112" s="78">
        <v>0</v>
      </c>
      <c r="I112" s="76">
        <v>0</v>
      </c>
      <c r="J112" s="76">
        <v>0</v>
      </c>
      <c r="K112" s="79">
        <v>0</v>
      </c>
      <c r="L112" s="77">
        <v>0</v>
      </c>
      <c r="M112" s="76">
        <v>0</v>
      </c>
      <c r="N112" s="76">
        <v>0</v>
      </c>
      <c r="O112" s="80">
        <v>0</v>
      </c>
    </row>
    <row r="113" spans="1:15" ht="13.8" x14ac:dyDescent="0.25">
      <c r="A113" s="92"/>
      <c r="B113" s="81"/>
      <c r="C113" s="74" t="s">
        <v>253</v>
      </c>
      <c r="D113" s="75">
        <v>6000</v>
      </c>
      <c r="E113" s="76">
        <v>6000</v>
      </c>
      <c r="F113" s="76"/>
      <c r="G113" s="77"/>
      <c r="H113" s="78">
        <v>4310</v>
      </c>
      <c r="I113" s="76">
        <v>4310</v>
      </c>
      <c r="J113" s="76">
        <v>0</v>
      </c>
      <c r="K113" s="79">
        <v>0</v>
      </c>
      <c r="L113" s="77">
        <v>4307</v>
      </c>
      <c r="M113" s="76">
        <v>4307</v>
      </c>
      <c r="N113" s="76">
        <v>0</v>
      </c>
      <c r="O113" s="80">
        <v>0</v>
      </c>
    </row>
    <row r="114" spans="1:15" ht="13.8" x14ac:dyDescent="0.25">
      <c r="A114" s="72"/>
      <c r="B114" s="103"/>
      <c r="C114" s="74" t="s">
        <v>255</v>
      </c>
      <c r="D114" s="75">
        <v>6000</v>
      </c>
      <c r="E114" s="76">
        <v>6000</v>
      </c>
      <c r="F114" s="76"/>
      <c r="G114" s="77"/>
      <c r="H114" s="78">
        <v>7000</v>
      </c>
      <c r="I114" s="76">
        <v>7000</v>
      </c>
      <c r="J114" s="76">
        <v>0</v>
      </c>
      <c r="K114" s="79">
        <v>0</v>
      </c>
      <c r="L114" s="77">
        <v>6688</v>
      </c>
      <c r="M114" s="76">
        <v>6688</v>
      </c>
      <c r="N114" s="76">
        <v>0</v>
      </c>
      <c r="O114" s="80">
        <v>0</v>
      </c>
    </row>
    <row r="115" spans="1:15" ht="13.8" x14ac:dyDescent="0.25">
      <c r="A115" s="92"/>
      <c r="B115" s="81"/>
      <c r="C115" s="74" t="s">
        <v>256</v>
      </c>
      <c r="D115" s="75">
        <v>40000</v>
      </c>
      <c r="E115" s="76">
        <v>40000</v>
      </c>
      <c r="F115" s="76"/>
      <c r="G115" s="77"/>
      <c r="H115" s="78">
        <v>64540</v>
      </c>
      <c r="I115" s="76">
        <v>64540</v>
      </c>
      <c r="J115" s="76">
        <v>0</v>
      </c>
      <c r="K115" s="79">
        <v>0</v>
      </c>
      <c r="L115" s="77">
        <v>60576</v>
      </c>
      <c r="M115" s="76">
        <v>60576</v>
      </c>
      <c r="N115" s="76">
        <v>0</v>
      </c>
      <c r="O115" s="80">
        <v>0</v>
      </c>
    </row>
    <row r="116" spans="1:15" ht="13.8" x14ac:dyDescent="0.25">
      <c r="A116" s="92"/>
      <c r="B116" s="81"/>
      <c r="C116" s="74" t="s">
        <v>257</v>
      </c>
      <c r="D116" s="75">
        <v>20000</v>
      </c>
      <c r="E116" s="76">
        <v>20000</v>
      </c>
      <c r="F116" s="76"/>
      <c r="G116" s="77"/>
      <c r="H116" s="78">
        <v>20000</v>
      </c>
      <c r="I116" s="76">
        <v>20000</v>
      </c>
      <c r="J116" s="76">
        <v>0</v>
      </c>
      <c r="K116" s="79">
        <v>0</v>
      </c>
      <c r="L116" s="77">
        <v>12220</v>
      </c>
      <c r="M116" s="76">
        <v>12220</v>
      </c>
      <c r="N116" s="76">
        <v>0</v>
      </c>
      <c r="O116" s="80">
        <v>0</v>
      </c>
    </row>
    <row r="117" spans="1:15" ht="27.6" x14ac:dyDescent="0.25">
      <c r="A117" s="92"/>
      <c r="B117" s="81"/>
      <c r="C117" s="102" t="s">
        <v>258</v>
      </c>
      <c r="D117" s="75">
        <v>15000</v>
      </c>
      <c r="E117" s="76">
        <v>15000</v>
      </c>
      <c r="F117" s="76"/>
      <c r="G117" s="77"/>
      <c r="H117" s="78">
        <v>17665</v>
      </c>
      <c r="I117" s="76">
        <v>17665</v>
      </c>
      <c r="J117" s="76">
        <v>0</v>
      </c>
      <c r="K117" s="79">
        <v>0</v>
      </c>
      <c r="L117" s="77">
        <v>17662</v>
      </c>
      <c r="M117" s="76">
        <v>17662</v>
      </c>
      <c r="N117" s="76">
        <v>0</v>
      </c>
      <c r="O117" s="80">
        <v>0</v>
      </c>
    </row>
    <row r="118" spans="1:15" ht="13.8" x14ac:dyDescent="0.25">
      <c r="A118" s="92"/>
      <c r="B118" s="81"/>
      <c r="C118" s="74" t="s">
        <v>259</v>
      </c>
      <c r="D118" s="75">
        <v>300</v>
      </c>
      <c r="E118" s="76">
        <v>300</v>
      </c>
      <c r="F118" s="76"/>
      <c r="G118" s="77"/>
      <c r="H118" s="78">
        <v>300</v>
      </c>
      <c r="I118" s="76">
        <v>300</v>
      </c>
      <c r="J118" s="76">
        <v>0</v>
      </c>
      <c r="K118" s="79">
        <v>0</v>
      </c>
      <c r="L118" s="77">
        <v>174</v>
      </c>
      <c r="M118" s="76">
        <v>174</v>
      </c>
      <c r="N118" s="76">
        <v>0</v>
      </c>
      <c r="O118" s="80">
        <v>0</v>
      </c>
    </row>
    <row r="119" spans="1:15" ht="13.8" x14ac:dyDescent="0.25">
      <c r="A119" s="92"/>
      <c r="B119" s="81"/>
      <c r="C119" s="74" t="s">
        <v>260</v>
      </c>
      <c r="D119" s="75">
        <v>45000</v>
      </c>
      <c r="E119" s="76">
        <v>45000</v>
      </c>
      <c r="F119" s="76"/>
      <c r="G119" s="77"/>
      <c r="H119" s="78">
        <v>81500</v>
      </c>
      <c r="I119" s="76">
        <v>81500</v>
      </c>
      <c r="J119" s="76">
        <v>0</v>
      </c>
      <c r="K119" s="79">
        <v>0</v>
      </c>
      <c r="L119" s="77">
        <v>80286</v>
      </c>
      <c r="M119" s="76">
        <v>80286</v>
      </c>
      <c r="N119" s="76">
        <v>0</v>
      </c>
      <c r="O119" s="80">
        <v>0</v>
      </c>
    </row>
    <row r="120" spans="1:15" ht="13.8" x14ac:dyDescent="0.25">
      <c r="A120" s="92"/>
      <c r="B120" s="81"/>
      <c r="C120" s="74" t="s">
        <v>261</v>
      </c>
      <c r="D120" s="75">
        <v>500</v>
      </c>
      <c r="E120" s="76">
        <v>500</v>
      </c>
      <c r="F120" s="76"/>
      <c r="G120" s="77"/>
      <c r="H120" s="78">
        <v>500</v>
      </c>
      <c r="I120" s="76">
        <v>500</v>
      </c>
      <c r="J120" s="76">
        <v>0</v>
      </c>
      <c r="K120" s="79">
        <v>0</v>
      </c>
      <c r="L120" s="77">
        <v>0</v>
      </c>
      <c r="M120" s="76">
        <v>0</v>
      </c>
      <c r="N120" s="76">
        <v>0</v>
      </c>
      <c r="O120" s="80">
        <v>0</v>
      </c>
    </row>
    <row r="121" spans="1:15" ht="13.8" x14ac:dyDescent="0.25">
      <c r="A121" s="92"/>
      <c r="B121" s="81"/>
      <c r="C121" s="74" t="s">
        <v>262</v>
      </c>
      <c r="D121" s="75">
        <v>500</v>
      </c>
      <c r="E121" s="76">
        <v>500</v>
      </c>
      <c r="F121" s="76"/>
      <c r="G121" s="77"/>
      <c r="H121" s="78">
        <v>500</v>
      </c>
      <c r="I121" s="76">
        <v>500</v>
      </c>
      <c r="J121" s="76">
        <v>0</v>
      </c>
      <c r="K121" s="79">
        <v>0</v>
      </c>
      <c r="L121" s="77">
        <v>10</v>
      </c>
      <c r="M121" s="76">
        <v>10</v>
      </c>
      <c r="N121" s="76">
        <v>0</v>
      </c>
      <c r="O121" s="80">
        <v>0</v>
      </c>
    </row>
    <row r="122" spans="1:15" ht="13.8" x14ac:dyDescent="0.25">
      <c r="A122" s="92"/>
      <c r="B122" s="81"/>
      <c r="C122" s="74" t="s">
        <v>263</v>
      </c>
      <c r="D122" s="75"/>
      <c r="E122" s="76"/>
      <c r="F122" s="76"/>
      <c r="G122" s="77"/>
      <c r="H122" s="78"/>
      <c r="I122" s="76"/>
      <c r="J122" s="76"/>
      <c r="K122" s="79"/>
      <c r="L122" s="77"/>
      <c r="M122" s="76"/>
      <c r="N122" s="76"/>
      <c r="O122" s="80"/>
    </row>
    <row r="123" spans="1:15" ht="13.8" x14ac:dyDescent="0.25">
      <c r="A123" s="92"/>
      <c r="B123" s="81"/>
      <c r="C123" s="74" t="s">
        <v>264</v>
      </c>
      <c r="D123" s="75">
        <v>500</v>
      </c>
      <c r="E123" s="76">
        <v>500</v>
      </c>
      <c r="F123" s="76"/>
      <c r="G123" s="77"/>
      <c r="H123" s="78">
        <v>500</v>
      </c>
      <c r="I123" s="76">
        <v>500</v>
      </c>
      <c r="J123" s="76">
        <v>0</v>
      </c>
      <c r="K123" s="79">
        <v>0</v>
      </c>
      <c r="L123" s="77">
        <v>142</v>
      </c>
      <c r="M123" s="76">
        <v>142</v>
      </c>
      <c r="N123" s="76">
        <v>0</v>
      </c>
      <c r="O123" s="80">
        <v>0</v>
      </c>
    </row>
    <row r="124" spans="1:15" ht="13.8" x14ac:dyDescent="0.25">
      <c r="A124" s="92"/>
      <c r="B124" s="81"/>
      <c r="C124" s="74" t="s">
        <v>265</v>
      </c>
      <c r="D124" s="75">
        <v>8000</v>
      </c>
      <c r="E124" s="76">
        <v>8000</v>
      </c>
      <c r="F124" s="76"/>
      <c r="G124" s="77"/>
      <c r="H124" s="78">
        <v>8000</v>
      </c>
      <c r="I124" s="76">
        <v>8000</v>
      </c>
      <c r="J124" s="76">
        <v>0</v>
      </c>
      <c r="K124" s="79">
        <v>0</v>
      </c>
      <c r="L124" s="77">
        <v>7670</v>
      </c>
      <c r="M124" s="76">
        <v>7670</v>
      </c>
      <c r="N124" s="76">
        <v>0</v>
      </c>
      <c r="O124" s="80">
        <v>0</v>
      </c>
    </row>
    <row r="125" spans="1:15" ht="13.8" x14ac:dyDescent="0.25">
      <c r="A125" s="92"/>
      <c r="B125" s="81"/>
      <c r="C125" s="74" t="s">
        <v>266</v>
      </c>
      <c r="D125" s="75">
        <v>13374</v>
      </c>
      <c r="E125" s="76">
        <v>13374</v>
      </c>
      <c r="F125" s="76"/>
      <c r="G125" s="77"/>
      <c r="H125" s="78">
        <v>17207</v>
      </c>
      <c r="I125" s="76">
        <v>17207</v>
      </c>
      <c r="J125" s="76">
        <v>0</v>
      </c>
      <c r="K125" s="79">
        <v>0</v>
      </c>
      <c r="L125" s="77">
        <v>17207</v>
      </c>
      <c r="M125" s="76">
        <v>17207</v>
      </c>
      <c r="N125" s="76">
        <v>0</v>
      </c>
      <c r="O125" s="80">
        <v>0</v>
      </c>
    </row>
    <row r="126" spans="1:15" ht="13.8" x14ac:dyDescent="0.25">
      <c r="A126" s="92"/>
      <c r="B126" s="81"/>
      <c r="C126" s="102" t="s">
        <v>267</v>
      </c>
      <c r="D126" s="111">
        <v>2000</v>
      </c>
      <c r="E126" s="112"/>
      <c r="F126" s="112">
        <v>2000</v>
      </c>
      <c r="G126" s="113"/>
      <c r="H126" s="114">
        <v>2000</v>
      </c>
      <c r="I126" s="112">
        <v>0</v>
      </c>
      <c r="J126" s="112">
        <v>2000</v>
      </c>
      <c r="K126" s="115">
        <v>0</v>
      </c>
      <c r="L126" s="113">
        <v>0</v>
      </c>
      <c r="M126" s="112">
        <v>0</v>
      </c>
      <c r="N126" s="112">
        <v>0</v>
      </c>
      <c r="O126" s="116">
        <v>0</v>
      </c>
    </row>
    <row r="127" spans="1:15" ht="13.8" x14ac:dyDescent="0.25">
      <c r="A127" s="92"/>
      <c r="B127" s="81"/>
      <c r="C127" s="102" t="s">
        <v>268</v>
      </c>
      <c r="D127" s="111">
        <v>20000</v>
      </c>
      <c r="E127" s="112"/>
      <c r="F127" s="112">
        <v>20000</v>
      </c>
      <c r="G127" s="113"/>
      <c r="H127" s="114">
        <v>26250</v>
      </c>
      <c r="I127" s="112">
        <v>0</v>
      </c>
      <c r="J127" s="112">
        <v>26250</v>
      </c>
      <c r="K127" s="115">
        <v>0</v>
      </c>
      <c r="L127" s="113">
        <v>25863</v>
      </c>
      <c r="M127" s="112">
        <v>0</v>
      </c>
      <c r="N127" s="112">
        <v>25863</v>
      </c>
      <c r="O127" s="116">
        <v>0</v>
      </c>
    </row>
    <row r="128" spans="1:15" ht="27.6" x14ac:dyDescent="0.25">
      <c r="A128" s="92"/>
      <c r="B128" s="81"/>
      <c r="C128" s="102" t="s">
        <v>180</v>
      </c>
      <c r="D128" s="111">
        <v>1000</v>
      </c>
      <c r="E128" s="112"/>
      <c r="F128" s="112">
        <v>1000</v>
      </c>
      <c r="G128" s="113"/>
      <c r="H128" s="114">
        <v>1364</v>
      </c>
      <c r="I128" s="112">
        <v>0</v>
      </c>
      <c r="J128" s="112">
        <v>1364</v>
      </c>
      <c r="K128" s="115">
        <v>0</v>
      </c>
      <c r="L128" s="113">
        <v>1363</v>
      </c>
      <c r="M128" s="112">
        <v>0</v>
      </c>
      <c r="N128" s="112">
        <v>1363</v>
      </c>
      <c r="O128" s="116">
        <v>0</v>
      </c>
    </row>
    <row r="129" spans="1:15" ht="13.8" x14ac:dyDescent="0.25">
      <c r="A129" s="92"/>
      <c r="B129" s="81"/>
      <c r="C129" s="102" t="s">
        <v>269</v>
      </c>
      <c r="D129" s="111">
        <v>28000</v>
      </c>
      <c r="E129" s="112">
        <v>28000</v>
      </c>
      <c r="F129" s="112"/>
      <c r="G129" s="113"/>
      <c r="H129" s="114">
        <v>35000</v>
      </c>
      <c r="I129" s="112">
        <v>35000</v>
      </c>
      <c r="J129" s="112">
        <v>0</v>
      </c>
      <c r="K129" s="115">
        <v>0</v>
      </c>
      <c r="L129" s="113">
        <v>33149</v>
      </c>
      <c r="M129" s="112">
        <v>33149</v>
      </c>
      <c r="N129" s="112">
        <v>0</v>
      </c>
      <c r="O129" s="116">
        <v>0</v>
      </c>
    </row>
    <row r="130" spans="1:15" ht="13.8" x14ac:dyDescent="0.25">
      <c r="A130" s="72"/>
      <c r="B130" s="103"/>
      <c r="C130" s="74" t="s">
        <v>270</v>
      </c>
      <c r="D130" s="75">
        <v>1000</v>
      </c>
      <c r="E130" s="76">
        <v>1000</v>
      </c>
      <c r="F130" s="76"/>
      <c r="G130" s="77"/>
      <c r="H130" s="78">
        <v>1000</v>
      </c>
      <c r="I130" s="76">
        <v>1000</v>
      </c>
      <c r="J130" s="76">
        <v>0</v>
      </c>
      <c r="K130" s="79">
        <v>0</v>
      </c>
      <c r="L130" s="77">
        <v>299</v>
      </c>
      <c r="M130" s="76">
        <v>299</v>
      </c>
      <c r="N130" s="76">
        <v>0</v>
      </c>
      <c r="O130" s="80">
        <v>0</v>
      </c>
    </row>
    <row r="131" spans="1:15" ht="13.8" x14ac:dyDescent="0.25">
      <c r="A131" s="92"/>
      <c r="B131" s="81"/>
      <c r="C131" s="102" t="s">
        <v>271</v>
      </c>
      <c r="D131" s="111">
        <v>72000</v>
      </c>
      <c r="E131" s="112"/>
      <c r="F131" s="112">
        <v>72000</v>
      </c>
      <c r="G131" s="113"/>
      <c r="H131" s="114">
        <v>93070</v>
      </c>
      <c r="I131" s="112">
        <v>0</v>
      </c>
      <c r="J131" s="112">
        <v>93070</v>
      </c>
      <c r="K131" s="115">
        <v>0</v>
      </c>
      <c r="L131" s="113">
        <v>93068</v>
      </c>
      <c r="M131" s="112">
        <v>0</v>
      </c>
      <c r="N131" s="112">
        <v>93068</v>
      </c>
      <c r="O131" s="116">
        <v>0</v>
      </c>
    </row>
    <row r="132" spans="1:15" ht="13.8" x14ac:dyDescent="0.25">
      <c r="A132" s="92"/>
      <c r="B132" s="81"/>
      <c r="C132" s="102" t="s">
        <v>272</v>
      </c>
      <c r="D132" s="111">
        <v>14000</v>
      </c>
      <c r="E132" s="112"/>
      <c r="F132" s="112">
        <v>14000</v>
      </c>
      <c r="G132" s="113"/>
      <c r="H132" s="114">
        <v>14000</v>
      </c>
      <c r="I132" s="112">
        <v>0</v>
      </c>
      <c r="J132" s="112">
        <v>14000</v>
      </c>
      <c r="K132" s="115">
        <v>0</v>
      </c>
      <c r="L132" s="113">
        <v>12493</v>
      </c>
      <c r="M132" s="112">
        <v>0</v>
      </c>
      <c r="N132" s="112">
        <v>12493</v>
      </c>
      <c r="O132" s="116">
        <v>0</v>
      </c>
    </row>
    <row r="133" spans="1:15" ht="13.8" x14ac:dyDescent="0.25">
      <c r="A133" s="92"/>
      <c r="B133" s="81"/>
      <c r="C133" s="102" t="s">
        <v>273</v>
      </c>
      <c r="D133" s="111"/>
      <c r="E133" s="112"/>
      <c r="F133" s="112"/>
      <c r="G133" s="113"/>
      <c r="H133" s="114"/>
      <c r="I133" s="112"/>
      <c r="J133" s="112"/>
      <c r="K133" s="115"/>
      <c r="L133" s="113"/>
      <c r="M133" s="112"/>
      <c r="N133" s="112"/>
      <c r="O133" s="116"/>
    </row>
    <row r="134" spans="1:15" ht="13.8" x14ac:dyDescent="0.25">
      <c r="A134" s="92"/>
      <c r="B134" s="81"/>
      <c r="C134" s="102" t="s">
        <v>274</v>
      </c>
      <c r="D134" s="111">
        <v>600</v>
      </c>
      <c r="E134" s="112"/>
      <c r="F134" s="112">
        <v>600</v>
      </c>
      <c r="G134" s="113"/>
      <c r="H134" s="114">
        <v>2662</v>
      </c>
      <c r="I134" s="112">
        <v>0</v>
      </c>
      <c r="J134" s="112">
        <v>2662</v>
      </c>
      <c r="K134" s="115">
        <v>0</v>
      </c>
      <c r="L134" s="113">
        <v>2625</v>
      </c>
      <c r="M134" s="112">
        <v>0</v>
      </c>
      <c r="N134" s="112">
        <v>2625</v>
      </c>
      <c r="O134" s="116">
        <v>0</v>
      </c>
    </row>
    <row r="135" spans="1:15" ht="13.8" x14ac:dyDescent="0.25">
      <c r="A135" s="92"/>
      <c r="B135" s="81"/>
      <c r="C135" s="102" t="s">
        <v>275</v>
      </c>
      <c r="D135" s="111">
        <v>1000</v>
      </c>
      <c r="E135" s="112"/>
      <c r="F135" s="112">
        <v>1000</v>
      </c>
      <c r="G135" s="113"/>
      <c r="H135" s="114">
        <v>1000</v>
      </c>
      <c r="I135" s="112">
        <v>0</v>
      </c>
      <c r="J135" s="112">
        <v>1000</v>
      </c>
      <c r="K135" s="115">
        <v>0</v>
      </c>
      <c r="L135" s="113">
        <v>796</v>
      </c>
      <c r="M135" s="112">
        <v>0</v>
      </c>
      <c r="N135" s="112">
        <v>796</v>
      </c>
      <c r="O135" s="116">
        <v>0</v>
      </c>
    </row>
    <row r="136" spans="1:15" ht="13.8" x14ac:dyDescent="0.25">
      <c r="A136" s="92"/>
      <c r="B136" s="81"/>
      <c r="C136" s="102" t="s">
        <v>276</v>
      </c>
      <c r="D136" s="111">
        <v>15000</v>
      </c>
      <c r="E136" s="112">
        <v>15000</v>
      </c>
      <c r="F136" s="112"/>
      <c r="G136" s="113"/>
      <c r="H136" s="114">
        <v>15000</v>
      </c>
      <c r="I136" s="112">
        <v>15000</v>
      </c>
      <c r="J136" s="112">
        <v>0</v>
      </c>
      <c r="K136" s="115">
        <v>0</v>
      </c>
      <c r="L136" s="113">
        <v>13098</v>
      </c>
      <c r="M136" s="112">
        <v>13098</v>
      </c>
      <c r="N136" s="112">
        <v>0</v>
      </c>
      <c r="O136" s="116">
        <v>0</v>
      </c>
    </row>
    <row r="137" spans="1:15" ht="13.8" x14ac:dyDescent="0.25">
      <c r="A137" s="72"/>
      <c r="B137" s="103"/>
      <c r="C137" s="74" t="s">
        <v>277</v>
      </c>
      <c r="D137" s="75">
        <v>17000</v>
      </c>
      <c r="E137" s="76">
        <v>17000</v>
      </c>
      <c r="F137" s="76"/>
      <c r="G137" s="77"/>
      <c r="H137" s="78">
        <v>25300</v>
      </c>
      <c r="I137" s="76">
        <v>25300</v>
      </c>
      <c r="J137" s="76">
        <v>0</v>
      </c>
      <c r="K137" s="79">
        <v>0</v>
      </c>
      <c r="L137" s="77">
        <v>23797</v>
      </c>
      <c r="M137" s="76">
        <v>23797</v>
      </c>
      <c r="N137" s="76">
        <v>0</v>
      </c>
      <c r="O137" s="80">
        <v>0</v>
      </c>
    </row>
    <row r="138" spans="1:15" ht="13.8" x14ac:dyDescent="0.25">
      <c r="A138" s="72"/>
      <c r="B138" s="103"/>
      <c r="C138" s="74" t="s">
        <v>278</v>
      </c>
      <c r="D138" s="75">
        <v>500</v>
      </c>
      <c r="E138" s="76"/>
      <c r="F138" s="76">
        <v>500</v>
      </c>
      <c r="G138" s="77"/>
      <c r="H138" s="78">
        <v>35</v>
      </c>
      <c r="I138" s="76">
        <v>0</v>
      </c>
      <c r="J138" s="76">
        <v>35</v>
      </c>
      <c r="K138" s="79">
        <v>0</v>
      </c>
      <c r="L138" s="77">
        <v>35</v>
      </c>
      <c r="M138" s="76">
        <v>0</v>
      </c>
      <c r="N138" s="76">
        <v>35</v>
      </c>
      <c r="O138" s="80">
        <v>0</v>
      </c>
    </row>
    <row r="139" spans="1:15" ht="13.8" x14ac:dyDescent="0.25">
      <c r="A139" s="92"/>
      <c r="B139" s="81"/>
      <c r="C139" s="102" t="s">
        <v>279</v>
      </c>
      <c r="D139" s="111">
        <v>10000</v>
      </c>
      <c r="E139" s="112">
        <v>10000</v>
      </c>
      <c r="F139" s="112"/>
      <c r="G139" s="113"/>
      <c r="H139" s="114">
        <v>10000</v>
      </c>
      <c r="I139" s="112">
        <v>10000</v>
      </c>
      <c r="J139" s="112">
        <v>0</v>
      </c>
      <c r="K139" s="115">
        <v>0</v>
      </c>
      <c r="L139" s="113">
        <v>2109</v>
      </c>
      <c r="M139" s="112">
        <v>2109</v>
      </c>
      <c r="N139" s="112">
        <v>0</v>
      </c>
      <c r="O139" s="116">
        <v>0</v>
      </c>
    </row>
    <row r="140" spans="1:15" ht="13.8" x14ac:dyDescent="0.25">
      <c r="A140" s="92"/>
      <c r="B140" s="81"/>
      <c r="C140" s="102" t="s">
        <v>280</v>
      </c>
      <c r="D140" s="111">
        <v>5000</v>
      </c>
      <c r="E140" s="112">
        <v>5000</v>
      </c>
      <c r="F140" s="112"/>
      <c r="G140" s="113"/>
      <c r="H140" s="114">
        <v>5000</v>
      </c>
      <c r="I140" s="112">
        <v>5000</v>
      </c>
      <c r="J140" s="112">
        <v>0</v>
      </c>
      <c r="K140" s="115">
        <v>0</v>
      </c>
      <c r="L140" s="113">
        <v>3743</v>
      </c>
      <c r="M140" s="112">
        <v>3743</v>
      </c>
      <c r="N140" s="112">
        <v>0</v>
      </c>
      <c r="O140" s="116">
        <v>0</v>
      </c>
    </row>
    <row r="141" spans="1:15" ht="27.6" x14ac:dyDescent="0.25">
      <c r="A141" s="92"/>
      <c r="B141" s="81"/>
      <c r="C141" s="102" t="s">
        <v>281</v>
      </c>
      <c r="D141" s="111">
        <v>823</v>
      </c>
      <c r="E141" s="112">
        <v>823</v>
      </c>
      <c r="F141" s="112"/>
      <c r="G141" s="113"/>
      <c r="H141" s="114">
        <v>823</v>
      </c>
      <c r="I141" s="112">
        <v>823</v>
      </c>
      <c r="J141" s="112">
        <v>0</v>
      </c>
      <c r="K141" s="115">
        <v>0</v>
      </c>
      <c r="L141" s="113">
        <v>821</v>
      </c>
      <c r="M141" s="112">
        <v>821</v>
      </c>
      <c r="N141" s="112">
        <v>0</v>
      </c>
      <c r="O141" s="116">
        <v>0</v>
      </c>
    </row>
    <row r="142" spans="1:15" ht="41.4" x14ac:dyDescent="0.25">
      <c r="A142" s="92"/>
      <c r="B142" s="81"/>
      <c r="C142" s="102" t="s">
        <v>282</v>
      </c>
      <c r="D142" s="111">
        <v>1874</v>
      </c>
      <c r="E142" s="112">
        <v>1874</v>
      </c>
      <c r="F142" s="112"/>
      <c r="G142" s="113"/>
      <c r="H142" s="114">
        <v>1874</v>
      </c>
      <c r="I142" s="112">
        <v>1874</v>
      </c>
      <c r="J142" s="112">
        <v>0</v>
      </c>
      <c r="K142" s="115">
        <v>0</v>
      </c>
      <c r="L142" s="113">
        <v>1318</v>
      </c>
      <c r="M142" s="112">
        <v>1318</v>
      </c>
      <c r="N142" s="112">
        <v>0</v>
      </c>
      <c r="O142" s="116">
        <v>0</v>
      </c>
    </row>
    <row r="143" spans="1:15" ht="41.4" x14ac:dyDescent="0.25">
      <c r="A143" s="92"/>
      <c r="B143" s="81"/>
      <c r="C143" s="102" t="s">
        <v>283</v>
      </c>
      <c r="D143" s="111">
        <v>2292</v>
      </c>
      <c r="E143" s="112">
        <v>2292</v>
      </c>
      <c r="F143" s="112"/>
      <c r="G143" s="113"/>
      <c r="H143" s="114">
        <v>2292</v>
      </c>
      <c r="I143" s="112">
        <v>2292</v>
      </c>
      <c r="J143" s="112">
        <v>0</v>
      </c>
      <c r="K143" s="115">
        <v>0</v>
      </c>
      <c r="L143" s="113">
        <v>1809</v>
      </c>
      <c r="M143" s="112">
        <v>1809</v>
      </c>
      <c r="N143" s="112">
        <v>0</v>
      </c>
      <c r="O143" s="116">
        <v>0</v>
      </c>
    </row>
    <row r="144" spans="1:15" ht="13.8" x14ac:dyDescent="0.25">
      <c r="A144" s="92"/>
      <c r="B144" s="81"/>
      <c r="C144" s="102" t="s">
        <v>284</v>
      </c>
      <c r="D144" s="111">
        <v>2242</v>
      </c>
      <c r="E144" s="112">
        <v>2242</v>
      </c>
      <c r="F144" s="112"/>
      <c r="G144" s="113"/>
      <c r="H144" s="114">
        <v>2242</v>
      </c>
      <c r="I144" s="112">
        <v>2242</v>
      </c>
      <c r="J144" s="112">
        <v>0</v>
      </c>
      <c r="K144" s="115">
        <v>0</v>
      </c>
      <c r="L144" s="113">
        <v>1298</v>
      </c>
      <c r="M144" s="112">
        <v>1298</v>
      </c>
      <c r="N144" s="112">
        <v>0</v>
      </c>
      <c r="O144" s="116">
        <v>0</v>
      </c>
    </row>
    <row r="145" spans="1:15" ht="27.6" x14ac:dyDescent="0.25">
      <c r="A145" s="92"/>
      <c r="B145" s="81"/>
      <c r="C145" s="102" t="s">
        <v>285</v>
      </c>
      <c r="D145" s="111">
        <v>2494</v>
      </c>
      <c r="E145" s="112">
        <v>2494</v>
      </c>
      <c r="F145" s="112"/>
      <c r="G145" s="113"/>
      <c r="H145" s="114">
        <v>2494</v>
      </c>
      <c r="I145" s="112">
        <v>2494</v>
      </c>
      <c r="J145" s="112">
        <v>0</v>
      </c>
      <c r="K145" s="115">
        <v>0</v>
      </c>
      <c r="L145" s="113">
        <v>985</v>
      </c>
      <c r="M145" s="112">
        <v>985</v>
      </c>
      <c r="N145" s="112">
        <v>0</v>
      </c>
      <c r="O145" s="116">
        <v>0</v>
      </c>
    </row>
    <row r="146" spans="1:15" ht="13.8" x14ac:dyDescent="0.25">
      <c r="A146" s="92"/>
      <c r="B146" s="81"/>
      <c r="C146" s="102" t="s">
        <v>286</v>
      </c>
      <c r="D146" s="111">
        <v>4377</v>
      </c>
      <c r="E146" s="112">
        <v>4377</v>
      </c>
      <c r="F146" s="112"/>
      <c r="G146" s="113"/>
      <c r="H146" s="114">
        <v>11821</v>
      </c>
      <c r="I146" s="112">
        <v>11821</v>
      </c>
      <c r="J146" s="112">
        <v>0</v>
      </c>
      <c r="K146" s="115">
        <v>0</v>
      </c>
      <c r="L146" s="113">
        <v>655</v>
      </c>
      <c r="M146" s="112">
        <v>655</v>
      </c>
      <c r="N146" s="112">
        <v>0</v>
      </c>
      <c r="O146" s="116">
        <v>0</v>
      </c>
    </row>
    <row r="147" spans="1:15" ht="27.6" x14ac:dyDescent="0.25">
      <c r="A147" s="92"/>
      <c r="B147" s="81"/>
      <c r="C147" s="117" t="s">
        <v>287</v>
      </c>
      <c r="D147" s="111">
        <v>734</v>
      </c>
      <c r="E147" s="112">
        <v>734</v>
      </c>
      <c r="F147" s="112"/>
      <c r="G147" s="113"/>
      <c r="H147" s="114">
        <v>318</v>
      </c>
      <c r="I147" s="112">
        <v>318</v>
      </c>
      <c r="J147" s="112">
        <v>0</v>
      </c>
      <c r="K147" s="115">
        <v>0</v>
      </c>
      <c r="L147" s="113">
        <v>318</v>
      </c>
      <c r="M147" s="112">
        <v>318</v>
      </c>
      <c r="N147" s="112">
        <v>0</v>
      </c>
      <c r="O147" s="116">
        <v>0</v>
      </c>
    </row>
    <row r="148" spans="1:15" ht="13.8" x14ac:dyDescent="0.25">
      <c r="A148" s="92"/>
      <c r="B148" s="81"/>
      <c r="C148" s="74" t="s">
        <v>288</v>
      </c>
      <c r="D148" s="111">
        <v>2538</v>
      </c>
      <c r="E148" s="112">
        <v>2538</v>
      </c>
      <c r="F148" s="112"/>
      <c r="G148" s="113"/>
      <c r="H148" s="114">
        <v>2538</v>
      </c>
      <c r="I148" s="112">
        <v>2538</v>
      </c>
      <c r="J148" s="112">
        <v>0</v>
      </c>
      <c r="K148" s="115">
        <v>0</v>
      </c>
      <c r="L148" s="113">
        <v>0</v>
      </c>
      <c r="M148" s="112">
        <v>0</v>
      </c>
      <c r="N148" s="112">
        <v>0</v>
      </c>
      <c r="O148" s="116">
        <v>0</v>
      </c>
    </row>
    <row r="149" spans="1:15" ht="13.8" x14ac:dyDescent="0.25">
      <c r="A149" s="92"/>
      <c r="B149" s="81"/>
      <c r="C149" s="102" t="s">
        <v>289</v>
      </c>
      <c r="D149" s="111">
        <v>4407</v>
      </c>
      <c r="E149" s="112">
        <v>4407</v>
      </c>
      <c r="F149" s="112"/>
      <c r="G149" s="113"/>
      <c r="H149" s="114">
        <v>4407</v>
      </c>
      <c r="I149" s="112">
        <v>4407</v>
      </c>
      <c r="J149" s="112">
        <v>0</v>
      </c>
      <c r="K149" s="115">
        <v>0</v>
      </c>
      <c r="L149" s="113">
        <v>3742</v>
      </c>
      <c r="M149" s="112">
        <v>3742</v>
      </c>
      <c r="N149" s="112">
        <v>0</v>
      </c>
      <c r="O149" s="116">
        <v>0</v>
      </c>
    </row>
    <row r="150" spans="1:15" ht="27.6" x14ac:dyDescent="0.25">
      <c r="A150" s="72"/>
      <c r="B150" s="103"/>
      <c r="C150" s="102" t="s">
        <v>290</v>
      </c>
      <c r="D150" s="75">
        <v>5425</v>
      </c>
      <c r="E150" s="76">
        <v>5425</v>
      </c>
      <c r="F150" s="76"/>
      <c r="G150" s="77"/>
      <c r="H150" s="78">
        <v>5425</v>
      </c>
      <c r="I150" s="76">
        <v>5425</v>
      </c>
      <c r="J150" s="76">
        <v>0</v>
      </c>
      <c r="K150" s="79">
        <v>0</v>
      </c>
      <c r="L150" s="77">
        <v>1453</v>
      </c>
      <c r="M150" s="76">
        <v>1453</v>
      </c>
      <c r="N150" s="76">
        <v>0</v>
      </c>
      <c r="O150" s="80">
        <v>0</v>
      </c>
    </row>
    <row r="151" spans="1:15" ht="27.6" x14ac:dyDescent="0.25">
      <c r="A151" s="72"/>
      <c r="B151" s="103"/>
      <c r="C151" s="102" t="s">
        <v>291</v>
      </c>
      <c r="D151" s="75">
        <v>3845</v>
      </c>
      <c r="E151" s="76">
        <v>3845</v>
      </c>
      <c r="F151" s="76"/>
      <c r="G151" s="77"/>
      <c r="H151" s="78">
        <v>3845</v>
      </c>
      <c r="I151" s="76">
        <v>3845</v>
      </c>
      <c r="J151" s="76">
        <v>0</v>
      </c>
      <c r="K151" s="79">
        <v>0</v>
      </c>
      <c r="L151" s="77">
        <v>0</v>
      </c>
      <c r="M151" s="76">
        <v>0</v>
      </c>
      <c r="N151" s="76">
        <v>0</v>
      </c>
      <c r="O151" s="80">
        <v>0</v>
      </c>
    </row>
    <row r="152" spans="1:15" ht="27.6" x14ac:dyDescent="0.25">
      <c r="A152" s="72"/>
      <c r="B152" s="103"/>
      <c r="C152" s="102" t="s">
        <v>292</v>
      </c>
      <c r="D152" s="75">
        <v>22000</v>
      </c>
      <c r="E152" s="76">
        <v>22000</v>
      </c>
      <c r="F152" s="76"/>
      <c r="G152" s="77"/>
      <c r="H152" s="78">
        <v>22000</v>
      </c>
      <c r="I152" s="76">
        <v>22000</v>
      </c>
      <c r="J152" s="76">
        <v>0</v>
      </c>
      <c r="K152" s="79">
        <v>0</v>
      </c>
      <c r="L152" s="77">
        <v>2309</v>
      </c>
      <c r="M152" s="76">
        <v>2309</v>
      </c>
      <c r="N152" s="76">
        <v>0</v>
      </c>
      <c r="O152" s="80">
        <v>0</v>
      </c>
    </row>
    <row r="153" spans="1:15" ht="27.6" x14ac:dyDescent="0.25">
      <c r="A153" s="72"/>
      <c r="B153" s="103"/>
      <c r="C153" s="102" t="s">
        <v>293</v>
      </c>
      <c r="D153" s="75">
        <v>21000</v>
      </c>
      <c r="E153" s="76">
        <v>21000</v>
      </c>
      <c r="F153" s="76"/>
      <c r="G153" s="77"/>
      <c r="H153" s="78">
        <v>21000</v>
      </c>
      <c r="I153" s="76">
        <v>21000</v>
      </c>
      <c r="J153" s="76">
        <v>0</v>
      </c>
      <c r="K153" s="79">
        <v>0</v>
      </c>
      <c r="L153" s="77">
        <v>2309</v>
      </c>
      <c r="M153" s="76">
        <v>2309</v>
      </c>
      <c r="N153" s="76">
        <v>0</v>
      </c>
      <c r="O153" s="80">
        <v>0</v>
      </c>
    </row>
    <row r="154" spans="1:15" ht="27.6" x14ac:dyDescent="0.25">
      <c r="A154" s="72"/>
      <c r="B154" s="103"/>
      <c r="C154" s="102" t="s">
        <v>294</v>
      </c>
      <c r="D154" s="75">
        <v>20000</v>
      </c>
      <c r="E154" s="76">
        <v>20000</v>
      </c>
      <c r="F154" s="76"/>
      <c r="G154" s="77"/>
      <c r="H154" s="78">
        <v>20000</v>
      </c>
      <c r="I154" s="76">
        <v>20000</v>
      </c>
      <c r="J154" s="76">
        <v>0</v>
      </c>
      <c r="K154" s="79">
        <v>0</v>
      </c>
      <c r="L154" s="77">
        <v>2309</v>
      </c>
      <c r="M154" s="76">
        <v>2309</v>
      </c>
      <c r="N154" s="76">
        <v>0</v>
      </c>
      <c r="O154" s="80">
        <v>0</v>
      </c>
    </row>
    <row r="155" spans="1:15" ht="13.8" x14ac:dyDescent="0.25">
      <c r="A155" s="92"/>
      <c r="B155" s="81"/>
      <c r="C155" s="102" t="s">
        <v>295</v>
      </c>
      <c r="D155" s="111">
        <v>15000</v>
      </c>
      <c r="E155" s="112"/>
      <c r="F155" s="112">
        <v>15000</v>
      </c>
      <c r="G155" s="113"/>
      <c r="H155" s="114">
        <v>26300</v>
      </c>
      <c r="I155" s="112">
        <v>0</v>
      </c>
      <c r="J155" s="112">
        <v>26300</v>
      </c>
      <c r="K155" s="115">
        <v>0</v>
      </c>
      <c r="L155" s="113">
        <v>26215</v>
      </c>
      <c r="M155" s="112">
        <v>0</v>
      </c>
      <c r="N155" s="112">
        <v>26215</v>
      </c>
      <c r="O155" s="116">
        <v>0</v>
      </c>
    </row>
    <row r="156" spans="1:15" ht="13.8" x14ac:dyDescent="0.25">
      <c r="A156" s="92"/>
      <c r="B156" s="81"/>
      <c r="C156" s="102" t="s">
        <v>296</v>
      </c>
      <c r="D156" s="111">
        <v>10000</v>
      </c>
      <c r="E156" s="112">
        <v>10000</v>
      </c>
      <c r="F156" s="112"/>
      <c r="G156" s="113"/>
      <c r="H156" s="114">
        <v>10000</v>
      </c>
      <c r="I156" s="112">
        <v>10000</v>
      </c>
      <c r="J156" s="112">
        <v>0</v>
      </c>
      <c r="K156" s="115">
        <v>0</v>
      </c>
      <c r="L156" s="113">
        <v>0</v>
      </c>
      <c r="M156" s="112">
        <v>0</v>
      </c>
      <c r="N156" s="112">
        <v>0</v>
      </c>
      <c r="O156" s="116">
        <v>0</v>
      </c>
    </row>
    <row r="157" spans="1:15" ht="13.8" x14ac:dyDescent="0.25">
      <c r="A157" s="92"/>
      <c r="B157" s="81"/>
      <c r="C157" s="102" t="s">
        <v>297</v>
      </c>
      <c r="D157" s="111">
        <v>2000</v>
      </c>
      <c r="E157" s="112"/>
      <c r="F157" s="112">
        <v>2000</v>
      </c>
      <c r="G157" s="113"/>
      <c r="H157" s="114">
        <v>2000</v>
      </c>
      <c r="I157" s="112">
        <v>0</v>
      </c>
      <c r="J157" s="112">
        <v>2000</v>
      </c>
      <c r="K157" s="115">
        <v>0</v>
      </c>
      <c r="L157" s="113">
        <v>1956</v>
      </c>
      <c r="M157" s="112">
        <v>0</v>
      </c>
      <c r="N157" s="112">
        <v>1956</v>
      </c>
      <c r="O157" s="116">
        <v>0</v>
      </c>
    </row>
    <row r="158" spans="1:15" ht="13.8" x14ac:dyDescent="0.25">
      <c r="A158" s="92"/>
      <c r="B158" s="81"/>
      <c r="C158" s="102" t="s">
        <v>298</v>
      </c>
      <c r="D158" s="111">
        <v>500</v>
      </c>
      <c r="E158" s="112">
        <v>500</v>
      </c>
      <c r="F158" s="112"/>
      <c r="G158" s="113"/>
      <c r="H158" s="114">
        <v>1060</v>
      </c>
      <c r="I158" s="112">
        <v>1060</v>
      </c>
      <c r="J158" s="112">
        <v>0</v>
      </c>
      <c r="K158" s="115">
        <v>0</v>
      </c>
      <c r="L158" s="113">
        <v>1056</v>
      </c>
      <c r="M158" s="112">
        <v>1056</v>
      </c>
      <c r="N158" s="112">
        <v>0</v>
      </c>
      <c r="O158" s="116">
        <v>0</v>
      </c>
    </row>
    <row r="159" spans="1:15" ht="13.8" x14ac:dyDescent="0.25">
      <c r="A159" s="72"/>
      <c r="B159" s="103"/>
      <c r="C159" s="74" t="s">
        <v>181</v>
      </c>
      <c r="D159" s="75">
        <v>480</v>
      </c>
      <c r="E159" s="76">
        <v>480</v>
      </c>
      <c r="F159" s="76"/>
      <c r="G159" s="77"/>
      <c r="H159" s="78">
        <v>480</v>
      </c>
      <c r="I159" s="76">
        <v>480</v>
      </c>
      <c r="J159" s="76">
        <v>0</v>
      </c>
      <c r="K159" s="79">
        <v>0</v>
      </c>
      <c r="L159" s="77">
        <v>480</v>
      </c>
      <c r="M159" s="76">
        <v>480</v>
      </c>
      <c r="N159" s="76">
        <v>0</v>
      </c>
      <c r="O159" s="80">
        <v>0</v>
      </c>
    </row>
    <row r="160" spans="1:15" ht="13.8" x14ac:dyDescent="0.25">
      <c r="A160" s="72"/>
      <c r="B160" s="103"/>
      <c r="C160" s="102" t="s">
        <v>299</v>
      </c>
      <c r="D160" s="75">
        <v>370484</v>
      </c>
      <c r="E160" s="76">
        <v>370484</v>
      </c>
      <c r="F160" s="76"/>
      <c r="G160" s="77"/>
      <c r="H160" s="78">
        <v>356899</v>
      </c>
      <c r="I160" s="76">
        <v>356899</v>
      </c>
      <c r="J160" s="76">
        <v>0</v>
      </c>
      <c r="K160" s="79">
        <v>0</v>
      </c>
      <c r="L160" s="77">
        <v>352760</v>
      </c>
      <c r="M160" s="76">
        <v>352760</v>
      </c>
      <c r="N160" s="76">
        <v>0</v>
      </c>
      <c r="O160" s="80">
        <v>0</v>
      </c>
    </row>
    <row r="161" spans="1:15" ht="27.6" x14ac:dyDescent="0.25">
      <c r="A161" s="72"/>
      <c r="B161" s="103"/>
      <c r="C161" s="102" t="s">
        <v>300</v>
      </c>
      <c r="D161" s="75">
        <v>240000</v>
      </c>
      <c r="E161" s="76">
        <v>240000</v>
      </c>
      <c r="F161" s="76"/>
      <c r="G161" s="77"/>
      <c r="H161" s="78">
        <v>240000</v>
      </c>
      <c r="I161" s="76">
        <v>240000</v>
      </c>
      <c r="J161" s="76">
        <v>0</v>
      </c>
      <c r="K161" s="79">
        <v>0</v>
      </c>
      <c r="L161" s="77">
        <v>240000</v>
      </c>
      <c r="M161" s="76">
        <v>240000</v>
      </c>
      <c r="N161" s="76">
        <v>0</v>
      </c>
      <c r="O161" s="80">
        <v>0</v>
      </c>
    </row>
    <row r="162" spans="1:15" ht="13.8" x14ac:dyDescent="0.25">
      <c r="A162" s="72"/>
      <c r="B162" s="103"/>
      <c r="C162" s="102" t="s">
        <v>301</v>
      </c>
      <c r="D162" s="75">
        <v>1000</v>
      </c>
      <c r="E162" s="76">
        <v>1000</v>
      </c>
      <c r="F162" s="76"/>
      <c r="G162" s="77"/>
      <c r="H162" s="78">
        <v>1000</v>
      </c>
      <c r="I162" s="76">
        <v>1000</v>
      </c>
      <c r="J162" s="76">
        <v>0</v>
      </c>
      <c r="K162" s="79">
        <v>0</v>
      </c>
      <c r="L162" s="77">
        <v>543</v>
      </c>
      <c r="M162" s="76">
        <v>543</v>
      </c>
      <c r="N162" s="76">
        <v>0</v>
      </c>
      <c r="O162" s="80">
        <v>0</v>
      </c>
    </row>
    <row r="163" spans="1:15" ht="13.8" x14ac:dyDescent="0.25">
      <c r="A163" s="72"/>
      <c r="B163" s="103"/>
      <c r="C163" s="74" t="s">
        <v>302</v>
      </c>
      <c r="D163" s="75">
        <v>9289</v>
      </c>
      <c r="E163" s="76">
        <v>9289</v>
      </c>
      <c r="F163" s="76"/>
      <c r="G163" s="77"/>
      <c r="H163" s="78">
        <v>0</v>
      </c>
      <c r="I163" s="76">
        <v>0</v>
      </c>
      <c r="J163" s="76">
        <v>0</v>
      </c>
      <c r="K163" s="79">
        <v>0</v>
      </c>
      <c r="L163" s="77">
        <v>0</v>
      </c>
      <c r="M163" s="76">
        <v>0</v>
      </c>
      <c r="N163" s="76">
        <v>0</v>
      </c>
      <c r="O163" s="80">
        <v>0</v>
      </c>
    </row>
    <row r="164" spans="1:15" ht="13.8" x14ac:dyDescent="0.25">
      <c r="A164" s="72"/>
      <c r="B164" s="103"/>
      <c r="C164" s="102" t="s">
        <v>303</v>
      </c>
      <c r="D164" s="75">
        <v>10000</v>
      </c>
      <c r="E164" s="76">
        <v>10000</v>
      </c>
      <c r="F164" s="76"/>
      <c r="G164" s="77"/>
      <c r="H164" s="78">
        <v>14826</v>
      </c>
      <c r="I164" s="76">
        <v>14826</v>
      </c>
      <c r="J164" s="76">
        <v>0</v>
      </c>
      <c r="K164" s="79">
        <v>0</v>
      </c>
      <c r="L164" s="77">
        <v>14034</v>
      </c>
      <c r="M164" s="76">
        <v>14034</v>
      </c>
      <c r="N164" s="76">
        <v>0</v>
      </c>
      <c r="O164" s="80">
        <v>0</v>
      </c>
    </row>
    <row r="165" spans="1:15" ht="27.6" x14ac:dyDescent="0.25">
      <c r="A165" s="72"/>
      <c r="B165" s="103"/>
      <c r="C165" s="102" t="s">
        <v>304</v>
      </c>
      <c r="D165" s="75">
        <v>1000</v>
      </c>
      <c r="E165" s="76">
        <v>1000</v>
      </c>
      <c r="F165" s="76"/>
      <c r="G165" s="77"/>
      <c r="H165" s="78">
        <v>2000</v>
      </c>
      <c r="I165" s="76">
        <v>2000</v>
      </c>
      <c r="J165" s="76">
        <v>0</v>
      </c>
      <c r="K165" s="79">
        <v>0</v>
      </c>
      <c r="L165" s="77">
        <v>1860</v>
      </c>
      <c r="M165" s="76">
        <v>1860</v>
      </c>
      <c r="N165" s="76">
        <v>0</v>
      </c>
      <c r="O165" s="80">
        <v>0</v>
      </c>
    </row>
    <row r="166" spans="1:15" ht="13.8" x14ac:dyDescent="0.25">
      <c r="A166" s="72"/>
      <c r="B166" s="103"/>
      <c r="C166" s="102" t="s">
        <v>305</v>
      </c>
      <c r="D166" s="75">
        <v>285</v>
      </c>
      <c r="E166" s="76">
        <v>285</v>
      </c>
      <c r="F166" s="76"/>
      <c r="G166" s="77"/>
      <c r="H166" s="78">
        <v>285</v>
      </c>
      <c r="I166" s="76">
        <v>285</v>
      </c>
      <c r="J166" s="76">
        <v>0</v>
      </c>
      <c r="K166" s="79">
        <v>0</v>
      </c>
      <c r="L166" s="77">
        <v>277</v>
      </c>
      <c r="M166" s="76">
        <v>277</v>
      </c>
      <c r="N166" s="76">
        <v>0</v>
      </c>
      <c r="O166" s="80">
        <v>0</v>
      </c>
    </row>
    <row r="167" spans="1:15" ht="27.6" x14ac:dyDescent="0.25">
      <c r="A167" s="72"/>
      <c r="B167" s="103"/>
      <c r="C167" s="102" t="s">
        <v>306</v>
      </c>
      <c r="D167" s="75">
        <v>2652</v>
      </c>
      <c r="E167" s="76">
        <v>2652</v>
      </c>
      <c r="F167" s="76"/>
      <c r="G167" s="77"/>
      <c r="H167" s="78">
        <v>0</v>
      </c>
      <c r="I167" s="76">
        <v>0</v>
      </c>
      <c r="J167" s="76">
        <v>0</v>
      </c>
      <c r="K167" s="79">
        <v>0</v>
      </c>
      <c r="L167" s="77">
        <v>0</v>
      </c>
      <c r="M167" s="76">
        <v>0</v>
      </c>
      <c r="N167" s="76">
        <v>0</v>
      </c>
      <c r="O167" s="80">
        <v>0</v>
      </c>
    </row>
    <row r="168" spans="1:15" ht="13.8" x14ac:dyDescent="0.25">
      <c r="A168" s="72"/>
      <c r="B168" s="103"/>
      <c r="C168" s="102" t="s">
        <v>307</v>
      </c>
      <c r="D168" s="75">
        <v>20000</v>
      </c>
      <c r="E168" s="76">
        <v>20000</v>
      </c>
      <c r="F168" s="76"/>
      <c r="G168" s="77"/>
      <c r="H168" s="78">
        <v>10000</v>
      </c>
      <c r="I168" s="76">
        <v>10000</v>
      </c>
      <c r="J168" s="76">
        <v>0</v>
      </c>
      <c r="K168" s="79">
        <v>0</v>
      </c>
      <c r="L168" s="77">
        <v>0</v>
      </c>
      <c r="M168" s="76">
        <v>0</v>
      </c>
      <c r="N168" s="76">
        <v>0</v>
      </c>
      <c r="O168" s="80">
        <v>0</v>
      </c>
    </row>
    <row r="169" spans="1:15" ht="13.8" x14ac:dyDescent="0.25">
      <c r="A169" s="72"/>
      <c r="B169" s="103"/>
      <c r="C169" s="102" t="s">
        <v>372</v>
      </c>
      <c r="D169" s="75"/>
      <c r="E169" s="76"/>
      <c r="F169" s="76"/>
      <c r="G169" s="77"/>
      <c r="H169" s="78">
        <v>1000</v>
      </c>
      <c r="I169" s="76">
        <v>1000</v>
      </c>
      <c r="J169" s="76">
        <v>0</v>
      </c>
      <c r="K169" s="79">
        <v>0</v>
      </c>
      <c r="L169" s="77">
        <v>804</v>
      </c>
      <c r="M169" s="76">
        <v>804</v>
      </c>
      <c r="N169" s="76">
        <v>0</v>
      </c>
      <c r="O169" s="80">
        <v>0</v>
      </c>
    </row>
    <row r="170" spans="1:15" ht="13.8" x14ac:dyDescent="0.25">
      <c r="A170" s="72"/>
      <c r="B170" s="103"/>
      <c r="C170" s="102" t="s">
        <v>373</v>
      </c>
      <c r="D170" s="75"/>
      <c r="E170" s="76"/>
      <c r="F170" s="76"/>
      <c r="G170" s="77"/>
      <c r="H170" s="78">
        <v>3989</v>
      </c>
      <c r="I170" s="76">
        <v>0</v>
      </c>
      <c r="J170" s="76">
        <v>3989</v>
      </c>
      <c r="K170" s="79">
        <v>0</v>
      </c>
      <c r="L170" s="77">
        <v>3989</v>
      </c>
      <c r="M170" s="76">
        <v>0</v>
      </c>
      <c r="N170" s="76">
        <v>3989</v>
      </c>
      <c r="O170" s="80">
        <v>0</v>
      </c>
    </row>
    <row r="171" spans="1:15" ht="13.8" x14ac:dyDescent="0.25">
      <c r="A171" s="72"/>
      <c r="B171" s="103"/>
      <c r="C171" s="102" t="s">
        <v>385</v>
      </c>
      <c r="D171" s="75"/>
      <c r="E171" s="76"/>
      <c r="F171" s="76"/>
      <c r="G171" s="77"/>
      <c r="H171" s="78">
        <v>2839</v>
      </c>
      <c r="I171" s="76">
        <v>2839</v>
      </c>
      <c r="J171" s="76">
        <v>0</v>
      </c>
      <c r="K171" s="79">
        <v>0</v>
      </c>
      <c r="L171" s="77">
        <v>2418</v>
      </c>
      <c r="M171" s="76">
        <v>2418</v>
      </c>
      <c r="N171" s="76">
        <v>0</v>
      </c>
      <c r="O171" s="80">
        <v>0</v>
      </c>
    </row>
    <row r="172" spans="1:15" ht="13.8" x14ac:dyDescent="0.25">
      <c r="A172" s="72"/>
      <c r="B172" s="103"/>
      <c r="C172" s="102" t="s">
        <v>399</v>
      </c>
      <c r="D172" s="75"/>
      <c r="E172" s="76"/>
      <c r="F172" s="76"/>
      <c r="G172" s="77"/>
      <c r="H172" s="78">
        <v>6120</v>
      </c>
      <c r="I172" s="76">
        <v>0</v>
      </c>
      <c r="J172" s="76">
        <v>6120</v>
      </c>
      <c r="K172" s="79">
        <v>0</v>
      </c>
      <c r="L172" s="77">
        <v>6120</v>
      </c>
      <c r="M172" s="76">
        <v>0</v>
      </c>
      <c r="N172" s="76">
        <v>6120</v>
      </c>
      <c r="O172" s="80">
        <v>0</v>
      </c>
    </row>
    <row r="173" spans="1:15" ht="13.8" x14ac:dyDescent="0.25">
      <c r="A173" s="72"/>
      <c r="B173" s="103"/>
      <c r="C173" s="102" t="s">
        <v>406</v>
      </c>
      <c r="D173" s="75"/>
      <c r="E173" s="76"/>
      <c r="F173" s="76"/>
      <c r="G173" s="77"/>
      <c r="H173" s="78">
        <v>18034</v>
      </c>
      <c r="I173" s="76">
        <v>18034</v>
      </c>
      <c r="J173" s="76">
        <v>0</v>
      </c>
      <c r="K173" s="79">
        <v>0</v>
      </c>
      <c r="L173" s="77">
        <v>18033</v>
      </c>
      <c r="M173" s="76">
        <v>18033</v>
      </c>
      <c r="N173" s="76">
        <v>0</v>
      </c>
      <c r="O173" s="80">
        <v>0</v>
      </c>
    </row>
    <row r="174" spans="1:15" ht="13.8" x14ac:dyDescent="0.25">
      <c r="A174" s="72"/>
      <c r="B174" s="103"/>
      <c r="C174" s="102" t="s">
        <v>409</v>
      </c>
      <c r="D174" s="75"/>
      <c r="E174" s="76"/>
      <c r="F174" s="76"/>
      <c r="G174" s="77"/>
      <c r="H174" s="78">
        <v>2032</v>
      </c>
      <c r="I174" s="76">
        <v>0</v>
      </c>
      <c r="J174" s="76">
        <v>2032</v>
      </c>
      <c r="K174" s="79">
        <v>0</v>
      </c>
      <c r="L174" s="77">
        <v>1759</v>
      </c>
      <c r="M174" s="76">
        <v>0</v>
      </c>
      <c r="N174" s="76">
        <v>1759</v>
      </c>
      <c r="O174" s="80">
        <v>0</v>
      </c>
    </row>
    <row r="175" spans="1:15" ht="13.8" x14ac:dyDescent="0.25">
      <c r="A175" s="72"/>
      <c r="B175" s="103"/>
      <c r="C175" s="102" t="s">
        <v>413</v>
      </c>
      <c r="D175" s="75"/>
      <c r="E175" s="76"/>
      <c r="F175" s="76"/>
      <c r="G175" s="77"/>
      <c r="H175" s="78">
        <v>2385</v>
      </c>
      <c r="I175" s="76">
        <v>0</v>
      </c>
      <c r="J175" s="76">
        <v>2385</v>
      </c>
      <c r="K175" s="79">
        <v>0</v>
      </c>
      <c r="L175" s="77">
        <v>2384</v>
      </c>
      <c r="M175" s="76">
        <v>0</v>
      </c>
      <c r="N175" s="76">
        <v>2384</v>
      </c>
      <c r="O175" s="80">
        <v>0</v>
      </c>
    </row>
    <row r="176" spans="1:15" ht="13.8" x14ac:dyDescent="0.25">
      <c r="A176" s="72"/>
      <c r="B176" s="103"/>
      <c r="C176" s="102" t="s">
        <v>417</v>
      </c>
      <c r="D176" s="75"/>
      <c r="E176" s="76"/>
      <c r="F176" s="76"/>
      <c r="G176" s="77"/>
      <c r="H176" s="78">
        <v>5311</v>
      </c>
      <c r="I176" s="76">
        <v>5311</v>
      </c>
      <c r="J176" s="76">
        <v>0</v>
      </c>
      <c r="K176" s="79">
        <v>0</v>
      </c>
      <c r="L176" s="77">
        <v>5311</v>
      </c>
      <c r="M176" s="76">
        <v>5311</v>
      </c>
      <c r="N176" s="76">
        <v>0</v>
      </c>
      <c r="O176" s="80">
        <v>0</v>
      </c>
    </row>
    <row r="177" spans="1:15" ht="13.8" x14ac:dyDescent="0.25">
      <c r="A177" s="72"/>
      <c r="B177" s="103"/>
      <c r="C177" s="102" t="s">
        <v>420</v>
      </c>
      <c r="D177" s="75"/>
      <c r="E177" s="76"/>
      <c r="F177" s="76"/>
      <c r="G177" s="77"/>
      <c r="H177" s="78">
        <v>2311</v>
      </c>
      <c r="I177" s="76">
        <v>2311</v>
      </c>
      <c r="J177" s="76">
        <v>0</v>
      </c>
      <c r="K177" s="79">
        <v>0</v>
      </c>
      <c r="L177" s="77">
        <v>2311</v>
      </c>
      <c r="M177" s="76">
        <v>2311</v>
      </c>
      <c r="N177" s="76">
        <v>0</v>
      </c>
      <c r="O177" s="80">
        <v>0</v>
      </c>
    </row>
    <row r="178" spans="1:15" ht="13.8" x14ac:dyDescent="0.25">
      <c r="A178" s="72"/>
      <c r="B178" s="103"/>
      <c r="C178" s="102" t="s">
        <v>421</v>
      </c>
      <c r="D178" s="75"/>
      <c r="E178" s="76"/>
      <c r="F178" s="76"/>
      <c r="G178" s="77"/>
      <c r="H178" s="78">
        <v>2092</v>
      </c>
      <c r="I178" s="76">
        <v>2092</v>
      </c>
      <c r="J178" s="76">
        <v>0</v>
      </c>
      <c r="K178" s="79">
        <v>0</v>
      </c>
      <c r="L178" s="77">
        <v>1355</v>
      </c>
      <c r="M178" s="76">
        <v>1355</v>
      </c>
      <c r="N178" s="76">
        <v>0</v>
      </c>
      <c r="O178" s="80">
        <v>0</v>
      </c>
    </row>
    <row r="179" spans="1:15" ht="13.8" x14ac:dyDescent="0.25">
      <c r="A179" s="72"/>
      <c r="B179" s="103"/>
      <c r="C179" s="102" t="s">
        <v>422</v>
      </c>
      <c r="D179" s="75"/>
      <c r="E179" s="76"/>
      <c r="F179" s="76"/>
      <c r="G179" s="77"/>
      <c r="H179" s="78">
        <v>2346</v>
      </c>
      <c r="I179" s="76">
        <v>2346</v>
      </c>
      <c r="J179" s="76">
        <v>0</v>
      </c>
      <c r="K179" s="79">
        <v>0</v>
      </c>
      <c r="L179" s="77">
        <v>2346</v>
      </c>
      <c r="M179" s="76">
        <v>2346</v>
      </c>
      <c r="N179" s="76">
        <v>0</v>
      </c>
      <c r="O179" s="80">
        <v>0</v>
      </c>
    </row>
    <row r="180" spans="1:15" ht="13.8" x14ac:dyDescent="0.25">
      <c r="A180" s="72"/>
      <c r="B180" s="103"/>
      <c r="C180" s="102" t="s">
        <v>423</v>
      </c>
      <c r="D180" s="75"/>
      <c r="E180" s="76"/>
      <c r="F180" s="76"/>
      <c r="G180" s="77"/>
      <c r="H180" s="78">
        <v>1847</v>
      </c>
      <c r="I180" s="76">
        <v>1847</v>
      </c>
      <c r="J180" s="76">
        <v>0</v>
      </c>
      <c r="K180" s="79">
        <v>0</v>
      </c>
      <c r="L180" s="77">
        <v>1151</v>
      </c>
      <c r="M180" s="76">
        <v>1151</v>
      </c>
      <c r="N180" s="76">
        <v>0</v>
      </c>
      <c r="O180" s="80">
        <v>0</v>
      </c>
    </row>
    <row r="181" spans="1:15" ht="13.8" x14ac:dyDescent="0.25">
      <c r="A181" s="72"/>
      <c r="B181" s="103"/>
      <c r="C181" s="102" t="s">
        <v>428</v>
      </c>
      <c r="D181" s="75"/>
      <c r="E181" s="76"/>
      <c r="F181" s="76"/>
      <c r="G181" s="77"/>
      <c r="H181" s="78">
        <v>536</v>
      </c>
      <c r="I181" s="76">
        <v>536</v>
      </c>
      <c r="J181" s="76">
        <v>0</v>
      </c>
      <c r="K181" s="79">
        <v>0</v>
      </c>
      <c r="L181" s="77">
        <v>535</v>
      </c>
      <c r="M181" s="76">
        <v>535</v>
      </c>
      <c r="N181" s="76">
        <v>0</v>
      </c>
      <c r="O181" s="80">
        <v>0</v>
      </c>
    </row>
    <row r="182" spans="1:15" ht="13.8" x14ac:dyDescent="0.25">
      <c r="A182" s="92"/>
      <c r="B182" s="81"/>
      <c r="C182" s="102"/>
      <c r="D182" s="111"/>
      <c r="E182" s="112"/>
      <c r="F182" s="112"/>
      <c r="G182" s="113"/>
      <c r="H182" s="114"/>
      <c r="I182" s="112"/>
      <c r="J182" s="112"/>
      <c r="K182" s="115"/>
      <c r="L182" s="113"/>
      <c r="M182" s="112"/>
      <c r="N182" s="112"/>
      <c r="O182" s="116"/>
    </row>
    <row r="183" spans="1:15" ht="14.4" x14ac:dyDescent="0.3">
      <c r="A183" s="92"/>
      <c r="B183" s="81"/>
      <c r="C183" s="104" t="s">
        <v>35</v>
      </c>
      <c r="D183" s="105">
        <f t="shared" ref="D183:O183" si="8">SUM(D106:D182)</f>
        <v>1176465</v>
      </c>
      <c r="E183" s="106">
        <f t="shared" si="8"/>
        <v>1046365</v>
      </c>
      <c r="F183" s="106">
        <f t="shared" si="8"/>
        <v>130100</v>
      </c>
      <c r="G183" s="107">
        <f t="shared" si="8"/>
        <v>0</v>
      </c>
      <c r="H183" s="108">
        <v>1335072</v>
      </c>
      <c r="I183" s="106">
        <v>1149865</v>
      </c>
      <c r="J183" s="106">
        <v>185207</v>
      </c>
      <c r="K183" s="109">
        <v>0</v>
      </c>
      <c r="L183" s="107">
        <f t="shared" si="8"/>
        <v>1189608</v>
      </c>
      <c r="M183" s="106">
        <f t="shared" si="8"/>
        <v>1009087</v>
      </c>
      <c r="N183" s="106">
        <f t="shared" si="8"/>
        <v>180521</v>
      </c>
      <c r="O183" s="110">
        <f t="shared" si="8"/>
        <v>0</v>
      </c>
    </row>
    <row r="184" spans="1:15" x14ac:dyDescent="0.3">
      <c r="A184" s="92"/>
      <c r="B184" s="81"/>
      <c r="C184" s="104"/>
      <c r="D184" s="118"/>
      <c r="E184" s="119"/>
      <c r="F184" s="119"/>
      <c r="G184" s="120"/>
      <c r="H184" s="121"/>
      <c r="I184" s="119"/>
      <c r="J184" s="119"/>
      <c r="K184" s="122"/>
      <c r="L184" s="120"/>
      <c r="M184" s="119"/>
      <c r="N184" s="119"/>
      <c r="O184" s="123"/>
    </row>
    <row r="185" spans="1:15" x14ac:dyDescent="0.3">
      <c r="A185" s="92"/>
      <c r="B185" s="81" t="s">
        <v>9</v>
      </c>
      <c r="C185" s="74" t="s">
        <v>45</v>
      </c>
      <c r="D185" s="118"/>
      <c r="E185" s="119"/>
      <c r="F185" s="119"/>
      <c r="G185" s="120"/>
      <c r="H185" s="121"/>
      <c r="I185" s="119"/>
      <c r="J185" s="119"/>
      <c r="K185" s="122"/>
      <c r="L185" s="120"/>
      <c r="M185" s="119"/>
      <c r="N185" s="119"/>
      <c r="O185" s="123"/>
    </row>
    <row r="186" spans="1:15" ht="13.8" x14ac:dyDescent="0.25">
      <c r="A186" s="124"/>
      <c r="B186" s="81"/>
      <c r="C186" s="102" t="s">
        <v>80</v>
      </c>
      <c r="D186" s="75"/>
      <c r="E186" s="76"/>
      <c r="F186" s="76"/>
      <c r="G186" s="77"/>
      <c r="H186" s="78"/>
      <c r="I186" s="76"/>
      <c r="J186" s="76"/>
      <c r="K186" s="79"/>
      <c r="L186" s="77"/>
      <c r="M186" s="76"/>
      <c r="N186" s="76"/>
      <c r="O186" s="80"/>
    </row>
    <row r="187" spans="1:15" ht="13.8" x14ac:dyDescent="0.25">
      <c r="A187" s="124"/>
      <c r="B187" s="81"/>
      <c r="C187" s="102" t="s">
        <v>81</v>
      </c>
      <c r="D187" s="75">
        <v>4400</v>
      </c>
      <c r="E187" s="76"/>
      <c r="F187" s="76"/>
      <c r="G187" s="77">
        <v>4400</v>
      </c>
      <c r="H187" s="78">
        <v>4400</v>
      </c>
      <c r="I187" s="76">
        <v>0</v>
      </c>
      <c r="J187" s="76">
        <v>0</v>
      </c>
      <c r="K187" s="79">
        <v>4400</v>
      </c>
      <c r="L187" s="77">
        <v>3330</v>
      </c>
      <c r="M187" s="76">
        <v>0</v>
      </c>
      <c r="N187" s="76">
        <v>0</v>
      </c>
      <c r="O187" s="80">
        <v>3330</v>
      </c>
    </row>
    <row r="188" spans="1:15" ht="13.8" x14ac:dyDescent="0.25">
      <c r="A188" s="124"/>
      <c r="B188" s="81"/>
      <c r="C188" s="102" t="s">
        <v>182</v>
      </c>
      <c r="D188" s="75">
        <v>3600</v>
      </c>
      <c r="E188" s="76"/>
      <c r="F188" s="76"/>
      <c r="G188" s="77">
        <v>3600</v>
      </c>
      <c r="H188" s="78">
        <v>3600</v>
      </c>
      <c r="I188" s="76">
        <v>0</v>
      </c>
      <c r="J188" s="76">
        <v>0</v>
      </c>
      <c r="K188" s="79">
        <v>3600</v>
      </c>
      <c r="L188" s="77">
        <v>2280</v>
      </c>
      <c r="M188" s="76">
        <v>0</v>
      </c>
      <c r="N188" s="76">
        <v>0</v>
      </c>
      <c r="O188" s="80">
        <v>2280</v>
      </c>
    </row>
    <row r="189" spans="1:15" ht="13.8" x14ac:dyDescent="0.25">
      <c r="A189" s="124"/>
      <c r="B189" s="81"/>
      <c r="C189" s="102" t="s">
        <v>183</v>
      </c>
      <c r="D189" s="75">
        <v>3400</v>
      </c>
      <c r="E189" s="76"/>
      <c r="F189" s="76"/>
      <c r="G189" s="77">
        <v>3400</v>
      </c>
      <c r="H189" s="78">
        <v>3400</v>
      </c>
      <c r="I189" s="76">
        <v>0</v>
      </c>
      <c r="J189" s="76">
        <v>0</v>
      </c>
      <c r="K189" s="79">
        <v>3400</v>
      </c>
      <c r="L189" s="77">
        <v>2703</v>
      </c>
      <c r="M189" s="76">
        <v>0</v>
      </c>
      <c r="N189" s="76">
        <v>0</v>
      </c>
      <c r="O189" s="80">
        <v>2703</v>
      </c>
    </row>
    <row r="190" spans="1:15" ht="13.8" x14ac:dyDescent="0.25">
      <c r="A190" s="124"/>
      <c r="B190" s="81"/>
      <c r="C190" s="102" t="s">
        <v>184</v>
      </c>
      <c r="D190" s="75">
        <v>1800</v>
      </c>
      <c r="E190" s="76"/>
      <c r="F190" s="76"/>
      <c r="G190" s="77">
        <v>1800</v>
      </c>
      <c r="H190" s="78">
        <v>1800</v>
      </c>
      <c r="I190" s="76">
        <v>0</v>
      </c>
      <c r="J190" s="76">
        <v>0</v>
      </c>
      <c r="K190" s="79">
        <v>1800</v>
      </c>
      <c r="L190" s="77">
        <v>1556</v>
      </c>
      <c r="M190" s="76">
        <v>0</v>
      </c>
      <c r="N190" s="76">
        <v>0</v>
      </c>
      <c r="O190" s="80">
        <v>1556</v>
      </c>
    </row>
    <row r="191" spans="1:15" ht="13.8" x14ac:dyDescent="0.25">
      <c r="A191" s="124"/>
      <c r="B191" s="81"/>
      <c r="C191" s="102" t="s">
        <v>185</v>
      </c>
      <c r="D191" s="75">
        <v>2350</v>
      </c>
      <c r="E191" s="76"/>
      <c r="F191" s="76"/>
      <c r="G191" s="77">
        <v>2350</v>
      </c>
      <c r="H191" s="78">
        <v>2350</v>
      </c>
      <c r="I191" s="76">
        <v>0</v>
      </c>
      <c r="J191" s="76">
        <v>0</v>
      </c>
      <c r="K191" s="79">
        <v>2350</v>
      </c>
      <c r="L191" s="77">
        <v>1705</v>
      </c>
      <c r="M191" s="76">
        <v>0</v>
      </c>
      <c r="N191" s="76">
        <v>0</v>
      </c>
      <c r="O191" s="80">
        <v>1705</v>
      </c>
    </row>
    <row r="192" spans="1:15" ht="13.8" x14ac:dyDescent="0.25">
      <c r="A192" s="124"/>
      <c r="B192" s="81"/>
      <c r="C192" s="102" t="s">
        <v>186</v>
      </c>
      <c r="D192" s="75">
        <v>1000</v>
      </c>
      <c r="E192" s="76"/>
      <c r="F192" s="76"/>
      <c r="G192" s="77">
        <v>1000</v>
      </c>
      <c r="H192" s="78">
        <v>1000</v>
      </c>
      <c r="I192" s="76">
        <v>0</v>
      </c>
      <c r="J192" s="76">
        <v>0</v>
      </c>
      <c r="K192" s="79">
        <v>1000</v>
      </c>
      <c r="L192" s="77">
        <v>525</v>
      </c>
      <c r="M192" s="76">
        <v>0</v>
      </c>
      <c r="N192" s="76">
        <v>0</v>
      </c>
      <c r="O192" s="80">
        <v>525</v>
      </c>
    </row>
    <row r="193" spans="1:15" ht="13.8" x14ac:dyDescent="0.25">
      <c r="A193" s="124"/>
      <c r="B193" s="73"/>
      <c r="C193" s="117" t="s">
        <v>308</v>
      </c>
      <c r="D193" s="75">
        <v>150</v>
      </c>
      <c r="E193" s="76"/>
      <c r="F193" s="76"/>
      <c r="G193" s="77">
        <v>150</v>
      </c>
      <c r="H193" s="78">
        <v>240</v>
      </c>
      <c r="I193" s="76">
        <v>0</v>
      </c>
      <c r="J193" s="76">
        <v>0</v>
      </c>
      <c r="K193" s="79">
        <v>240</v>
      </c>
      <c r="L193" s="77">
        <v>240</v>
      </c>
      <c r="M193" s="76">
        <v>0</v>
      </c>
      <c r="N193" s="76">
        <v>0</v>
      </c>
      <c r="O193" s="80">
        <v>240</v>
      </c>
    </row>
    <row r="194" spans="1:15" ht="13.8" x14ac:dyDescent="0.25">
      <c r="A194" s="124"/>
      <c r="B194" s="73"/>
      <c r="C194" s="117" t="s">
        <v>403</v>
      </c>
      <c r="D194" s="75"/>
      <c r="E194" s="76"/>
      <c r="F194" s="76"/>
      <c r="G194" s="77"/>
      <c r="H194" s="78">
        <v>150</v>
      </c>
      <c r="I194" s="76">
        <v>0</v>
      </c>
      <c r="J194" s="76">
        <v>0</v>
      </c>
      <c r="K194" s="79">
        <v>150</v>
      </c>
      <c r="L194" s="77">
        <v>141</v>
      </c>
      <c r="M194" s="76">
        <v>0</v>
      </c>
      <c r="N194" s="76">
        <v>0</v>
      </c>
      <c r="O194" s="80">
        <v>141</v>
      </c>
    </row>
    <row r="195" spans="1:15" ht="13.8" x14ac:dyDescent="0.25">
      <c r="A195" s="72"/>
      <c r="B195" s="103"/>
      <c r="C195" s="74" t="s">
        <v>82</v>
      </c>
      <c r="D195" s="75">
        <v>3000</v>
      </c>
      <c r="E195" s="76"/>
      <c r="F195" s="76"/>
      <c r="G195" s="77">
        <v>3000</v>
      </c>
      <c r="H195" s="78">
        <v>3000</v>
      </c>
      <c r="I195" s="76">
        <v>0</v>
      </c>
      <c r="J195" s="76">
        <v>0</v>
      </c>
      <c r="K195" s="79">
        <v>3000</v>
      </c>
      <c r="L195" s="77">
        <v>2075</v>
      </c>
      <c r="M195" s="76">
        <v>0</v>
      </c>
      <c r="N195" s="76">
        <v>0</v>
      </c>
      <c r="O195" s="80">
        <v>2075</v>
      </c>
    </row>
    <row r="196" spans="1:15" ht="13.8" x14ac:dyDescent="0.25">
      <c r="A196" s="72"/>
      <c r="B196" s="103"/>
      <c r="C196" s="74" t="s">
        <v>83</v>
      </c>
      <c r="D196" s="75">
        <v>300</v>
      </c>
      <c r="E196" s="76"/>
      <c r="F196" s="76"/>
      <c r="G196" s="77">
        <v>300</v>
      </c>
      <c r="H196" s="78">
        <v>350</v>
      </c>
      <c r="I196" s="76">
        <v>0</v>
      </c>
      <c r="J196" s="76">
        <v>0</v>
      </c>
      <c r="K196" s="79">
        <v>350</v>
      </c>
      <c r="L196" s="77">
        <v>346</v>
      </c>
      <c r="M196" s="76">
        <v>0</v>
      </c>
      <c r="N196" s="76">
        <v>0</v>
      </c>
      <c r="O196" s="80">
        <v>346</v>
      </c>
    </row>
    <row r="197" spans="1:15" ht="13.8" x14ac:dyDescent="0.25">
      <c r="A197" s="124"/>
      <c r="B197" s="81"/>
      <c r="C197" s="102"/>
      <c r="D197" s="75"/>
      <c r="E197" s="76"/>
      <c r="F197" s="76"/>
      <c r="G197" s="77"/>
      <c r="H197" s="78"/>
      <c r="I197" s="76"/>
      <c r="J197" s="76"/>
      <c r="K197" s="79"/>
      <c r="L197" s="77"/>
      <c r="M197" s="76"/>
      <c r="N197" s="76"/>
      <c r="O197" s="80"/>
    </row>
    <row r="198" spans="1:15" ht="14.4" x14ac:dyDescent="0.3">
      <c r="A198" s="92"/>
      <c r="B198" s="125"/>
      <c r="C198" s="104" t="s">
        <v>36</v>
      </c>
      <c r="D198" s="105">
        <f t="shared" ref="D198:O198" si="9">SUM(D186:D197)</f>
        <v>20000</v>
      </c>
      <c r="E198" s="106">
        <f t="shared" si="9"/>
        <v>0</v>
      </c>
      <c r="F198" s="106">
        <f t="shared" si="9"/>
        <v>0</v>
      </c>
      <c r="G198" s="107">
        <f t="shared" si="9"/>
        <v>20000</v>
      </c>
      <c r="H198" s="108">
        <v>20290</v>
      </c>
      <c r="I198" s="106">
        <v>0</v>
      </c>
      <c r="J198" s="106">
        <v>0</v>
      </c>
      <c r="K198" s="109">
        <v>20290</v>
      </c>
      <c r="L198" s="107">
        <f t="shared" si="9"/>
        <v>14901</v>
      </c>
      <c r="M198" s="106">
        <f t="shared" si="9"/>
        <v>0</v>
      </c>
      <c r="N198" s="106">
        <f t="shared" si="9"/>
        <v>0</v>
      </c>
      <c r="O198" s="110">
        <f t="shared" si="9"/>
        <v>14901</v>
      </c>
    </row>
    <row r="199" spans="1:15" x14ac:dyDescent="0.3">
      <c r="A199" s="92"/>
      <c r="B199" s="81"/>
      <c r="C199" s="104"/>
      <c r="D199" s="118"/>
      <c r="E199" s="119"/>
      <c r="F199" s="119"/>
      <c r="G199" s="120"/>
      <c r="H199" s="121"/>
      <c r="I199" s="119"/>
      <c r="J199" s="119"/>
      <c r="K199" s="122"/>
      <c r="L199" s="120"/>
      <c r="M199" s="119"/>
      <c r="N199" s="119"/>
      <c r="O199" s="123"/>
    </row>
    <row r="200" spans="1:15" x14ac:dyDescent="0.3">
      <c r="A200" s="92"/>
      <c r="B200" s="81" t="s">
        <v>16</v>
      </c>
      <c r="C200" s="74" t="s">
        <v>46</v>
      </c>
      <c r="D200" s="118"/>
      <c r="E200" s="119"/>
      <c r="F200" s="119"/>
      <c r="G200" s="120"/>
      <c r="H200" s="121"/>
      <c r="I200" s="119"/>
      <c r="J200" s="119"/>
      <c r="K200" s="122"/>
      <c r="L200" s="120"/>
      <c r="M200" s="119"/>
      <c r="N200" s="119"/>
      <c r="O200" s="123"/>
    </row>
    <row r="201" spans="1:15" x14ac:dyDescent="0.3">
      <c r="A201" s="92"/>
      <c r="B201" s="81"/>
      <c r="C201" s="74" t="s">
        <v>50</v>
      </c>
      <c r="D201" s="118"/>
      <c r="E201" s="119"/>
      <c r="F201" s="119"/>
      <c r="G201" s="120"/>
      <c r="H201" s="121"/>
      <c r="I201" s="119"/>
      <c r="J201" s="119"/>
      <c r="K201" s="122"/>
      <c r="L201" s="120"/>
      <c r="M201" s="119"/>
      <c r="N201" s="119"/>
      <c r="O201" s="123"/>
    </row>
    <row r="202" spans="1:15" ht="27.6" x14ac:dyDescent="0.25">
      <c r="A202" s="72"/>
      <c r="B202" s="103"/>
      <c r="C202" s="102" t="s">
        <v>187</v>
      </c>
      <c r="D202" s="75">
        <v>401558</v>
      </c>
      <c r="E202" s="76">
        <v>275586</v>
      </c>
      <c r="F202" s="76">
        <v>125972</v>
      </c>
      <c r="G202" s="77"/>
      <c r="H202" s="78">
        <v>492463</v>
      </c>
      <c r="I202" s="76">
        <v>366491</v>
      </c>
      <c r="J202" s="76">
        <v>125972</v>
      </c>
      <c r="K202" s="79">
        <v>0</v>
      </c>
      <c r="L202" s="77">
        <v>487472</v>
      </c>
      <c r="M202" s="76">
        <v>361500</v>
      </c>
      <c r="N202" s="76">
        <v>125972</v>
      </c>
      <c r="O202" s="80">
        <v>0</v>
      </c>
    </row>
    <row r="203" spans="1:15" ht="13.8" x14ac:dyDescent="0.25">
      <c r="A203" s="72"/>
      <c r="B203" s="103"/>
      <c r="C203" s="74" t="s">
        <v>188</v>
      </c>
      <c r="D203" s="75">
        <v>1500</v>
      </c>
      <c r="E203" s="76"/>
      <c r="F203" s="76">
        <v>1500</v>
      </c>
      <c r="G203" s="77"/>
      <c r="H203" s="78">
        <v>1500</v>
      </c>
      <c r="I203" s="76">
        <v>0</v>
      </c>
      <c r="J203" s="76">
        <v>1500</v>
      </c>
      <c r="K203" s="79">
        <v>0</v>
      </c>
      <c r="L203" s="77">
        <v>1000</v>
      </c>
      <c r="M203" s="76">
        <v>0</v>
      </c>
      <c r="N203" s="76">
        <v>1000</v>
      </c>
      <c r="O203" s="80">
        <v>0</v>
      </c>
    </row>
    <row r="204" spans="1:15" ht="13.8" x14ac:dyDescent="0.25">
      <c r="A204" s="72"/>
      <c r="B204" s="103"/>
      <c r="C204" s="74" t="s">
        <v>221</v>
      </c>
      <c r="D204" s="75">
        <v>1000</v>
      </c>
      <c r="E204" s="76">
        <v>1000</v>
      </c>
      <c r="F204" s="76"/>
      <c r="G204" s="77"/>
      <c r="H204" s="78">
        <v>1000</v>
      </c>
      <c r="I204" s="76">
        <v>1000</v>
      </c>
      <c r="J204" s="76">
        <v>0</v>
      </c>
      <c r="K204" s="79">
        <v>0</v>
      </c>
      <c r="L204" s="77">
        <v>0</v>
      </c>
      <c r="M204" s="76">
        <v>0</v>
      </c>
      <c r="N204" s="76">
        <v>0</v>
      </c>
      <c r="O204" s="80">
        <v>0</v>
      </c>
    </row>
    <row r="205" spans="1:15" ht="13.8" x14ac:dyDescent="0.25">
      <c r="A205" s="72"/>
      <c r="B205" s="103"/>
      <c r="C205" s="74" t="s">
        <v>189</v>
      </c>
      <c r="D205" s="75">
        <v>5600</v>
      </c>
      <c r="E205" s="76"/>
      <c r="F205" s="76">
        <v>5600</v>
      </c>
      <c r="G205" s="77"/>
      <c r="H205" s="78">
        <v>5600</v>
      </c>
      <c r="I205" s="76">
        <v>0</v>
      </c>
      <c r="J205" s="76">
        <v>5600</v>
      </c>
      <c r="K205" s="79">
        <v>0</v>
      </c>
      <c r="L205" s="77">
        <v>4869</v>
      </c>
      <c r="M205" s="76">
        <v>0</v>
      </c>
      <c r="N205" s="76">
        <v>4869</v>
      </c>
      <c r="O205" s="80">
        <v>0</v>
      </c>
    </row>
    <row r="206" spans="1:15" ht="13.8" x14ac:dyDescent="0.25">
      <c r="A206" s="72"/>
      <c r="B206" s="103"/>
      <c r="C206" s="74" t="s">
        <v>309</v>
      </c>
      <c r="D206" s="75">
        <v>859</v>
      </c>
      <c r="E206" s="76">
        <v>859</v>
      </c>
      <c r="F206" s="76"/>
      <c r="G206" s="77"/>
      <c r="H206" s="78">
        <v>859</v>
      </c>
      <c r="I206" s="76">
        <v>859</v>
      </c>
      <c r="J206" s="76">
        <v>0</v>
      </c>
      <c r="K206" s="79">
        <v>0</v>
      </c>
      <c r="L206" s="77">
        <v>0</v>
      </c>
      <c r="M206" s="76">
        <v>0</v>
      </c>
      <c r="N206" s="76">
        <v>0</v>
      </c>
      <c r="O206" s="80">
        <v>0</v>
      </c>
    </row>
    <row r="207" spans="1:15" ht="13.8" x14ac:dyDescent="0.25">
      <c r="A207" s="72"/>
      <c r="B207" s="103"/>
      <c r="C207" s="102" t="s">
        <v>310</v>
      </c>
      <c r="D207" s="75">
        <v>900</v>
      </c>
      <c r="E207" s="76">
        <v>900</v>
      </c>
      <c r="F207" s="76"/>
      <c r="G207" s="77"/>
      <c r="H207" s="78">
        <v>900</v>
      </c>
      <c r="I207" s="76">
        <v>900</v>
      </c>
      <c r="J207" s="76">
        <v>0</v>
      </c>
      <c r="K207" s="79">
        <v>0</v>
      </c>
      <c r="L207" s="77">
        <v>0</v>
      </c>
      <c r="M207" s="76">
        <v>0</v>
      </c>
      <c r="N207" s="76">
        <v>0</v>
      </c>
      <c r="O207" s="80">
        <v>0</v>
      </c>
    </row>
    <row r="208" spans="1:15" ht="13.8" x14ac:dyDescent="0.25">
      <c r="A208" s="72"/>
      <c r="B208" s="103"/>
      <c r="C208" s="102" t="s">
        <v>377</v>
      </c>
      <c r="D208" s="75"/>
      <c r="E208" s="76"/>
      <c r="F208" s="76"/>
      <c r="G208" s="77"/>
      <c r="H208" s="78">
        <v>8823</v>
      </c>
      <c r="I208" s="76">
        <v>8823</v>
      </c>
      <c r="J208" s="76">
        <v>0</v>
      </c>
      <c r="K208" s="79">
        <v>0</v>
      </c>
      <c r="L208" s="77">
        <v>7618</v>
      </c>
      <c r="M208" s="76">
        <v>7618</v>
      </c>
      <c r="N208" s="76">
        <v>0</v>
      </c>
      <c r="O208" s="80">
        <v>0</v>
      </c>
    </row>
    <row r="209" spans="1:15" ht="27.6" x14ac:dyDescent="0.25">
      <c r="A209" s="72"/>
      <c r="B209" s="103"/>
      <c r="C209" s="102" t="s">
        <v>378</v>
      </c>
      <c r="D209" s="75"/>
      <c r="E209" s="76"/>
      <c r="F209" s="76"/>
      <c r="G209" s="77"/>
      <c r="H209" s="78">
        <v>2942</v>
      </c>
      <c r="I209" s="76">
        <v>2942</v>
      </c>
      <c r="J209" s="76">
        <v>0</v>
      </c>
      <c r="K209" s="79">
        <v>0</v>
      </c>
      <c r="L209" s="77">
        <v>2942</v>
      </c>
      <c r="M209" s="76">
        <v>2942</v>
      </c>
      <c r="N209" s="76">
        <v>0</v>
      </c>
      <c r="O209" s="80">
        <v>0</v>
      </c>
    </row>
    <row r="210" spans="1:15" ht="27.6" x14ac:dyDescent="0.25">
      <c r="A210" s="72"/>
      <c r="B210" s="103"/>
      <c r="C210" s="102" t="s">
        <v>427</v>
      </c>
      <c r="D210" s="75"/>
      <c r="E210" s="76"/>
      <c r="F210" s="76"/>
      <c r="G210" s="77"/>
      <c r="H210" s="78">
        <v>1068</v>
      </c>
      <c r="I210" s="76">
        <v>1068</v>
      </c>
      <c r="J210" s="76">
        <v>0</v>
      </c>
      <c r="K210" s="79">
        <v>0</v>
      </c>
      <c r="L210" s="77">
        <v>1003</v>
      </c>
      <c r="M210" s="76">
        <v>1003</v>
      </c>
      <c r="N210" s="76">
        <v>0</v>
      </c>
      <c r="O210" s="80">
        <v>0</v>
      </c>
    </row>
    <row r="211" spans="1:15" ht="13.8" x14ac:dyDescent="0.25">
      <c r="A211" s="92"/>
      <c r="B211" s="81"/>
      <c r="C211" s="102"/>
      <c r="D211" s="111"/>
      <c r="E211" s="112"/>
      <c r="F211" s="112"/>
      <c r="G211" s="113"/>
      <c r="H211" s="114"/>
      <c r="I211" s="112"/>
      <c r="J211" s="112"/>
      <c r="K211" s="115"/>
      <c r="L211" s="113"/>
      <c r="M211" s="112"/>
      <c r="N211" s="112"/>
      <c r="O211" s="116"/>
    </row>
    <row r="212" spans="1:15" ht="14.4" x14ac:dyDescent="0.3">
      <c r="A212" s="92"/>
      <c r="B212" s="81"/>
      <c r="C212" s="84" t="s">
        <v>23</v>
      </c>
      <c r="D212" s="105">
        <f t="shared" ref="D212:O212" si="10">SUM(D202:D211)</f>
        <v>411417</v>
      </c>
      <c r="E212" s="106">
        <f t="shared" si="10"/>
        <v>278345</v>
      </c>
      <c r="F212" s="106">
        <f t="shared" si="10"/>
        <v>133072</v>
      </c>
      <c r="G212" s="107">
        <f t="shared" si="10"/>
        <v>0</v>
      </c>
      <c r="H212" s="108">
        <v>515155</v>
      </c>
      <c r="I212" s="106">
        <v>382083</v>
      </c>
      <c r="J212" s="106">
        <v>133072</v>
      </c>
      <c r="K212" s="109">
        <v>0</v>
      </c>
      <c r="L212" s="107">
        <f t="shared" si="10"/>
        <v>504904</v>
      </c>
      <c r="M212" s="106">
        <f t="shared" si="10"/>
        <v>373063</v>
      </c>
      <c r="N212" s="106">
        <f t="shared" si="10"/>
        <v>131841</v>
      </c>
      <c r="O212" s="110">
        <f t="shared" si="10"/>
        <v>0</v>
      </c>
    </row>
    <row r="213" spans="1:15" x14ac:dyDescent="0.3">
      <c r="A213" s="92"/>
      <c r="B213" s="81"/>
      <c r="C213" s="84"/>
      <c r="D213" s="118"/>
      <c r="E213" s="119"/>
      <c r="F213" s="119"/>
      <c r="G213" s="120"/>
      <c r="H213" s="121"/>
      <c r="I213" s="119"/>
      <c r="J213" s="119"/>
      <c r="K213" s="122"/>
      <c r="L213" s="120"/>
      <c r="M213" s="119"/>
      <c r="N213" s="119"/>
      <c r="O213" s="123"/>
    </row>
    <row r="214" spans="1:15" x14ac:dyDescent="0.3">
      <c r="A214" s="92"/>
      <c r="B214" s="81"/>
      <c r="C214" s="74" t="s">
        <v>51</v>
      </c>
      <c r="D214" s="118"/>
      <c r="E214" s="119"/>
      <c r="F214" s="119"/>
      <c r="G214" s="120"/>
      <c r="H214" s="121"/>
      <c r="I214" s="119"/>
      <c r="J214" s="119"/>
      <c r="K214" s="122"/>
      <c r="L214" s="120"/>
      <c r="M214" s="119"/>
      <c r="N214" s="119"/>
      <c r="O214" s="123"/>
    </row>
    <row r="215" spans="1:15" ht="13.8" x14ac:dyDescent="0.25">
      <c r="A215" s="92"/>
      <c r="B215" s="81"/>
      <c r="C215" s="74" t="s">
        <v>144</v>
      </c>
      <c r="D215" s="75">
        <v>3000</v>
      </c>
      <c r="E215" s="76">
        <v>3000</v>
      </c>
      <c r="F215" s="76"/>
      <c r="G215" s="77"/>
      <c r="H215" s="78">
        <v>3000</v>
      </c>
      <c r="I215" s="76">
        <v>3000</v>
      </c>
      <c r="J215" s="76">
        <v>0</v>
      </c>
      <c r="K215" s="79">
        <v>0</v>
      </c>
      <c r="L215" s="77">
        <v>2380</v>
      </c>
      <c r="M215" s="76">
        <v>2380</v>
      </c>
      <c r="N215" s="76">
        <v>0</v>
      </c>
      <c r="O215" s="80">
        <v>0</v>
      </c>
    </row>
    <row r="216" spans="1:15" ht="13.8" x14ac:dyDescent="0.25">
      <c r="A216" s="72"/>
      <c r="B216" s="103"/>
      <c r="C216" s="74" t="s">
        <v>146</v>
      </c>
      <c r="D216" s="75">
        <v>41000</v>
      </c>
      <c r="E216" s="76"/>
      <c r="F216" s="76">
        <v>41000</v>
      </c>
      <c r="G216" s="77"/>
      <c r="H216" s="78">
        <v>41000</v>
      </c>
      <c r="I216" s="76">
        <v>0</v>
      </c>
      <c r="J216" s="76">
        <v>41000</v>
      </c>
      <c r="K216" s="79">
        <v>0</v>
      </c>
      <c r="L216" s="77">
        <v>40000</v>
      </c>
      <c r="M216" s="76">
        <v>0</v>
      </c>
      <c r="N216" s="76">
        <v>40000</v>
      </c>
      <c r="O216" s="80">
        <v>0</v>
      </c>
    </row>
    <row r="217" spans="1:15" ht="13.8" x14ac:dyDescent="0.25">
      <c r="A217" s="92"/>
      <c r="B217" s="81"/>
      <c r="C217" s="74" t="s">
        <v>311</v>
      </c>
      <c r="D217" s="75">
        <v>3252</v>
      </c>
      <c r="E217" s="76">
        <v>3252</v>
      </c>
      <c r="F217" s="76"/>
      <c r="G217" s="77"/>
      <c r="H217" s="78">
        <v>3252</v>
      </c>
      <c r="I217" s="76">
        <v>3252</v>
      </c>
      <c r="J217" s="76">
        <v>0</v>
      </c>
      <c r="K217" s="79">
        <v>0</v>
      </c>
      <c r="L217" s="77">
        <v>0</v>
      </c>
      <c r="M217" s="76">
        <v>0</v>
      </c>
      <c r="N217" s="76">
        <v>0</v>
      </c>
      <c r="O217" s="80">
        <v>0</v>
      </c>
    </row>
    <row r="218" spans="1:15" ht="13.8" x14ac:dyDescent="0.25">
      <c r="A218" s="92"/>
      <c r="B218" s="81"/>
      <c r="C218" s="74" t="s">
        <v>312</v>
      </c>
      <c r="D218" s="75">
        <v>3119</v>
      </c>
      <c r="E218" s="76">
        <v>3119</v>
      </c>
      <c r="F218" s="76"/>
      <c r="G218" s="77"/>
      <c r="H218" s="78">
        <v>3119</v>
      </c>
      <c r="I218" s="76">
        <v>3119</v>
      </c>
      <c r="J218" s="76">
        <v>0</v>
      </c>
      <c r="K218" s="79">
        <v>0</v>
      </c>
      <c r="L218" s="77">
        <v>3090</v>
      </c>
      <c r="M218" s="76">
        <v>3090</v>
      </c>
      <c r="N218" s="76">
        <v>0</v>
      </c>
      <c r="O218" s="80">
        <v>0</v>
      </c>
    </row>
    <row r="219" spans="1:15" ht="13.8" x14ac:dyDescent="0.25">
      <c r="A219" s="92"/>
      <c r="B219" s="81"/>
      <c r="C219" s="102" t="s">
        <v>313</v>
      </c>
      <c r="D219" s="111">
        <v>5000</v>
      </c>
      <c r="E219" s="112"/>
      <c r="F219" s="112">
        <v>5000</v>
      </c>
      <c r="G219" s="113"/>
      <c r="H219" s="114">
        <v>5000</v>
      </c>
      <c r="I219" s="112">
        <v>0</v>
      </c>
      <c r="J219" s="112">
        <v>5000</v>
      </c>
      <c r="K219" s="115">
        <v>0</v>
      </c>
      <c r="L219" s="113">
        <v>4788</v>
      </c>
      <c r="M219" s="112">
        <v>0</v>
      </c>
      <c r="N219" s="112">
        <v>4788</v>
      </c>
      <c r="O219" s="116">
        <v>0</v>
      </c>
    </row>
    <row r="220" spans="1:15" ht="13.8" x14ac:dyDescent="0.25">
      <c r="A220" s="93"/>
      <c r="B220" s="81"/>
      <c r="C220" s="102" t="s">
        <v>314</v>
      </c>
      <c r="D220" s="111">
        <v>1500</v>
      </c>
      <c r="E220" s="112"/>
      <c r="F220" s="112">
        <v>1500</v>
      </c>
      <c r="G220" s="113"/>
      <c r="H220" s="114">
        <v>1500</v>
      </c>
      <c r="I220" s="112">
        <v>0</v>
      </c>
      <c r="J220" s="112">
        <v>1500</v>
      </c>
      <c r="K220" s="115">
        <v>0</v>
      </c>
      <c r="L220" s="113">
        <v>1000</v>
      </c>
      <c r="M220" s="112">
        <v>0</v>
      </c>
      <c r="N220" s="112">
        <v>1000</v>
      </c>
      <c r="O220" s="116">
        <v>0</v>
      </c>
    </row>
    <row r="221" spans="1:15" ht="13.8" x14ac:dyDescent="0.25">
      <c r="A221" s="92"/>
      <c r="B221" s="81"/>
      <c r="C221" s="102" t="s">
        <v>315</v>
      </c>
      <c r="D221" s="111">
        <v>500</v>
      </c>
      <c r="E221" s="112"/>
      <c r="F221" s="112">
        <v>500</v>
      </c>
      <c r="G221" s="113"/>
      <c r="H221" s="114">
        <v>500</v>
      </c>
      <c r="I221" s="112">
        <v>0</v>
      </c>
      <c r="J221" s="112">
        <v>500</v>
      </c>
      <c r="K221" s="115">
        <v>0</v>
      </c>
      <c r="L221" s="113">
        <v>370</v>
      </c>
      <c r="M221" s="112">
        <v>0</v>
      </c>
      <c r="N221" s="112">
        <v>370</v>
      </c>
      <c r="O221" s="116">
        <v>0</v>
      </c>
    </row>
    <row r="222" spans="1:15" ht="13.8" x14ac:dyDescent="0.25">
      <c r="A222" s="92"/>
      <c r="B222" s="81"/>
      <c r="C222" s="102" t="s">
        <v>316</v>
      </c>
      <c r="D222" s="111">
        <v>1200</v>
      </c>
      <c r="E222" s="112"/>
      <c r="F222" s="112">
        <v>1200</v>
      </c>
      <c r="G222" s="113"/>
      <c r="H222" s="114">
        <v>1200</v>
      </c>
      <c r="I222" s="112">
        <v>0</v>
      </c>
      <c r="J222" s="112">
        <v>1200</v>
      </c>
      <c r="K222" s="115">
        <v>0</v>
      </c>
      <c r="L222" s="113">
        <v>1200</v>
      </c>
      <c r="M222" s="112">
        <v>0</v>
      </c>
      <c r="N222" s="112">
        <v>1200</v>
      </c>
      <c r="O222" s="116">
        <v>0</v>
      </c>
    </row>
    <row r="223" spans="1:15" ht="13.8" x14ac:dyDescent="0.25">
      <c r="A223" s="72"/>
      <c r="B223" s="103"/>
      <c r="C223" s="74" t="s">
        <v>317</v>
      </c>
      <c r="D223" s="75">
        <v>2000</v>
      </c>
      <c r="E223" s="76"/>
      <c r="F223" s="76">
        <v>2000</v>
      </c>
      <c r="G223" s="77"/>
      <c r="H223" s="78">
        <v>2000</v>
      </c>
      <c r="I223" s="76">
        <v>0</v>
      </c>
      <c r="J223" s="76">
        <v>2000</v>
      </c>
      <c r="K223" s="79">
        <v>0</v>
      </c>
      <c r="L223" s="77">
        <v>2000</v>
      </c>
      <c r="M223" s="76">
        <v>0</v>
      </c>
      <c r="N223" s="76">
        <v>2000</v>
      </c>
      <c r="O223" s="80">
        <v>0</v>
      </c>
    </row>
    <row r="224" spans="1:15" ht="13.8" x14ac:dyDescent="0.25">
      <c r="A224" s="72"/>
      <c r="B224" s="103"/>
      <c r="C224" s="74" t="s">
        <v>318</v>
      </c>
      <c r="D224" s="75">
        <v>1000</v>
      </c>
      <c r="E224" s="76"/>
      <c r="F224" s="76">
        <v>1000</v>
      </c>
      <c r="G224" s="77"/>
      <c r="H224" s="78">
        <v>1000</v>
      </c>
      <c r="I224" s="76">
        <v>0</v>
      </c>
      <c r="J224" s="76">
        <v>1000</v>
      </c>
      <c r="K224" s="79">
        <v>0</v>
      </c>
      <c r="L224" s="77">
        <v>0</v>
      </c>
      <c r="M224" s="76">
        <v>0</v>
      </c>
      <c r="N224" s="76">
        <v>0</v>
      </c>
      <c r="O224" s="80">
        <v>0</v>
      </c>
    </row>
    <row r="225" spans="1:15" ht="13.8" x14ac:dyDescent="0.25">
      <c r="A225" s="92"/>
      <c r="B225" s="81"/>
      <c r="C225" s="126" t="s">
        <v>190</v>
      </c>
      <c r="D225" s="111">
        <v>1325</v>
      </c>
      <c r="E225" s="112">
        <v>1325</v>
      </c>
      <c r="F225" s="112"/>
      <c r="G225" s="113"/>
      <c r="H225" s="114">
        <v>1325</v>
      </c>
      <c r="I225" s="112">
        <v>1325</v>
      </c>
      <c r="J225" s="112">
        <v>0</v>
      </c>
      <c r="K225" s="115">
        <v>0</v>
      </c>
      <c r="L225" s="113">
        <v>886</v>
      </c>
      <c r="M225" s="112">
        <v>886</v>
      </c>
      <c r="N225" s="112">
        <v>0</v>
      </c>
      <c r="O225" s="116">
        <v>0</v>
      </c>
    </row>
    <row r="226" spans="1:15" ht="13.8" x14ac:dyDescent="0.25">
      <c r="A226" s="92"/>
      <c r="B226" s="81"/>
      <c r="C226" s="117" t="s">
        <v>319</v>
      </c>
      <c r="D226" s="111">
        <v>2500</v>
      </c>
      <c r="E226" s="112">
        <v>2500</v>
      </c>
      <c r="F226" s="112"/>
      <c r="G226" s="113"/>
      <c r="H226" s="114">
        <v>2500</v>
      </c>
      <c r="I226" s="112">
        <v>2500</v>
      </c>
      <c r="J226" s="112">
        <v>0</v>
      </c>
      <c r="K226" s="115">
        <v>0</v>
      </c>
      <c r="L226" s="113">
        <v>2500</v>
      </c>
      <c r="M226" s="112">
        <v>2500</v>
      </c>
      <c r="N226" s="112">
        <v>0</v>
      </c>
      <c r="O226" s="116">
        <v>0</v>
      </c>
    </row>
    <row r="227" spans="1:15" ht="27.6" x14ac:dyDescent="0.25">
      <c r="A227" s="92"/>
      <c r="B227" s="81"/>
      <c r="C227" s="117" t="s">
        <v>320</v>
      </c>
      <c r="D227" s="111">
        <v>5000</v>
      </c>
      <c r="E227" s="112">
        <v>5000</v>
      </c>
      <c r="F227" s="112"/>
      <c r="G227" s="113"/>
      <c r="H227" s="114">
        <v>5000</v>
      </c>
      <c r="I227" s="112">
        <v>5000</v>
      </c>
      <c r="J227" s="112">
        <v>0</v>
      </c>
      <c r="K227" s="115">
        <v>0</v>
      </c>
      <c r="L227" s="113">
        <v>5000</v>
      </c>
      <c r="M227" s="112">
        <v>5000</v>
      </c>
      <c r="N227" s="112">
        <v>0</v>
      </c>
      <c r="O227" s="116">
        <v>0</v>
      </c>
    </row>
    <row r="228" spans="1:15" ht="13.8" x14ac:dyDescent="0.25">
      <c r="A228" s="92"/>
      <c r="B228" s="81"/>
      <c r="C228" s="117" t="s">
        <v>401</v>
      </c>
      <c r="D228" s="111"/>
      <c r="E228" s="112"/>
      <c r="F228" s="112"/>
      <c r="G228" s="113"/>
      <c r="H228" s="114">
        <v>7451</v>
      </c>
      <c r="I228" s="112">
        <v>7451</v>
      </c>
      <c r="J228" s="112">
        <v>0</v>
      </c>
      <c r="K228" s="115">
        <v>0</v>
      </c>
      <c r="L228" s="113">
        <v>7451</v>
      </c>
      <c r="M228" s="112">
        <v>7451</v>
      </c>
      <c r="N228" s="112">
        <v>0</v>
      </c>
      <c r="O228" s="116">
        <v>0</v>
      </c>
    </row>
    <row r="229" spans="1:15" ht="13.8" x14ac:dyDescent="0.25">
      <c r="A229" s="92"/>
      <c r="B229" s="81"/>
      <c r="C229" s="117"/>
      <c r="D229" s="111"/>
      <c r="E229" s="112"/>
      <c r="F229" s="112"/>
      <c r="G229" s="113"/>
      <c r="H229" s="114"/>
      <c r="I229" s="112"/>
      <c r="J229" s="112"/>
      <c r="K229" s="115"/>
      <c r="L229" s="113"/>
      <c r="M229" s="112"/>
      <c r="N229" s="112"/>
      <c r="O229" s="116"/>
    </row>
    <row r="230" spans="1:15" ht="14.4" x14ac:dyDescent="0.3">
      <c r="A230" s="92"/>
      <c r="B230" s="81"/>
      <c r="C230" s="84" t="s">
        <v>23</v>
      </c>
      <c r="D230" s="105">
        <f t="shared" ref="D230:O230" si="11">SUM(D215:D229)</f>
        <v>70396</v>
      </c>
      <c r="E230" s="106">
        <f t="shared" si="11"/>
        <v>18196</v>
      </c>
      <c r="F230" s="106">
        <f t="shared" si="11"/>
        <v>52200</v>
      </c>
      <c r="G230" s="107">
        <f t="shared" si="11"/>
        <v>0</v>
      </c>
      <c r="H230" s="108">
        <v>77847</v>
      </c>
      <c r="I230" s="106">
        <v>25647</v>
      </c>
      <c r="J230" s="106">
        <v>52200</v>
      </c>
      <c r="K230" s="109">
        <v>0</v>
      </c>
      <c r="L230" s="107">
        <f t="shared" si="11"/>
        <v>70665</v>
      </c>
      <c r="M230" s="106">
        <f t="shared" si="11"/>
        <v>21307</v>
      </c>
      <c r="N230" s="106">
        <f t="shared" si="11"/>
        <v>49358</v>
      </c>
      <c r="O230" s="110">
        <f t="shared" si="11"/>
        <v>0</v>
      </c>
    </row>
    <row r="231" spans="1:15" x14ac:dyDescent="0.3">
      <c r="A231" s="92"/>
      <c r="B231" s="81"/>
      <c r="C231" s="104"/>
      <c r="D231" s="118"/>
      <c r="E231" s="119"/>
      <c r="F231" s="119"/>
      <c r="G231" s="120"/>
      <c r="H231" s="121"/>
      <c r="I231" s="119"/>
      <c r="J231" s="119"/>
      <c r="K231" s="122"/>
      <c r="L231" s="120"/>
      <c r="M231" s="119"/>
      <c r="N231" s="119"/>
      <c r="O231" s="123"/>
    </row>
    <row r="232" spans="1:15" ht="14.4" x14ac:dyDescent="0.3">
      <c r="A232" s="72"/>
      <c r="B232" s="125"/>
      <c r="C232" s="74" t="s">
        <v>62</v>
      </c>
      <c r="D232" s="75">
        <v>0</v>
      </c>
      <c r="E232" s="76">
        <v>0</v>
      </c>
      <c r="F232" s="76">
        <v>0</v>
      </c>
      <c r="G232" s="77">
        <v>0</v>
      </c>
      <c r="H232" s="78">
        <v>0</v>
      </c>
      <c r="I232" s="76">
        <v>0</v>
      </c>
      <c r="J232" s="76">
        <v>0</v>
      </c>
      <c r="K232" s="79">
        <v>0</v>
      </c>
      <c r="L232" s="77">
        <v>0</v>
      </c>
      <c r="M232" s="76">
        <v>0</v>
      </c>
      <c r="N232" s="76">
        <v>0</v>
      </c>
      <c r="O232" s="80">
        <v>0</v>
      </c>
    </row>
    <row r="233" spans="1:15" ht="14.4" x14ac:dyDescent="0.3">
      <c r="A233" s="72"/>
      <c r="B233" s="125"/>
      <c r="C233" s="102"/>
      <c r="D233" s="111"/>
      <c r="E233" s="112"/>
      <c r="F233" s="112"/>
      <c r="G233" s="113"/>
      <c r="H233" s="114"/>
      <c r="I233" s="112"/>
      <c r="J233" s="112"/>
      <c r="K233" s="115"/>
      <c r="L233" s="113"/>
      <c r="M233" s="112"/>
      <c r="N233" s="112"/>
      <c r="O233" s="116"/>
    </row>
    <row r="234" spans="1:15" ht="14.4" x14ac:dyDescent="0.3">
      <c r="A234" s="72"/>
      <c r="B234" s="81"/>
      <c r="C234" s="84" t="s">
        <v>23</v>
      </c>
      <c r="D234" s="105">
        <f t="shared" ref="D234:O234" si="12">SUM(D233:D233)</f>
        <v>0</v>
      </c>
      <c r="E234" s="106">
        <f t="shared" si="12"/>
        <v>0</v>
      </c>
      <c r="F234" s="106">
        <f t="shared" si="12"/>
        <v>0</v>
      </c>
      <c r="G234" s="107">
        <f t="shared" si="12"/>
        <v>0</v>
      </c>
      <c r="H234" s="108">
        <v>0</v>
      </c>
      <c r="I234" s="106">
        <v>0</v>
      </c>
      <c r="J234" s="106">
        <v>0</v>
      </c>
      <c r="K234" s="109">
        <v>0</v>
      </c>
      <c r="L234" s="107">
        <f t="shared" si="12"/>
        <v>0</v>
      </c>
      <c r="M234" s="106">
        <f t="shared" si="12"/>
        <v>0</v>
      </c>
      <c r="N234" s="106">
        <f t="shared" si="12"/>
        <v>0</v>
      </c>
      <c r="O234" s="110">
        <f t="shared" si="12"/>
        <v>0</v>
      </c>
    </row>
    <row r="235" spans="1:15" x14ac:dyDescent="0.3">
      <c r="A235" s="72"/>
      <c r="B235" s="81"/>
      <c r="C235" s="104"/>
      <c r="D235" s="118"/>
      <c r="E235" s="119"/>
      <c r="F235" s="119"/>
      <c r="G235" s="120"/>
      <c r="H235" s="121"/>
      <c r="I235" s="119"/>
      <c r="J235" s="119"/>
      <c r="K235" s="122"/>
      <c r="L235" s="120"/>
      <c r="M235" s="119"/>
      <c r="N235" s="119"/>
      <c r="O235" s="123"/>
    </row>
    <row r="236" spans="1:15" ht="14.4" x14ac:dyDescent="0.3">
      <c r="A236" s="72"/>
      <c r="B236" s="125"/>
      <c r="C236" s="74" t="s">
        <v>54</v>
      </c>
      <c r="D236" s="75">
        <v>5000</v>
      </c>
      <c r="E236" s="76">
        <v>5000</v>
      </c>
      <c r="F236" s="76"/>
      <c r="G236" s="77"/>
      <c r="H236" s="78">
        <v>5000</v>
      </c>
      <c r="I236" s="76">
        <v>5000</v>
      </c>
      <c r="J236" s="76">
        <v>0</v>
      </c>
      <c r="K236" s="79">
        <v>0</v>
      </c>
      <c r="L236" s="77">
        <v>0</v>
      </c>
      <c r="M236" s="76">
        <v>0</v>
      </c>
      <c r="N236" s="76">
        <v>0</v>
      </c>
      <c r="O236" s="80">
        <v>0</v>
      </c>
    </row>
    <row r="237" spans="1:15" ht="14.4" x14ac:dyDescent="0.3">
      <c r="A237" s="72"/>
      <c r="B237" s="125"/>
      <c r="C237" s="74"/>
      <c r="D237" s="75"/>
      <c r="E237" s="76"/>
      <c r="F237" s="76"/>
      <c r="G237" s="77"/>
      <c r="H237" s="78"/>
      <c r="I237" s="76"/>
      <c r="J237" s="76"/>
      <c r="K237" s="79"/>
      <c r="L237" s="77"/>
      <c r="M237" s="76"/>
      <c r="N237" s="76"/>
      <c r="O237" s="80"/>
    </row>
    <row r="238" spans="1:15" ht="13.8" x14ac:dyDescent="0.25">
      <c r="A238" s="72"/>
      <c r="B238" s="81"/>
      <c r="C238" s="74" t="s">
        <v>164</v>
      </c>
      <c r="D238" s="75"/>
      <c r="E238" s="76"/>
      <c r="F238" s="76"/>
      <c r="G238" s="77"/>
      <c r="H238" s="78"/>
      <c r="I238" s="76"/>
      <c r="J238" s="76"/>
      <c r="K238" s="79"/>
      <c r="L238" s="77"/>
      <c r="M238" s="76"/>
      <c r="N238" s="76"/>
      <c r="O238" s="80"/>
    </row>
    <row r="239" spans="1:15" ht="13.8" x14ac:dyDescent="0.25">
      <c r="A239" s="72"/>
      <c r="B239" s="81"/>
      <c r="C239" s="74" t="s">
        <v>321</v>
      </c>
      <c r="D239" s="75">
        <v>3061</v>
      </c>
      <c r="E239" s="76">
        <v>3061</v>
      </c>
      <c r="F239" s="76"/>
      <c r="G239" s="77"/>
      <c r="H239" s="78">
        <v>3644</v>
      </c>
      <c r="I239" s="76">
        <v>3644</v>
      </c>
      <c r="J239" s="76">
        <v>0</v>
      </c>
      <c r="K239" s="79">
        <v>0</v>
      </c>
      <c r="L239" s="77">
        <v>3670</v>
      </c>
      <c r="M239" s="76">
        <v>3670</v>
      </c>
      <c r="N239" s="76">
        <v>0</v>
      </c>
      <c r="O239" s="80">
        <v>0</v>
      </c>
    </row>
    <row r="240" spans="1:15" ht="13.8" x14ac:dyDescent="0.25">
      <c r="A240" s="72"/>
      <c r="B240" s="81"/>
      <c r="C240" s="74"/>
      <c r="D240" s="75"/>
      <c r="E240" s="76"/>
      <c r="F240" s="76"/>
      <c r="G240" s="77"/>
      <c r="H240" s="78"/>
      <c r="I240" s="76"/>
      <c r="J240" s="76"/>
      <c r="K240" s="79"/>
      <c r="L240" s="77"/>
      <c r="M240" s="76"/>
      <c r="N240" s="76"/>
      <c r="O240" s="80"/>
    </row>
    <row r="241" spans="1:15" ht="27.6" x14ac:dyDescent="0.25">
      <c r="A241" s="72"/>
      <c r="B241" s="81"/>
      <c r="C241" s="102" t="s">
        <v>379</v>
      </c>
      <c r="D241" s="75"/>
      <c r="E241" s="76"/>
      <c r="F241" s="76"/>
      <c r="G241" s="77"/>
      <c r="H241" s="78"/>
      <c r="I241" s="76"/>
      <c r="J241" s="76"/>
      <c r="K241" s="79"/>
      <c r="L241" s="77"/>
      <c r="M241" s="76"/>
      <c r="N241" s="76"/>
      <c r="O241" s="80"/>
    </row>
    <row r="242" spans="1:15" ht="13.8" x14ac:dyDescent="0.25">
      <c r="A242" s="72"/>
      <c r="B242" s="81"/>
      <c r="C242" s="74" t="s">
        <v>380</v>
      </c>
      <c r="D242" s="75"/>
      <c r="E242" s="76"/>
      <c r="F242" s="76"/>
      <c r="G242" s="77"/>
      <c r="H242" s="78">
        <v>9000</v>
      </c>
      <c r="I242" s="76">
        <v>9000</v>
      </c>
      <c r="J242" s="76">
        <v>0</v>
      </c>
      <c r="K242" s="79">
        <v>0</v>
      </c>
      <c r="L242" s="77">
        <v>9000</v>
      </c>
      <c r="M242" s="76">
        <v>9000</v>
      </c>
      <c r="N242" s="76">
        <v>0</v>
      </c>
      <c r="O242" s="80">
        <v>0</v>
      </c>
    </row>
    <row r="243" spans="1:15" ht="13.8" x14ac:dyDescent="0.25">
      <c r="A243" s="72"/>
      <c r="B243" s="81"/>
      <c r="C243" s="74"/>
      <c r="D243" s="75"/>
      <c r="E243" s="76"/>
      <c r="F243" s="76"/>
      <c r="G243" s="77"/>
      <c r="H243" s="78"/>
      <c r="I243" s="76"/>
      <c r="J243" s="76"/>
      <c r="K243" s="79"/>
      <c r="L243" s="77"/>
      <c r="M243" s="76"/>
      <c r="N243" s="76"/>
      <c r="O243" s="80"/>
    </row>
    <row r="244" spans="1:15" ht="14.4" x14ac:dyDescent="0.3">
      <c r="A244" s="72"/>
      <c r="B244" s="81"/>
      <c r="C244" s="104" t="s">
        <v>53</v>
      </c>
      <c r="D244" s="105">
        <f>D212+D230+D234+D236+D239</f>
        <v>489874</v>
      </c>
      <c r="E244" s="106">
        <f>E212+E230+E234+E236+E239</f>
        <v>304602</v>
      </c>
      <c r="F244" s="106">
        <f>F212+F230+F234+F236+F239</f>
        <v>185272</v>
      </c>
      <c r="G244" s="107">
        <f>G212+G230+G234+G236+G239</f>
        <v>0</v>
      </c>
      <c r="H244" s="108">
        <v>610646</v>
      </c>
      <c r="I244" s="106">
        <v>425374</v>
      </c>
      <c r="J244" s="106">
        <v>185272</v>
      </c>
      <c r="K244" s="109">
        <v>0</v>
      </c>
      <c r="L244" s="107">
        <f>L212+L230+L234+L236+L239+L242</f>
        <v>588239</v>
      </c>
      <c r="M244" s="106">
        <f>M212+M230+M234+M236+M239+M242</f>
        <v>407040</v>
      </c>
      <c r="N244" s="106">
        <f>N212+N230+N234+N236+N239+N242</f>
        <v>181199</v>
      </c>
      <c r="O244" s="110">
        <f>O212+O230+O234+O236+O239+O242</f>
        <v>0</v>
      </c>
    </row>
    <row r="245" spans="1:15" x14ac:dyDescent="0.3">
      <c r="A245" s="92"/>
      <c r="B245" s="81"/>
      <c r="C245" s="104"/>
      <c r="D245" s="118"/>
      <c r="E245" s="119"/>
      <c r="F245" s="119"/>
      <c r="G245" s="120"/>
      <c r="H245" s="121"/>
      <c r="I245" s="119"/>
      <c r="J245" s="119"/>
      <c r="K245" s="122"/>
      <c r="L245" s="120"/>
      <c r="M245" s="119"/>
      <c r="N245" s="119"/>
      <c r="O245" s="123"/>
    </row>
    <row r="246" spans="1:15" x14ac:dyDescent="0.3">
      <c r="A246" s="92"/>
      <c r="B246" s="81" t="s">
        <v>19</v>
      </c>
      <c r="C246" s="74" t="s">
        <v>47</v>
      </c>
      <c r="D246" s="118"/>
      <c r="E246" s="119"/>
      <c r="F246" s="119"/>
      <c r="G246" s="120"/>
      <c r="H246" s="121"/>
      <c r="I246" s="119"/>
      <c r="J246" s="119"/>
      <c r="K246" s="122"/>
      <c r="L246" s="120"/>
      <c r="M246" s="119"/>
      <c r="N246" s="119"/>
      <c r="O246" s="123"/>
    </row>
    <row r="247" spans="1:15" x14ac:dyDescent="0.3">
      <c r="A247" s="92"/>
      <c r="B247" s="81"/>
      <c r="C247" s="117" t="s">
        <v>191</v>
      </c>
      <c r="D247" s="75">
        <v>10000</v>
      </c>
      <c r="E247" s="76">
        <v>10000</v>
      </c>
      <c r="F247" s="119"/>
      <c r="G247" s="120"/>
      <c r="H247" s="78">
        <v>0</v>
      </c>
      <c r="I247" s="76">
        <v>0</v>
      </c>
      <c r="J247" s="76">
        <v>0</v>
      </c>
      <c r="K247" s="79">
        <v>0</v>
      </c>
      <c r="L247" s="77">
        <v>330</v>
      </c>
      <c r="M247" s="76">
        <v>330</v>
      </c>
      <c r="N247" s="76">
        <v>0</v>
      </c>
      <c r="O247" s="80">
        <v>0</v>
      </c>
    </row>
    <row r="248" spans="1:15" ht="13.8" x14ac:dyDescent="0.25">
      <c r="A248" s="92"/>
      <c r="B248" s="81"/>
      <c r="C248" s="74" t="s">
        <v>165</v>
      </c>
      <c r="D248" s="75">
        <v>14512</v>
      </c>
      <c r="E248" s="76">
        <v>14512</v>
      </c>
      <c r="F248" s="76"/>
      <c r="G248" s="77"/>
      <c r="H248" s="78">
        <v>14512</v>
      </c>
      <c r="I248" s="76">
        <v>14512</v>
      </c>
      <c r="J248" s="76">
        <v>0</v>
      </c>
      <c r="K248" s="79">
        <v>0</v>
      </c>
      <c r="L248" s="77">
        <v>2108</v>
      </c>
      <c r="M248" s="76">
        <v>2108</v>
      </c>
      <c r="N248" s="76">
        <v>0</v>
      </c>
      <c r="O248" s="80">
        <v>0</v>
      </c>
    </row>
    <row r="249" spans="1:15" ht="13.8" x14ac:dyDescent="0.25">
      <c r="A249" s="92"/>
      <c r="B249" s="81"/>
      <c r="C249" s="102" t="s">
        <v>192</v>
      </c>
      <c r="D249" s="75">
        <v>8000</v>
      </c>
      <c r="E249" s="76">
        <v>8000</v>
      </c>
      <c r="F249" s="76"/>
      <c r="G249" s="77"/>
      <c r="H249" s="78">
        <v>8000</v>
      </c>
      <c r="I249" s="76">
        <v>8000</v>
      </c>
      <c r="J249" s="76">
        <v>0</v>
      </c>
      <c r="K249" s="79">
        <v>0</v>
      </c>
      <c r="L249" s="77">
        <v>1415</v>
      </c>
      <c r="M249" s="76">
        <v>1415</v>
      </c>
      <c r="N249" s="76">
        <v>0</v>
      </c>
      <c r="O249" s="80">
        <v>0</v>
      </c>
    </row>
    <row r="250" spans="1:15" ht="13.8" x14ac:dyDescent="0.25">
      <c r="A250" s="72"/>
      <c r="B250" s="103"/>
      <c r="C250" s="74" t="s">
        <v>193</v>
      </c>
      <c r="D250" s="75">
        <v>3000</v>
      </c>
      <c r="E250" s="76">
        <v>3000</v>
      </c>
      <c r="F250" s="76"/>
      <c r="G250" s="77"/>
      <c r="H250" s="78">
        <v>0</v>
      </c>
      <c r="I250" s="76">
        <v>0</v>
      </c>
      <c r="J250" s="76">
        <v>0</v>
      </c>
      <c r="K250" s="79">
        <v>0</v>
      </c>
      <c r="L250" s="77">
        <v>0</v>
      </c>
      <c r="M250" s="76">
        <v>0</v>
      </c>
      <c r="N250" s="76">
        <v>0</v>
      </c>
      <c r="O250" s="80">
        <v>0</v>
      </c>
    </row>
    <row r="251" spans="1:15" ht="13.8" x14ac:dyDescent="0.25">
      <c r="A251" s="92"/>
      <c r="B251" s="81"/>
      <c r="C251" s="102" t="s">
        <v>194</v>
      </c>
      <c r="D251" s="75">
        <v>3200</v>
      </c>
      <c r="E251" s="76"/>
      <c r="F251" s="76">
        <v>3200</v>
      </c>
      <c r="G251" s="77"/>
      <c r="H251" s="78">
        <v>3200</v>
      </c>
      <c r="I251" s="76">
        <v>0</v>
      </c>
      <c r="J251" s="76">
        <v>3200</v>
      </c>
      <c r="K251" s="79">
        <v>0</v>
      </c>
      <c r="L251" s="77">
        <v>0</v>
      </c>
      <c r="M251" s="76">
        <v>0</v>
      </c>
      <c r="N251" s="76">
        <v>0</v>
      </c>
      <c r="O251" s="80">
        <v>0</v>
      </c>
    </row>
    <row r="252" spans="1:15" ht="13.8" x14ac:dyDescent="0.25">
      <c r="A252" s="92"/>
      <c r="B252" s="81"/>
      <c r="C252" s="102" t="s">
        <v>322</v>
      </c>
      <c r="D252" s="111">
        <v>38560</v>
      </c>
      <c r="E252" s="112">
        <v>38560</v>
      </c>
      <c r="F252" s="112"/>
      <c r="G252" s="113"/>
      <c r="H252" s="114">
        <v>38897</v>
      </c>
      <c r="I252" s="112">
        <v>38897</v>
      </c>
      <c r="J252" s="112">
        <v>0</v>
      </c>
      <c r="K252" s="115">
        <v>0</v>
      </c>
      <c r="L252" s="113">
        <v>38897</v>
      </c>
      <c r="M252" s="112">
        <v>38897</v>
      </c>
      <c r="N252" s="112">
        <v>0</v>
      </c>
      <c r="O252" s="116">
        <v>0</v>
      </c>
    </row>
    <row r="253" spans="1:15" ht="27.6" x14ac:dyDescent="0.25">
      <c r="A253" s="92"/>
      <c r="B253" s="81"/>
      <c r="C253" s="102" t="s">
        <v>323</v>
      </c>
      <c r="D253" s="111">
        <v>2962</v>
      </c>
      <c r="E253" s="112">
        <v>2962</v>
      </c>
      <c r="F253" s="112"/>
      <c r="G253" s="113"/>
      <c r="H253" s="114">
        <v>141280</v>
      </c>
      <c r="I253" s="112">
        <v>141280</v>
      </c>
      <c r="J253" s="112">
        <v>0</v>
      </c>
      <c r="K253" s="115">
        <v>0</v>
      </c>
      <c r="L253" s="113">
        <v>93480</v>
      </c>
      <c r="M253" s="112">
        <v>93480</v>
      </c>
      <c r="N253" s="112">
        <v>0</v>
      </c>
      <c r="O253" s="116">
        <v>0</v>
      </c>
    </row>
    <row r="254" spans="1:15" ht="13.8" x14ac:dyDescent="0.25">
      <c r="A254" s="92"/>
      <c r="B254" s="81"/>
      <c r="C254" s="102" t="s">
        <v>324</v>
      </c>
      <c r="D254" s="111">
        <v>53683</v>
      </c>
      <c r="E254" s="112">
        <v>53683</v>
      </c>
      <c r="F254" s="112"/>
      <c r="G254" s="113"/>
      <c r="H254" s="114">
        <v>78768</v>
      </c>
      <c r="I254" s="112">
        <v>78768</v>
      </c>
      <c r="J254" s="112">
        <v>0</v>
      </c>
      <c r="K254" s="115">
        <v>0</v>
      </c>
      <c r="L254" s="113">
        <v>19779</v>
      </c>
      <c r="M254" s="112">
        <v>19779</v>
      </c>
      <c r="N254" s="112">
        <v>0</v>
      </c>
      <c r="O254" s="116">
        <v>0</v>
      </c>
    </row>
    <row r="255" spans="1:15" ht="13.8" x14ac:dyDescent="0.25">
      <c r="A255" s="92"/>
      <c r="B255" s="81"/>
      <c r="C255" s="74" t="s">
        <v>325</v>
      </c>
      <c r="D255" s="75">
        <v>125063</v>
      </c>
      <c r="E255" s="76">
        <v>125063</v>
      </c>
      <c r="F255" s="76"/>
      <c r="G255" s="77"/>
      <c r="H255" s="78">
        <v>125063</v>
      </c>
      <c r="I255" s="76">
        <v>125063</v>
      </c>
      <c r="J255" s="76">
        <v>0</v>
      </c>
      <c r="K255" s="79">
        <v>0</v>
      </c>
      <c r="L255" s="77">
        <v>0</v>
      </c>
      <c r="M255" s="76">
        <v>0</v>
      </c>
      <c r="N255" s="76">
        <v>0</v>
      </c>
      <c r="O255" s="80">
        <v>0</v>
      </c>
    </row>
    <row r="256" spans="1:15" ht="27.6" x14ac:dyDescent="0.25">
      <c r="A256" s="92"/>
      <c r="B256" s="81"/>
      <c r="C256" s="117" t="s">
        <v>326</v>
      </c>
      <c r="D256" s="75">
        <v>18221</v>
      </c>
      <c r="E256" s="76">
        <v>18221</v>
      </c>
      <c r="F256" s="76"/>
      <c r="G256" s="77"/>
      <c r="H256" s="78">
        <v>18221</v>
      </c>
      <c r="I256" s="76">
        <v>18221</v>
      </c>
      <c r="J256" s="76">
        <v>0</v>
      </c>
      <c r="K256" s="79">
        <v>0</v>
      </c>
      <c r="L256" s="77">
        <v>18221</v>
      </c>
      <c r="M256" s="76">
        <v>18221</v>
      </c>
      <c r="N256" s="76">
        <v>0</v>
      </c>
      <c r="O256" s="80">
        <v>0</v>
      </c>
    </row>
    <row r="257" spans="1:15" ht="27.6" x14ac:dyDescent="0.25">
      <c r="A257" s="72"/>
      <c r="B257" s="103"/>
      <c r="C257" s="117" t="s">
        <v>327</v>
      </c>
      <c r="D257" s="75">
        <v>238735</v>
      </c>
      <c r="E257" s="76">
        <v>238735</v>
      </c>
      <c r="F257" s="76"/>
      <c r="G257" s="77"/>
      <c r="H257" s="78">
        <v>238735</v>
      </c>
      <c r="I257" s="76">
        <v>238735</v>
      </c>
      <c r="J257" s="76">
        <v>0</v>
      </c>
      <c r="K257" s="79">
        <v>0</v>
      </c>
      <c r="L257" s="77">
        <v>0</v>
      </c>
      <c r="M257" s="76">
        <v>0</v>
      </c>
      <c r="N257" s="76">
        <v>0</v>
      </c>
      <c r="O257" s="80">
        <v>0</v>
      </c>
    </row>
    <row r="258" spans="1:15" ht="27.6" x14ac:dyDescent="0.25">
      <c r="A258" s="72"/>
      <c r="B258" s="103"/>
      <c r="C258" s="117" t="s">
        <v>328</v>
      </c>
      <c r="D258" s="75">
        <v>153000</v>
      </c>
      <c r="E258" s="76">
        <v>153000</v>
      </c>
      <c r="F258" s="76"/>
      <c r="G258" s="77"/>
      <c r="H258" s="78">
        <v>0</v>
      </c>
      <c r="I258" s="76">
        <v>0</v>
      </c>
      <c r="J258" s="76">
        <v>0</v>
      </c>
      <c r="K258" s="79">
        <v>0</v>
      </c>
      <c r="L258" s="77">
        <v>0</v>
      </c>
      <c r="M258" s="76">
        <v>0</v>
      </c>
      <c r="N258" s="76">
        <v>0</v>
      </c>
      <c r="O258" s="80">
        <v>0</v>
      </c>
    </row>
    <row r="259" spans="1:15" ht="27.6" x14ac:dyDescent="0.25">
      <c r="A259" s="72"/>
      <c r="B259" s="103"/>
      <c r="C259" s="117" t="s">
        <v>329</v>
      </c>
      <c r="D259" s="75">
        <v>154000</v>
      </c>
      <c r="E259" s="76">
        <v>154000</v>
      </c>
      <c r="F259" s="76"/>
      <c r="G259" s="77"/>
      <c r="H259" s="78">
        <v>0</v>
      </c>
      <c r="I259" s="76">
        <v>0</v>
      </c>
      <c r="J259" s="76">
        <v>0</v>
      </c>
      <c r="K259" s="79">
        <v>0</v>
      </c>
      <c r="L259" s="77">
        <v>0</v>
      </c>
      <c r="M259" s="76">
        <v>0</v>
      </c>
      <c r="N259" s="76">
        <v>0</v>
      </c>
      <c r="O259" s="80">
        <v>0</v>
      </c>
    </row>
    <row r="260" spans="1:15" ht="27.6" x14ac:dyDescent="0.25">
      <c r="A260" s="72"/>
      <c r="B260" s="103"/>
      <c r="C260" s="117" t="s">
        <v>330</v>
      </c>
      <c r="D260" s="75">
        <v>155000</v>
      </c>
      <c r="E260" s="76">
        <v>155000</v>
      </c>
      <c r="F260" s="76"/>
      <c r="G260" s="77"/>
      <c r="H260" s="78">
        <v>0</v>
      </c>
      <c r="I260" s="76">
        <v>0</v>
      </c>
      <c r="J260" s="76">
        <v>0</v>
      </c>
      <c r="K260" s="79">
        <v>0</v>
      </c>
      <c r="L260" s="77">
        <v>0</v>
      </c>
      <c r="M260" s="76">
        <v>0</v>
      </c>
      <c r="N260" s="76">
        <v>0</v>
      </c>
      <c r="O260" s="80">
        <v>0</v>
      </c>
    </row>
    <row r="261" spans="1:15" ht="13.8" x14ac:dyDescent="0.25">
      <c r="A261" s="72"/>
      <c r="B261" s="103"/>
      <c r="C261" s="74" t="s">
        <v>331</v>
      </c>
      <c r="D261" s="75">
        <v>24702</v>
      </c>
      <c r="E261" s="76">
        <v>24702</v>
      </c>
      <c r="F261" s="76"/>
      <c r="G261" s="77"/>
      <c r="H261" s="78">
        <v>33755</v>
      </c>
      <c r="I261" s="76">
        <v>33755</v>
      </c>
      <c r="J261" s="76">
        <v>0</v>
      </c>
      <c r="K261" s="79">
        <v>0</v>
      </c>
      <c r="L261" s="77">
        <v>33755</v>
      </c>
      <c r="M261" s="76">
        <v>33755</v>
      </c>
      <c r="N261" s="76">
        <v>0</v>
      </c>
      <c r="O261" s="80">
        <v>0</v>
      </c>
    </row>
    <row r="262" spans="1:15" ht="13.8" x14ac:dyDescent="0.25">
      <c r="A262" s="72"/>
      <c r="B262" s="103"/>
      <c r="C262" s="102" t="s">
        <v>332</v>
      </c>
      <c r="D262" s="75">
        <v>222999</v>
      </c>
      <c r="E262" s="76">
        <v>222999</v>
      </c>
      <c r="F262" s="76"/>
      <c r="G262" s="77"/>
      <c r="H262" s="78">
        <v>204965</v>
      </c>
      <c r="I262" s="76">
        <v>204965</v>
      </c>
      <c r="J262" s="76">
        <v>0</v>
      </c>
      <c r="K262" s="79">
        <v>0</v>
      </c>
      <c r="L262" s="77">
        <v>65210</v>
      </c>
      <c r="M262" s="76">
        <v>65210</v>
      </c>
      <c r="N262" s="76">
        <v>0</v>
      </c>
      <c r="O262" s="80">
        <v>0</v>
      </c>
    </row>
    <row r="263" spans="1:15" ht="13.8" x14ac:dyDescent="0.25">
      <c r="A263" s="72"/>
      <c r="B263" s="103"/>
      <c r="C263" s="102" t="s">
        <v>333</v>
      </c>
      <c r="D263" s="75">
        <v>5000</v>
      </c>
      <c r="E263" s="76">
        <v>5000</v>
      </c>
      <c r="F263" s="76"/>
      <c r="G263" s="77"/>
      <c r="H263" s="78">
        <v>0</v>
      </c>
      <c r="I263" s="76">
        <v>0</v>
      </c>
      <c r="J263" s="76">
        <v>0</v>
      </c>
      <c r="K263" s="79">
        <v>0</v>
      </c>
      <c r="L263" s="77">
        <v>0</v>
      </c>
      <c r="M263" s="76">
        <v>0</v>
      </c>
      <c r="N263" s="76">
        <v>0</v>
      </c>
      <c r="O263" s="80">
        <v>0</v>
      </c>
    </row>
    <row r="264" spans="1:15" ht="13.8" x14ac:dyDescent="0.25">
      <c r="A264" s="72"/>
      <c r="B264" s="103"/>
      <c r="C264" s="102" t="s">
        <v>334</v>
      </c>
      <c r="D264" s="75">
        <v>35785</v>
      </c>
      <c r="E264" s="76">
        <v>35785</v>
      </c>
      <c r="F264" s="76"/>
      <c r="G264" s="77"/>
      <c r="H264" s="78">
        <v>34749</v>
      </c>
      <c r="I264" s="76">
        <v>34749</v>
      </c>
      <c r="J264" s="76">
        <v>0</v>
      </c>
      <c r="K264" s="79">
        <v>0</v>
      </c>
      <c r="L264" s="77">
        <v>34748</v>
      </c>
      <c r="M264" s="76">
        <v>34748</v>
      </c>
      <c r="N264" s="76">
        <v>0</v>
      </c>
      <c r="O264" s="80">
        <v>0</v>
      </c>
    </row>
    <row r="265" spans="1:15" ht="13.8" x14ac:dyDescent="0.25">
      <c r="A265" s="72"/>
      <c r="B265" s="103"/>
      <c r="C265" s="117" t="s">
        <v>335</v>
      </c>
      <c r="D265" s="75">
        <v>6000</v>
      </c>
      <c r="E265" s="76">
        <v>6000</v>
      </c>
      <c r="F265" s="76"/>
      <c r="G265" s="77"/>
      <c r="H265" s="78">
        <v>1000</v>
      </c>
      <c r="I265" s="76">
        <v>1000</v>
      </c>
      <c r="J265" s="76">
        <v>0</v>
      </c>
      <c r="K265" s="79">
        <v>0</v>
      </c>
      <c r="L265" s="77">
        <v>405</v>
      </c>
      <c r="M265" s="76">
        <v>405</v>
      </c>
      <c r="N265" s="76">
        <v>0</v>
      </c>
      <c r="O265" s="80">
        <v>0</v>
      </c>
    </row>
    <row r="266" spans="1:15" ht="13.8" x14ac:dyDescent="0.25">
      <c r="A266" s="72"/>
      <c r="B266" s="103"/>
      <c r="C266" s="117" t="s">
        <v>336</v>
      </c>
      <c r="D266" s="75">
        <v>1000</v>
      </c>
      <c r="E266" s="76">
        <v>1000</v>
      </c>
      <c r="F266" s="76"/>
      <c r="G266" s="77"/>
      <c r="H266" s="78">
        <v>0</v>
      </c>
      <c r="I266" s="76">
        <v>0</v>
      </c>
      <c r="J266" s="76">
        <v>0</v>
      </c>
      <c r="K266" s="79">
        <v>0</v>
      </c>
      <c r="L266" s="77">
        <v>0</v>
      </c>
      <c r="M266" s="76">
        <v>0</v>
      </c>
      <c r="N266" s="76">
        <v>0</v>
      </c>
      <c r="O266" s="80">
        <v>0</v>
      </c>
    </row>
    <row r="267" spans="1:15" ht="13.8" x14ac:dyDescent="0.25">
      <c r="A267" s="72"/>
      <c r="B267" s="103"/>
      <c r="C267" s="117" t="s">
        <v>337</v>
      </c>
      <c r="D267" s="75">
        <v>26036</v>
      </c>
      <c r="E267" s="76">
        <v>26036</v>
      </c>
      <c r="F267" s="76"/>
      <c r="G267" s="77"/>
      <c r="H267" s="78">
        <v>29761</v>
      </c>
      <c r="I267" s="76">
        <v>29761</v>
      </c>
      <c r="J267" s="76">
        <v>0</v>
      </c>
      <c r="K267" s="79">
        <v>0</v>
      </c>
      <c r="L267" s="77">
        <v>29761</v>
      </c>
      <c r="M267" s="76">
        <v>29761</v>
      </c>
      <c r="N267" s="76">
        <v>0</v>
      </c>
      <c r="O267" s="80">
        <v>0</v>
      </c>
    </row>
    <row r="268" spans="1:15" ht="13.8" x14ac:dyDescent="0.25">
      <c r="A268" s="72"/>
      <c r="B268" s="103"/>
      <c r="C268" s="117" t="s">
        <v>363</v>
      </c>
      <c r="D268" s="75"/>
      <c r="E268" s="76"/>
      <c r="F268" s="76"/>
      <c r="G268" s="77"/>
      <c r="H268" s="78">
        <v>5722</v>
      </c>
      <c r="I268" s="76">
        <v>5722</v>
      </c>
      <c r="J268" s="76">
        <v>0</v>
      </c>
      <c r="K268" s="79">
        <v>0</v>
      </c>
      <c r="L268" s="77">
        <v>5721</v>
      </c>
      <c r="M268" s="76">
        <v>5721</v>
      </c>
      <c r="N268" s="76">
        <v>0</v>
      </c>
      <c r="O268" s="80">
        <v>0</v>
      </c>
    </row>
    <row r="269" spans="1:15" ht="13.8" x14ac:dyDescent="0.25">
      <c r="A269" s="72"/>
      <c r="B269" s="103"/>
      <c r="C269" s="126" t="s">
        <v>371</v>
      </c>
      <c r="D269" s="75"/>
      <c r="E269" s="76"/>
      <c r="F269" s="76"/>
      <c r="G269" s="77"/>
      <c r="H269" s="78">
        <v>9289</v>
      </c>
      <c r="I269" s="76">
        <v>9289</v>
      </c>
      <c r="J269" s="76">
        <v>0</v>
      </c>
      <c r="K269" s="79">
        <v>0</v>
      </c>
      <c r="L269" s="77">
        <v>6145</v>
      </c>
      <c r="M269" s="76">
        <v>6145</v>
      </c>
      <c r="N269" s="76">
        <v>0</v>
      </c>
      <c r="O269" s="80">
        <v>0</v>
      </c>
    </row>
    <row r="270" spans="1:15" ht="13.8" x14ac:dyDescent="0.25">
      <c r="A270" s="72"/>
      <c r="B270" s="103"/>
      <c r="C270" s="117" t="s">
        <v>391</v>
      </c>
      <c r="D270" s="75"/>
      <c r="E270" s="76"/>
      <c r="F270" s="76"/>
      <c r="G270" s="77"/>
      <c r="H270" s="78">
        <v>3191</v>
      </c>
      <c r="I270" s="76">
        <v>3191</v>
      </c>
      <c r="J270" s="76">
        <v>0</v>
      </c>
      <c r="K270" s="79">
        <v>0</v>
      </c>
      <c r="L270" s="77">
        <v>3191</v>
      </c>
      <c r="M270" s="76">
        <v>3191</v>
      </c>
      <c r="N270" s="76">
        <v>0</v>
      </c>
      <c r="O270" s="80">
        <v>0</v>
      </c>
    </row>
    <row r="271" spans="1:15" ht="13.8" x14ac:dyDescent="0.25">
      <c r="A271" s="72"/>
      <c r="B271" s="103"/>
      <c r="C271" s="117" t="s">
        <v>404</v>
      </c>
      <c r="D271" s="75"/>
      <c r="E271" s="76"/>
      <c r="F271" s="76"/>
      <c r="G271" s="77"/>
      <c r="H271" s="78">
        <v>1225</v>
      </c>
      <c r="I271" s="76">
        <v>1225</v>
      </c>
      <c r="J271" s="76">
        <v>0</v>
      </c>
      <c r="K271" s="79">
        <v>0</v>
      </c>
      <c r="L271" s="77">
        <v>1225</v>
      </c>
      <c r="M271" s="76">
        <v>1225</v>
      </c>
      <c r="N271" s="76">
        <v>0</v>
      </c>
      <c r="O271" s="80">
        <v>0</v>
      </c>
    </row>
    <row r="272" spans="1:15" ht="13.8" x14ac:dyDescent="0.25">
      <c r="A272" s="72"/>
      <c r="B272" s="103"/>
      <c r="C272" s="117" t="s">
        <v>410</v>
      </c>
      <c r="D272" s="75"/>
      <c r="E272" s="76"/>
      <c r="F272" s="76"/>
      <c r="G272" s="77"/>
      <c r="H272" s="78">
        <v>780</v>
      </c>
      <c r="I272" s="76">
        <v>0</v>
      </c>
      <c r="J272" s="76">
        <v>780</v>
      </c>
      <c r="K272" s="79">
        <v>0</v>
      </c>
      <c r="L272" s="77">
        <v>778</v>
      </c>
      <c r="M272" s="76">
        <v>0</v>
      </c>
      <c r="N272" s="76">
        <v>778</v>
      </c>
      <c r="O272" s="80">
        <v>0</v>
      </c>
    </row>
    <row r="273" spans="1:15" ht="13.8" x14ac:dyDescent="0.25">
      <c r="A273" s="72"/>
      <c r="B273" s="103"/>
      <c r="C273" s="117" t="s">
        <v>419</v>
      </c>
      <c r="D273" s="75"/>
      <c r="E273" s="76"/>
      <c r="F273" s="76"/>
      <c r="G273" s="77"/>
      <c r="H273" s="78">
        <v>3229</v>
      </c>
      <c r="I273" s="76">
        <v>3229</v>
      </c>
      <c r="J273" s="76">
        <v>0</v>
      </c>
      <c r="K273" s="79">
        <v>0</v>
      </c>
      <c r="L273" s="77">
        <v>3229</v>
      </c>
      <c r="M273" s="76">
        <v>3229</v>
      </c>
      <c r="N273" s="76">
        <v>0</v>
      </c>
      <c r="O273" s="80">
        <v>0</v>
      </c>
    </row>
    <row r="274" spans="1:15" ht="13.8" x14ac:dyDescent="0.25">
      <c r="A274" s="72"/>
      <c r="B274" s="103"/>
      <c r="C274" s="117" t="s">
        <v>435</v>
      </c>
      <c r="D274" s="75"/>
      <c r="E274" s="76"/>
      <c r="F274" s="76"/>
      <c r="G274" s="77"/>
      <c r="H274" s="78"/>
      <c r="I274" s="76"/>
      <c r="J274" s="76"/>
      <c r="K274" s="79"/>
      <c r="L274" s="77">
        <v>987</v>
      </c>
      <c r="M274" s="76">
        <v>987</v>
      </c>
      <c r="N274" s="76">
        <v>0</v>
      </c>
      <c r="O274" s="80">
        <v>0</v>
      </c>
    </row>
    <row r="275" spans="1:15" ht="13.8" x14ac:dyDescent="0.25">
      <c r="A275" s="92"/>
      <c r="B275" s="81"/>
      <c r="C275" s="102"/>
      <c r="D275" s="111"/>
      <c r="E275" s="112"/>
      <c r="F275" s="112"/>
      <c r="G275" s="113"/>
      <c r="H275" s="114"/>
      <c r="I275" s="112"/>
      <c r="J275" s="112"/>
      <c r="K275" s="115"/>
      <c r="L275" s="113"/>
      <c r="M275" s="112"/>
      <c r="N275" s="112"/>
      <c r="O275" s="116"/>
    </row>
    <row r="276" spans="1:15" ht="14.4" x14ac:dyDescent="0.3">
      <c r="A276" s="92"/>
      <c r="B276" s="81"/>
      <c r="C276" s="104" t="s">
        <v>37</v>
      </c>
      <c r="D276" s="105">
        <f t="shared" ref="D276:O276" si="13">SUM(D247:D275)</f>
        <v>1299458</v>
      </c>
      <c r="E276" s="106">
        <f t="shared" si="13"/>
        <v>1296258</v>
      </c>
      <c r="F276" s="106">
        <f t="shared" si="13"/>
        <v>3200</v>
      </c>
      <c r="G276" s="107">
        <f t="shared" si="13"/>
        <v>0</v>
      </c>
      <c r="H276" s="108">
        <v>994342</v>
      </c>
      <c r="I276" s="106">
        <v>990362</v>
      </c>
      <c r="J276" s="106">
        <v>3980</v>
      </c>
      <c r="K276" s="109">
        <v>0</v>
      </c>
      <c r="L276" s="107">
        <f t="shared" si="13"/>
        <v>359385</v>
      </c>
      <c r="M276" s="106">
        <f t="shared" si="13"/>
        <v>358607</v>
      </c>
      <c r="N276" s="106">
        <f t="shared" si="13"/>
        <v>778</v>
      </c>
      <c r="O276" s="110">
        <f t="shared" si="13"/>
        <v>0</v>
      </c>
    </row>
    <row r="277" spans="1:15" x14ac:dyDescent="0.3">
      <c r="A277" s="92"/>
      <c r="B277" s="81"/>
      <c r="C277" s="104"/>
      <c r="D277" s="118"/>
      <c r="E277" s="119"/>
      <c r="F277" s="119"/>
      <c r="G277" s="120"/>
      <c r="H277" s="121"/>
      <c r="I277" s="119"/>
      <c r="J277" s="119"/>
      <c r="K277" s="122"/>
      <c r="L277" s="120"/>
      <c r="M277" s="119"/>
      <c r="N277" s="119"/>
      <c r="O277" s="123"/>
    </row>
    <row r="278" spans="1:15" x14ac:dyDescent="0.3">
      <c r="A278" s="92"/>
      <c r="B278" s="81" t="s">
        <v>21</v>
      </c>
      <c r="C278" s="74" t="s">
        <v>20</v>
      </c>
      <c r="D278" s="118"/>
      <c r="E278" s="119"/>
      <c r="F278" s="119"/>
      <c r="G278" s="120"/>
      <c r="H278" s="121"/>
      <c r="I278" s="119"/>
      <c r="J278" s="119"/>
      <c r="K278" s="122"/>
      <c r="L278" s="120"/>
      <c r="M278" s="119"/>
      <c r="N278" s="119"/>
      <c r="O278" s="123"/>
    </row>
    <row r="279" spans="1:15" ht="27.6" x14ac:dyDescent="0.25">
      <c r="A279" s="72"/>
      <c r="B279" s="103"/>
      <c r="C279" s="102" t="s">
        <v>338</v>
      </c>
      <c r="D279" s="75">
        <v>1000</v>
      </c>
      <c r="E279" s="76">
        <v>1000</v>
      </c>
      <c r="F279" s="76"/>
      <c r="G279" s="77"/>
      <c r="H279" s="78">
        <v>1000</v>
      </c>
      <c r="I279" s="76">
        <v>1000</v>
      </c>
      <c r="J279" s="76">
        <v>0</v>
      </c>
      <c r="K279" s="79">
        <v>0</v>
      </c>
      <c r="L279" s="77">
        <v>0</v>
      </c>
      <c r="M279" s="76">
        <v>0</v>
      </c>
      <c r="N279" s="76">
        <v>0</v>
      </c>
      <c r="O279" s="80">
        <v>0</v>
      </c>
    </row>
    <row r="280" spans="1:15" ht="27.6" x14ac:dyDescent="0.25">
      <c r="A280" s="92"/>
      <c r="B280" s="81"/>
      <c r="C280" s="117" t="s">
        <v>398</v>
      </c>
      <c r="D280" s="75">
        <v>233782</v>
      </c>
      <c r="E280" s="76">
        <v>233782</v>
      </c>
      <c r="F280" s="76"/>
      <c r="G280" s="77"/>
      <c r="H280" s="78">
        <v>234830</v>
      </c>
      <c r="I280" s="76">
        <v>234830</v>
      </c>
      <c r="J280" s="76">
        <v>0</v>
      </c>
      <c r="K280" s="79">
        <v>0</v>
      </c>
      <c r="L280" s="77">
        <v>234830</v>
      </c>
      <c r="M280" s="76">
        <v>234830</v>
      </c>
      <c r="N280" s="76">
        <v>0</v>
      </c>
      <c r="O280" s="80">
        <v>0</v>
      </c>
    </row>
    <row r="281" spans="1:15" ht="27.6" x14ac:dyDescent="0.25">
      <c r="A281" s="72"/>
      <c r="B281" s="103"/>
      <c r="C281" s="102" t="s">
        <v>339</v>
      </c>
      <c r="D281" s="75">
        <v>113030</v>
      </c>
      <c r="E281" s="76">
        <v>113030</v>
      </c>
      <c r="F281" s="76"/>
      <c r="G281" s="77"/>
      <c r="H281" s="78">
        <v>131411</v>
      </c>
      <c r="I281" s="76">
        <v>131411</v>
      </c>
      <c r="J281" s="76">
        <v>0</v>
      </c>
      <c r="K281" s="79">
        <v>0</v>
      </c>
      <c r="L281" s="77">
        <v>128617</v>
      </c>
      <c r="M281" s="76">
        <v>128617</v>
      </c>
      <c r="N281" s="76">
        <v>0</v>
      </c>
      <c r="O281" s="80">
        <v>0</v>
      </c>
    </row>
    <row r="282" spans="1:15" ht="13.8" x14ac:dyDescent="0.25">
      <c r="A282" s="92"/>
      <c r="B282" s="81"/>
      <c r="C282" s="102" t="s">
        <v>340</v>
      </c>
      <c r="D282" s="75">
        <v>64827</v>
      </c>
      <c r="E282" s="76">
        <v>64827</v>
      </c>
      <c r="F282" s="76"/>
      <c r="G282" s="77"/>
      <c r="H282" s="78">
        <v>66078</v>
      </c>
      <c r="I282" s="76">
        <v>66078</v>
      </c>
      <c r="J282" s="76">
        <v>0</v>
      </c>
      <c r="K282" s="79">
        <v>0</v>
      </c>
      <c r="L282" s="77">
        <v>66078</v>
      </c>
      <c r="M282" s="76">
        <v>66078</v>
      </c>
      <c r="N282" s="76">
        <v>0</v>
      </c>
      <c r="O282" s="80">
        <v>0</v>
      </c>
    </row>
    <row r="283" spans="1:15" ht="27.6" x14ac:dyDescent="0.25">
      <c r="A283" s="92"/>
      <c r="B283" s="81"/>
      <c r="C283" s="102" t="s">
        <v>341</v>
      </c>
      <c r="D283" s="75">
        <v>397743</v>
      </c>
      <c r="E283" s="76">
        <v>397743</v>
      </c>
      <c r="F283" s="76"/>
      <c r="G283" s="77"/>
      <c r="H283" s="78">
        <v>272177</v>
      </c>
      <c r="I283" s="76">
        <v>272177</v>
      </c>
      <c r="J283" s="76">
        <v>0</v>
      </c>
      <c r="K283" s="79">
        <v>0</v>
      </c>
      <c r="L283" s="77">
        <v>194973</v>
      </c>
      <c r="M283" s="76">
        <v>194973</v>
      </c>
      <c r="N283" s="76">
        <v>0</v>
      </c>
      <c r="O283" s="80">
        <v>0</v>
      </c>
    </row>
    <row r="284" spans="1:15" ht="13.8" x14ac:dyDescent="0.25">
      <c r="A284" s="92"/>
      <c r="B284" s="81"/>
      <c r="C284" s="117" t="s">
        <v>342</v>
      </c>
      <c r="D284" s="75">
        <v>143213</v>
      </c>
      <c r="E284" s="76">
        <v>143213</v>
      </c>
      <c r="F284" s="76"/>
      <c r="G284" s="77"/>
      <c r="H284" s="78">
        <v>128887</v>
      </c>
      <c r="I284" s="76">
        <v>128887</v>
      </c>
      <c r="J284" s="76">
        <v>0</v>
      </c>
      <c r="K284" s="79">
        <v>0</v>
      </c>
      <c r="L284" s="77">
        <v>128887</v>
      </c>
      <c r="M284" s="76">
        <v>128887</v>
      </c>
      <c r="N284" s="76">
        <v>0</v>
      </c>
      <c r="O284" s="80">
        <v>0</v>
      </c>
    </row>
    <row r="285" spans="1:15" ht="13.8" x14ac:dyDescent="0.25">
      <c r="A285" s="92"/>
      <c r="B285" s="81"/>
      <c r="C285" s="117" t="s">
        <v>343</v>
      </c>
      <c r="D285" s="75">
        <v>124133</v>
      </c>
      <c r="E285" s="76">
        <v>124133</v>
      </c>
      <c r="F285" s="76"/>
      <c r="G285" s="77"/>
      <c r="H285" s="78">
        <v>91388</v>
      </c>
      <c r="I285" s="76">
        <v>91388</v>
      </c>
      <c r="J285" s="76">
        <v>0</v>
      </c>
      <c r="K285" s="79">
        <v>0</v>
      </c>
      <c r="L285" s="77">
        <v>21362</v>
      </c>
      <c r="M285" s="76">
        <v>21362</v>
      </c>
      <c r="N285" s="76">
        <v>0</v>
      </c>
      <c r="O285" s="80">
        <v>0</v>
      </c>
    </row>
    <row r="286" spans="1:15" ht="13.8" x14ac:dyDescent="0.25">
      <c r="A286" s="72"/>
      <c r="B286" s="103"/>
      <c r="C286" s="74" t="s">
        <v>344</v>
      </c>
      <c r="D286" s="75">
        <v>5525</v>
      </c>
      <c r="E286" s="76">
        <v>5525</v>
      </c>
      <c r="F286" s="76"/>
      <c r="G286" s="77"/>
      <c r="H286" s="78">
        <v>5525</v>
      </c>
      <c r="I286" s="76">
        <v>5525</v>
      </c>
      <c r="J286" s="76">
        <v>0</v>
      </c>
      <c r="K286" s="79">
        <v>0</v>
      </c>
      <c r="L286" s="77">
        <v>5525</v>
      </c>
      <c r="M286" s="76">
        <v>5525</v>
      </c>
      <c r="N286" s="76">
        <v>0</v>
      </c>
      <c r="O286" s="80">
        <v>0</v>
      </c>
    </row>
    <row r="287" spans="1:15" ht="13.8" x14ac:dyDescent="0.25">
      <c r="A287" s="72"/>
      <c r="B287" s="103"/>
      <c r="C287" s="74" t="s">
        <v>345</v>
      </c>
      <c r="D287" s="75">
        <v>10300</v>
      </c>
      <c r="E287" s="76">
        <v>10300</v>
      </c>
      <c r="F287" s="76"/>
      <c r="G287" s="77"/>
      <c r="H287" s="78">
        <v>18175</v>
      </c>
      <c r="I287" s="76">
        <v>18175</v>
      </c>
      <c r="J287" s="76">
        <v>0</v>
      </c>
      <c r="K287" s="79">
        <v>0</v>
      </c>
      <c r="L287" s="77">
        <v>18174</v>
      </c>
      <c r="M287" s="76">
        <v>18174</v>
      </c>
      <c r="N287" s="76">
        <v>0</v>
      </c>
      <c r="O287" s="80">
        <v>0</v>
      </c>
    </row>
    <row r="288" spans="1:15" ht="13.8" x14ac:dyDescent="0.25">
      <c r="A288" s="72"/>
      <c r="B288" s="103"/>
      <c r="C288" s="102" t="s">
        <v>346</v>
      </c>
      <c r="D288" s="75">
        <v>6041</v>
      </c>
      <c r="E288" s="76">
        <v>6041</v>
      </c>
      <c r="F288" s="76"/>
      <c r="G288" s="77"/>
      <c r="H288" s="78">
        <v>6041</v>
      </c>
      <c r="I288" s="76">
        <v>6041</v>
      </c>
      <c r="J288" s="76">
        <v>0</v>
      </c>
      <c r="K288" s="79">
        <v>0</v>
      </c>
      <c r="L288" s="77">
        <v>6041</v>
      </c>
      <c r="M288" s="76">
        <v>6041</v>
      </c>
      <c r="N288" s="76">
        <v>0</v>
      </c>
      <c r="O288" s="80">
        <v>0</v>
      </c>
    </row>
    <row r="289" spans="1:15" ht="13.8" x14ac:dyDescent="0.25">
      <c r="A289" s="72"/>
      <c r="B289" s="103"/>
      <c r="C289" s="102" t="s">
        <v>347</v>
      </c>
      <c r="D289" s="75">
        <v>22000</v>
      </c>
      <c r="E289" s="76">
        <v>22000</v>
      </c>
      <c r="F289" s="76"/>
      <c r="G289" s="77"/>
      <c r="H289" s="78">
        <v>26000</v>
      </c>
      <c r="I289" s="76">
        <v>26000</v>
      </c>
      <c r="J289" s="76">
        <v>0</v>
      </c>
      <c r="K289" s="79">
        <v>0</v>
      </c>
      <c r="L289" s="77">
        <v>26000</v>
      </c>
      <c r="M289" s="76">
        <v>26000</v>
      </c>
      <c r="N289" s="76">
        <v>0</v>
      </c>
      <c r="O289" s="80">
        <v>0</v>
      </c>
    </row>
    <row r="290" spans="1:15" ht="13.8" x14ac:dyDescent="0.25">
      <c r="A290" s="92"/>
      <c r="B290" s="81"/>
      <c r="C290" s="117" t="s">
        <v>348</v>
      </c>
      <c r="D290" s="75">
        <v>1400</v>
      </c>
      <c r="E290" s="76">
        <v>1400</v>
      </c>
      <c r="F290" s="76"/>
      <c r="G290" s="77"/>
      <c r="H290" s="78">
        <v>0</v>
      </c>
      <c r="I290" s="76">
        <v>0</v>
      </c>
      <c r="J290" s="76">
        <v>0</v>
      </c>
      <c r="K290" s="79">
        <v>0</v>
      </c>
      <c r="L290" s="77">
        <v>0</v>
      </c>
      <c r="M290" s="76">
        <v>0</v>
      </c>
      <c r="N290" s="76">
        <v>0</v>
      </c>
      <c r="O290" s="80">
        <v>0</v>
      </c>
    </row>
    <row r="291" spans="1:15" ht="13.8" x14ac:dyDescent="0.25">
      <c r="A291" s="92"/>
      <c r="B291" s="81"/>
      <c r="C291" s="102" t="s">
        <v>349</v>
      </c>
      <c r="D291" s="75">
        <v>82340</v>
      </c>
      <c r="E291" s="76">
        <v>82340</v>
      </c>
      <c r="F291" s="76"/>
      <c r="G291" s="77"/>
      <c r="H291" s="78">
        <v>83550</v>
      </c>
      <c r="I291" s="76">
        <v>83550</v>
      </c>
      <c r="J291" s="76">
        <v>0</v>
      </c>
      <c r="K291" s="79">
        <v>0</v>
      </c>
      <c r="L291" s="77">
        <v>83549</v>
      </c>
      <c r="M291" s="76">
        <v>83549</v>
      </c>
      <c r="N291" s="76">
        <v>0</v>
      </c>
      <c r="O291" s="80">
        <v>0</v>
      </c>
    </row>
    <row r="292" spans="1:15" ht="13.8" x14ac:dyDescent="0.25">
      <c r="A292" s="92"/>
      <c r="B292" s="81"/>
      <c r="C292" s="102" t="s">
        <v>350</v>
      </c>
      <c r="D292" s="75">
        <v>5207</v>
      </c>
      <c r="E292" s="76">
        <v>5207</v>
      </c>
      <c r="F292" s="76"/>
      <c r="G292" s="77"/>
      <c r="H292" s="78">
        <v>6287</v>
      </c>
      <c r="I292" s="76">
        <v>6287</v>
      </c>
      <c r="J292" s="76">
        <v>0</v>
      </c>
      <c r="K292" s="79">
        <v>0</v>
      </c>
      <c r="L292" s="77">
        <v>6287</v>
      </c>
      <c r="M292" s="76">
        <v>6287</v>
      </c>
      <c r="N292" s="76">
        <v>0</v>
      </c>
      <c r="O292" s="80">
        <v>0</v>
      </c>
    </row>
    <row r="293" spans="1:15" ht="13.8" x14ac:dyDescent="0.25">
      <c r="A293" s="92"/>
      <c r="B293" s="81"/>
      <c r="C293" s="102" t="s">
        <v>366</v>
      </c>
      <c r="D293" s="75"/>
      <c r="E293" s="76"/>
      <c r="F293" s="76"/>
      <c r="G293" s="77"/>
      <c r="H293" s="78">
        <v>158162</v>
      </c>
      <c r="I293" s="76">
        <v>158162</v>
      </c>
      <c r="J293" s="76">
        <v>0</v>
      </c>
      <c r="K293" s="79">
        <v>0</v>
      </c>
      <c r="L293" s="77">
        <v>158162</v>
      </c>
      <c r="M293" s="76">
        <v>158162</v>
      </c>
      <c r="N293" s="76">
        <v>0</v>
      </c>
      <c r="O293" s="80">
        <v>0</v>
      </c>
    </row>
    <row r="294" spans="1:15" ht="13.8" x14ac:dyDescent="0.25">
      <c r="A294" s="92"/>
      <c r="B294" s="81"/>
      <c r="C294" s="102" t="s">
        <v>368</v>
      </c>
      <c r="D294" s="75"/>
      <c r="E294" s="76"/>
      <c r="F294" s="76"/>
      <c r="G294" s="77"/>
      <c r="H294" s="78">
        <v>2800</v>
      </c>
      <c r="I294" s="76">
        <v>2800</v>
      </c>
      <c r="J294" s="76">
        <v>0</v>
      </c>
      <c r="K294" s="79">
        <v>0</v>
      </c>
      <c r="L294" s="77">
        <v>2800</v>
      </c>
      <c r="M294" s="76">
        <v>2800</v>
      </c>
      <c r="N294" s="76">
        <v>0</v>
      </c>
      <c r="O294" s="80">
        <v>0</v>
      </c>
    </row>
    <row r="295" spans="1:15" ht="13.8" x14ac:dyDescent="0.25">
      <c r="A295" s="92"/>
      <c r="B295" s="81"/>
      <c r="C295" s="102" t="s">
        <v>369</v>
      </c>
      <c r="D295" s="75"/>
      <c r="E295" s="76"/>
      <c r="F295" s="76"/>
      <c r="G295" s="77"/>
      <c r="H295" s="78">
        <v>4000</v>
      </c>
      <c r="I295" s="76">
        <v>4000</v>
      </c>
      <c r="J295" s="76">
        <v>0</v>
      </c>
      <c r="K295" s="79">
        <v>0</v>
      </c>
      <c r="L295" s="77">
        <v>3999</v>
      </c>
      <c r="M295" s="76">
        <v>3999</v>
      </c>
      <c r="N295" s="76">
        <v>0</v>
      </c>
      <c r="O295" s="80">
        <v>0</v>
      </c>
    </row>
    <row r="296" spans="1:15" ht="13.8" x14ac:dyDescent="0.25">
      <c r="A296" s="92"/>
      <c r="B296" s="81"/>
      <c r="C296" s="102" t="s">
        <v>370</v>
      </c>
      <c r="D296" s="75"/>
      <c r="E296" s="76"/>
      <c r="F296" s="76"/>
      <c r="G296" s="77"/>
      <c r="H296" s="78">
        <v>1983</v>
      </c>
      <c r="I296" s="76">
        <v>1983</v>
      </c>
      <c r="J296" s="76">
        <v>0</v>
      </c>
      <c r="K296" s="79">
        <v>0</v>
      </c>
      <c r="L296" s="77">
        <v>1982</v>
      </c>
      <c r="M296" s="76">
        <v>1982</v>
      </c>
      <c r="N296" s="76">
        <v>0</v>
      </c>
      <c r="O296" s="80">
        <v>0</v>
      </c>
    </row>
    <row r="297" spans="1:15" ht="27.6" x14ac:dyDescent="0.25">
      <c r="A297" s="92"/>
      <c r="B297" s="81"/>
      <c r="C297" s="102" t="s">
        <v>407</v>
      </c>
      <c r="D297" s="75"/>
      <c r="E297" s="76"/>
      <c r="F297" s="76"/>
      <c r="G297" s="77"/>
      <c r="H297" s="78">
        <v>2625</v>
      </c>
      <c r="I297" s="76">
        <v>2625</v>
      </c>
      <c r="J297" s="76">
        <v>0</v>
      </c>
      <c r="K297" s="79">
        <v>0</v>
      </c>
      <c r="L297" s="77">
        <v>2625</v>
      </c>
      <c r="M297" s="76">
        <v>2625</v>
      </c>
      <c r="N297" s="76">
        <v>0</v>
      </c>
      <c r="O297" s="80">
        <v>0</v>
      </c>
    </row>
    <row r="298" spans="1:15" ht="27.6" x14ac:dyDescent="0.25">
      <c r="A298" s="92"/>
      <c r="B298" s="81"/>
      <c r="C298" s="117" t="s">
        <v>328</v>
      </c>
      <c r="D298" s="75"/>
      <c r="E298" s="76"/>
      <c r="F298" s="76"/>
      <c r="G298" s="77"/>
      <c r="H298" s="78">
        <v>153000</v>
      </c>
      <c r="I298" s="76">
        <v>153000</v>
      </c>
      <c r="J298" s="76">
        <v>0</v>
      </c>
      <c r="K298" s="79">
        <v>0</v>
      </c>
      <c r="L298" s="77">
        <v>2184</v>
      </c>
      <c r="M298" s="76">
        <v>2184</v>
      </c>
      <c r="N298" s="76">
        <v>0</v>
      </c>
      <c r="O298" s="80">
        <v>0</v>
      </c>
    </row>
    <row r="299" spans="1:15" ht="27.6" x14ac:dyDescent="0.25">
      <c r="A299" s="92"/>
      <c r="B299" s="81"/>
      <c r="C299" s="117" t="s">
        <v>329</v>
      </c>
      <c r="D299" s="75"/>
      <c r="E299" s="76"/>
      <c r="F299" s="76"/>
      <c r="G299" s="77"/>
      <c r="H299" s="78">
        <v>154000</v>
      </c>
      <c r="I299" s="76">
        <v>154000</v>
      </c>
      <c r="J299" s="76">
        <v>0</v>
      </c>
      <c r="K299" s="79">
        <v>0</v>
      </c>
      <c r="L299" s="77">
        <v>2642</v>
      </c>
      <c r="M299" s="76">
        <v>2642</v>
      </c>
      <c r="N299" s="76">
        <v>0</v>
      </c>
      <c r="O299" s="80">
        <v>0</v>
      </c>
    </row>
    <row r="300" spans="1:15" ht="27.6" x14ac:dyDescent="0.25">
      <c r="A300" s="92"/>
      <c r="B300" s="81"/>
      <c r="C300" s="117" t="s">
        <v>330</v>
      </c>
      <c r="D300" s="75"/>
      <c r="E300" s="76"/>
      <c r="F300" s="76"/>
      <c r="G300" s="77"/>
      <c r="H300" s="78">
        <v>155000</v>
      </c>
      <c r="I300" s="76">
        <v>155000</v>
      </c>
      <c r="J300" s="76">
        <v>0</v>
      </c>
      <c r="K300" s="79">
        <v>0</v>
      </c>
      <c r="L300" s="77">
        <v>3556</v>
      </c>
      <c r="M300" s="76">
        <v>3556</v>
      </c>
      <c r="N300" s="76">
        <v>0</v>
      </c>
      <c r="O300" s="80">
        <v>0</v>
      </c>
    </row>
    <row r="301" spans="1:15" ht="13.8" x14ac:dyDescent="0.25">
      <c r="A301" s="92"/>
      <c r="B301" s="81"/>
      <c r="C301" s="117" t="s">
        <v>425</v>
      </c>
      <c r="D301" s="75"/>
      <c r="E301" s="76"/>
      <c r="F301" s="76"/>
      <c r="G301" s="77"/>
      <c r="H301" s="78">
        <v>1953</v>
      </c>
      <c r="I301" s="76">
        <v>1953</v>
      </c>
      <c r="J301" s="76">
        <v>0</v>
      </c>
      <c r="K301" s="79">
        <v>0</v>
      </c>
      <c r="L301" s="77">
        <v>1952</v>
      </c>
      <c r="M301" s="76">
        <v>1952</v>
      </c>
      <c r="N301" s="76">
        <v>0</v>
      </c>
      <c r="O301" s="80">
        <v>0</v>
      </c>
    </row>
    <row r="302" spans="1:15" ht="13.8" x14ac:dyDescent="0.25">
      <c r="A302" s="92"/>
      <c r="B302" s="81"/>
      <c r="C302" s="117"/>
      <c r="D302" s="75"/>
      <c r="E302" s="76"/>
      <c r="F302" s="76"/>
      <c r="G302" s="77"/>
      <c r="H302" s="78"/>
      <c r="I302" s="76"/>
      <c r="J302" s="76"/>
      <c r="K302" s="79"/>
      <c r="L302" s="77"/>
      <c r="M302" s="76"/>
      <c r="N302" s="76"/>
      <c r="O302" s="80"/>
    </row>
    <row r="303" spans="1:15" ht="14.4" x14ac:dyDescent="0.3">
      <c r="A303" s="92"/>
      <c r="B303" s="81"/>
      <c r="C303" s="104" t="s">
        <v>38</v>
      </c>
      <c r="D303" s="105">
        <f t="shared" ref="D303:O303" si="14">SUM(D279:D302)</f>
        <v>1210541</v>
      </c>
      <c r="E303" s="106">
        <f t="shared" si="14"/>
        <v>1210541</v>
      </c>
      <c r="F303" s="106">
        <f t="shared" si="14"/>
        <v>0</v>
      </c>
      <c r="G303" s="107">
        <f t="shared" si="14"/>
        <v>0</v>
      </c>
      <c r="H303" s="108">
        <v>1704872</v>
      </c>
      <c r="I303" s="106">
        <v>1704872</v>
      </c>
      <c r="J303" s="106">
        <v>0</v>
      </c>
      <c r="K303" s="109">
        <v>0</v>
      </c>
      <c r="L303" s="107">
        <f t="shared" si="14"/>
        <v>1100225</v>
      </c>
      <c r="M303" s="106">
        <f t="shared" si="14"/>
        <v>1100225</v>
      </c>
      <c r="N303" s="106">
        <f t="shared" si="14"/>
        <v>0</v>
      </c>
      <c r="O303" s="110">
        <f t="shared" si="14"/>
        <v>0</v>
      </c>
    </row>
    <row r="304" spans="1:15" ht="14.4" x14ac:dyDescent="0.3">
      <c r="A304" s="92"/>
      <c r="B304" s="125"/>
      <c r="C304" s="104"/>
      <c r="D304" s="75"/>
      <c r="E304" s="76"/>
      <c r="F304" s="76"/>
      <c r="G304" s="77"/>
      <c r="H304" s="78"/>
      <c r="I304" s="76"/>
      <c r="J304" s="76"/>
      <c r="K304" s="79"/>
      <c r="L304" s="77"/>
      <c r="M304" s="76"/>
      <c r="N304" s="76"/>
      <c r="O304" s="80"/>
    </row>
    <row r="305" spans="1:15" ht="13.8" x14ac:dyDescent="0.25">
      <c r="A305" s="92"/>
      <c r="B305" s="81" t="s">
        <v>28</v>
      </c>
      <c r="C305" s="74" t="s">
        <v>48</v>
      </c>
      <c r="D305" s="75"/>
      <c r="E305" s="76"/>
      <c r="F305" s="76"/>
      <c r="G305" s="77"/>
      <c r="H305" s="78"/>
      <c r="I305" s="76"/>
      <c r="J305" s="76"/>
      <c r="K305" s="79"/>
      <c r="L305" s="77"/>
      <c r="M305" s="76"/>
      <c r="N305" s="76"/>
      <c r="O305" s="80"/>
    </row>
    <row r="306" spans="1:15" ht="13.8" x14ac:dyDescent="0.25">
      <c r="A306" s="92"/>
      <c r="B306" s="81"/>
      <c r="C306" s="74" t="s">
        <v>71</v>
      </c>
      <c r="D306" s="75"/>
      <c r="E306" s="76"/>
      <c r="F306" s="76"/>
      <c r="G306" s="77"/>
      <c r="H306" s="78"/>
      <c r="I306" s="76"/>
      <c r="J306" s="76"/>
      <c r="K306" s="79"/>
      <c r="L306" s="77"/>
      <c r="M306" s="76"/>
      <c r="N306" s="76"/>
      <c r="O306" s="80"/>
    </row>
    <row r="307" spans="1:15" ht="13.8" x14ac:dyDescent="0.25">
      <c r="A307" s="92"/>
      <c r="B307" s="81"/>
      <c r="C307" s="74" t="s">
        <v>351</v>
      </c>
      <c r="D307" s="75">
        <v>500</v>
      </c>
      <c r="E307" s="76">
        <v>500</v>
      </c>
      <c r="F307" s="76"/>
      <c r="G307" s="77"/>
      <c r="H307" s="78">
        <v>500</v>
      </c>
      <c r="I307" s="76">
        <v>500</v>
      </c>
      <c r="J307" s="76">
        <v>0</v>
      </c>
      <c r="K307" s="79">
        <v>0</v>
      </c>
      <c r="L307" s="77">
        <v>0</v>
      </c>
      <c r="M307" s="76">
        <v>0</v>
      </c>
      <c r="N307" s="76">
        <v>0</v>
      </c>
      <c r="O307" s="80">
        <v>0</v>
      </c>
    </row>
    <row r="308" spans="1:15" ht="13.8" x14ac:dyDescent="0.25">
      <c r="A308" s="92"/>
      <c r="B308" s="81"/>
      <c r="C308" s="102" t="s">
        <v>375</v>
      </c>
      <c r="D308" s="75"/>
      <c r="E308" s="76"/>
      <c r="F308" s="76"/>
      <c r="G308" s="77"/>
      <c r="H308" s="78">
        <v>331</v>
      </c>
      <c r="I308" s="76">
        <v>331</v>
      </c>
      <c r="J308" s="76">
        <v>0</v>
      </c>
      <c r="K308" s="79">
        <v>0</v>
      </c>
      <c r="L308" s="77">
        <v>331</v>
      </c>
      <c r="M308" s="76">
        <v>331</v>
      </c>
      <c r="N308" s="76">
        <v>0</v>
      </c>
      <c r="O308" s="80">
        <v>0</v>
      </c>
    </row>
    <row r="309" spans="1:15" ht="13.8" x14ac:dyDescent="0.25">
      <c r="A309" s="92"/>
      <c r="B309" s="81"/>
      <c r="C309" s="74"/>
      <c r="D309" s="75"/>
      <c r="E309" s="76"/>
      <c r="F309" s="76"/>
      <c r="G309" s="77"/>
      <c r="H309" s="78"/>
      <c r="I309" s="76"/>
      <c r="J309" s="76"/>
      <c r="K309" s="79"/>
      <c r="L309" s="77"/>
      <c r="M309" s="76"/>
      <c r="N309" s="76"/>
      <c r="O309" s="80"/>
    </row>
    <row r="310" spans="1:15" ht="14.4" x14ac:dyDescent="0.3">
      <c r="A310" s="72"/>
      <c r="B310" s="81"/>
      <c r="C310" s="84" t="s">
        <v>23</v>
      </c>
      <c r="D310" s="105">
        <f t="shared" ref="D310:O310" si="15">SUM(D307:D309)</f>
        <v>500</v>
      </c>
      <c r="E310" s="106">
        <f t="shared" si="15"/>
        <v>500</v>
      </c>
      <c r="F310" s="106">
        <f t="shared" si="15"/>
        <v>0</v>
      </c>
      <c r="G310" s="107">
        <f t="shared" si="15"/>
        <v>0</v>
      </c>
      <c r="H310" s="108">
        <v>831</v>
      </c>
      <c r="I310" s="106">
        <v>831</v>
      </c>
      <c r="J310" s="106">
        <v>0</v>
      </c>
      <c r="K310" s="109">
        <v>0</v>
      </c>
      <c r="L310" s="107">
        <f t="shared" si="15"/>
        <v>331</v>
      </c>
      <c r="M310" s="106">
        <f t="shared" si="15"/>
        <v>331</v>
      </c>
      <c r="N310" s="106">
        <f t="shared" si="15"/>
        <v>0</v>
      </c>
      <c r="O310" s="110">
        <f t="shared" si="15"/>
        <v>0</v>
      </c>
    </row>
    <row r="311" spans="1:15" ht="13.8" x14ac:dyDescent="0.25">
      <c r="A311" s="72"/>
      <c r="B311" s="81"/>
      <c r="C311" s="84"/>
      <c r="D311" s="85"/>
      <c r="E311" s="86"/>
      <c r="F311" s="86"/>
      <c r="G311" s="87"/>
      <c r="H311" s="88"/>
      <c r="I311" s="86"/>
      <c r="J311" s="86"/>
      <c r="K311" s="89"/>
      <c r="L311" s="87"/>
      <c r="M311" s="86"/>
      <c r="N311" s="86"/>
      <c r="O311" s="90"/>
    </row>
    <row r="312" spans="1:15" ht="13.8" x14ac:dyDescent="0.25">
      <c r="A312" s="127"/>
      <c r="B312" s="128"/>
      <c r="C312" s="74" t="s">
        <v>72</v>
      </c>
      <c r="D312" s="75"/>
      <c r="E312" s="76"/>
      <c r="F312" s="76"/>
      <c r="G312" s="77"/>
      <c r="H312" s="78"/>
      <c r="I312" s="76"/>
      <c r="J312" s="76"/>
      <c r="K312" s="79"/>
      <c r="L312" s="77"/>
      <c r="M312" s="76"/>
      <c r="N312" s="76"/>
      <c r="O312" s="80"/>
    </row>
    <row r="313" spans="1:15" ht="13.8" x14ac:dyDescent="0.25">
      <c r="A313" s="72"/>
      <c r="B313" s="103"/>
      <c r="C313" s="74" t="s">
        <v>195</v>
      </c>
      <c r="D313" s="75">
        <v>2000</v>
      </c>
      <c r="E313" s="76"/>
      <c r="F313" s="76">
        <v>2000</v>
      </c>
      <c r="G313" s="77"/>
      <c r="H313" s="78">
        <v>3000</v>
      </c>
      <c r="I313" s="76">
        <v>0</v>
      </c>
      <c r="J313" s="76">
        <v>3000</v>
      </c>
      <c r="K313" s="79">
        <v>0</v>
      </c>
      <c r="L313" s="77">
        <v>2499</v>
      </c>
      <c r="M313" s="76">
        <v>0</v>
      </c>
      <c r="N313" s="76">
        <v>2499</v>
      </c>
      <c r="O313" s="80">
        <v>0</v>
      </c>
    </row>
    <row r="314" spans="1:15" ht="27.6" x14ac:dyDescent="0.25">
      <c r="A314" s="72"/>
      <c r="B314" s="103"/>
      <c r="C314" s="102" t="s">
        <v>196</v>
      </c>
      <c r="D314" s="75">
        <v>13500</v>
      </c>
      <c r="E314" s="76">
        <v>13500</v>
      </c>
      <c r="F314" s="76"/>
      <c r="G314" s="77"/>
      <c r="H314" s="78">
        <v>0</v>
      </c>
      <c r="I314" s="76">
        <v>0</v>
      </c>
      <c r="J314" s="76">
        <v>0</v>
      </c>
      <c r="K314" s="79">
        <v>0</v>
      </c>
      <c r="L314" s="77">
        <v>0</v>
      </c>
      <c r="M314" s="76">
        <v>0</v>
      </c>
      <c r="N314" s="76">
        <v>0</v>
      </c>
      <c r="O314" s="80">
        <v>0</v>
      </c>
    </row>
    <row r="315" spans="1:15" ht="13.8" x14ac:dyDescent="0.25">
      <c r="A315" s="72"/>
      <c r="B315" s="103"/>
      <c r="C315" s="74" t="s">
        <v>197</v>
      </c>
      <c r="D315" s="75">
        <v>10000</v>
      </c>
      <c r="E315" s="76">
        <v>10000</v>
      </c>
      <c r="F315" s="76"/>
      <c r="G315" s="77"/>
      <c r="H315" s="78">
        <v>0</v>
      </c>
      <c r="I315" s="76">
        <v>0</v>
      </c>
      <c r="J315" s="76">
        <v>0</v>
      </c>
      <c r="K315" s="79">
        <v>0</v>
      </c>
      <c r="L315" s="77">
        <v>0</v>
      </c>
      <c r="M315" s="76">
        <v>0</v>
      </c>
      <c r="N315" s="76">
        <v>0</v>
      </c>
      <c r="O315" s="80">
        <v>0</v>
      </c>
    </row>
    <row r="316" spans="1:15" ht="13.8" x14ac:dyDescent="0.25">
      <c r="A316" s="72"/>
      <c r="B316" s="103"/>
      <c r="C316" s="74" t="s">
        <v>374</v>
      </c>
      <c r="D316" s="75"/>
      <c r="E316" s="76"/>
      <c r="F316" s="76"/>
      <c r="G316" s="77"/>
      <c r="H316" s="78">
        <v>1368</v>
      </c>
      <c r="I316" s="76">
        <v>1368</v>
      </c>
      <c r="J316" s="76">
        <v>0</v>
      </c>
      <c r="K316" s="79">
        <v>0</v>
      </c>
      <c r="L316" s="77">
        <v>1367</v>
      </c>
      <c r="M316" s="76">
        <v>1367</v>
      </c>
      <c r="N316" s="76">
        <v>0</v>
      </c>
      <c r="O316" s="80">
        <v>0</v>
      </c>
    </row>
    <row r="317" spans="1:15" ht="27.6" x14ac:dyDescent="0.25">
      <c r="A317" s="72"/>
      <c r="B317" s="103"/>
      <c r="C317" s="102" t="s">
        <v>424</v>
      </c>
      <c r="D317" s="75"/>
      <c r="E317" s="76"/>
      <c r="F317" s="76"/>
      <c r="G317" s="77"/>
      <c r="H317" s="78">
        <v>2413</v>
      </c>
      <c r="I317" s="76">
        <v>2413</v>
      </c>
      <c r="J317" s="76">
        <v>0</v>
      </c>
      <c r="K317" s="79">
        <v>0</v>
      </c>
      <c r="L317" s="77">
        <v>2413</v>
      </c>
      <c r="M317" s="76">
        <v>2413</v>
      </c>
      <c r="N317" s="76">
        <v>0</v>
      </c>
      <c r="O317" s="80">
        <v>0</v>
      </c>
    </row>
    <row r="318" spans="1:15" ht="13.8" x14ac:dyDescent="0.25">
      <c r="A318" s="72"/>
      <c r="B318" s="128"/>
      <c r="C318" s="117"/>
      <c r="D318" s="75"/>
      <c r="E318" s="76"/>
      <c r="F318" s="76"/>
      <c r="G318" s="77"/>
      <c r="H318" s="78"/>
      <c r="I318" s="76"/>
      <c r="J318" s="76"/>
      <c r="K318" s="79"/>
      <c r="L318" s="77"/>
      <c r="M318" s="76"/>
      <c r="N318" s="76"/>
      <c r="O318" s="80"/>
    </row>
    <row r="319" spans="1:15" ht="14.4" x14ac:dyDescent="0.3">
      <c r="A319" s="72"/>
      <c r="B319" s="128"/>
      <c r="C319" s="84" t="s">
        <v>23</v>
      </c>
      <c r="D319" s="105">
        <f t="shared" ref="D319:O319" si="16">SUM(D313:D318)</f>
        <v>25500</v>
      </c>
      <c r="E319" s="106">
        <f t="shared" si="16"/>
        <v>23500</v>
      </c>
      <c r="F319" s="106">
        <f t="shared" si="16"/>
        <v>2000</v>
      </c>
      <c r="G319" s="107">
        <f t="shared" si="16"/>
        <v>0</v>
      </c>
      <c r="H319" s="108">
        <v>6781</v>
      </c>
      <c r="I319" s="106">
        <v>3781</v>
      </c>
      <c r="J319" s="106">
        <v>3000</v>
      </c>
      <c r="K319" s="109">
        <v>0</v>
      </c>
      <c r="L319" s="107">
        <f t="shared" si="16"/>
        <v>6279</v>
      </c>
      <c r="M319" s="106">
        <f t="shared" si="16"/>
        <v>3780</v>
      </c>
      <c r="N319" s="106">
        <f t="shared" si="16"/>
        <v>2499</v>
      </c>
      <c r="O319" s="110">
        <f t="shared" si="16"/>
        <v>0</v>
      </c>
    </row>
    <row r="320" spans="1:15" ht="13.8" x14ac:dyDescent="0.25">
      <c r="A320" s="72"/>
      <c r="B320" s="128"/>
      <c r="C320" s="84"/>
      <c r="D320" s="85"/>
      <c r="E320" s="86"/>
      <c r="F320" s="86"/>
      <c r="G320" s="87"/>
      <c r="H320" s="88"/>
      <c r="I320" s="86"/>
      <c r="J320" s="86"/>
      <c r="K320" s="89"/>
      <c r="L320" s="87"/>
      <c r="M320" s="86"/>
      <c r="N320" s="86"/>
      <c r="O320" s="90"/>
    </row>
    <row r="321" spans="1:15" ht="13.8" x14ac:dyDescent="0.25">
      <c r="A321" s="72"/>
      <c r="B321" s="128"/>
      <c r="C321" s="74" t="s">
        <v>61</v>
      </c>
      <c r="D321" s="85"/>
      <c r="E321" s="86"/>
      <c r="F321" s="86"/>
      <c r="G321" s="87"/>
      <c r="H321" s="88"/>
      <c r="I321" s="86"/>
      <c r="J321" s="86"/>
      <c r="K321" s="89"/>
      <c r="L321" s="87"/>
      <c r="M321" s="86"/>
      <c r="N321" s="86"/>
      <c r="O321" s="90"/>
    </row>
    <row r="322" spans="1:15" ht="27.6" x14ac:dyDescent="0.25">
      <c r="A322" s="72"/>
      <c r="B322" s="103"/>
      <c r="C322" s="102" t="s">
        <v>352</v>
      </c>
      <c r="D322" s="75">
        <v>5000</v>
      </c>
      <c r="E322" s="76">
        <v>5000</v>
      </c>
      <c r="F322" s="76"/>
      <c r="G322" s="77"/>
      <c r="H322" s="78">
        <v>5000</v>
      </c>
      <c r="I322" s="76">
        <v>5000</v>
      </c>
      <c r="J322" s="76">
        <v>0</v>
      </c>
      <c r="K322" s="79">
        <v>0</v>
      </c>
      <c r="L322" s="77">
        <v>0</v>
      </c>
      <c r="M322" s="76">
        <v>0</v>
      </c>
      <c r="N322" s="76">
        <v>0</v>
      </c>
      <c r="O322" s="80">
        <v>0</v>
      </c>
    </row>
    <row r="323" spans="1:15" ht="27.6" x14ac:dyDescent="0.25">
      <c r="A323" s="72"/>
      <c r="B323" s="103"/>
      <c r="C323" s="129" t="s">
        <v>353</v>
      </c>
      <c r="D323" s="75">
        <v>9868</v>
      </c>
      <c r="E323" s="76">
        <v>9868</v>
      </c>
      <c r="F323" s="76"/>
      <c r="G323" s="77"/>
      <c r="H323" s="78">
        <v>9868</v>
      </c>
      <c r="I323" s="76">
        <v>9868</v>
      </c>
      <c r="J323" s="76">
        <v>0</v>
      </c>
      <c r="K323" s="79">
        <v>0</v>
      </c>
      <c r="L323" s="77">
        <v>0</v>
      </c>
      <c r="M323" s="76">
        <v>0</v>
      </c>
      <c r="N323" s="76">
        <v>0</v>
      </c>
      <c r="O323" s="80">
        <v>0</v>
      </c>
    </row>
    <row r="324" spans="1:15" ht="27.6" x14ac:dyDescent="0.25">
      <c r="A324" s="72"/>
      <c r="B324" s="103"/>
      <c r="C324" s="102" t="s">
        <v>354</v>
      </c>
      <c r="D324" s="75">
        <v>203568</v>
      </c>
      <c r="E324" s="76">
        <v>203568</v>
      </c>
      <c r="F324" s="76"/>
      <c r="G324" s="77"/>
      <c r="H324" s="78">
        <v>203568</v>
      </c>
      <c r="I324" s="76">
        <v>203568</v>
      </c>
      <c r="J324" s="76">
        <v>0</v>
      </c>
      <c r="K324" s="79">
        <v>0</v>
      </c>
      <c r="L324" s="77">
        <v>0</v>
      </c>
      <c r="M324" s="76">
        <v>0</v>
      </c>
      <c r="N324" s="76">
        <v>0</v>
      </c>
      <c r="O324" s="80">
        <v>0</v>
      </c>
    </row>
    <row r="325" spans="1:15" ht="27.6" x14ac:dyDescent="0.25">
      <c r="A325" s="72"/>
      <c r="B325" s="103"/>
      <c r="C325" s="102" t="s">
        <v>355</v>
      </c>
      <c r="D325" s="75">
        <v>192160</v>
      </c>
      <c r="E325" s="76">
        <v>192160</v>
      </c>
      <c r="F325" s="76"/>
      <c r="G325" s="77"/>
      <c r="H325" s="78">
        <v>192160</v>
      </c>
      <c r="I325" s="76">
        <v>192160</v>
      </c>
      <c r="J325" s="76">
        <v>0</v>
      </c>
      <c r="K325" s="79">
        <v>0</v>
      </c>
      <c r="L325" s="77">
        <v>0</v>
      </c>
      <c r="M325" s="76">
        <v>0</v>
      </c>
      <c r="N325" s="76">
        <v>0</v>
      </c>
      <c r="O325" s="80">
        <v>0</v>
      </c>
    </row>
    <row r="326" spans="1:15" ht="27.6" x14ac:dyDescent="0.25">
      <c r="A326" s="72"/>
      <c r="B326" s="103"/>
      <c r="C326" s="102" t="s">
        <v>356</v>
      </c>
      <c r="D326" s="75">
        <v>190352</v>
      </c>
      <c r="E326" s="76">
        <v>190352</v>
      </c>
      <c r="F326" s="76"/>
      <c r="G326" s="77"/>
      <c r="H326" s="78">
        <v>190352</v>
      </c>
      <c r="I326" s="76">
        <v>190352</v>
      </c>
      <c r="J326" s="76">
        <v>0</v>
      </c>
      <c r="K326" s="79">
        <v>0</v>
      </c>
      <c r="L326" s="77">
        <v>0</v>
      </c>
      <c r="M326" s="76">
        <v>0</v>
      </c>
      <c r="N326" s="76">
        <v>0</v>
      </c>
      <c r="O326" s="80">
        <v>0</v>
      </c>
    </row>
    <row r="327" spans="1:15" ht="27.6" x14ac:dyDescent="0.25">
      <c r="A327" s="72"/>
      <c r="B327" s="103"/>
      <c r="C327" s="102" t="s">
        <v>357</v>
      </c>
      <c r="D327" s="75">
        <v>61899</v>
      </c>
      <c r="E327" s="76">
        <v>61899</v>
      </c>
      <c r="F327" s="76"/>
      <c r="G327" s="77"/>
      <c r="H327" s="78">
        <v>0</v>
      </c>
      <c r="I327" s="76">
        <v>0</v>
      </c>
      <c r="J327" s="76">
        <v>0</v>
      </c>
      <c r="K327" s="79">
        <v>0</v>
      </c>
      <c r="L327" s="77">
        <v>0</v>
      </c>
      <c r="M327" s="76"/>
      <c r="N327" s="76">
        <v>0</v>
      </c>
      <c r="O327" s="80">
        <v>0</v>
      </c>
    </row>
    <row r="328" spans="1:15" ht="13.8" x14ac:dyDescent="0.25">
      <c r="A328" s="72"/>
      <c r="B328" s="103"/>
      <c r="C328" s="102" t="s">
        <v>358</v>
      </c>
      <c r="D328" s="75">
        <v>26289</v>
      </c>
      <c r="E328" s="76">
        <v>26289</v>
      </c>
      <c r="F328" s="76"/>
      <c r="G328" s="77"/>
      <c r="H328" s="78">
        <v>26289</v>
      </c>
      <c r="I328" s="76">
        <v>26289</v>
      </c>
      <c r="J328" s="76">
        <v>0</v>
      </c>
      <c r="K328" s="79">
        <v>0</v>
      </c>
      <c r="L328" s="77">
        <v>0</v>
      </c>
      <c r="M328" s="76">
        <v>0</v>
      </c>
      <c r="N328" s="76">
        <v>0</v>
      </c>
      <c r="O328" s="80">
        <v>0</v>
      </c>
    </row>
    <row r="329" spans="1:15" ht="13.8" x14ac:dyDescent="0.25">
      <c r="A329" s="72"/>
      <c r="B329" s="128"/>
      <c r="C329" s="117"/>
      <c r="D329" s="111"/>
      <c r="E329" s="112"/>
      <c r="F329" s="112"/>
      <c r="G329" s="113"/>
      <c r="H329" s="114"/>
      <c r="I329" s="112"/>
      <c r="J329" s="112"/>
      <c r="K329" s="115"/>
      <c r="L329" s="113"/>
      <c r="M329" s="112"/>
      <c r="N329" s="112"/>
      <c r="O329" s="116"/>
    </row>
    <row r="330" spans="1:15" ht="14.4" x14ac:dyDescent="0.3">
      <c r="A330" s="72"/>
      <c r="B330" s="128"/>
      <c r="C330" s="84" t="s">
        <v>23</v>
      </c>
      <c r="D330" s="105">
        <f t="shared" ref="D330:O330" si="17">SUM(D322:D329)</f>
        <v>689136</v>
      </c>
      <c r="E330" s="106">
        <f t="shared" si="17"/>
        <v>689136</v>
      </c>
      <c r="F330" s="106">
        <f t="shared" si="17"/>
        <v>0</v>
      </c>
      <c r="G330" s="107">
        <f t="shared" si="17"/>
        <v>0</v>
      </c>
      <c r="H330" s="108">
        <v>627237</v>
      </c>
      <c r="I330" s="106">
        <v>627237</v>
      </c>
      <c r="J330" s="106">
        <v>0</v>
      </c>
      <c r="K330" s="109">
        <v>0</v>
      </c>
      <c r="L330" s="107">
        <f t="shared" si="17"/>
        <v>0</v>
      </c>
      <c r="M330" s="106">
        <f t="shared" si="17"/>
        <v>0</v>
      </c>
      <c r="N330" s="106">
        <f t="shared" si="17"/>
        <v>0</v>
      </c>
      <c r="O330" s="110">
        <f t="shared" si="17"/>
        <v>0</v>
      </c>
    </row>
    <row r="331" spans="1:15" ht="13.8" x14ac:dyDescent="0.25">
      <c r="A331" s="72"/>
      <c r="B331" s="128"/>
      <c r="C331" s="84"/>
      <c r="D331" s="85"/>
      <c r="E331" s="86"/>
      <c r="F331" s="86"/>
      <c r="G331" s="87"/>
      <c r="H331" s="88"/>
      <c r="I331" s="86"/>
      <c r="J331" s="86"/>
      <c r="K331" s="89"/>
      <c r="L331" s="87"/>
      <c r="M331" s="86"/>
      <c r="N331" s="86"/>
      <c r="O331" s="90"/>
    </row>
    <row r="332" spans="1:15" ht="14.4" x14ac:dyDescent="0.3">
      <c r="A332" s="72"/>
      <c r="B332" s="128"/>
      <c r="C332" s="104" t="s">
        <v>39</v>
      </c>
      <c r="D332" s="105">
        <f t="shared" ref="D332:O332" si="18">D310+D319+D330</f>
        <v>715136</v>
      </c>
      <c r="E332" s="106">
        <f t="shared" si="18"/>
        <v>713136</v>
      </c>
      <c r="F332" s="106">
        <f t="shared" si="18"/>
        <v>2000</v>
      </c>
      <c r="G332" s="107">
        <f t="shared" si="18"/>
        <v>0</v>
      </c>
      <c r="H332" s="108">
        <v>634849</v>
      </c>
      <c r="I332" s="106">
        <v>631849</v>
      </c>
      <c r="J332" s="106">
        <v>3000</v>
      </c>
      <c r="K332" s="109">
        <v>0</v>
      </c>
      <c r="L332" s="107">
        <f t="shared" si="18"/>
        <v>6610</v>
      </c>
      <c r="M332" s="106">
        <f t="shared" si="18"/>
        <v>4111</v>
      </c>
      <c r="N332" s="106">
        <f t="shared" si="18"/>
        <v>2499</v>
      </c>
      <c r="O332" s="110">
        <f t="shared" si="18"/>
        <v>0</v>
      </c>
    </row>
    <row r="333" spans="1:15" ht="14.4" x14ac:dyDescent="0.3">
      <c r="A333" s="72"/>
      <c r="B333" s="81"/>
      <c r="C333" s="104"/>
      <c r="D333" s="105"/>
      <c r="E333" s="106"/>
      <c r="F333" s="106"/>
      <c r="G333" s="107"/>
      <c r="H333" s="108"/>
      <c r="I333" s="106"/>
      <c r="J333" s="106"/>
      <c r="K333" s="109"/>
      <c r="L333" s="107"/>
      <c r="M333" s="106"/>
      <c r="N333" s="106"/>
      <c r="O333" s="110"/>
    </row>
    <row r="334" spans="1:15" ht="13.8" x14ac:dyDescent="0.25">
      <c r="A334" s="72"/>
      <c r="B334" s="81"/>
      <c r="C334" s="63" t="s">
        <v>148</v>
      </c>
      <c r="D334" s="64">
        <f t="shared" ref="D334:O334" si="19">D93+D103+D183+D198+D244+D276+D303+D332</f>
        <v>5047753</v>
      </c>
      <c r="E334" s="65">
        <f t="shared" si="19"/>
        <v>4694352</v>
      </c>
      <c r="F334" s="65">
        <f t="shared" si="19"/>
        <v>333401</v>
      </c>
      <c r="G334" s="66">
        <f t="shared" si="19"/>
        <v>20000</v>
      </c>
      <c r="H334" s="67">
        <v>5477950</v>
      </c>
      <c r="I334" s="65">
        <v>5067339</v>
      </c>
      <c r="J334" s="65">
        <v>390321</v>
      </c>
      <c r="K334" s="68">
        <v>20290</v>
      </c>
      <c r="L334" s="66">
        <f t="shared" si="19"/>
        <v>3420535</v>
      </c>
      <c r="M334" s="65">
        <f t="shared" si="19"/>
        <v>3027881</v>
      </c>
      <c r="N334" s="65">
        <f t="shared" si="19"/>
        <v>377753</v>
      </c>
      <c r="O334" s="69">
        <f t="shared" si="19"/>
        <v>14901</v>
      </c>
    </row>
    <row r="335" spans="1:15" x14ac:dyDescent="0.3">
      <c r="A335" s="72"/>
      <c r="B335" s="130"/>
      <c r="C335" s="131"/>
      <c r="D335" s="118"/>
      <c r="E335" s="119"/>
      <c r="F335" s="119"/>
      <c r="G335" s="120"/>
      <c r="H335" s="121"/>
      <c r="I335" s="119"/>
      <c r="J335" s="119"/>
      <c r="K335" s="122"/>
      <c r="L335" s="120"/>
      <c r="M335" s="119"/>
      <c r="N335" s="119"/>
      <c r="O335" s="123"/>
    </row>
    <row r="336" spans="1:15" x14ac:dyDescent="0.3">
      <c r="A336" s="72"/>
      <c r="B336" s="81" t="s">
        <v>60</v>
      </c>
      <c r="C336" s="74" t="s">
        <v>76</v>
      </c>
      <c r="D336" s="118"/>
      <c r="E336" s="119"/>
      <c r="F336" s="119"/>
      <c r="G336" s="120"/>
      <c r="H336" s="121"/>
      <c r="I336" s="119"/>
      <c r="J336" s="119"/>
      <c r="K336" s="122"/>
      <c r="L336" s="120"/>
      <c r="M336" s="119"/>
      <c r="N336" s="119"/>
      <c r="O336" s="123"/>
    </row>
    <row r="337" spans="1:15" x14ac:dyDescent="0.3">
      <c r="A337" s="72"/>
      <c r="B337" s="125"/>
      <c r="C337" s="74" t="s">
        <v>77</v>
      </c>
      <c r="D337" s="118"/>
      <c r="E337" s="119"/>
      <c r="F337" s="119"/>
      <c r="G337" s="120"/>
      <c r="H337" s="121"/>
      <c r="I337" s="119"/>
      <c r="J337" s="119"/>
      <c r="K337" s="122"/>
      <c r="L337" s="120"/>
      <c r="M337" s="119"/>
      <c r="N337" s="119"/>
      <c r="O337" s="123"/>
    </row>
    <row r="338" spans="1:15" ht="13.8" x14ac:dyDescent="0.25">
      <c r="A338" s="72"/>
      <c r="B338" s="81"/>
      <c r="C338" s="132" t="s">
        <v>73</v>
      </c>
      <c r="D338" s="75"/>
      <c r="E338" s="76"/>
      <c r="F338" s="76"/>
      <c r="G338" s="77"/>
      <c r="H338" s="78"/>
      <c r="I338" s="76"/>
      <c r="J338" s="76"/>
      <c r="K338" s="79"/>
      <c r="L338" s="77"/>
      <c r="M338" s="76"/>
      <c r="N338" s="76"/>
      <c r="O338" s="80"/>
    </row>
    <row r="339" spans="1:15" ht="13.8" x14ac:dyDescent="0.25">
      <c r="A339" s="72"/>
      <c r="B339" s="81"/>
      <c r="C339" s="132" t="s">
        <v>74</v>
      </c>
      <c r="D339" s="75">
        <v>26389</v>
      </c>
      <c r="E339" s="76">
        <v>26389</v>
      </c>
      <c r="F339" s="76"/>
      <c r="G339" s="77"/>
      <c r="H339" s="78">
        <v>26389</v>
      </c>
      <c r="I339" s="76">
        <v>26389</v>
      </c>
      <c r="J339" s="76">
        <v>0</v>
      </c>
      <c r="K339" s="79">
        <v>0</v>
      </c>
      <c r="L339" s="77">
        <v>26389</v>
      </c>
      <c r="M339" s="76">
        <v>26389</v>
      </c>
      <c r="N339" s="76">
        <v>0</v>
      </c>
      <c r="O339" s="80">
        <v>0</v>
      </c>
    </row>
    <row r="340" spans="1:15" ht="13.8" x14ac:dyDescent="0.25">
      <c r="A340" s="72"/>
      <c r="B340" s="103"/>
      <c r="C340" s="74" t="s">
        <v>75</v>
      </c>
      <c r="D340" s="75">
        <v>0</v>
      </c>
      <c r="E340" s="76">
        <v>0</v>
      </c>
      <c r="F340" s="76"/>
      <c r="G340" s="77"/>
      <c r="H340" s="78">
        <v>8302</v>
      </c>
      <c r="I340" s="76">
        <v>8302</v>
      </c>
      <c r="J340" s="76">
        <v>0</v>
      </c>
      <c r="K340" s="79">
        <v>0</v>
      </c>
      <c r="L340" s="77">
        <v>8301</v>
      </c>
      <c r="M340" s="76">
        <v>8301</v>
      </c>
      <c r="N340" s="76">
        <v>0</v>
      </c>
      <c r="O340" s="80">
        <v>0</v>
      </c>
    </row>
    <row r="341" spans="1:15" ht="14.4" x14ac:dyDescent="0.3">
      <c r="A341" s="72"/>
      <c r="B341" s="81"/>
      <c r="C341" s="104" t="s">
        <v>23</v>
      </c>
      <c r="D341" s="95">
        <f>SUM(D338:D340)</f>
        <v>26389</v>
      </c>
      <c r="E341" s="96">
        <f>SUM(E338:E340)</f>
        <v>26389</v>
      </c>
      <c r="F341" s="96">
        <f>SUM(F338:F340)</f>
        <v>0</v>
      </c>
      <c r="G341" s="97">
        <f>SUM(G338:G340)</f>
        <v>0</v>
      </c>
      <c r="H341" s="98">
        <v>34691</v>
      </c>
      <c r="I341" s="96">
        <v>34691</v>
      </c>
      <c r="J341" s="96">
        <v>0</v>
      </c>
      <c r="K341" s="99">
        <v>0</v>
      </c>
      <c r="L341" s="97">
        <f>SUM(L338:L340)</f>
        <v>34690</v>
      </c>
      <c r="M341" s="96">
        <f>SUM(M338:M340)</f>
        <v>34690</v>
      </c>
      <c r="N341" s="96">
        <f>SUM(N338:N340)</f>
        <v>0</v>
      </c>
      <c r="O341" s="100">
        <f>SUM(O338:O340)</f>
        <v>0</v>
      </c>
    </row>
    <row r="342" spans="1:15" ht="14.4" x14ac:dyDescent="0.3">
      <c r="A342" s="72"/>
      <c r="B342" s="81"/>
      <c r="C342" s="104"/>
      <c r="D342" s="95"/>
      <c r="E342" s="96"/>
      <c r="F342" s="96"/>
      <c r="G342" s="97"/>
      <c r="H342" s="98"/>
      <c r="I342" s="96"/>
      <c r="J342" s="96"/>
      <c r="K342" s="99"/>
      <c r="L342" s="97"/>
      <c r="M342" s="96"/>
      <c r="N342" s="96"/>
      <c r="O342" s="100"/>
    </row>
    <row r="343" spans="1:15" ht="13.8" x14ac:dyDescent="0.25">
      <c r="A343" s="72"/>
      <c r="B343" s="81"/>
      <c r="C343" s="132" t="s">
        <v>78</v>
      </c>
      <c r="D343" s="75">
        <v>55442</v>
      </c>
      <c r="E343" s="76">
        <v>55442</v>
      </c>
      <c r="F343" s="76"/>
      <c r="G343" s="77"/>
      <c r="H343" s="78">
        <v>60656</v>
      </c>
      <c r="I343" s="76">
        <v>60656</v>
      </c>
      <c r="J343" s="76">
        <v>0</v>
      </c>
      <c r="K343" s="79">
        <v>0</v>
      </c>
      <c r="L343" s="77">
        <v>72333</v>
      </c>
      <c r="M343" s="76">
        <v>72333</v>
      </c>
      <c r="N343" s="76">
        <v>0</v>
      </c>
      <c r="O343" s="80">
        <v>0</v>
      </c>
    </row>
    <row r="344" spans="1:15" ht="13.8" x14ac:dyDescent="0.25">
      <c r="A344" s="72"/>
      <c r="B344" s="133"/>
      <c r="C344" s="74"/>
      <c r="D344" s="75"/>
      <c r="E344" s="76"/>
      <c r="F344" s="76"/>
      <c r="G344" s="77"/>
      <c r="H344" s="78"/>
      <c r="I344" s="76"/>
      <c r="J344" s="76"/>
      <c r="K344" s="79"/>
      <c r="L344" s="77"/>
      <c r="M344" s="76"/>
      <c r="N344" s="76"/>
      <c r="O344" s="80"/>
    </row>
    <row r="345" spans="1:15" ht="14.4" thickBot="1" x14ac:dyDescent="0.3">
      <c r="A345" s="134"/>
      <c r="B345" s="135"/>
      <c r="C345" s="136" t="s">
        <v>17</v>
      </c>
      <c r="D345" s="137">
        <f t="shared" ref="D345:O345" si="20">SUM(D69,D82,D341,D334)+D343</f>
        <v>6738112</v>
      </c>
      <c r="E345" s="138">
        <f t="shared" si="20"/>
        <v>6384711</v>
      </c>
      <c r="F345" s="138">
        <f t="shared" si="20"/>
        <v>333401</v>
      </c>
      <c r="G345" s="139">
        <f t="shared" si="20"/>
        <v>20000</v>
      </c>
      <c r="H345" s="140">
        <v>6997117</v>
      </c>
      <c r="I345" s="138">
        <v>6586506</v>
      </c>
      <c r="J345" s="138">
        <v>390321</v>
      </c>
      <c r="K345" s="141">
        <v>20290</v>
      </c>
      <c r="L345" s="139">
        <f t="shared" si="20"/>
        <v>4915120</v>
      </c>
      <c r="M345" s="138">
        <f t="shared" si="20"/>
        <v>4522466</v>
      </c>
      <c r="N345" s="138">
        <f t="shared" si="20"/>
        <v>377753</v>
      </c>
      <c r="O345" s="142">
        <f t="shared" si="20"/>
        <v>14901</v>
      </c>
    </row>
    <row r="346" spans="1:15" x14ac:dyDescent="0.3">
      <c r="A346" s="143"/>
      <c r="B346" s="144"/>
      <c r="D346" s="145"/>
      <c r="E346" s="145"/>
      <c r="F346" s="145"/>
      <c r="G346" s="145"/>
      <c r="H346" s="145"/>
      <c r="I346" s="145"/>
      <c r="J346" s="145"/>
      <c r="K346" s="145"/>
      <c r="L346" s="145"/>
      <c r="M346" s="145"/>
      <c r="N346" s="145"/>
      <c r="O346" s="145"/>
    </row>
    <row r="347" spans="1:15" x14ac:dyDescent="0.3">
      <c r="C347" s="76"/>
      <c r="D347" s="119"/>
      <c r="F347" s="119"/>
      <c r="L347" s="119"/>
      <c r="N347" s="119"/>
    </row>
    <row r="348" spans="1:15" x14ac:dyDescent="0.3">
      <c r="D348" s="119"/>
      <c r="L348" s="119"/>
    </row>
    <row r="352" spans="1:15" x14ac:dyDescent="0.3">
      <c r="A352" s="32"/>
      <c r="B352" s="32"/>
      <c r="C352" s="32"/>
    </row>
    <row r="353" spans="1:3" x14ac:dyDescent="0.3">
      <c r="A353" s="32"/>
      <c r="B353" s="32"/>
      <c r="C353" s="32"/>
    </row>
    <row r="354" spans="1:3" x14ac:dyDescent="0.3">
      <c r="A354" s="32"/>
      <c r="B354" s="32"/>
      <c r="C354" s="32"/>
    </row>
    <row r="355" spans="1:3" x14ac:dyDescent="0.3">
      <c r="A355" s="32"/>
      <c r="B355" s="32"/>
      <c r="C355" s="32"/>
    </row>
    <row r="356" spans="1:3" x14ac:dyDescent="0.3">
      <c r="A356" s="32"/>
      <c r="B356" s="32"/>
      <c r="C356" s="32"/>
    </row>
    <row r="357" spans="1:3" x14ac:dyDescent="0.3">
      <c r="A357" s="32"/>
      <c r="B357" s="32"/>
      <c r="C357" s="32"/>
    </row>
    <row r="358" spans="1:3" x14ac:dyDescent="0.3">
      <c r="A358" s="32"/>
      <c r="B358" s="32"/>
      <c r="C358" s="32"/>
    </row>
    <row r="359" spans="1:3" x14ac:dyDescent="0.3">
      <c r="A359" s="32"/>
      <c r="B359" s="32"/>
      <c r="C359" s="32"/>
    </row>
    <row r="360" spans="1:3" x14ac:dyDescent="0.3">
      <c r="A360" s="32"/>
      <c r="B360" s="32"/>
      <c r="C360" s="32"/>
    </row>
    <row r="361" spans="1:3" x14ac:dyDescent="0.3">
      <c r="A361" s="32"/>
      <c r="B361" s="32"/>
      <c r="C361" s="32"/>
    </row>
    <row r="362" spans="1:3" x14ac:dyDescent="0.3">
      <c r="A362" s="32"/>
      <c r="B362" s="32"/>
      <c r="C362" s="32"/>
    </row>
    <row r="363" spans="1:3" x14ac:dyDescent="0.3">
      <c r="A363" s="32"/>
      <c r="B363" s="32"/>
      <c r="C363" s="32"/>
    </row>
    <row r="364" spans="1:3" x14ac:dyDescent="0.3">
      <c r="A364" s="32"/>
      <c r="B364" s="32"/>
      <c r="C364" s="32"/>
    </row>
    <row r="365" spans="1:3" x14ac:dyDescent="0.3">
      <c r="A365" s="32"/>
      <c r="B365" s="32"/>
      <c r="C365" s="32"/>
    </row>
    <row r="366" spans="1:3" x14ac:dyDescent="0.3">
      <c r="A366" s="32"/>
      <c r="B366" s="32"/>
      <c r="C366" s="32"/>
    </row>
    <row r="367" spans="1:3" x14ac:dyDescent="0.3">
      <c r="A367" s="32"/>
      <c r="B367" s="32"/>
      <c r="C367" s="32"/>
    </row>
    <row r="368" spans="1:3" x14ac:dyDescent="0.3">
      <c r="A368" s="32"/>
      <c r="B368" s="32"/>
      <c r="C368" s="32"/>
    </row>
    <row r="369" spans="1:3" x14ac:dyDescent="0.3">
      <c r="A369" s="32"/>
      <c r="B369" s="32"/>
      <c r="C369" s="32"/>
    </row>
    <row r="370" spans="1:3" x14ac:dyDescent="0.3">
      <c r="A370" s="32"/>
      <c r="B370" s="32"/>
      <c r="C370" s="32"/>
    </row>
    <row r="371" spans="1:3" x14ac:dyDescent="0.3">
      <c r="A371" s="32"/>
      <c r="B371" s="32"/>
      <c r="C371" s="32"/>
    </row>
    <row r="372" spans="1:3" x14ac:dyDescent="0.3">
      <c r="A372" s="32"/>
      <c r="B372" s="32"/>
      <c r="C372" s="32"/>
    </row>
    <row r="373" spans="1:3" x14ac:dyDescent="0.3">
      <c r="A373" s="32"/>
      <c r="B373" s="32"/>
      <c r="C373" s="32"/>
    </row>
    <row r="374" spans="1:3" x14ac:dyDescent="0.3">
      <c r="A374" s="32"/>
      <c r="B374" s="32"/>
      <c r="C374" s="32"/>
    </row>
    <row r="375" spans="1:3" x14ac:dyDescent="0.3">
      <c r="A375" s="32"/>
      <c r="B375" s="32"/>
      <c r="C375" s="32"/>
    </row>
    <row r="376" spans="1:3" x14ac:dyDescent="0.3">
      <c r="A376" s="32"/>
      <c r="B376" s="32"/>
      <c r="C376" s="32"/>
    </row>
    <row r="377" spans="1:3" x14ac:dyDescent="0.3">
      <c r="A377" s="32"/>
      <c r="B377" s="32"/>
      <c r="C377" s="32"/>
    </row>
    <row r="378" spans="1:3" x14ac:dyDescent="0.3">
      <c r="A378" s="32"/>
      <c r="B378" s="32"/>
      <c r="C378" s="32"/>
    </row>
    <row r="379" spans="1:3" x14ac:dyDescent="0.3">
      <c r="A379" s="32"/>
      <c r="B379" s="32"/>
      <c r="C379" s="32"/>
    </row>
    <row r="380" spans="1:3" x14ac:dyDescent="0.3">
      <c r="A380" s="32"/>
      <c r="B380" s="32"/>
      <c r="C380" s="32"/>
    </row>
    <row r="381" spans="1:3" x14ac:dyDescent="0.3">
      <c r="A381" s="32"/>
      <c r="B381" s="32"/>
      <c r="C381" s="32"/>
    </row>
    <row r="382" spans="1:3" x14ac:dyDescent="0.3">
      <c r="A382" s="32"/>
      <c r="B382" s="32"/>
      <c r="C382" s="32"/>
    </row>
    <row r="383" spans="1:3" x14ac:dyDescent="0.3">
      <c r="A383" s="32"/>
      <c r="B383" s="32"/>
      <c r="C383" s="32"/>
    </row>
    <row r="384" spans="1:3" x14ac:dyDescent="0.3">
      <c r="A384" s="32"/>
      <c r="B384" s="32"/>
      <c r="C384" s="32"/>
    </row>
    <row r="385" spans="1:3" x14ac:dyDescent="0.3">
      <c r="A385" s="32"/>
      <c r="B385" s="32"/>
      <c r="C385" s="32"/>
    </row>
    <row r="386" spans="1:3" x14ac:dyDescent="0.3">
      <c r="A386" s="32"/>
      <c r="B386" s="32"/>
      <c r="C386" s="32"/>
    </row>
  </sheetData>
  <mergeCells count="5">
    <mergeCell ref="A3:O3"/>
    <mergeCell ref="A4:O4"/>
    <mergeCell ref="D5:G5"/>
    <mergeCell ref="L5:O5"/>
    <mergeCell ref="H5:K5"/>
  </mergeCells>
  <pageMargins left="0.39370078740157483" right="0.39370078740157483" top="0.98425196850393704" bottom="0.98425196850393704" header="0.51181102362204722" footer="0.51181102362204722"/>
  <pageSetup paperSize="9" scale="72"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C0616-7DF1-4FA5-81F0-E9D1DD4CF807}">
  <sheetPr>
    <pageSetUpPr fitToPage="1"/>
  </sheetPr>
  <dimension ref="A1:E48"/>
  <sheetViews>
    <sheetView zoomScaleNormal="100" workbookViewId="0">
      <selection activeCell="E1" sqref="E1"/>
    </sheetView>
  </sheetViews>
  <sheetFormatPr defaultRowHeight="13.2" x14ac:dyDescent="0.25"/>
  <cols>
    <col min="1" max="1" width="8.109375" style="367" customWidth="1"/>
    <col min="2" max="2" width="41" style="367" customWidth="1"/>
    <col min="3" max="3" width="28.6640625" style="367" bestFit="1" customWidth="1"/>
    <col min="4" max="4" width="15.33203125" style="367" bestFit="1" customWidth="1"/>
    <col min="5" max="5" width="22.33203125" style="367" customWidth="1"/>
    <col min="6" max="256" width="9.109375" style="367"/>
    <col min="257" max="257" width="8.109375" style="367" customWidth="1"/>
    <col min="258" max="258" width="41" style="367" customWidth="1"/>
    <col min="259" max="261" width="32.88671875" style="367" customWidth="1"/>
    <col min="262" max="512" width="9.109375" style="367"/>
    <col min="513" max="513" width="8.109375" style="367" customWidth="1"/>
    <col min="514" max="514" width="41" style="367" customWidth="1"/>
    <col min="515" max="517" width="32.88671875" style="367" customWidth="1"/>
    <col min="518" max="768" width="9.109375" style="367"/>
    <col min="769" max="769" width="8.109375" style="367" customWidth="1"/>
    <col min="770" max="770" width="41" style="367" customWidth="1"/>
    <col min="771" max="773" width="32.88671875" style="367" customWidth="1"/>
    <col min="774" max="1024" width="9.109375" style="367"/>
    <col min="1025" max="1025" width="8.109375" style="367" customWidth="1"/>
    <col min="1026" max="1026" width="41" style="367" customWidth="1"/>
    <col min="1027" max="1029" width="32.88671875" style="367" customWidth="1"/>
    <col min="1030" max="1280" width="9.109375" style="367"/>
    <col min="1281" max="1281" width="8.109375" style="367" customWidth="1"/>
    <col min="1282" max="1282" width="41" style="367" customWidth="1"/>
    <col min="1283" max="1285" width="32.88671875" style="367" customWidth="1"/>
    <col min="1286" max="1536" width="9.109375" style="367"/>
    <col min="1537" max="1537" width="8.109375" style="367" customWidth="1"/>
    <col min="1538" max="1538" width="41" style="367" customWidth="1"/>
    <col min="1539" max="1541" width="32.88671875" style="367" customWidth="1"/>
    <col min="1542" max="1792" width="9.109375" style="367"/>
    <col min="1793" max="1793" width="8.109375" style="367" customWidth="1"/>
    <col min="1794" max="1794" width="41" style="367" customWidth="1"/>
    <col min="1795" max="1797" width="32.88671875" style="367" customWidth="1"/>
    <col min="1798" max="2048" width="9.109375" style="367"/>
    <col min="2049" max="2049" width="8.109375" style="367" customWidth="1"/>
    <col min="2050" max="2050" width="41" style="367" customWidth="1"/>
    <col min="2051" max="2053" width="32.88671875" style="367" customWidth="1"/>
    <col min="2054" max="2304" width="9.109375" style="367"/>
    <col min="2305" max="2305" width="8.109375" style="367" customWidth="1"/>
    <col min="2306" max="2306" width="41" style="367" customWidth="1"/>
    <col min="2307" max="2309" width="32.88671875" style="367" customWidth="1"/>
    <col min="2310" max="2560" width="9.109375" style="367"/>
    <col min="2561" max="2561" width="8.109375" style="367" customWidth="1"/>
    <col min="2562" max="2562" width="41" style="367" customWidth="1"/>
    <col min="2563" max="2565" width="32.88671875" style="367" customWidth="1"/>
    <col min="2566" max="2816" width="9.109375" style="367"/>
    <col min="2817" max="2817" width="8.109375" style="367" customWidth="1"/>
    <col min="2818" max="2818" width="41" style="367" customWidth="1"/>
    <col min="2819" max="2821" width="32.88671875" style="367" customWidth="1"/>
    <col min="2822" max="3072" width="9.109375" style="367"/>
    <col min="3073" max="3073" width="8.109375" style="367" customWidth="1"/>
    <col min="3074" max="3074" width="41" style="367" customWidth="1"/>
    <col min="3075" max="3077" width="32.88671875" style="367" customWidth="1"/>
    <col min="3078" max="3328" width="9.109375" style="367"/>
    <col min="3329" max="3329" width="8.109375" style="367" customWidth="1"/>
    <col min="3330" max="3330" width="41" style="367" customWidth="1"/>
    <col min="3331" max="3333" width="32.88671875" style="367" customWidth="1"/>
    <col min="3334" max="3584" width="9.109375" style="367"/>
    <col min="3585" max="3585" width="8.109375" style="367" customWidth="1"/>
    <col min="3586" max="3586" width="41" style="367" customWidth="1"/>
    <col min="3587" max="3589" width="32.88671875" style="367" customWidth="1"/>
    <col min="3590" max="3840" width="9.109375" style="367"/>
    <col min="3841" max="3841" width="8.109375" style="367" customWidth="1"/>
    <col min="3842" max="3842" width="41" style="367" customWidth="1"/>
    <col min="3843" max="3845" width="32.88671875" style="367" customWidth="1"/>
    <col min="3846" max="4096" width="9.109375" style="367"/>
    <col min="4097" max="4097" width="8.109375" style="367" customWidth="1"/>
    <col min="4098" max="4098" width="41" style="367" customWidth="1"/>
    <col min="4099" max="4101" width="32.88671875" style="367" customWidth="1"/>
    <col min="4102" max="4352" width="9.109375" style="367"/>
    <col min="4353" max="4353" width="8.109375" style="367" customWidth="1"/>
    <col min="4354" max="4354" width="41" style="367" customWidth="1"/>
    <col min="4355" max="4357" width="32.88671875" style="367" customWidth="1"/>
    <col min="4358" max="4608" width="9.109375" style="367"/>
    <col min="4609" max="4609" width="8.109375" style="367" customWidth="1"/>
    <col min="4610" max="4610" width="41" style="367" customWidth="1"/>
    <col min="4611" max="4613" width="32.88671875" style="367" customWidth="1"/>
    <col min="4614" max="4864" width="9.109375" style="367"/>
    <col min="4865" max="4865" width="8.109375" style="367" customWidth="1"/>
    <col min="4866" max="4866" width="41" style="367" customWidth="1"/>
    <col min="4867" max="4869" width="32.88671875" style="367" customWidth="1"/>
    <col min="4870" max="5120" width="9.109375" style="367"/>
    <col min="5121" max="5121" width="8.109375" style="367" customWidth="1"/>
    <col min="5122" max="5122" width="41" style="367" customWidth="1"/>
    <col min="5123" max="5125" width="32.88671875" style="367" customWidth="1"/>
    <col min="5126" max="5376" width="9.109375" style="367"/>
    <col min="5377" max="5377" width="8.109375" style="367" customWidth="1"/>
    <col min="5378" max="5378" width="41" style="367" customWidth="1"/>
    <col min="5379" max="5381" width="32.88671875" style="367" customWidth="1"/>
    <col min="5382" max="5632" width="9.109375" style="367"/>
    <col min="5633" max="5633" width="8.109375" style="367" customWidth="1"/>
    <col min="5634" max="5634" width="41" style="367" customWidth="1"/>
    <col min="5635" max="5637" width="32.88671875" style="367" customWidth="1"/>
    <col min="5638" max="5888" width="9.109375" style="367"/>
    <col min="5889" max="5889" width="8.109375" style="367" customWidth="1"/>
    <col min="5890" max="5890" width="41" style="367" customWidth="1"/>
    <col min="5891" max="5893" width="32.88671875" style="367" customWidth="1"/>
    <col min="5894" max="6144" width="9.109375" style="367"/>
    <col min="6145" max="6145" width="8.109375" style="367" customWidth="1"/>
    <col min="6146" max="6146" width="41" style="367" customWidth="1"/>
    <col min="6147" max="6149" width="32.88671875" style="367" customWidth="1"/>
    <col min="6150" max="6400" width="9.109375" style="367"/>
    <col min="6401" max="6401" width="8.109375" style="367" customWidth="1"/>
    <col min="6402" max="6402" width="41" style="367" customWidth="1"/>
    <col min="6403" max="6405" width="32.88671875" style="367" customWidth="1"/>
    <col min="6406" max="6656" width="9.109375" style="367"/>
    <col min="6657" max="6657" width="8.109375" style="367" customWidth="1"/>
    <col min="6658" max="6658" width="41" style="367" customWidth="1"/>
    <col min="6659" max="6661" width="32.88671875" style="367" customWidth="1"/>
    <col min="6662" max="6912" width="9.109375" style="367"/>
    <col min="6913" max="6913" width="8.109375" style="367" customWidth="1"/>
    <col min="6914" max="6914" width="41" style="367" customWidth="1"/>
    <col min="6915" max="6917" width="32.88671875" style="367" customWidth="1"/>
    <col min="6918" max="7168" width="9.109375" style="367"/>
    <col min="7169" max="7169" width="8.109375" style="367" customWidth="1"/>
    <col min="7170" max="7170" width="41" style="367" customWidth="1"/>
    <col min="7171" max="7173" width="32.88671875" style="367" customWidth="1"/>
    <col min="7174" max="7424" width="9.109375" style="367"/>
    <col min="7425" max="7425" width="8.109375" style="367" customWidth="1"/>
    <col min="7426" max="7426" width="41" style="367" customWidth="1"/>
    <col min="7427" max="7429" width="32.88671875" style="367" customWidth="1"/>
    <col min="7430" max="7680" width="9.109375" style="367"/>
    <col min="7681" max="7681" width="8.109375" style="367" customWidth="1"/>
    <col min="7682" max="7682" width="41" style="367" customWidth="1"/>
    <col min="7683" max="7685" width="32.88671875" style="367" customWidth="1"/>
    <col min="7686" max="7936" width="9.109375" style="367"/>
    <col min="7937" max="7937" width="8.109375" style="367" customWidth="1"/>
    <col min="7938" max="7938" width="41" style="367" customWidth="1"/>
    <col min="7939" max="7941" width="32.88671875" style="367" customWidth="1"/>
    <col min="7942" max="8192" width="9.109375" style="367"/>
    <col min="8193" max="8193" width="8.109375" style="367" customWidth="1"/>
    <col min="8194" max="8194" width="41" style="367" customWidth="1"/>
    <col min="8195" max="8197" width="32.88671875" style="367" customWidth="1"/>
    <col min="8198" max="8448" width="9.109375" style="367"/>
    <col min="8449" max="8449" width="8.109375" style="367" customWidth="1"/>
    <col min="8450" max="8450" width="41" style="367" customWidth="1"/>
    <col min="8451" max="8453" width="32.88671875" style="367" customWidth="1"/>
    <col min="8454" max="8704" width="9.109375" style="367"/>
    <col min="8705" max="8705" width="8.109375" style="367" customWidth="1"/>
    <col min="8706" max="8706" width="41" style="367" customWidth="1"/>
    <col min="8707" max="8709" width="32.88671875" style="367" customWidth="1"/>
    <col min="8710" max="8960" width="9.109375" style="367"/>
    <col min="8961" max="8961" width="8.109375" style="367" customWidth="1"/>
    <col min="8962" max="8962" width="41" style="367" customWidth="1"/>
    <col min="8963" max="8965" width="32.88671875" style="367" customWidth="1"/>
    <col min="8966" max="9216" width="9.109375" style="367"/>
    <col min="9217" max="9217" width="8.109375" style="367" customWidth="1"/>
    <col min="9218" max="9218" width="41" style="367" customWidth="1"/>
    <col min="9219" max="9221" width="32.88671875" style="367" customWidth="1"/>
    <col min="9222" max="9472" width="9.109375" style="367"/>
    <col min="9473" max="9473" width="8.109375" style="367" customWidth="1"/>
    <col min="9474" max="9474" width="41" style="367" customWidth="1"/>
    <col min="9475" max="9477" width="32.88671875" style="367" customWidth="1"/>
    <col min="9478" max="9728" width="9.109375" style="367"/>
    <col min="9729" max="9729" width="8.109375" style="367" customWidth="1"/>
    <col min="9730" max="9730" width="41" style="367" customWidth="1"/>
    <col min="9731" max="9733" width="32.88671875" style="367" customWidth="1"/>
    <col min="9734" max="9984" width="9.109375" style="367"/>
    <col min="9985" max="9985" width="8.109375" style="367" customWidth="1"/>
    <col min="9986" max="9986" width="41" style="367" customWidth="1"/>
    <col min="9987" max="9989" width="32.88671875" style="367" customWidth="1"/>
    <col min="9990" max="10240" width="9.109375" style="367"/>
    <col min="10241" max="10241" width="8.109375" style="367" customWidth="1"/>
    <col min="10242" max="10242" width="41" style="367" customWidth="1"/>
    <col min="10243" max="10245" width="32.88671875" style="367" customWidth="1"/>
    <col min="10246" max="10496" width="9.109375" style="367"/>
    <col min="10497" max="10497" width="8.109375" style="367" customWidth="1"/>
    <col min="10498" max="10498" width="41" style="367" customWidth="1"/>
    <col min="10499" max="10501" width="32.88671875" style="367" customWidth="1"/>
    <col min="10502" max="10752" width="9.109375" style="367"/>
    <col min="10753" max="10753" width="8.109375" style="367" customWidth="1"/>
    <col min="10754" max="10754" width="41" style="367" customWidth="1"/>
    <col min="10755" max="10757" width="32.88671875" style="367" customWidth="1"/>
    <col min="10758" max="11008" width="9.109375" style="367"/>
    <col min="11009" max="11009" width="8.109375" style="367" customWidth="1"/>
    <col min="11010" max="11010" width="41" style="367" customWidth="1"/>
    <col min="11011" max="11013" width="32.88671875" style="367" customWidth="1"/>
    <col min="11014" max="11264" width="9.109375" style="367"/>
    <col min="11265" max="11265" width="8.109375" style="367" customWidth="1"/>
    <col min="11266" max="11266" width="41" style="367" customWidth="1"/>
    <col min="11267" max="11269" width="32.88671875" style="367" customWidth="1"/>
    <col min="11270" max="11520" width="9.109375" style="367"/>
    <col min="11521" max="11521" width="8.109375" style="367" customWidth="1"/>
    <col min="11522" max="11522" width="41" style="367" customWidth="1"/>
    <col min="11523" max="11525" width="32.88671875" style="367" customWidth="1"/>
    <col min="11526" max="11776" width="9.109375" style="367"/>
    <col min="11777" max="11777" width="8.109375" style="367" customWidth="1"/>
    <col min="11778" max="11778" width="41" style="367" customWidth="1"/>
    <col min="11779" max="11781" width="32.88671875" style="367" customWidth="1"/>
    <col min="11782" max="12032" width="9.109375" style="367"/>
    <col min="12033" max="12033" width="8.109375" style="367" customWidth="1"/>
    <col min="12034" max="12034" width="41" style="367" customWidth="1"/>
    <col min="12035" max="12037" width="32.88671875" style="367" customWidth="1"/>
    <col min="12038" max="12288" width="9.109375" style="367"/>
    <col min="12289" max="12289" width="8.109375" style="367" customWidth="1"/>
    <col min="12290" max="12290" width="41" style="367" customWidth="1"/>
    <col min="12291" max="12293" width="32.88671875" style="367" customWidth="1"/>
    <col min="12294" max="12544" width="9.109375" style="367"/>
    <col min="12545" max="12545" width="8.109375" style="367" customWidth="1"/>
    <col min="12546" max="12546" width="41" style="367" customWidth="1"/>
    <col min="12547" max="12549" width="32.88671875" style="367" customWidth="1"/>
    <col min="12550" max="12800" width="9.109375" style="367"/>
    <col min="12801" max="12801" width="8.109375" style="367" customWidth="1"/>
    <col min="12802" max="12802" width="41" style="367" customWidth="1"/>
    <col min="12803" max="12805" width="32.88671875" style="367" customWidth="1"/>
    <col min="12806" max="13056" width="9.109375" style="367"/>
    <col min="13057" max="13057" width="8.109375" style="367" customWidth="1"/>
    <col min="13058" max="13058" width="41" style="367" customWidth="1"/>
    <col min="13059" max="13061" width="32.88671875" style="367" customWidth="1"/>
    <col min="13062" max="13312" width="9.109375" style="367"/>
    <col min="13313" max="13313" width="8.109375" style="367" customWidth="1"/>
    <col min="13314" max="13314" width="41" style="367" customWidth="1"/>
    <col min="13315" max="13317" width="32.88671875" style="367" customWidth="1"/>
    <col min="13318" max="13568" width="9.109375" style="367"/>
    <col min="13569" max="13569" width="8.109375" style="367" customWidth="1"/>
    <col min="13570" max="13570" width="41" style="367" customWidth="1"/>
    <col min="13571" max="13573" width="32.88671875" style="367" customWidth="1"/>
    <col min="13574" max="13824" width="9.109375" style="367"/>
    <col min="13825" max="13825" width="8.109375" style="367" customWidth="1"/>
    <col min="13826" max="13826" width="41" style="367" customWidth="1"/>
    <col min="13827" max="13829" width="32.88671875" style="367" customWidth="1"/>
    <col min="13830" max="14080" width="9.109375" style="367"/>
    <col min="14081" max="14081" width="8.109375" style="367" customWidth="1"/>
    <col min="14082" max="14082" width="41" style="367" customWidth="1"/>
    <col min="14083" max="14085" width="32.88671875" style="367" customWidth="1"/>
    <col min="14086" max="14336" width="9.109375" style="367"/>
    <col min="14337" max="14337" width="8.109375" style="367" customWidth="1"/>
    <col min="14338" max="14338" width="41" style="367" customWidth="1"/>
    <col min="14339" max="14341" width="32.88671875" style="367" customWidth="1"/>
    <col min="14342" max="14592" width="9.109375" style="367"/>
    <col min="14593" max="14593" width="8.109375" style="367" customWidth="1"/>
    <col min="14594" max="14594" width="41" style="367" customWidth="1"/>
    <col min="14595" max="14597" width="32.88671875" style="367" customWidth="1"/>
    <col min="14598" max="14848" width="9.109375" style="367"/>
    <col min="14849" max="14849" width="8.109375" style="367" customWidth="1"/>
    <col min="14850" max="14850" width="41" style="367" customWidth="1"/>
    <col min="14851" max="14853" width="32.88671875" style="367" customWidth="1"/>
    <col min="14854" max="15104" width="9.109375" style="367"/>
    <col min="15105" max="15105" width="8.109375" style="367" customWidth="1"/>
    <col min="15106" max="15106" width="41" style="367" customWidth="1"/>
    <col min="15107" max="15109" width="32.88671875" style="367" customWidth="1"/>
    <col min="15110" max="15360" width="9.109375" style="367"/>
    <col min="15361" max="15361" width="8.109375" style="367" customWidth="1"/>
    <col min="15362" max="15362" width="41" style="367" customWidth="1"/>
    <col min="15363" max="15365" width="32.88671875" style="367" customWidth="1"/>
    <col min="15366" max="15616" width="9.109375" style="367"/>
    <col min="15617" max="15617" width="8.109375" style="367" customWidth="1"/>
    <col min="15618" max="15618" width="41" style="367" customWidth="1"/>
    <col min="15619" max="15621" width="32.88671875" style="367" customWidth="1"/>
    <col min="15622" max="15872" width="9.109375" style="367"/>
    <col min="15873" max="15873" width="8.109375" style="367" customWidth="1"/>
    <col min="15874" max="15874" width="41" style="367" customWidth="1"/>
    <col min="15875" max="15877" width="32.88671875" style="367" customWidth="1"/>
    <col min="15878" max="16128" width="9.109375" style="367"/>
    <col min="16129" max="16129" width="8.109375" style="367" customWidth="1"/>
    <col min="16130" max="16130" width="41" style="367" customWidth="1"/>
    <col min="16131" max="16133" width="32.88671875" style="367" customWidth="1"/>
    <col min="16134" max="16384" width="9.109375" style="367"/>
  </cols>
  <sheetData>
    <row r="1" spans="1:5" ht="13.8" x14ac:dyDescent="0.25">
      <c r="E1" s="238" t="s">
        <v>1986</v>
      </c>
    </row>
    <row r="3" spans="1:5" ht="15" x14ac:dyDescent="0.25">
      <c r="A3" s="604" t="s">
        <v>1825</v>
      </c>
      <c r="B3" s="605"/>
      <c r="C3" s="605"/>
      <c r="D3" s="605"/>
      <c r="E3" s="605"/>
    </row>
    <row r="4" spans="1:5" ht="15" x14ac:dyDescent="0.25">
      <c r="A4" s="385" t="s">
        <v>852</v>
      </c>
      <c r="B4" s="385" t="s">
        <v>442</v>
      </c>
      <c r="C4" s="385" t="s">
        <v>901</v>
      </c>
      <c r="D4" s="385" t="s">
        <v>902</v>
      </c>
      <c r="E4" s="385" t="s">
        <v>903</v>
      </c>
    </row>
    <row r="5" spans="1:5" x14ac:dyDescent="0.25">
      <c r="A5" s="386" t="s">
        <v>854</v>
      </c>
      <c r="B5" s="387" t="s">
        <v>1826</v>
      </c>
      <c r="C5" s="388">
        <v>991823561</v>
      </c>
      <c r="D5" s="388">
        <v>0</v>
      </c>
      <c r="E5" s="388">
        <v>991823561</v>
      </c>
    </row>
    <row r="6" spans="1:5" ht="26.4" x14ac:dyDescent="0.25">
      <c r="A6" s="386" t="s">
        <v>905</v>
      </c>
      <c r="B6" s="387" t="s">
        <v>1827</v>
      </c>
      <c r="C6" s="388">
        <v>306126133</v>
      </c>
      <c r="D6" s="388">
        <v>0</v>
      </c>
      <c r="E6" s="388">
        <v>306126133</v>
      </c>
    </row>
    <row r="7" spans="1:5" ht="26.4" x14ac:dyDescent="0.25">
      <c r="A7" s="386" t="s">
        <v>856</v>
      </c>
      <c r="B7" s="387" t="s">
        <v>1828</v>
      </c>
      <c r="C7" s="388">
        <v>54552964</v>
      </c>
      <c r="D7" s="388">
        <v>0</v>
      </c>
      <c r="E7" s="388">
        <v>54552964</v>
      </c>
    </row>
    <row r="8" spans="1:5" ht="26.4" x14ac:dyDescent="0.25">
      <c r="A8" s="389" t="s">
        <v>858</v>
      </c>
      <c r="B8" s="390" t="s">
        <v>1829</v>
      </c>
      <c r="C8" s="391">
        <v>1352502658</v>
      </c>
      <c r="D8" s="391">
        <v>0</v>
      </c>
      <c r="E8" s="391">
        <v>1352502658</v>
      </c>
    </row>
    <row r="9" spans="1:5" x14ac:dyDescent="0.25">
      <c r="A9" s="386" t="s">
        <v>860</v>
      </c>
      <c r="B9" s="387" t="s">
        <v>1830</v>
      </c>
      <c r="C9" s="388">
        <v>0</v>
      </c>
      <c r="D9" s="388">
        <v>0</v>
      </c>
      <c r="E9" s="388">
        <v>0</v>
      </c>
    </row>
    <row r="10" spans="1:5" x14ac:dyDescent="0.25">
      <c r="A10" s="386" t="s">
        <v>862</v>
      </c>
      <c r="B10" s="387" t="s">
        <v>1831</v>
      </c>
      <c r="C10" s="388">
        <v>0</v>
      </c>
      <c r="D10" s="388">
        <v>0</v>
      </c>
      <c r="E10" s="388">
        <v>0</v>
      </c>
    </row>
    <row r="11" spans="1:5" ht="26.4" x14ac:dyDescent="0.25">
      <c r="A11" s="389" t="s">
        <v>864</v>
      </c>
      <c r="B11" s="390" t="s">
        <v>1832</v>
      </c>
      <c r="C11" s="391">
        <v>0</v>
      </c>
      <c r="D11" s="391">
        <v>0</v>
      </c>
      <c r="E11" s="391">
        <v>0</v>
      </c>
    </row>
    <row r="12" spans="1:5" ht="26.4" x14ac:dyDescent="0.25">
      <c r="A12" s="386" t="s">
        <v>912</v>
      </c>
      <c r="B12" s="387" t="s">
        <v>1833</v>
      </c>
      <c r="C12" s="388">
        <v>3054614390</v>
      </c>
      <c r="D12" s="388">
        <v>-1248376796</v>
      </c>
      <c r="E12" s="388">
        <v>1806237594</v>
      </c>
    </row>
    <row r="13" spans="1:5" ht="26.4" x14ac:dyDescent="0.25">
      <c r="A13" s="386" t="s">
        <v>914</v>
      </c>
      <c r="B13" s="387" t="s">
        <v>1834</v>
      </c>
      <c r="C13" s="388">
        <v>188877592</v>
      </c>
      <c r="D13" s="388">
        <v>0</v>
      </c>
      <c r="E13" s="388">
        <v>188877592</v>
      </c>
    </row>
    <row r="14" spans="1:5" ht="26.4" x14ac:dyDescent="0.25">
      <c r="A14" s="386" t="s">
        <v>916</v>
      </c>
      <c r="B14" s="387" t="s">
        <v>1835</v>
      </c>
      <c r="C14" s="388">
        <v>488290053</v>
      </c>
      <c r="D14" s="388">
        <v>0</v>
      </c>
      <c r="E14" s="388">
        <v>488290053</v>
      </c>
    </row>
    <row r="15" spans="1:5" ht="26.4" x14ac:dyDescent="0.25">
      <c r="A15" s="386" t="s">
        <v>918</v>
      </c>
      <c r="B15" s="387" t="s">
        <v>1836</v>
      </c>
      <c r="C15" s="388">
        <v>209407932</v>
      </c>
      <c r="D15" s="388">
        <v>0</v>
      </c>
      <c r="E15" s="388">
        <v>209407932</v>
      </c>
    </row>
    <row r="16" spans="1:5" ht="26.4" x14ac:dyDescent="0.25">
      <c r="A16" s="389" t="s">
        <v>920</v>
      </c>
      <c r="B16" s="390" t="s">
        <v>1837</v>
      </c>
      <c r="C16" s="391">
        <v>3941189967</v>
      </c>
      <c r="D16" s="391">
        <v>-1248376796</v>
      </c>
      <c r="E16" s="391">
        <v>2692813171</v>
      </c>
    </row>
    <row r="17" spans="1:5" x14ac:dyDescent="0.25">
      <c r="A17" s="386" t="s">
        <v>922</v>
      </c>
      <c r="B17" s="387" t="s">
        <v>1838</v>
      </c>
      <c r="C17" s="388">
        <v>45953749</v>
      </c>
      <c r="D17" s="388">
        <v>0</v>
      </c>
      <c r="E17" s="388">
        <v>45953749</v>
      </c>
    </row>
    <row r="18" spans="1:5" x14ac:dyDescent="0.25">
      <c r="A18" s="386" t="s">
        <v>924</v>
      </c>
      <c r="B18" s="387" t="s">
        <v>1839</v>
      </c>
      <c r="C18" s="388">
        <v>1049542424</v>
      </c>
      <c r="D18" s="388">
        <v>0</v>
      </c>
      <c r="E18" s="388">
        <v>1049542424</v>
      </c>
    </row>
    <row r="19" spans="1:5" x14ac:dyDescent="0.25">
      <c r="A19" s="386" t="s">
        <v>890</v>
      </c>
      <c r="B19" s="387" t="s">
        <v>1840</v>
      </c>
      <c r="C19" s="388">
        <v>0</v>
      </c>
      <c r="D19" s="388">
        <v>0</v>
      </c>
      <c r="E19" s="388">
        <v>0</v>
      </c>
    </row>
    <row r="20" spans="1:5" x14ac:dyDescent="0.25">
      <c r="A20" s="386" t="s">
        <v>866</v>
      </c>
      <c r="B20" s="387" t="s">
        <v>1841</v>
      </c>
      <c r="C20" s="388">
        <v>169549265</v>
      </c>
      <c r="D20" s="388">
        <v>0</v>
      </c>
      <c r="E20" s="388">
        <v>169549265</v>
      </c>
    </row>
    <row r="21" spans="1:5" x14ac:dyDescent="0.25">
      <c r="A21" s="389" t="s">
        <v>928</v>
      </c>
      <c r="B21" s="390" t="s">
        <v>1842</v>
      </c>
      <c r="C21" s="391">
        <v>1265045438</v>
      </c>
      <c r="D21" s="391">
        <v>0</v>
      </c>
      <c r="E21" s="391">
        <v>1265045438</v>
      </c>
    </row>
    <row r="22" spans="1:5" x14ac:dyDescent="0.25">
      <c r="A22" s="386" t="s">
        <v>868</v>
      </c>
      <c r="B22" s="387" t="s">
        <v>1843</v>
      </c>
      <c r="C22" s="388">
        <v>846762522</v>
      </c>
      <c r="D22" s="388">
        <v>0</v>
      </c>
      <c r="E22" s="388">
        <v>846762522</v>
      </c>
    </row>
    <row r="23" spans="1:5" x14ac:dyDescent="0.25">
      <c r="A23" s="386" t="s">
        <v>931</v>
      </c>
      <c r="B23" s="387" t="s">
        <v>1844</v>
      </c>
      <c r="C23" s="388">
        <v>174641767</v>
      </c>
      <c r="D23" s="388">
        <v>0</v>
      </c>
      <c r="E23" s="388">
        <v>174641767</v>
      </c>
    </row>
    <row r="24" spans="1:5" x14ac:dyDescent="0.25">
      <c r="A24" s="386" t="s">
        <v>892</v>
      </c>
      <c r="B24" s="387" t="s">
        <v>1845</v>
      </c>
      <c r="C24" s="388">
        <v>137135831</v>
      </c>
      <c r="D24" s="388">
        <v>0</v>
      </c>
      <c r="E24" s="388">
        <v>137135831</v>
      </c>
    </row>
    <row r="25" spans="1:5" x14ac:dyDescent="0.25">
      <c r="A25" s="389" t="s">
        <v>934</v>
      </c>
      <c r="B25" s="390" t="s">
        <v>1846</v>
      </c>
      <c r="C25" s="391">
        <v>1158540120</v>
      </c>
      <c r="D25" s="391">
        <v>0</v>
      </c>
      <c r="E25" s="391">
        <v>1158540120</v>
      </c>
    </row>
    <row r="26" spans="1:5" x14ac:dyDescent="0.25">
      <c r="A26" s="389" t="s">
        <v>870</v>
      </c>
      <c r="B26" s="390" t="s">
        <v>1847</v>
      </c>
      <c r="C26" s="391">
        <v>560757657</v>
      </c>
      <c r="D26" s="391">
        <v>0</v>
      </c>
      <c r="E26" s="391">
        <v>560757657</v>
      </c>
    </row>
    <row r="27" spans="1:5" x14ac:dyDescent="0.25">
      <c r="A27" s="389" t="s">
        <v>937</v>
      </c>
      <c r="B27" s="390" t="s">
        <v>1848</v>
      </c>
      <c r="C27" s="391">
        <v>2381223002</v>
      </c>
      <c r="D27" s="391">
        <v>-1248376796</v>
      </c>
      <c r="E27" s="391">
        <v>1132846206</v>
      </c>
    </row>
    <row r="28" spans="1:5" ht="26.4" x14ac:dyDescent="0.25">
      <c r="A28" s="389" t="s">
        <v>939</v>
      </c>
      <c r="B28" s="390" t="s">
        <v>1849</v>
      </c>
      <c r="C28" s="391">
        <v>-71873592</v>
      </c>
      <c r="D28" s="391">
        <v>0</v>
      </c>
      <c r="E28" s="391">
        <v>-71873592</v>
      </c>
    </row>
    <row r="29" spans="1:5" x14ac:dyDescent="0.25">
      <c r="A29" s="386" t="s">
        <v>941</v>
      </c>
      <c r="B29" s="387" t="s">
        <v>1850</v>
      </c>
      <c r="C29" s="388">
        <v>0</v>
      </c>
      <c r="D29" s="388">
        <v>0</v>
      </c>
      <c r="E29" s="388">
        <v>0</v>
      </c>
    </row>
    <row r="30" spans="1:5" ht="39.6" x14ac:dyDescent="0.25">
      <c r="A30" s="386" t="s">
        <v>943</v>
      </c>
      <c r="B30" s="387" t="s">
        <v>1851</v>
      </c>
      <c r="C30" s="388">
        <v>0</v>
      </c>
      <c r="D30" s="388">
        <v>0</v>
      </c>
      <c r="E30" s="388">
        <v>0</v>
      </c>
    </row>
    <row r="31" spans="1:5" ht="39.6" x14ac:dyDescent="0.25">
      <c r="A31" s="386" t="s">
        <v>945</v>
      </c>
      <c r="B31" s="387" t="s">
        <v>1852</v>
      </c>
      <c r="C31" s="388">
        <v>0</v>
      </c>
      <c r="D31" s="388">
        <v>0</v>
      </c>
      <c r="E31" s="388">
        <v>0</v>
      </c>
    </row>
    <row r="32" spans="1:5" ht="26.4" x14ac:dyDescent="0.25">
      <c r="A32" s="386" t="s">
        <v>947</v>
      </c>
      <c r="B32" s="387" t="s">
        <v>1853</v>
      </c>
      <c r="C32" s="388">
        <v>340969</v>
      </c>
      <c r="D32" s="388">
        <v>0</v>
      </c>
      <c r="E32" s="388">
        <v>340969</v>
      </c>
    </row>
    <row r="33" spans="1:5" ht="26.4" x14ac:dyDescent="0.25">
      <c r="A33" s="386" t="s">
        <v>949</v>
      </c>
      <c r="B33" s="387" t="s">
        <v>1854</v>
      </c>
      <c r="C33" s="388">
        <v>0</v>
      </c>
      <c r="D33" s="388">
        <v>0</v>
      </c>
      <c r="E33" s="388">
        <v>0</v>
      </c>
    </row>
    <row r="34" spans="1:5" ht="39.6" x14ac:dyDescent="0.25">
      <c r="A34" s="386" t="s">
        <v>951</v>
      </c>
      <c r="B34" s="387" t="s">
        <v>1855</v>
      </c>
      <c r="C34" s="388">
        <v>0</v>
      </c>
      <c r="D34" s="388">
        <v>0</v>
      </c>
      <c r="E34" s="388">
        <v>0</v>
      </c>
    </row>
    <row r="35" spans="1:5" ht="52.8" x14ac:dyDescent="0.25">
      <c r="A35" s="386" t="s">
        <v>953</v>
      </c>
      <c r="B35" s="387" t="s">
        <v>1856</v>
      </c>
      <c r="C35" s="388">
        <v>0</v>
      </c>
      <c r="D35" s="388">
        <v>0</v>
      </c>
      <c r="E35" s="388">
        <v>0</v>
      </c>
    </row>
    <row r="36" spans="1:5" ht="26.4" x14ac:dyDescent="0.25">
      <c r="A36" s="389" t="s">
        <v>955</v>
      </c>
      <c r="B36" s="390" t="s">
        <v>1857</v>
      </c>
      <c r="C36" s="391">
        <v>340969</v>
      </c>
      <c r="D36" s="391">
        <v>0</v>
      </c>
      <c r="E36" s="391">
        <v>340969</v>
      </c>
    </row>
    <row r="37" spans="1:5" ht="26.4" x14ac:dyDescent="0.25">
      <c r="A37" s="386" t="s">
        <v>957</v>
      </c>
      <c r="B37" s="387" t="s">
        <v>1858</v>
      </c>
      <c r="C37" s="388">
        <v>0</v>
      </c>
      <c r="D37" s="388">
        <v>0</v>
      </c>
      <c r="E37" s="388">
        <v>0</v>
      </c>
    </row>
    <row r="38" spans="1:5" ht="39.6" x14ac:dyDescent="0.25">
      <c r="A38" s="386" t="s">
        <v>872</v>
      </c>
      <c r="B38" s="387" t="s">
        <v>1859</v>
      </c>
      <c r="C38" s="388">
        <v>0</v>
      </c>
      <c r="D38" s="388">
        <v>0</v>
      </c>
      <c r="E38" s="388">
        <v>0</v>
      </c>
    </row>
    <row r="39" spans="1:5" ht="26.4" x14ac:dyDescent="0.25">
      <c r="A39" s="386" t="s">
        <v>894</v>
      </c>
      <c r="B39" s="387" t="s">
        <v>1860</v>
      </c>
      <c r="C39" s="388">
        <v>7853363</v>
      </c>
      <c r="D39" s="388">
        <v>0</v>
      </c>
      <c r="E39" s="388">
        <v>7853363</v>
      </c>
    </row>
    <row r="40" spans="1:5" ht="26.4" x14ac:dyDescent="0.25">
      <c r="A40" s="386" t="s">
        <v>961</v>
      </c>
      <c r="B40" s="387" t="s">
        <v>1861</v>
      </c>
      <c r="C40" s="388">
        <v>0</v>
      </c>
      <c r="D40" s="388">
        <v>0</v>
      </c>
      <c r="E40" s="388">
        <v>0</v>
      </c>
    </row>
    <row r="41" spans="1:5" x14ac:dyDescent="0.25">
      <c r="A41" s="386" t="s">
        <v>963</v>
      </c>
      <c r="B41" s="387" t="s">
        <v>1862</v>
      </c>
      <c r="C41" s="388">
        <v>0</v>
      </c>
      <c r="D41" s="388">
        <v>0</v>
      </c>
      <c r="E41" s="388">
        <v>0</v>
      </c>
    </row>
    <row r="42" spans="1:5" ht="26.4" x14ac:dyDescent="0.25">
      <c r="A42" s="386" t="s">
        <v>965</v>
      </c>
      <c r="B42" s="387" t="s">
        <v>1863</v>
      </c>
      <c r="C42" s="388">
        <v>0</v>
      </c>
      <c r="D42" s="388">
        <v>0</v>
      </c>
      <c r="E42" s="388">
        <v>0</v>
      </c>
    </row>
    <row r="43" spans="1:5" ht="26.4" x14ac:dyDescent="0.25">
      <c r="A43" s="386" t="s">
        <v>874</v>
      </c>
      <c r="B43" s="387" t="s">
        <v>1864</v>
      </c>
      <c r="C43" s="388">
        <v>0</v>
      </c>
      <c r="D43" s="388">
        <v>0</v>
      </c>
      <c r="E43" s="388">
        <v>0</v>
      </c>
    </row>
    <row r="44" spans="1:5" ht="39.6" x14ac:dyDescent="0.25">
      <c r="A44" s="386" t="s">
        <v>876</v>
      </c>
      <c r="B44" s="387" t="s">
        <v>1865</v>
      </c>
      <c r="C44" s="388">
        <v>0</v>
      </c>
      <c r="D44" s="388">
        <v>0</v>
      </c>
      <c r="E44" s="388">
        <v>0</v>
      </c>
    </row>
    <row r="45" spans="1:5" ht="52.8" x14ac:dyDescent="0.25">
      <c r="A45" s="386" t="s">
        <v>896</v>
      </c>
      <c r="B45" s="387" t="s">
        <v>1866</v>
      </c>
      <c r="C45" s="388">
        <v>0</v>
      </c>
      <c r="D45" s="388">
        <v>0</v>
      </c>
      <c r="E45" s="388">
        <v>0</v>
      </c>
    </row>
    <row r="46" spans="1:5" ht="26.4" x14ac:dyDescent="0.25">
      <c r="A46" s="389" t="s">
        <v>878</v>
      </c>
      <c r="B46" s="390" t="s">
        <v>1867</v>
      </c>
      <c r="C46" s="391">
        <v>7853363</v>
      </c>
      <c r="D46" s="391">
        <v>0</v>
      </c>
      <c r="E46" s="391">
        <v>7853363</v>
      </c>
    </row>
    <row r="47" spans="1:5" ht="26.4" x14ac:dyDescent="0.25">
      <c r="A47" s="389" t="s">
        <v>880</v>
      </c>
      <c r="B47" s="390" t="s">
        <v>1868</v>
      </c>
      <c r="C47" s="391">
        <v>-7512394</v>
      </c>
      <c r="D47" s="391">
        <v>0</v>
      </c>
      <c r="E47" s="391">
        <v>-7512394</v>
      </c>
    </row>
    <row r="48" spans="1:5" x14ac:dyDescent="0.25">
      <c r="A48" s="389" t="s">
        <v>972</v>
      </c>
      <c r="B48" s="390" t="s">
        <v>1869</v>
      </c>
      <c r="C48" s="391">
        <v>-79385986</v>
      </c>
      <c r="D48" s="391">
        <v>0</v>
      </c>
      <c r="E48" s="391">
        <v>-79385986</v>
      </c>
    </row>
  </sheetData>
  <mergeCells count="1">
    <mergeCell ref="A3:E3"/>
  </mergeCells>
  <pageMargins left="1" right="1" top="1" bottom="1" header="0.5" footer="0.5"/>
  <pageSetup paperSize="9" scale="70" fitToHeight="0" orientation="portrait"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1"/>
  <sheetViews>
    <sheetView view="pageBreakPreview" topLeftCell="B12" zoomScale="110" zoomScaleNormal="100" zoomScaleSheetLayoutView="110" workbookViewId="0">
      <selection activeCell="L27" sqref="L27"/>
    </sheetView>
  </sheetViews>
  <sheetFormatPr defaultRowHeight="13.2" x14ac:dyDescent="0.25"/>
  <cols>
    <col min="1" max="1" width="40" style="2" customWidth="1"/>
    <col min="2" max="6" width="10.44140625" style="2" customWidth="1"/>
    <col min="7" max="7" width="4.6640625" style="2" customWidth="1"/>
    <col min="8" max="8" width="32.44140625" style="2" customWidth="1"/>
    <col min="9" max="9" width="10.44140625" style="2" customWidth="1"/>
    <col min="10" max="10" width="10.6640625" style="2" bestFit="1" customWidth="1"/>
    <col min="11" max="12" width="9.88671875" style="2" customWidth="1"/>
    <col min="13" max="242" width="9.109375" style="2"/>
    <col min="243" max="243" width="40" style="2" customWidth="1"/>
    <col min="244" max="244" width="12" style="2" customWidth="1"/>
    <col min="245" max="247" width="10.44140625" style="2" customWidth="1"/>
    <col min="248" max="248" width="11" style="2" customWidth="1"/>
    <col min="249" max="249" width="4.6640625" style="2" customWidth="1"/>
    <col min="250" max="250" width="32.44140625" style="2" customWidth="1"/>
    <col min="251" max="251" width="12" style="2" customWidth="1"/>
    <col min="252" max="254" width="13.5546875" style="2" customWidth="1"/>
    <col min="255" max="255" width="11" style="2" customWidth="1"/>
    <col min="256" max="498" width="9.109375" style="2"/>
    <col min="499" max="499" width="40" style="2" customWidth="1"/>
    <col min="500" max="500" width="12" style="2" customWidth="1"/>
    <col min="501" max="503" width="10.44140625" style="2" customWidth="1"/>
    <col min="504" max="504" width="11" style="2" customWidth="1"/>
    <col min="505" max="505" width="4.6640625" style="2" customWidth="1"/>
    <col min="506" max="506" width="32.44140625" style="2" customWidth="1"/>
    <col min="507" max="507" width="12" style="2" customWidth="1"/>
    <col min="508" max="510" width="13.5546875" style="2" customWidth="1"/>
    <col min="511" max="511" width="11" style="2" customWidth="1"/>
    <col min="512" max="754" width="9.109375" style="2"/>
    <col min="755" max="755" width="40" style="2" customWidth="1"/>
    <col min="756" max="756" width="12" style="2" customWidth="1"/>
    <col min="757" max="759" width="10.44140625" style="2" customWidth="1"/>
    <col min="760" max="760" width="11" style="2" customWidth="1"/>
    <col min="761" max="761" width="4.6640625" style="2" customWidth="1"/>
    <col min="762" max="762" width="32.44140625" style="2" customWidth="1"/>
    <col min="763" max="763" width="12" style="2" customWidth="1"/>
    <col min="764" max="766" width="13.5546875" style="2" customWidth="1"/>
    <col min="767" max="767" width="11" style="2" customWidth="1"/>
    <col min="768" max="1010" width="9.109375" style="2"/>
    <col min="1011" max="1011" width="40" style="2" customWidth="1"/>
    <col min="1012" max="1012" width="12" style="2" customWidth="1"/>
    <col min="1013" max="1015" width="10.44140625" style="2" customWidth="1"/>
    <col min="1016" max="1016" width="11" style="2" customWidth="1"/>
    <col min="1017" max="1017" width="4.6640625" style="2" customWidth="1"/>
    <col min="1018" max="1018" width="32.44140625" style="2" customWidth="1"/>
    <col min="1019" max="1019" width="12" style="2" customWidth="1"/>
    <col min="1020" max="1022" width="13.5546875" style="2" customWidth="1"/>
    <col min="1023" max="1023" width="11" style="2" customWidth="1"/>
    <col min="1024" max="1266" width="9.109375" style="2"/>
    <col min="1267" max="1267" width="40" style="2" customWidth="1"/>
    <col min="1268" max="1268" width="12" style="2" customWidth="1"/>
    <col min="1269" max="1271" width="10.44140625" style="2" customWidth="1"/>
    <col min="1272" max="1272" width="11" style="2" customWidth="1"/>
    <col min="1273" max="1273" width="4.6640625" style="2" customWidth="1"/>
    <col min="1274" max="1274" width="32.44140625" style="2" customWidth="1"/>
    <col min="1275" max="1275" width="12" style="2" customWidth="1"/>
    <col min="1276" max="1278" width="13.5546875" style="2" customWidth="1"/>
    <col min="1279" max="1279" width="11" style="2" customWidth="1"/>
    <col min="1280" max="1522" width="9.109375" style="2"/>
    <col min="1523" max="1523" width="40" style="2" customWidth="1"/>
    <col min="1524" max="1524" width="12" style="2" customWidth="1"/>
    <col min="1525" max="1527" width="10.44140625" style="2" customWidth="1"/>
    <col min="1528" max="1528" width="11" style="2" customWidth="1"/>
    <col min="1529" max="1529" width="4.6640625" style="2" customWidth="1"/>
    <col min="1530" max="1530" width="32.44140625" style="2" customWidth="1"/>
    <col min="1531" max="1531" width="12" style="2" customWidth="1"/>
    <col min="1532" max="1534" width="13.5546875" style="2" customWidth="1"/>
    <col min="1535" max="1535" width="11" style="2" customWidth="1"/>
    <col min="1536" max="1778" width="9.109375" style="2"/>
    <col min="1779" max="1779" width="40" style="2" customWidth="1"/>
    <col min="1780" max="1780" width="12" style="2" customWidth="1"/>
    <col min="1781" max="1783" width="10.44140625" style="2" customWidth="1"/>
    <col min="1784" max="1784" width="11" style="2" customWidth="1"/>
    <col min="1785" max="1785" width="4.6640625" style="2" customWidth="1"/>
    <col min="1786" max="1786" width="32.44140625" style="2" customWidth="1"/>
    <col min="1787" max="1787" width="12" style="2" customWidth="1"/>
    <col min="1788" max="1790" width="13.5546875" style="2" customWidth="1"/>
    <col min="1791" max="1791" width="11" style="2" customWidth="1"/>
    <col min="1792" max="2034" width="9.109375" style="2"/>
    <col min="2035" max="2035" width="40" style="2" customWidth="1"/>
    <col min="2036" max="2036" width="12" style="2" customWidth="1"/>
    <col min="2037" max="2039" width="10.44140625" style="2" customWidth="1"/>
    <col min="2040" max="2040" width="11" style="2" customWidth="1"/>
    <col min="2041" max="2041" width="4.6640625" style="2" customWidth="1"/>
    <col min="2042" max="2042" width="32.44140625" style="2" customWidth="1"/>
    <col min="2043" max="2043" width="12" style="2" customWidth="1"/>
    <col min="2044" max="2046" width="13.5546875" style="2" customWidth="1"/>
    <col min="2047" max="2047" width="11" style="2" customWidth="1"/>
    <col min="2048" max="2290" width="9.109375" style="2"/>
    <col min="2291" max="2291" width="40" style="2" customWidth="1"/>
    <col min="2292" max="2292" width="12" style="2" customWidth="1"/>
    <col min="2293" max="2295" width="10.44140625" style="2" customWidth="1"/>
    <col min="2296" max="2296" width="11" style="2" customWidth="1"/>
    <col min="2297" max="2297" width="4.6640625" style="2" customWidth="1"/>
    <col min="2298" max="2298" width="32.44140625" style="2" customWidth="1"/>
    <col min="2299" max="2299" width="12" style="2" customWidth="1"/>
    <col min="2300" max="2302" width="13.5546875" style="2" customWidth="1"/>
    <col min="2303" max="2303" width="11" style="2" customWidth="1"/>
    <col min="2304" max="2546" width="9.109375" style="2"/>
    <col min="2547" max="2547" width="40" style="2" customWidth="1"/>
    <col min="2548" max="2548" width="12" style="2" customWidth="1"/>
    <col min="2549" max="2551" width="10.44140625" style="2" customWidth="1"/>
    <col min="2552" max="2552" width="11" style="2" customWidth="1"/>
    <col min="2553" max="2553" width="4.6640625" style="2" customWidth="1"/>
    <col min="2554" max="2554" width="32.44140625" style="2" customWidth="1"/>
    <col min="2555" max="2555" width="12" style="2" customWidth="1"/>
    <col min="2556" max="2558" width="13.5546875" style="2" customWidth="1"/>
    <col min="2559" max="2559" width="11" style="2" customWidth="1"/>
    <col min="2560" max="2802" width="9.109375" style="2"/>
    <col min="2803" max="2803" width="40" style="2" customWidth="1"/>
    <col min="2804" max="2804" width="12" style="2" customWidth="1"/>
    <col min="2805" max="2807" width="10.44140625" style="2" customWidth="1"/>
    <col min="2808" max="2808" width="11" style="2" customWidth="1"/>
    <col min="2809" max="2809" width="4.6640625" style="2" customWidth="1"/>
    <col min="2810" max="2810" width="32.44140625" style="2" customWidth="1"/>
    <col min="2811" max="2811" width="12" style="2" customWidth="1"/>
    <col min="2812" max="2814" width="13.5546875" style="2" customWidth="1"/>
    <col min="2815" max="2815" width="11" style="2" customWidth="1"/>
    <col min="2816" max="3058" width="9.109375" style="2"/>
    <col min="3059" max="3059" width="40" style="2" customWidth="1"/>
    <col min="3060" max="3060" width="12" style="2" customWidth="1"/>
    <col min="3061" max="3063" width="10.44140625" style="2" customWidth="1"/>
    <col min="3064" max="3064" width="11" style="2" customWidth="1"/>
    <col min="3065" max="3065" width="4.6640625" style="2" customWidth="1"/>
    <col min="3066" max="3066" width="32.44140625" style="2" customWidth="1"/>
    <col min="3067" max="3067" width="12" style="2" customWidth="1"/>
    <col min="3068" max="3070" width="13.5546875" style="2" customWidth="1"/>
    <col min="3071" max="3071" width="11" style="2" customWidth="1"/>
    <col min="3072" max="3314" width="9.109375" style="2"/>
    <col min="3315" max="3315" width="40" style="2" customWidth="1"/>
    <col min="3316" max="3316" width="12" style="2" customWidth="1"/>
    <col min="3317" max="3319" width="10.44140625" style="2" customWidth="1"/>
    <col min="3320" max="3320" width="11" style="2" customWidth="1"/>
    <col min="3321" max="3321" width="4.6640625" style="2" customWidth="1"/>
    <col min="3322" max="3322" width="32.44140625" style="2" customWidth="1"/>
    <col min="3323" max="3323" width="12" style="2" customWidth="1"/>
    <col min="3324" max="3326" width="13.5546875" style="2" customWidth="1"/>
    <col min="3327" max="3327" width="11" style="2" customWidth="1"/>
    <col min="3328" max="3570" width="9.109375" style="2"/>
    <col min="3571" max="3571" width="40" style="2" customWidth="1"/>
    <col min="3572" max="3572" width="12" style="2" customWidth="1"/>
    <col min="3573" max="3575" width="10.44140625" style="2" customWidth="1"/>
    <col min="3576" max="3576" width="11" style="2" customWidth="1"/>
    <col min="3577" max="3577" width="4.6640625" style="2" customWidth="1"/>
    <col min="3578" max="3578" width="32.44140625" style="2" customWidth="1"/>
    <col min="3579" max="3579" width="12" style="2" customWidth="1"/>
    <col min="3580" max="3582" width="13.5546875" style="2" customWidth="1"/>
    <col min="3583" max="3583" width="11" style="2" customWidth="1"/>
    <col min="3584" max="3826" width="9.109375" style="2"/>
    <col min="3827" max="3827" width="40" style="2" customWidth="1"/>
    <col min="3828" max="3828" width="12" style="2" customWidth="1"/>
    <col min="3829" max="3831" width="10.44140625" style="2" customWidth="1"/>
    <col min="3832" max="3832" width="11" style="2" customWidth="1"/>
    <col min="3833" max="3833" width="4.6640625" style="2" customWidth="1"/>
    <col min="3834" max="3834" width="32.44140625" style="2" customWidth="1"/>
    <col min="3835" max="3835" width="12" style="2" customWidth="1"/>
    <col min="3836" max="3838" width="13.5546875" style="2" customWidth="1"/>
    <col min="3839" max="3839" width="11" style="2" customWidth="1"/>
    <col min="3840" max="4082" width="9.109375" style="2"/>
    <col min="4083" max="4083" width="40" style="2" customWidth="1"/>
    <col min="4084" max="4084" width="12" style="2" customWidth="1"/>
    <col min="4085" max="4087" width="10.44140625" style="2" customWidth="1"/>
    <col min="4088" max="4088" width="11" style="2" customWidth="1"/>
    <col min="4089" max="4089" width="4.6640625" style="2" customWidth="1"/>
    <col min="4090" max="4090" width="32.44140625" style="2" customWidth="1"/>
    <col min="4091" max="4091" width="12" style="2" customWidth="1"/>
    <col min="4092" max="4094" width="13.5546875" style="2" customWidth="1"/>
    <col min="4095" max="4095" width="11" style="2" customWidth="1"/>
    <col min="4096" max="4338" width="9.109375" style="2"/>
    <col min="4339" max="4339" width="40" style="2" customWidth="1"/>
    <col min="4340" max="4340" width="12" style="2" customWidth="1"/>
    <col min="4341" max="4343" width="10.44140625" style="2" customWidth="1"/>
    <col min="4344" max="4344" width="11" style="2" customWidth="1"/>
    <col min="4345" max="4345" width="4.6640625" style="2" customWidth="1"/>
    <col min="4346" max="4346" width="32.44140625" style="2" customWidth="1"/>
    <col min="4347" max="4347" width="12" style="2" customWidth="1"/>
    <col min="4348" max="4350" width="13.5546875" style="2" customWidth="1"/>
    <col min="4351" max="4351" width="11" style="2" customWidth="1"/>
    <col min="4352" max="4594" width="9.109375" style="2"/>
    <col min="4595" max="4595" width="40" style="2" customWidth="1"/>
    <col min="4596" max="4596" width="12" style="2" customWidth="1"/>
    <col min="4597" max="4599" width="10.44140625" style="2" customWidth="1"/>
    <col min="4600" max="4600" width="11" style="2" customWidth="1"/>
    <col min="4601" max="4601" width="4.6640625" style="2" customWidth="1"/>
    <col min="4602" max="4602" width="32.44140625" style="2" customWidth="1"/>
    <col min="4603" max="4603" width="12" style="2" customWidth="1"/>
    <col min="4604" max="4606" width="13.5546875" style="2" customWidth="1"/>
    <col min="4607" max="4607" width="11" style="2" customWidth="1"/>
    <col min="4608" max="4850" width="9.109375" style="2"/>
    <col min="4851" max="4851" width="40" style="2" customWidth="1"/>
    <col min="4852" max="4852" width="12" style="2" customWidth="1"/>
    <col min="4853" max="4855" width="10.44140625" style="2" customWidth="1"/>
    <col min="4856" max="4856" width="11" style="2" customWidth="1"/>
    <col min="4857" max="4857" width="4.6640625" style="2" customWidth="1"/>
    <col min="4858" max="4858" width="32.44140625" style="2" customWidth="1"/>
    <col min="4859" max="4859" width="12" style="2" customWidth="1"/>
    <col min="4860" max="4862" width="13.5546875" style="2" customWidth="1"/>
    <col min="4863" max="4863" width="11" style="2" customWidth="1"/>
    <col min="4864" max="5106" width="9.109375" style="2"/>
    <col min="5107" max="5107" width="40" style="2" customWidth="1"/>
    <col min="5108" max="5108" width="12" style="2" customWidth="1"/>
    <col min="5109" max="5111" width="10.44140625" style="2" customWidth="1"/>
    <col min="5112" max="5112" width="11" style="2" customWidth="1"/>
    <col min="5113" max="5113" width="4.6640625" style="2" customWidth="1"/>
    <col min="5114" max="5114" width="32.44140625" style="2" customWidth="1"/>
    <col min="5115" max="5115" width="12" style="2" customWidth="1"/>
    <col min="5116" max="5118" width="13.5546875" style="2" customWidth="1"/>
    <col min="5119" max="5119" width="11" style="2" customWidth="1"/>
    <col min="5120" max="5362" width="9.109375" style="2"/>
    <col min="5363" max="5363" width="40" style="2" customWidth="1"/>
    <col min="5364" max="5364" width="12" style="2" customWidth="1"/>
    <col min="5365" max="5367" width="10.44140625" style="2" customWidth="1"/>
    <col min="5368" max="5368" width="11" style="2" customWidth="1"/>
    <col min="5369" max="5369" width="4.6640625" style="2" customWidth="1"/>
    <col min="5370" max="5370" width="32.44140625" style="2" customWidth="1"/>
    <col min="5371" max="5371" width="12" style="2" customWidth="1"/>
    <col min="5372" max="5374" width="13.5546875" style="2" customWidth="1"/>
    <col min="5375" max="5375" width="11" style="2" customWidth="1"/>
    <col min="5376" max="5618" width="9.109375" style="2"/>
    <col min="5619" max="5619" width="40" style="2" customWidth="1"/>
    <col min="5620" max="5620" width="12" style="2" customWidth="1"/>
    <col min="5621" max="5623" width="10.44140625" style="2" customWidth="1"/>
    <col min="5624" max="5624" width="11" style="2" customWidth="1"/>
    <col min="5625" max="5625" width="4.6640625" style="2" customWidth="1"/>
    <col min="5626" max="5626" width="32.44140625" style="2" customWidth="1"/>
    <col min="5627" max="5627" width="12" style="2" customWidth="1"/>
    <col min="5628" max="5630" width="13.5546875" style="2" customWidth="1"/>
    <col min="5631" max="5631" width="11" style="2" customWidth="1"/>
    <col min="5632" max="5874" width="9.109375" style="2"/>
    <col min="5875" max="5875" width="40" style="2" customWidth="1"/>
    <col min="5876" max="5876" width="12" style="2" customWidth="1"/>
    <col min="5877" max="5879" width="10.44140625" style="2" customWidth="1"/>
    <col min="5880" max="5880" width="11" style="2" customWidth="1"/>
    <col min="5881" max="5881" width="4.6640625" style="2" customWidth="1"/>
    <col min="5882" max="5882" width="32.44140625" style="2" customWidth="1"/>
    <col min="5883" max="5883" width="12" style="2" customWidth="1"/>
    <col min="5884" max="5886" width="13.5546875" style="2" customWidth="1"/>
    <col min="5887" max="5887" width="11" style="2" customWidth="1"/>
    <col min="5888" max="6130" width="9.109375" style="2"/>
    <col min="6131" max="6131" width="40" style="2" customWidth="1"/>
    <col min="6132" max="6132" width="12" style="2" customWidth="1"/>
    <col min="6133" max="6135" width="10.44140625" style="2" customWidth="1"/>
    <col min="6136" max="6136" width="11" style="2" customWidth="1"/>
    <col min="6137" max="6137" width="4.6640625" style="2" customWidth="1"/>
    <col min="6138" max="6138" width="32.44140625" style="2" customWidth="1"/>
    <col min="6139" max="6139" width="12" style="2" customWidth="1"/>
    <col min="6140" max="6142" width="13.5546875" style="2" customWidth="1"/>
    <col min="6143" max="6143" width="11" style="2" customWidth="1"/>
    <col min="6144" max="6386" width="9.109375" style="2"/>
    <col min="6387" max="6387" width="40" style="2" customWidth="1"/>
    <col min="6388" max="6388" width="12" style="2" customWidth="1"/>
    <col min="6389" max="6391" width="10.44140625" style="2" customWidth="1"/>
    <col min="6392" max="6392" width="11" style="2" customWidth="1"/>
    <col min="6393" max="6393" width="4.6640625" style="2" customWidth="1"/>
    <col min="6394" max="6394" width="32.44140625" style="2" customWidth="1"/>
    <col min="6395" max="6395" width="12" style="2" customWidth="1"/>
    <col min="6396" max="6398" width="13.5546875" style="2" customWidth="1"/>
    <col min="6399" max="6399" width="11" style="2" customWidth="1"/>
    <col min="6400" max="6642" width="9.109375" style="2"/>
    <col min="6643" max="6643" width="40" style="2" customWidth="1"/>
    <col min="6644" max="6644" width="12" style="2" customWidth="1"/>
    <col min="6645" max="6647" width="10.44140625" style="2" customWidth="1"/>
    <col min="6648" max="6648" width="11" style="2" customWidth="1"/>
    <col min="6649" max="6649" width="4.6640625" style="2" customWidth="1"/>
    <col min="6650" max="6650" width="32.44140625" style="2" customWidth="1"/>
    <col min="6651" max="6651" width="12" style="2" customWidth="1"/>
    <col min="6652" max="6654" width="13.5546875" style="2" customWidth="1"/>
    <col min="6655" max="6655" width="11" style="2" customWidth="1"/>
    <col min="6656" max="6898" width="9.109375" style="2"/>
    <col min="6899" max="6899" width="40" style="2" customWidth="1"/>
    <col min="6900" max="6900" width="12" style="2" customWidth="1"/>
    <col min="6901" max="6903" width="10.44140625" style="2" customWidth="1"/>
    <col min="6904" max="6904" width="11" style="2" customWidth="1"/>
    <col min="6905" max="6905" width="4.6640625" style="2" customWidth="1"/>
    <col min="6906" max="6906" width="32.44140625" style="2" customWidth="1"/>
    <col min="6907" max="6907" width="12" style="2" customWidth="1"/>
    <col min="6908" max="6910" width="13.5546875" style="2" customWidth="1"/>
    <col min="6911" max="6911" width="11" style="2" customWidth="1"/>
    <col min="6912" max="7154" width="9.109375" style="2"/>
    <col min="7155" max="7155" width="40" style="2" customWidth="1"/>
    <col min="7156" max="7156" width="12" style="2" customWidth="1"/>
    <col min="7157" max="7159" width="10.44140625" style="2" customWidth="1"/>
    <col min="7160" max="7160" width="11" style="2" customWidth="1"/>
    <col min="7161" max="7161" width="4.6640625" style="2" customWidth="1"/>
    <col min="7162" max="7162" width="32.44140625" style="2" customWidth="1"/>
    <col min="7163" max="7163" width="12" style="2" customWidth="1"/>
    <col min="7164" max="7166" width="13.5546875" style="2" customWidth="1"/>
    <col min="7167" max="7167" width="11" style="2" customWidth="1"/>
    <col min="7168" max="7410" width="9.109375" style="2"/>
    <col min="7411" max="7411" width="40" style="2" customWidth="1"/>
    <col min="7412" max="7412" width="12" style="2" customWidth="1"/>
    <col min="7413" max="7415" width="10.44140625" style="2" customWidth="1"/>
    <col min="7416" max="7416" width="11" style="2" customWidth="1"/>
    <col min="7417" max="7417" width="4.6640625" style="2" customWidth="1"/>
    <col min="7418" max="7418" width="32.44140625" style="2" customWidth="1"/>
    <col min="7419" max="7419" width="12" style="2" customWidth="1"/>
    <col min="7420" max="7422" width="13.5546875" style="2" customWidth="1"/>
    <col min="7423" max="7423" width="11" style="2" customWidth="1"/>
    <col min="7424" max="7666" width="9.109375" style="2"/>
    <col min="7667" max="7667" width="40" style="2" customWidth="1"/>
    <col min="7668" max="7668" width="12" style="2" customWidth="1"/>
    <col min="7669" max="7671" width="10.44140625" style="2" customWidth="1"/>
    <col min="7672" max="7672" width="11" style="2" customWidth="1"/>
    <col min="7673" max="7673" width="4.6640625" style="2" customWidth="1"/>
    <col min="7674" max="7674" width="32.44140625" style="2" customWidth="1"/>
    <col min="7675" max="7675" width="12" style="2" customWidth="1"/>
    <col min="7676" max="7678" width="13.5546875" style="2" customWidth="1"/>
    <col min="7679" max="7679" width="11" style="2" customWidth="1"/>
    <col min="7680" max="7922" width="9.109375" style="2"/>
    <col min="7923" max="7923" width="40" style="2" customWidth="1"/>
    <col min="7924" max="7924" width="12" style="2" customWidth="1"/>
    <col min="7925" max="7927" width="10.44140625" style="2" customWidth="1"/>
    <col min="7928" max="7928" width="11" style="2" customWidth="1"/>
    <col min="7929" max="7929" width="4.6640625" style="2" customWidth="1"/>
    <col min="7930" max="7930" width="32.44140625" style="2" customWidth="1"/>
    <col min="7931" max="7931" width="12" style="2" customWidth="1"/>
    <col min="7932" max="7934" width="13.5546875" style="2" customWidth="1"/>
    <col min="7935" max="7935" width="11" style="2" customWidth="1"/>
    <col min="7936" max="8178" width="9.109375" style="2"/>
    <col min="8179" max="8179" width="40" style="2" customWidth="1"/>
    <col min="8180" max="8180" width="12" style="2" customWidth="1"/>
    <col min="8181" max="8183" width="10.44140625" style="2" customWidth="1"/>
    <col min="8184" max="8184" width="11" style="2" customWidth="1"/>
    <col min="8185" max="8185" width="4.6640625" style="2" customWidth="1"/>
    <col min="8186" max="8186" width="32.44140625" style="2" customWidth="1"/>
    <col min="8187" max="8187" width="12" style="2" customWidth="1"/>
    <col min="8188" max="8190" width="13.5546875" style="2" customWidth="1"/>
    <col min="8191" max="8191" width="11" style="2" customWidth="1"/>
    <col min="8192" max="8434" width="9.109375" style="2"/>
    <col min="8435" max="8435" width="40" style="2" customWidth="1"/>
    <col min="8436" max="8436" width="12" style="2" customWidth="1"/>
    <col min="8437" max="8439" width="10.44140625" style="2" customWidth="1"/>
    <col min="8440" max="8440" width="11" style="2" customWidth="1"/>
    <col min="8441" max="8441" width="4.6640625" style="2" customWidth="1"/>
    <col min="8442" max="8442" width="32.44140625" style="2" customWidth="1"/>
    <col min="8443" max="8443" width="12" style="2" customWidth="1"/>
    <col min="8444" max="8446" width="13.5546875" style="2" customWidth="1"/>
    <col min="8447" max="8447" width="11" style="2" customWidth="1"/>
    <col min="8448" max="8690" width="9.109375" style="2"/>
    <col min="8691" max="8691" width="40" style="2" customWidth="1"/>
    <col min="8692" max="8692" width="12" style="2" customWidth="1"/>
    <col min="8693" max="8695" width="10.44140625" style="2" customWidth="1"/>
    <col min="8696" max="8696" width="11" style="2" customWidth="1"/>
    <col min="8697" max="8697" width="4.6640625" style="2" customWidth="1"/>
    <col min="8698" max="8698" width="32.44140625" style="2" customWidth="1"/>
    <col min="8699" max="8699" width="12" style="2" customWidth="1"/>
    <col min="8700" max="8702" width="13.5546875" style="2" customWidth="1"/>
    <col min="8703" max="8703" width="11" style="2" customWidth="1"/>
    <col min="8704" max="8946" width="9.109375" style="2"/>
    <col min="8947" max="8947" width="40" style="2" customWidth="1"/>
    <col min="8948" max="8948" width="12" style="2" customWidth="1"/>
    <col min="8949" max="8951" width="10.44140625" style="2" customWidth="1"/>
    <col min="8952" max="8952" width="11" style="2" customWidth="1"/>
    <col min="8953" max="8953" width="4.6640625" style="2" customWidth="1"/>
    <col min="8954" max="8954" width="32.44140625" style="2" customWidth="1"/>
    <col min="8955" max="8955" width="12" style="2" customWidth="1"/>
    <col min="8956" max="8958" width="13.5546875" style="2" customWidth="1"/>
    <col min="8959" max="8959" width="11" style="2" customWidth="1"/>
    <col min="8960" max="9202" width="9.109375" style="2"/>
    <col min="9203" max="9203" width="40" style="2" customWidth="1"/>
    <col min="9204" max="9204" width="12" style="2" customWidth="1"/>
    <col min="9205" max="9207" width="10.44140625" style="2" customWidth="1"/>
    <col min="9208" max="9208" width="11" style="2" customWidth="1"/>
    <col min="9209" max="9209" width="4.6640625" style="2" customWidth="1"/>
    <col min="9210" max="9210" width="32.44140625" style="2" customWidth="1"/>
    <col min="9211" max="9211" width="12" style="2" customWidth="1"/>
    <col min="9212" max="9214" width="13.5546875" style="2" customWidth="1"/>
    <col min="9215" max="9215" width="11" style="2" customWidth="1"/>
    <col min="9216" max="9458" width="9.109375" style="2"/>
    <col min="9459" max="9459" width="40" style="2" customWidth="1"/>
    <col min="9460" max="9460" width="12" style="2" customWidth="1"/>
    <col min="9461" max="9463" width="10.44140625" style="2" customWidth="1"/>
    <col min="9464" max="9464" width="11" style="2" customWidth="1"/>
    <col min="9465" max="9465" width="4.6640625" style="2" customWidth="1"/>
    <col min="9466" max="9466" width="32.44140625" style="2" customWidth="1"/>
    <col min="9467" max="9467" width="12" style="2" customWidth="1"/>
    <col min="9468" max="9470" width="13.5546875" style="2" customWidth="1"/>
    <col min="9471" max="9471" width="11" style="2" customWidth="1"/>
    <col min="9472" max="9714" width="9.109375" style="2"/>
    <col min="9715" max="9715" width="40" style="2" customWidth="1"/>
    <col min="9716" max="9716" width="12" style="2" customWidth="1"/>
    <col min="9717" max="9719" width="10.44140625" style="2" customWidth="1"/>
    <col min="9720" max="9720" width="11" style="2" customWidth="1"/>
    <col min="9721" max="9721" width="4.6640625" style="2" customWidth="1"/>
    <col min="9722" max="9722" width="32.44140625" style="2" customWidth="1"/>
    <col min="9723" max="9723" width="12" style="2" customWidth="1"/>
    <col min="9724" max="9726" width="13.5546875" style="2" customWidth="1"/>
    <col min="9727" max="9727" width="11" style="2" customWidth="1"/>
    <col min="9728" max="9970" width="9.109375" style="2"/>
    <col min="9971" max="9971" width="40" style="2" customWidth="1"/>
    <col min="9972" max="9972" width="12" style="2" customWidth="1"/>
    <col min="9973" max="9975" width="10.44140625" style="2" customWidth="1"/>
    <col min="9976" max="9976" width="11" style="2" customWidth="1"/>
    <col min="9977" max="9977" width="4.6640625" style="2" customWidth="1"/>
    <col min="9978" max="9978" width="32.44140625" style="2" customWidth="1"/>
    <col min="9979" max="9979" width="12" style="2" customWidth="1"/>
    <col min="9980" max="9982" width="13.5546875" style="2" customWidth="1"/>
    <col min="9983" max="9983" width="11" style="2" customWidth="1"/>
    <col min="9984" max="10226" width="9.109375" style="2"/>
    <col min="10227" max="10227" width="40" style="2" customWidth="1"/>
    <col min="10228" max="10228" width="12" style="2" customWidth="1"/>
    <col min="10229" max="10231" width="10.44140625" style="2" customWidth="1"/>
    <col min="10232" max="10232" width="11" style="2" customWidth="1"/>
    <col min="10233" max="10233" width="4.6640625" style="2" customWidth="1"/>
    <col min="10234" max="10234" width="32.44140625" style="2" customWidth="1"/>
    <col min="10235" max="10235" width="12" style="2" customWidth="1"/>
    <col min="10236" max="10238" width="13.5546875" style="2" customWidth="1"/>
    <col min="10239" max="10239" width="11" style="2" customWidth="1"/>
    <col min="10240" max="10482" width="9.109375" style="2"/>
    <col min="10483" max="10483" width="40" style="2" customWidth="1"/>
    <col min="10484" max="10484" width="12" style="2" customWidth="1"/>
    <col min="10485" max="10487" width="10.44140625" style="2" customWidth="1"/>
    <col min="10488" max="10488" width="11" style="2" customWidth="1"/>
    <col min="10489" max="10489" width="4.6640625" style="2" customWidth="1"/>
    <col min="10490" max="10490" width="32.44140625" style="2" customWidth="1"/>
    <col min="10491" max="10491" width="12" style="2" customWidth="1"/>
    <col min="10492" max="10494" width="13.5546875" style="2" customWidth="1"/>
    <col min="10495" max="10495" width="11" style="2" customWidth="1"/>
    <col min="10496" max="10738" width="9.109375" style="2"/>
    <col min="10739" max="10739" width="40" style="2" customWidth="1"/>
    <col min="10740" max="10740" width="12" style="2" customWidth="1"/>
    <col min="10741" max="10743" width="10.44140625" style="2" customWidth="1"/>
    <col min="10744" max="10744" width="11" style="2" customWidth="1"/>
    <col min="10745" max="10745" width="4.6640625" style="2" customWidth="1"/>
    <col min="10746" max="10746" width="32.44140625" style="2" customWidth="1"/>
    <col min="10747" max="10747" width="12" style="2" customWidth="1"/>
    <col min="10748" max="10750" width="13.5546875" style="2" customWidth="1"/>
    <col min="10751" max="10751" width="11" style="2" customWidth="1"/>
    <col min="10752" max="10994" width="9.109375" style="2"/>
    <col min="10995" max="10995" width="40" style="2" customWidth="1"/>
    <col min="10996" max="10996" width="12" style="2" customWidth="1"/>
    <col min="10997" max="10999" width="10.44140625" style="2" customWidth="1"/>
    <col min="11000" max="11000" width="11" style="2" customWidth="1"/>
    <col min="11001" max="11001" width="4.6640625" style="2" customWidth="1"/>
    <col min="11002" max="11002" width="32.44140625" style="2" customWidth="1"/>
    <col min="11003" max="11003" width="12" style="2" customWidth="1"/>
    <col min="11004" max="11006" width="13.5546875" style="2" customWidth="1"/>
    <col min="11007" max="11007" width="11" style="2" customWidth="1"/>
    <col min="11008" max="11250" width="9.109375" style="2"/>
    <col min="11251" max="11251" width="40" style="2" customWidth="1"/>
    <col min="11252" max="11252" width="12" style="2" customWidth="1"/>
    <col min="11253" max="11255" width="10.44140625" style="2" customWidth="1"/>
    <col min="11256" max="11256" width="11" style="2" customWidth="1"/>
    <col min="11257" max="11257" width="4.6640625" style="2" customWidth="1"/>
    <col min="11258" max="11258" width="32.44140625" style="2" customWidth="1"/>
    <col min="11259" max="11259" width="12" style="2" customWidth="1"/>
    <col min="11260" max="11262" width="13.5546875" style="2" customWidth="1"/>
    <col min="11263" max="11263" width="11" style="2" customWidth="1"/>
    <col min="11264" max="11506" width="9.109375" style="2"/>
    <col min="11507" max="11507" width="40" style="2" customWidth="1"/>
    <col min="11508" max="11508" width="12" style="2" customWidth="1"/>
    <col min="11509" max="11511" width="10.44140625" style="2" customWidth="1"/>
    <col min="11512" max="11512" width="11" style="2" customWidth="1"/>
    <col min="11513" max="11513" width="4.6640625" style="2" customWidth="1"/>
    <col min="11514" max="11514" width="32.44140625" style="2" customWidth="1"/>
    <col min="11515" max="11515" width="12" style="2" customWidth="1"/>
    <col min="11516" max="11518" width="13.5546875" style="2" customWidth="1"/>
    <col min="11519" max="11519" width="11" style="2" customWidth="1"/>
    <col min="11520" max="11762" width="9.109375" style="2"/>
    <col min="11763" max="11763" width="40" style="2" customWidth="1"/>
    <col min="11764" max="11764" width="12" style="2" customWidth="1"/>
    <col min="11765" max="11767" width="10.44140625" style="2" customWidth="1"/>
    <col min="11768" max="11768" width="11" style="2" customWidth="1"/>
    <col min="11769" max="11769" width="4.6640625" style="2" customWidth="1"/>
    <col min="11770" max="11770" width="32.44140625" style="2" customWidth="1"/>
    <col min="11771" max="11771" width="12" style="2" customWidth="1"/>
    <col min="11772" max="11774" width="13.5546875" style="2" customWidth="1"/>
    <col min="11775" max="11775" width="11" style="2" customWidth="1"/>
    <col min="11776" max="12018" width="9.109375" style="2"/>
    <col min="12019" max="12019" width="40" style="2" customWidth="1"/>
    <col min="12020" max="12020" width="12" style="2" customWidth="1"/>
    <col min="12021" max="12023" width="10.44140625" style="2" customWidth="1"/>
    <col min="12024" max="12024" width="11" style="2" customWidth="1"/>
    <col min="12025" max="12025" width="4.6640625" style="2" customWidth="1"/>
    <col min="12026" max="12026" width="32.44140625" style="2" customWidth="1"/>
    <col min="12027" max="12027" width="12" style="2" customWidth="1"/>
    <col min="12028" max="12030" width="13.5546875" style="2" customWidth="1"/>
    <col min="12031" max="12031" width="11" style="2" customWidth="1"/>
    <col min="12032" max="12274" width="9.109375" style="2"/>
    <col min="12275" max="12275" width="40" style="2" customWidth="1"/>
    <col min="12276" max="12276" width="12" style="2" customWidth="1"/>
    <col min="12277" max="12279" width="10.44140625" style="2" customWidth="1"/>
    <col min="12280" max="12280" width="11" style="2" customWidth="1"/>
    <col min="12281" max="12281" width="4.6640625" style="2" customWidth="1"/>
    <col min="12282" max="12282" width="32.44140625" style="2" customWidth="1"/>
    <col min="12283" max="12283" width="12" style="2" customWidth="1"/>
    <col min="12284" max="12286" width="13.5546875" style="2" customWidth="1"/>
    <col min="12287" max="12287" width="11" style="2" customWidth="1"/>
    <col min="12288" max="12530" width="9.109375" style="2"/>
    <col min="12531" max="12531" width="40" style="2" customWidth="1"/>
    <col min="12532" max="12532" width="12" style="2" customWidth="1"/>
    <col min="12533" max="12535" width="10.44140625" style="2" customWidth="1"/>
    <col min="12536" max="12536" width="11" style="2" customWidth="1"/>
    <col min="12537" max="12537" width="4.6640625" style="2" customWidth="1"/>
    <col min="12538" max="12538" width="32.44140625" style="2" customWidth="1"/>
    <col min="12539" max="12539" width="12" style="2" customWidth="1"/>
    <col min="12540" max="12542" width="13.5546875" style="2" customWidth="1"/>
    <col min="12543" max="12543" width="11" style="2" customWidth="1"/>
    <col min="12544" max="12786" width="9.109375" style="2"/>
    <col min="12787" max="12787" width="40" style="2" customWidth="1"/>
    <col min="12788" max="12788" width="12" style="2" customWidth="1"/>
    <col min="12789" max="12791" width="10.44140625" style="2" customWidth="1"/>
    <col min="12792" max="12792" width="11" style="2" customWidth="1"/>
    <col min="12793" max="12793" width="4.6640625" style="2" customWidth="1"/>
    <col min="12794" max="12794" width="32.44140625" style="2" customWidth="1"/>
    <col min="12795" max="12795" width="12" style="2" customWidth="1"/>
    <col min="12796" max="12798" width="13.5546875" style="2" customWidth="1"/>
    <col min="12799" max="12799" width="11" style="2" customWidth="1"/>
    <col min="12800" max="13042" width="9.109375" style="2"/>
    <col min="13043" max="13043" width="40" style="2" customWidth="1"/>
    <col min="13044" max="13044" width="12" style="2" customWidth="1"/>
    <col min="13045" max="13047" width="10.44140625" style="2" customWidth="1"/>
    <col min="13048" max="13048" width="11" style="2" customWidth="1"/>
    <col min="13049" max="13049" width="4.6640625" style="2" customWidth="1"/>
    <col min="13050" max="13050" width="32.44140625" style="2" customWidth="1"/>
    <col min="13051" max="13051" width="12" style="2" customWidth="1"/>
    <col min="13052" max="13054" width="13.5546875" style="2" customWidth="1"/>
    <col min="13055" max="13055" width="11" style="2" customWidth="1"/>
    <col min="13056" max="13298" width="9.109375" style="2"/>
    <col min="13299" max="13299" width="40" style="2" customWidth="1"/>
    <col min="13300" max="13300" width="12" style="2" customWidth="1"/>
    <col min="13301" max="13303" width="10.44140625" style="2" customWidth="1"/>
    <col min="13304" max="13304" width="11" style="2" customWidth="1"/>
    <col min="13305" max="13305" width="4.6640625" style="2" customWidth="1"/>
    <col min="13306" max="13306" width="32.44140625" style="2" customWidth="1"/>
    <col min="13307" max="13307" width="12" style="2" customWidth="1"/>
    <col min="13308" max="13310" width="13.5546875" style="2" customWidth="1"/>
    <col min="13311" max="13311" width="11" style="2" customWidth="1"/>
    <col min="13312" max="13554" width="9.109375" style="2"/>
    <col min="13555" max="13555" width="40" style="2" customWidth="1"/>
    <col min="13556" max="13556" width="12" style="2" customWidth="1"/>
    <col min="13557" max="13559" width="10.44140625" style="2" customWidth="1"/>
    <col min="13560" max="13560" width="11" style="2" customWidth="1"/>
    <col min="13561" max="13561" width="4.6640625" style="2" customWidth="1"/>
    <col min="13562" max="13562" width="32.44140625" style="2" customWidth="1"/>
    <col min="13563" max="13563" width="12" style="2" customWidth="1"/>
    <col min="13564" max="13566" width="13.5546875" style="2" customWidth="1"/>
    <col min="13567" max="13567" width="11" style="2" customWidth="1"/>
    <col min="13568" max="13810" width="9.109375" style="2"/>
    <col min="13811" max="13811" width="40" style="2" customWidth="1"/>
    <col min="13812" max="13812" width="12" style="2" customWidth="1"/>
    <col min="13813" max="13815" width="10.44140625" style="2" customWidth="1"/>
    <col min="13816" max="13816" width="11" style="2" customWidth="1"/>
    <col min="13817" max="13817" width="4.6640625" style="2" customWidth="1"/>
    <col min="13818" max="13818" width="32.44140625" style="2" customWidth="1"/>
    <col min="13819" max="13819" width="12" style="2" customWidth="1"/>
    <col min="13820" max="13822" width="13.5546875" style="2" customWidth="1"/>
    <col min="13823" max="13823" width="11" style="2" customWidth="1"/>
    <col min="13824" max="14066" width="9.109375" style="2"/>
    <col min="14067" max="14067" width="40" style="2" customWidth="1"/>
    <col min="14068" max="14068" width="12" style="2" customWidth="1"/>
    <col min="14069" max="14071" width="10.44140625" style="2" customWidth="1"/>
    <col min="14072" max="14072" width="11" style="2" customWidth="1"/>
    <col min="14073" max="14073" width="4.6640625" style="2" customWidth="1"/>
    <col min="14074" max="14074" width="32.44140625" style="2" customWidth="1"/>
    <col min="14075" max="14075" width="12" style="2" customWidth="1"/>
    <col min="14076" max="14078" width="13.5546875" style="2" customWidth="1"/>
    <col min="14079" max="14079" width="11" style="2" customWidth="1"/>
    <col min="14080" max="14322" width="9.109375" style="2"/>
    <col min="14323" max="14323" width="40" style="2" customWidth="1"/>
    <col min="14324" max="14324" width="12" style="2" customWidth="1"/>
    <col min="14325" max="14327" width="10.44140625" style="2" customWidth="1"/>
    <col min="14328" max="14328" width="11" style="2" customWidth="1"/>
    <col min="14329" max="14329" width="4.6640625" style="2" customWidth="1"/>
    <col min="14330" max="14330" width="32.44140625" style="2" customWidth="1"/>
    <col min="14331" max="14331" width="12" style="2" customWidth="1"/>
    <col min="14332" max="14334" width="13.5546875" style="2" customWidth="1"/>
    <col min="14335" max="14335" width="11" style="2" customWidth="1"/>
    <col min="14336" max="14578" width="9.109375" style="2"/>
    <col min="14579" max="14579" width="40" style="2" customWidth="1"/>
    <col min="14580" max="14580" width="12" style="2" customWidth="1"/>
    <col min="14581" max="14583" width="10.44140625" style="2" customWidth="1"/>
    <col min="14584" max="14584" width="11" style="2" customWidth="1"/>
    <col min="14585" max="14585" width="4.6640625" style="2" customWidth="1"/>
    <col min="14586" max="14586" width="32.44140625" style="2" customWidth="1"/>
    <col min="14587" max="14587" width="12" style="2" customWidth="1"/>
    <col min="14588" max="14590" width="13.5546875" style="2" customWidth="1"/>
    <col min="14591" max="14591" width="11" style="2" customWidth="1"/>
    <col min="14592" max="14834" width="9.109375" style="2"/>
    <col min="14835" max="14835" width="40" style="2" customWidth="1"/>
    <col min="14836" max="14836" width="12" style="2" customWidth="1"/>
    <col min="14837" max="14839" width="10.44140625" style="2" customWidth="1"/>
    <col min="14840" max="14840" width="11" style="2" customWidth="1"/>
    <col min="14841" max="14841" width="4.6640625" style="2" customWidth="1"/>
    <col min="14842" max="14842" width="32.44140625" style="2" customWidth="1"/>
    <col min="14843" max="14843" width="12" style="2" customWidth="1"/>
    <col min="14844" max="14846" width="13.5546875" style="2" customWidth="1"/>
    <col min="14847" max="14847" width="11" style="2" customWidth="1"/>
    <col min="14848" max="15090" width="9.109375" style="2"/>
    <col min="15091" max="15091" width="40" style="2" customWidth="1"/>
    <col min="15092" max="15092" width="12" style="2" customWidth="1"/>
    <col min="15093" max="15095" width="10.44140625" style="2" customWidth="1"/>
    <col min="15096" max="15096" width="11" style="2" customWidth="1"/>
    <col min="15097" max="15097" width="4.6640625" style="2" customWidth="1"/>
    <col min="15098" max="15098" width="32.44140625" style="2" customWidth="1"/>
    <col min="15099" max="15099" width="12" style="2" customWidth="1"/>
    <col min="15100" max="15102" width="13.5546875" style="2" customWidth="1"/>
    <col min="15103" max="15103" width="11" style="2" customWidth="1"/>
    <col min="15104" max="15346" width="9.109375" style="2"/>
    <col min="15347" max="15347" width="40" style="2" customWidth="1"/>
    <col min="15348" max="15348" width="12" style="2" customWidth="1"/>
    <col min="15349" max="15351" width="10.44140625" style="2" customWidth="1"/>
    <col min="15352" max="15352" width="11" style="2" customWidth="1"/>
    <col min="15353" max="15353" width="4.6640625" style="2" customWidth="1"/>
    <col min="15354" max="15354" width="32.44140625" style="2" customWidth="1"/>
    <col min="15355" max="15355" width="12" style="2" customWidth="1"/>
    <col min="15356" max="15358" width="13.5546875" style="2" customWidth="1"/>
    <col min="15359" max="15359" width="11" style="2" customWidth="1"/>
    <col min="15360" max="15602" width="9.109375" style="2"/>
    <col min="15603" max="15603" width="40" style="2" customWidth="1"/>
    <col min="15604" max="15604" width="12" style="2" customWidth="1"/>
    <col min="15605" max="15607" width="10.44140625" style="2" customWidth="1"/>
    <col min="15608" max="15608" width="11" style="2" customWidth="1"/>
    <col min="15609" max="15609" width="4.6640625" style="2" customWidth="1"/>
    <col min="15610" max="15610" width="32.44140625" style="2" customWidth="1"/>
    <col min="15611" max="15611" width="12" style="2" customWidth="1"/>
    <col min="15612" max="15614" width="13.5546875" style="2" customWidth="1"/>
    <col min="15615" max="15615" width="11" style="2" customWidth="1"/>
    <col min="15616" max="15858" width="9.109375" style="2"/>
    <col min="15859" max="15859" width="40" style="2" customWidth="1"/>
    <col min="15860" max="15860" width="12" style="2" customWidth="1"/>
    <col min="15861" max="15863" width="10.44140625" style="2" customWidth="1"/>
    <col min="15864" max="15864" width="11" style="2" customWidth="1"/>
    <col min="15865" max="15865" width="4.6640625" style="2" customWidth="1"/>
    <col min="15866" max="15866" width="32.44140625" style="2" customWidth="1"/>
    <col min="15867" max="15867" width="12" style="2" customWidth="1"/>
    <col min="15868" max="15870" width="13.5546875" style="2" customWidth="1"/>
    <col min="15871" max="15871" width="11" style="2" customWidth="1"/>
    <col min="15872" max="16114" width="9.109375" style="2"/>
    <col min="16115" max="16115" width="40" style="2" customWidth="1"/>
    <col min="16116" max="16116" width="12" style="2" customWidth="1"/>
    <col min="16117" max="16119" width="10.44140625" style="2" customWidth="1"/>
    <col min="16120" max="16120" width="11" style="2" customWidth="1"/>
    <col min="16121" max="16121" width="4.6640625" style="2" customWidth="1"/>
    <col min="16122" max="16122" width="32.44140625" style="2" customWidth="1"/>
    <col min="16123" max="16123" width="12" style="2" customWidth="1"/>
    <col min="16124" max="16126" width="13.5546875" style="2" customWidth="1"/>
    <col min="16127" max="16127" width="11" style="2" customWidth="1"/>
    <col min="16128" max="16382" width="9.109375" style="2"/>
    <col min="16383" max="16384" width="8.88671875" style="2" customWidth="1"/>
  </cols>
  <sheetData>
    <row r="1" spans="1:14" ht="15.6" customHeight="1" x14ac:dyDescent="0.25">
      <c r="A1" s="1"/>
      <c r="B1" s="1"/>
      <c r="C1" s="1"/>
      <c r="D1" s="1"/>
      <c r="E1" s="1"/>
      <c r="F1" s="1"/>
      <c r="G1" s="1"/>
      <c r="H1" s="1"/>
      <c r="I1" s="1"/>
      <c r="J1" s="1"/>
      <c r="K1" s="5"/>
      <c r="L1" s="5"/>
      <c r="N1" s="5" t="s">
        <v>1987</v>
      </c>
    </row>
    <row r="2" spans="1:14" ht="15.6" customHeight="1" x14ac:dyDescent="0.25">
      <c r="A2" s="1"/>
      <c r="B2" s="1"/>
      <c r="C2" s="1"/>
      <c r="D2" s="1"/>
      <c r="E2" s="1"/>
      <c r="F2" s="1"/>
      <c r="G2" s="1"/>
      <c r="H2" s="1"/>
      <c r="I2" s="1"/>
      <c r="J2" s="1"/>
      <c r="K2" s="5"/>
      <c r="L2" s="3"/>
    </row>
    <row r="3" spans="1:14" ht="12.75" customHeight="1" x14ac:dyDescent="0.25">
      <c r="A3" s="612" t="s">
        <v>96</v>
      </c>
      <c r="B3" s="612"/>
      <c r="C3" s="612"/>
      <c r="D3" s="612"/>
      <c r="E3" s="612"/>
      <c r="F3" s="612"/>
      <c r="G3" s="612"/>
      <c r="H3" s="612"/>
      <c r="I3" s="612"/>
      <c r="J3" s="612"/>
      <c r="K3" s="612"/>
      <c r="L3" s="612"/>
      <c r="M3" s="612"/>
      <c r="N3" s="612"/>
    </row>
    <row r="4" spans="1:14" x14ac:dyDescent="0.25">
      <c r="A4" s="613" t="s">
        <v>229</v>
      </c>
      <c r="B4" s="613"/>
      <c r="C4" s="613"/>
      <c r="D4" s="613"/>
      <c r="E4" s="613"/>
      <c r="F4" s="613"/>
      <c r="G4" s="613"/>
      <c r="H4" s="613"/>
      <c r="I4" s="613"/>
      <c r="J4" s="613"/>
      <c r="K4" s="613"/>
      <c r="L4" s="613"/>
      <c r="M4" s="613"/>
      <c r="N4" s="613"/>
    </row>
    <row r="5" spans="1:14" x14ac:dyDescent="0.25">
      <c r="A5" s="6"/>
      <c r="B5" s="18"/>
      <c r="C5" s="18"/>
      <c r="D5" s="18"/>
      <c r="E5" s="18"/>
      <c r="F5" s="18"/>
      <c r="G5" s="18"/>
      <c r="H5" s="6"/>
      <c r="I5" s="19"/>
    </row>
    <row r="6" spans="1:14" x14ac:dyDescent="0.25">
      <c r="A6" s="8" t="s">
        <v>97</v>
      </c>
      <c r="B6" s="609"/>
      <c r="C6" s="610"/>
      <c r="D6" s="610"/>
      <c r="E6" s="610"/>
      <c r="F6" s="611"/>
      <c r="G6" s="20"/>
      <c r="H6" s="8" t="s">
        <v>98</v>
      </c>
      <c r="I6" s="606"/>
      <c r="J6" s="607"/>
      <c r="K6" s="607"/>
      <c r="L6" s="607"/>
      <c r="M6" s="607"/>
      <c r="N6" s="608"/>
    </row>
    <row r="7" spans="1:14" ht="24" x14ac:dyDescent="0.25">
      <c r="A7" s="11"/>
      <c r="B7" s="21" t="s">
        <v>227</v>
      </c>
      <c r="C7" s="21" t="s">
        <v>438</v>
      </c>
      <c r="D7" s="21" t="s">
        <v>228</v>
      </c>
      <c r="E7" s="33" t="s">
        <v>436</v>
      </c>
      <c r="F7" s="33" t="s">
        <v>437</v>
      </c>
      <c r="G7" s="22"/>
      <c r="H7" s="11"/>
      <c r="I7" s="21" t="s">
        <v>227</v>
      </c>
      <c r="J7" s="21" t="s">
        <v>438</v>
      </c>
      <c r="K7" s="21" t="s">
        <v>228</v>
      </c>
      <c r="L7" s="33" t="s">
        <v>436</v>
      </c>
      <c r="M7" s="33" t="s">
        <v>436</v>
      </c>
      <c r="N7" s="33" t="s">
        <v>437</v>
      </c>
    </row>
    <row r="8" spans="1:14" x14ac:dyDescent="0.25">
      <c r="A8" s="8"/>
      <c r="B8" s="23" t="s">
        <v>24</v>
      </c>
      <c r="C8" s="23" t="s">
        <v>24</v>
      </c>
      <c r="D8" s="23" t="s">
        <v>24</v>
      </c>
      <c r="E8" s="23" t="s">
        <v>24</v>
      </c>
      <c r="F8" s="23" t="s">
        <v>24</v>
      </c>
      <c r="G8" s="24"/>
      <c r="H8" s="15"/>
      <c r="I8" s="23" t="s">
        <v>24</v>
      </c>
      <c r="J8" s="23" t="s">
        <v>24</v>
      </c>
      <c r="K8" s="23" t="s">
        <v>24</v>
      </c>
      <c r="L8" s="23" t="s">
        <v>24</v>
      </c>
      <c r="M8" s="23" t="s">
        <v>24</v>
      </c>
      <c r="N8" s="23" t="s">
        <v>24</v>
      </c>
    </row>
    <row r="9" spans="1:14" x14ac:dyDescent="0.25">
      <c r="A9" s="9" t="s">
        <v>99</v>
      </c>
      <c r="B9" s="25">
        <v>224725</v>
      </c>
      <c r="C9" s="25">
        <v>503128</v>
      </c>
      <c r="D9" s="25">
        <v>603511</v>
      </c>
      <c r="E9" s="25">
        <v>442481</v>
      </c>
      <c r="F9" s="25">
        <f>'1. melléklet (z)'!L10+'1. melléklet (z)'!L18+'1. melléklet (z)'!L25+'1. melléklet (z)'!L33+'1. melléklet (z)'!L50+'1. melléklet (z)'!L73</f>
        <v>453985</v>
      </c>
      <c r="G9" s="25"/>
      <c r="H9" s="9" t="s">
        <v>22</v>
      </c>
      <c r="I9" s="26">
        <v>811334</v>
      </c>
      <c r="J9" s="26">
        <v>845024</v>
      </c>
      <c r="K9" s="26">
        <v>1045486</v>
      </c>
      <c r="L9" s="26">
        <v>1034797</v>
      </c>
      <c r="M9" s="26">
        <v>1034797</v>
      </c>
      <c r="N9" s="26">
        <f>'2. melléklet (z)'!L10+'2. melléklet (z)'!L32+'2. melléklet (z)'!L49+'2. melléklet (z)'!L58+'2. melléklet (z)'!L72+'2. melléklet (z)'!L93</f>
        <v>1001290</v>
      </c>
    </row>
    <row r="10" spans="1:14" x14ac:dyDescent="0.25">
      <c r="A10" s="9" t="s">
        <v>56</v>
      </c>
      <c r="B10" s="25">
        <v>798856</v>
      </c>
      <c r="C10" s="25">
        <v>749267</v>
      </c>
      <c r="D10" s="25">
        <v>809000</v>
      </c>
      <c r="E10" s="25">
        <v>907000</v>
      </c>
      <c r="F10" s="25">
        <f>'1. melléklet (z)'!L88</f>
        <v>904052</v>
      </c>
      <c r="G10" s="25"/>
      <c r="H10" s="9" t="s">
        <v>100</v>
      </c>
      <c r="I10" s="26">
        <v>141743</v>
      </c>
      <c r="J10" s="26">
        <v>129866</v>
      </c>
      <c r="K10" s="26">
        <v>139963</v>
      </c>
      <c r="L10" s="26">
        <v>141632</v>
      </c>
      <c r="M10" s="26">
        <v>141632</v>
      </c>
      <c r="N10" s="26">
        <f>'2. melléklet (z)'!L11+'2. melléklet (z)'!L33+'2. melléklet (z)'!L50+'2. melléklet (z)'!L59+'2. melléklet (z)'!L73+'2. melléklet (z)'!L103</f>
        <v>134893</v>
      </c>
    </row>
    <row r="11" spans="1:14" x14ac:dyDescent="0.25">
      <c r="A11" s="9" t="s">
        <v>101</v>
      </c>
      <c r="B11" s="25">
        <v>1390285</v>
      </c>
      <c r="C11" s="25">
        <v>1629102</v>
      </c>
      <c r="D11" s="25">
        <v>1759355</v>
      </c>
      <c r="E11" s="25">
        <v>1806237</v>
      </c>
      <c r="F11" s="25">
        <f>'1. melléklet (z)'!L119-F22</f>
        <v>1806239</v>
      </c>
      <c r="G11" s="25"/>
      <c r="H11" s="9" t="s">
        <v>26</v>
      </c>
      <c r="I11" s="26">
        <v>832235</v>
      </c>
      <c r="J11" s="26">
        <v>1425347</v>
      </c>
      <c r="K11" s="26">
        <v>1705827</v>
      </c>
      <c r="L11" s="26">
        <v>1716307</v>
      </c>
      <c r="M11" s="26">
        <v>1716307</v>
      </c>
      <c r="N11" s="26">
        <f>'2. melléklet (z)'!L12+'2. melléklet (z)'!L34+'2. melléklet (z)'!L51+'2. melléklet (z)'!L60+'2. melléklet (z)'!L74+'2. melléklet (z)'!L183</f>
        <v>1563496</v>
      </c>
    </row>
    <row r="12" spans="1:14" ht="24" x14ac:dyDescent="0.25">
      <c r="A12" s="9" t="s">
        <v>166</v>
      </c>
      <c r="B12" s="25">
        <v>148798</v>
      </c>
      <c r="C12" s="25">
        <v>182623</v>
      </c>
      <c r="D12" s="25">
        <v>148971</v>
      </c>
      <c r="E12" s="25">
        <v>199582</v>
      </c>
      <c r="F12" s="25">
        <f>'1. melléklet (z)'!L13+'1. melléklet (z)'!L14+'1. melléklet (z)'!L20+'1. melléklet (z)'!L21+'1. melléklet (z)'!L29+'1. melléklet (z)'!L35+'1. melléklet (z)'!L36+'1. melléklet (z)'!L37+'1. melléklet (z)'!L38+'1. melléklet (z)'!L39+'1. melléklet (z)'!L40+'1. melléklet (z)'!L41+'1. melléklet (z)'!L54+'1. melléklet (z)'!L55+'1. melléklet (z)'!L152</f>
        <v>175460</v>
      </c>
      <c r="G12" s="25"/>
      <c r="H12" s="16" t="s">
        <v>136</v>
      </c>
      <c r="I12" s="26">
        <v>670320</v>
      </c>
      <c r="J12" s="26">
        <v>570133</v>
      </c>
      <c r="K12" s="26">
        <v>484874</v>
      </c>
      <c r="L12" s="26">
        <v>596918</v>
      </c>
      <c r="M12" s="26">
        <v>596918</v>
      </c>
      <c r="N12" s="26">
        <f>'2. melléklet (z)'!L15+'2. melléklet (z)'!L37+'2. melléklet (z)'!L212+'2. melléklet (z)'!L230+'2. melléklet (z)'!L239</f>
        <v>579510</v>
      </c>
    </row>
    <row r="13" spans="1:14" x14ac:dyDescent="0.25">
      <c r="A13" s="9" t="s">
        <v>360</v>
      </c>
      <c r="B13" s="25">
        <v>10900</v>
      </c>
      <c r="C13" s="25">
        <v>3000</v>
      </c>
      <c r="D13" s="25">
        <v>4760</v>
      </c>
      <c r="E13" s="25">
        <v>12211</v>
      </c>
      <c r="F13" s="25">
        <f>'1. melléklet (z)'!L177</f>
        <v>7451</v>
      </c>
      <c r="G13" s="25"/>
      <c r="H13" s="9" t="s">
        <v>45</v>
      </c>
      <c r="I13" s="26">
        <v>23276</v>
      </c>
      <c r="J13" s="26">
        <v>18207</v>
      </c>
      <c r="K13" s="26">
        <v>20000</v>
      </c>
      <c r="L13" s="26">
        <v>20290</v>
      </c>
      <c r="M13" s="26">
        <v>20290</v>
      </c>
      <c r="N13" s="26">
        <f>'2. melléklet (z)'!L198</f>
        <v>14901</v>
      </c>
    </row>
    <row r="14" spans="1:14" x14ac:dyDescent="0.25">
      <c r="A14" s="9" t="s">
        <v>102</v>
      </c>
      <c r="B14" s="25">
        <v>5916</v>
      </c>
      <c r="C14" s="25">
        <v>14596</v>
      </c>
      <c r="D14" s="25">
        <v>14000</v>
      </c>
      <c r="E14" s="25">
        <v>23000</v>
      </c>
      <c r="F14" s="25">
        <f>'1. melléklet (z)'!L196</f>
        <v>0</v>
      </c>
      <c r="G14" s="25"/>
      <c r="H14" s="9" t="s">
        <v>103</v>
      </c>
      <c r="I14" s="26">
        <v>776620</v>
      </c>
      <c r="J14" s="26">
        <v>0</v>
      </c>
      <c r="K14" s="26">
        <v>0</v>
      </c>
      <c r="L14" s="26">
        <v>8302</v>
      </c>
      <c r="M14" s="26">
        <v>8302</v>
      </c>
      <c r="N14" s="26">
        <f>'2. melléklet (z)'!L340</f>
        <v>8301</v>
      </c>
    </row>
    <row r="15" spans="1:14" x14ac:dyDescent="0.25">
      <c r="A15" s="9" t="s">
        <v>104</v>
      </c>
      <c r="B15" s="25">
        <v>93814</v>
      </c>
      <c r="C15" s="25">
        <v>176796</v>
      </c>
      <c r="D15" s="25">
        <v>313916</v>
      </c>
      <c r="E15" s="25">
        <v>313937</v>
      </c>
      <c r="F15" s="25">
        <f>'1. melléklet (z)'!L214</f>
        <v>313937</v>
      </c>
      <c r="G15" s="25"/>
      <c r="H15" s="9" t="s">
        <v>106</v>
      </c>
      <c r="I15" s="26">
        <v>0</v>
      </c>
      <c r="J15" s="26">
        <v>0</v>
      </c>
      <c r="K15" s="26">
        <v>0</v>
      </c>
      <c r="L15" s="26">
        <v>9000</v>
      </c>
      <c r="M15" s="26">
        <v>9000</v>
      </c>
      <c r="N15" s="26">
        <f>'2. melléklet (z)'!L242</f>
        <v>9000</v>
      </c>
    </row>
    <row r="16" spans="1:14" x14ac:dyDescent="0.25">
      <c r="A16" s="9" t="s">
        <v>105</v>
      </c>
      <c r="B16" s="25">
        <v>776620</v>
      </c>
      <c r="C16" s="25">
        <v>0</v>
      </c>
      <c r="D16" s="25">
        <v>0</v>
      </c>
      <c r="E16" s="25">
        <v>8302</v>
      </c>
      <c r="F16" s="25">
        <f>'1. melléklet (z)'!L229</f>
        <v>8301</v>
      </c>
      <c r="G16" s="25"/>
      <c r="H16" s="9" t="s">
        <v>108</v>
      </c>
      <c r="I16" s="26">
        <v>0</v>
      </c>
      <c r="J16" s="26">
        <v>0</v>
      </c>
      <c r="K16" s="26">
        <v>5000</v>
      </c>
      <c r="L16" s="26">
        <v>5000</v>
      </c>
      <c r="M16" s="26">
        <v>5000</v>
      </c>
      <c r="N16" s="26">
        <v>0</v>
      </c>
    </row>
    <row r="17" spans="1:14" ht="24" x14ac:dyDescent="0.25">
      <c r="A17" s="9" t="s">
        <v>107</v>
      </c>
      <c r="B17" s="25">
        <v>59337</v>
      </c>
      <c r="C17" s="25">
        <v>60520</v>
      </c>
      <c r="D17" s="25">
        <v>0</v>
      </c>
      <c r="E17" s="25">
        <v>69777</v>
      </c>
      <c r="F17" s="25">
        <f>'1. melléklet (z)'!L232</f>
        <v>81456</v>
      </c>
      <c r="G17" s="25"/>
      <c r="H17" s="17" t="s">
        <v>120</v>
      </c>
      <c r="I17" s="26">
        <v>44631</v>
      </c>
      <c r="J17" s="26">
        <v>61489</v>
      </c>
      <c r="K17" s="26">
        <v>55442</v>
      </c>
      <c r="L17" s="26">
        <v>60656</v>
      </c>
      <c r="M17" s="26">
        <v>60656</v>
      </c>
      <c r="N17" s="26">
        <f>'2. melléklet (z)'!L343</f>
        <v>72333</v>
      </c>
    </row>
    <row r="18" spans="1:14" x14ac:dyDescent="0.25">
      <c r="A18" s="10"/>
      <c r="B18" s="25"/>
      <c r="C18" s="25"/>
      <c r="D18" s="25"/>
      <c r="E18" s="25"/>
      <c r="F18" s="25"/>
      <c r="G18" s="25"/>
      <c r="H18" s="4"/>
      <c r="I18" s="4"/>
      <c r="J18" s="26"/>
      <c r="K18" s="26"/>
      <c r="L18" s="26"/>
      <c r="M18" s="26"/>
      <c r="N18" s="26"/>
    </row>
    <row r="19" spans="1:14" x14ac:dyDescent="0.25">
      <c r="A19" s="8" t="s">
        <v>109</v>
      </c>
      <c r="B19" s="27">
        <f>SUM(B9:B18)</f>
        <v>3509251</v>
      </c>
      <c r="C19" s="27">
        <f>SUM(C9:C18)</f>
        <v>3319032</v>
      </c>
      <c r="D19" s="27">
        <v>3653513</v>
      </c>
      <c r="E19" s="27">
        <v>3782527</v>
      </c>
      <c r="F19" s="27">
        <f>SUM(F9:F18)</f>
        <v>3750881</v>
      </c>
      <c r="G19" s="28"/>
      <c r="H19" s="8" t="s">
        <v>110</v>
      </c>
      <c r="I19" s="29">
        <f>SUM(I9:I18)</f>
        <v>3300159</v>
      </c>
      <c r="J19" s="29">
        <f>SUM(J9:J18)</f>
        <v>3050066</v>
      </c>
      <c r="K19" s="29">
        <v>3456592</v>
      </c>
      <c r="L19" s="29">
        <v>3592902</v>
      </c>
      <c r="M19" s="29">
        <v>3592902</v>
      </c>
      <c r="N19" s="29">
        <f>SUM(N9:N18)</f>
        <v>3383724</v>
      </c>
    </row>
    <row r="20" spans="1:14" x14ac:dyDescent="0.25">
      <c r="A20" s="10"/>
      <c r="B20" s="27"/>
      <c r="C20" s="27"/>
      <c r="D20" s="27"/>
      <c r="E20" s="27"/>
      <c r="F20" s="27"/>
      <c r="G20" s="27"/>
      <c r="H20" s="9"/>
      <c r="I20" s="26"/>
      <c r="J20" s="26"/>
      <c r="K20" s="26"/>
      <c r="L20" s="26"/>
      <c r="M20" s="26"/>
      <c r="N20" s="26"/>
    </row>
    <row r="21" spans="1:14" x14ac:dyDescent="0.25">
      <c r="A21" s="9" t="s">
        <v>63</v>
      </c>
      <c r="B21" s="26">
        <v>268971</v>
      </c>
      <c r="C21" s="26">
        <v>229477</v>
      </c>
      <c r="D21" s="26">
        <v>259278</v>
      </c>
      <c r="E21" s="26">
        <v>316022</v>
      </c>
      <c r="F21" s="26">
        <f>'1. melléklet (z)'!L52+'1. melléklet (z)'!L129</f>
        <v>140571</v>
      </c>
      <c r="G21" s="14"/>
      <c r="H21" s="9" t="s">
        <v>47</v>
      </c>
      <c r="I21" s="26">
        <v>102965</v>
      </c>
      <c r="J21" s="26">
        <v>212890</v>
      </c>
      <c r="K21" s="26">
        <v>1312342</v>
      </c>
      <c r="L21" s="26">
        <v>1012657</v>
      </c>
      <c r="M21" s="26">
        <v>1012657</v>
      </c>
      <c r="N21" s="26">
        <f>'2. melléklet (z)'!L23+'2. melléklet (z)'!L41+'2. melléklet (z)'!L54+'2. melléklet (z)'!L63+'2. melléklet (z)'!L80+'2. melléklet (z)'!L276</f>
        <v>372731</v>
      </c>
    </row>
    <row r="22" spans="1:14" x14ac:dyDescent="0.25">
      <c r="A22" s="9" t="s">
        <v>139</v>
      </c>
      <c r="B22" s="25">
        <v>43631</v>
      </c>
      <c r="C22" s="25">
        <v>146898</v>
      </c>
      <c r="D22" s="25">
        <v>0</v>
      </c>
      <c r="E22" s="25">
        <v>40000</v>
      </c>
      <c r="F22" s="25">
        <f>'1. melléklet (z)'!L112</f>
        <v>40000</v>
      </c>
      <c r="G22" s="25"/>
      <c r="H22" s="9" t="s">
        <v>20</v>
      </c>
      <c r="I22" s="26">
        <v>188183</v>
      </c>
      <c r="J22" s="26">
        <v>377959</v>
      </c>
      <c r="K22" s="26">
        <v>1227653</v>
      </c>
      <c r="L22" s="26">
        <v>1730320</v>
      </c>
      <c r="M22" s="26">
        <v>1730320</v>
      </c>
      <c r="N22" s="26">
        <f>'2. melléklet (z)'!L28+'2. melléklet (z)'!L44+'2. melléklet (z)'!L66+'2. melléklet (z)'!L303</f>
        <v>1125666</v>
      </c>
    </row>
    <row r="23" spans="1:14" x14ac:dyDescent="0.25">
      <c r="A23" s="9" t="s">
        <v>111</v>
      </c>
      <c r="B23" s="30">
        <v>335326</v>
      </c>
      <c r="C23" s="30">
        <v>1707980</v>
      </c>
      <c r="D23" s="30">
        <v>632338</v>
      </c>
      <c r="E23" s="30">
        <v>665585</v>
      </c>
      <c r="F23" s="30">
        <f>'1. melléklet (z)'!L167</f>
        <v>487625</v>
      </c>
      <c r="G23" s="30"/>
      <c r="H23" s="9" t="s">
        <v>122</v>
      </c>
      <c r="I23" s="26">
        <v>47057</v>
      </c>
      <c r="J23" s="26">
        <v>44310</v>
      </c>
      <c r="K23" s="26">
        <v>26389</v>
      </c>
      <c r="L23" s="26">
        <v>26389</v>
      </c>
      <c r="M23" s="26">
        <v>26389</v>
      </c>
      <c r="N23" s="26">
        <f>'2. melléklet (z)'!L339</f>
        <v>26389</v>
      </c>
    </row>
    <row r="24" spans="1:14" ht="24" x14ac:dyDescent="0.25">
      <c r="A24" s="9" t="s">
        <v>359</v>
      </c>
      <c r="B24" s="25">
        <v>6500</v>
      </c>
      <c r="C24" s="25">
        <v>397</v>
      </c>
      <c r="D24" s="25">
        <v>400</v>
      </c>
      <c r="E24" s="25">
        <v>400</v>
      </c>
      <c r="F24" s="25">
        <f>'1. melléklet (z)'!L182</f>
        <v>616</v>
      </c>
      <c r="G24" s="25"/>
      <c r="H24" s="16" t="s">
        <v>135</v>
      </c>
      <c r="I24" s="26">
        <v>22992</v>
      </c>
      <c r="J24" s="26">
        <v>24347</v>
      </c>
      <c r="K24" s="26">
        <v>26000</v>
      </c>
      <c r="L24" s="26">
        <v>7612</v>
      </c>
      <c r="M24" s="26">
        <v>7612</v>
      </c>
      <c r="N24" s="26">
        <f>'2. melléklet (z)'!L310+'2. melléklet (z)'!L319</f>
        <v>6610</v>
      </c>
    </row>
    <row r="25" spans="1:14" x14ac:dyDescent="0.25">
      <c r="A25" s="9" t="s">
        <v>112</v>
      </c>
      <c r="B25" s="25">
        <v>792</v>
      </c>
      <c r="C25" s="25">
        <v>226</v>
      </c>
      <c r="D25" s="25">
        <v>300</v>
      </c>
      <c r="E25" s="25">
        <v>300</v>
      </c>
      <c r="F25" s="25">
        <f>'1. melléklet (z)'!L188</f>
        <v>162</v>
      </c>
      <c r="G25" s="25"/>
      <c r="H25" s="9" t="s">
        <v>134</v>
      </c>
      <c r="I25" s="26">
        <v>0</v>
      </c>
      <c r="J25" s="26">
        <v>0</v>
      </c>
      <c r="K25" s="26">
        <v>689136</v>
      </c>
      <c r="L25" s="26">
        <v>627237</v>
      </c>
      <c r="M25" s="26">
        <v>627237</v>
      </c>
      <c r="N25" s="26">
        <v>0</v>
      </c>
    </row>
    <row r="26" spans="1:14" x14ac:dyDescent="0.25">
      <c r="A26" s="9" t="s">
        <v>113</v>
      </c>
      <c r="B26" s="25">
        <v>462110</v>
      </c>
      <c r="C26" s="25">
        <v>811783</v>
      </c>
      <c r="D26" s="25">
        <v>2192283</v>
      </c>
      <c r="E26" s="25">
        <v>2192283</v>
      </c>
      <c r="F26" s="25">
        <f>'1. melléklet (z)'!L224</f>
        <v>2192283</v>
      </c>
      <c r="G26" s="25"/>
      <c r="H26" s="9" t="s">
        <v>115</v>
      </c>
      <c r="I26" s="26">
        <v>4906</v>
      </c>
      <c r="J26" s="26">
        <v>0</v>
      </c>
      <c r="K26" s="26">
        <v>0</v>
      </c>
      <c r="L26" s="26">
        <v>0</v>
      </c>
      <c r="M26" s="26">
        <v>0</v>
      </c>
      <c r="N26" s="26">
        <v>0</v>
      </c>
    </row>
    <row r="27" spans="1:14" x14ac:dyDescent="0.25">
      <c r="A27" s="9" t="s">
        <v>114</v>
      </c>
      <c r="B27" s="25">
        <v>28259</v>
      </c>
      <c r="C27" s="25">
        <v>0</v>
      </c>
      <c r="D27" s="25">
        <v>0</v>
      </c>
      <c r="E27" s="25">
        <v>0</v>
      </c>
      <c r="F27" s="25">
        <v>0</v>
      </c>
      <c r="G27" s="25"/>
      <c r="H27" s="4"/>
      <c r="I27" s="4"/>
      <c r="J27" s="26"/>
      <c r="K27" s="26"/>
      <c r="L27" s="26"/>
      <c r="M27" s="26"/>
      <c r="N27" s="26"/>
    </row>
    <row r="28" spans="1:14" x14ac:dyDescent="0.25">
      <c r="A28" s="9"/>
      <c r="B28" s="25"/>
      <c r="C28" s="25"/>
      <c r="D28" s="25"/>
      <c r="E28" s="25"/>
      <c r="F28" s="25"/>
      <c r="G28" s="25"/>
      <c r="H28" s="17"/>
      <c r="I28" s="26"/>
      <c r="J28" s="26"/>
      <c r="K28" s="26"/>
      <c r="L28" s="26"/>
      <c r="M28" s="26"/>
      <c r="N28" s="26"/>
    </row>
    <row r="29" spans="1:14" x14ac:dyDescent="0.25">
      <c r="A29" s="8" t="s">
        <v>116</v>
      </c>
      <c r="B29" s="27">
        <f>SUM(B21:B28)</f>
        <v>1145589</v>
      </c>
      <c r="C29" s="27">
        <f>SUM(C21:C28)</f>
        <v>2896761</v>
      </c>
      <c r="D29" s="27">
        <v>3084599</v>
      </c>
      <c r="E29" s="27">
        <v>3214590</v>
      </c>
      <c r="F29" s="27">
        <f>SUM(F21:F28)</f>
        <v>2861257</v>
      </c>
      <c r="G29" s="27"/>
      <c r="H29" s="8" t="s">
        <v>117</v>
      </c>
      <c r="I29" s="29">
        <f>SUM(I21:I28)</f>
        <v>366103</v>
      </c>
      <c r="J29" s="29">
        <f>SUM(J21:J28)</f>
        <v>659506</v>
      </c>
      <c r="K29" s="29">
        <v>3281520</v>
      </c>
      <c r="L29" s="29">
        <v>3404215</v>
      </c>
      <c r="M29" s="29">
        <v>3404215</v>
      </c>
      <c r="N29" s="29">
        <f>SUM(N21:N28)</f>
        <v>1531396</v>
      </c>
    </row>
    <row r="30" spans="1:14" x14ac:dyDescent="0.25">
      <c r="A30" s="8"/>
      <c r="B30" s="27"/>
      <c r="C30" s="27"/>
      <c r="D30" s="27"/>
      <c r="E30" s="27"/>
      <c r="F30" s="27"/>
      <c r="G30" s="27"/>
      <c r="H30" s="8"/>
      <c r="I30" s="26"/>
      <c r="J30" s="26"/>
      <c r="K30" s="26"/>
      <c r="L30" s="26"/>
      <c r="M30" s="26"/>
      <c r="N30" s="26"/>
    </row>
    <row r="31" spans="1:14" x14ac:dyDescent="0.25">
      <c r="A31" s="7" t="s">
        <v>118</v>
      </c>
      <c r="B31" s="31">
        <f>B19+B29</f>
        <v>4654840</v>
      </c>
      <c r="C31" s="31">
        <f>C19+C29</f>
        <v>6215793</v>
      </c>
      <c r="D31" s="31">
        <v>6738112</v>
      </c>
      <c r="E31" s="31">
        <v>6997117</v>
      </c>
      <c r="F31" s="31">
        <f>F19+F29</f>
        <v>6612138</v>
      </c>
      <c r="G31" s="31"/>
      <c r="H31" s="7" t="s">
        <v>119</v>
      </c>
      <c r="I31" s="31">
        <f>I19+I29</f>
        <v>3666262</v>
      </c>
      <c r="J31" s="31">
        <f>J19+J29</f>
        <v>3709572</v>
      </c>
      <c r="K31" s="31">
        <v>6738112</v>
      </c>
      <c r="L31" s="31">
        <v>6997117</v>
      </c>
      <c r="M31" s="31">
        <v>6997117</v>
      </c>
      <c r="N31" s="31">
        <f>N19+N29</f>
        <v>4915120</v>
      </c>
    </row>
  </sheetData>
  <mergeCells count="4">
    <mergeCell ref="I6:N6"/>
    <mergeCell ref="B6:F6"/>
    <mergeCell ref="A3:N3"/>
    <mergeCell ref="A4:N4"/>
  </mergeCells>
  <phoneticPr fontId="42" type="noConversion"/>
  <pageMargins left="1" right="1" top="1" bottom="1" header="0.5" footer="0.5"/>
  <pageSetup paperSize="9" scale="66"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3EB6D-21B3-4B43-834C-C13B1F0B6B9E}">
  <sheetPr>
    <pageSetUpPr fitToPage="1"/>
  </sheetPr>
  <dimension ref="A1:L217"/>
  <sheetViews>
    <sheetView view="pageBreakPreview" topLeftCell="A197" zoomScaleNormal="100" zoomScaleSheetLayoutView="100" workbookViewId="0">
      <selection activeCell="F207" sqref="F207"/>
    </sheetView>
  </sheetViews>
  <sheetFormatPr defaultColWidth="9.109375" defaultRowHeight="13.2" x14ac:dyDescent="0.25"/>
  <cols>
    <col min="1" max="1" width="6.6640625" style="2" customWidth="1"/>
    <col min="2" max="2" width="27.5546875" style="2" bestFit="1" customWidth="1"/>
    <col min="3" max="3" width="41.44140625" style="2" customWidth="1"/>
    <col min="4" max="6" width="14.5546875" style="2" customWidth="1"/>
    <col min="7" max="7" width="16" style="2" customWidth="1"/>
    <col min="8" max="8" width="11.44140625" style="2" customWidth="1"/>
    <col min="9" max="9" width="11.33203125" style="339" customWidth="1"/>
    <col min="10" max="10" width="10.88671875" style="2" customWidth="1"/>
    <col min="11" max="11" width="12.5546875" style="2" customWidth="1"/>
    <col min="12" max="12" width="11.109375" style="2" customWidth="1"/>
    <col min="13" max="16384" width="9.109375" style="2"/>
  </cols>
  <sheetData>
    <row r="1" spans="1:9" ht="13.8" x14ac:dyDescent="0.25">
      <c r="B1" s="290"/>
      <c r="C1" s="290"/>
      <c r="D1" s="290"/>
      <c r="E1" s="290"/>
      <c r="F1" s="290"/>
      <c r="G1" s="5" t="s">
        <v>1988</v>
      </c>
    </row>
    <row r="2" spans="1:9" ht="13.8" x14ac:dyDescent="0.25">
      <c r="A2" s="291"/>
      <c r="B2" s="292"/>
      <c r="C2" s="292"/>
      <c r="D2" s="292"/>
      <c r="E2" s="292"/>
      <c r="F2" s="292"/>
      <c r="G2" s="3"/>
    </row>
    <row r="3" spans="1:9" ht="13.8" x14ac:dyDescent="0.3">
      <c r="A3" s="617" t="s">
        <v>567</v>
      </c>
      <c r="B3" s="617"/>
      <c r="C3" s="617"/>
      <c r="D3" s="617"/>
      <c r="E3" s="617"/>
      <c r="F3" s="617"/>
      <c r="G3" s="617"/>
    </row>
    <row r="4" spans="1:9" ht="13.8" x14ac:dyDescent="0.3">
      <c r="A4" s="291"/>
      <c r="B4" s="294"/>
      <c r="C4" s="291"/>
      <c r="D4" s="295"/>
      <c r="E4" s="295"/>
      <c r="F4" s="295"/>
      <c r="G4" s="295"/>
    </row>
    <row r="5" spans="1:9" ht="15.6" x14ac:dyDescent="0.3">
      <c r="A5" s="615" t="s">
        <v>568</v>
      </c>
      <c r="B5" s="615"/>
      <c r="C5" s="615"/>
      <c r="D5" s="615"/>
      <c r="E5" s="615"/>
      <c r="F5" s="615"/>
      <c r="G5" s="615"/>
    </row>
    <row r="6" spans="1:9" ht="13.8" x14ac:dyDescent="0.25">
      <c r="A6" s="291"/>
      <c r="B6" s="296"/>
      <c r="C6" s="297"/>
      <c r="D6" s="296"/>
      <c r="E6" s="296"/>
      <c r="F6" s="296"/>
      <c r="G6" s="298" t="s">
        <v>569</v>
      </c>
    </row>
    <row r="7" spans="1:9" ht="13.8" x14ac:dyDescent="0.25">
      <c r="A7" s="299" t="s">
        <v>570</v>
      </c>
      <c r="B7" s="300" t="s">
        <v>571</v>
      </c>
      <c r="C7" s="300" t="s">
        <v>572</v>
      </c>
      <c r="D7" s="300" t="s">
        <v>617</v>
      </c>
      <c r="E7" s="300" t="s">
        <v>573</v>
      </c>
      <c r="F7" s="300" t="s">
        <v>614</v>
      </c>
      <c r="G7" s="301" t="s">
        <v>528</v>
      </c>
    </row>
    <row r="8" spans="1:9" ht="13.8" x14ac:dyDescent="0.25">
      <c r="A8" s="299"/>
      <c r="B8" s="300"/>
      <c r="C8" s="300"/>
      <c r="D8" s="300"/>
      <c r="E8" s="300"/>
      <c r="F8" s="300"/>
      <c r="G8" s="301"/>
    </row>
    <row r="9" spans="1:9" ht="26.4" x14ac:dyDescent="0.25">
      <c r="A9" s="302">
        <v>1</v>
      </c>
      <c r="B9" s="303" t="s">
        <v>615</v>
      </c>
      <c r="C9" s="312" t="s">
        <v>616</v>
      </c>
      <c r="D9" s="300"/>
      <c r="E9" s="300"/>
      <c r="F9" s="300"/>
      <c r="G9" s="301"/>
      <c r="I9" s="338"/>
    </row>
    <row r="10" spans="1:9" ht="13.8" x14ac:dyDescent="0.25">
      <c r="A10" s="299"/>
      <c r="B10" s="304" t="s">
        <v>30</v>
      </c>
      <c r="C10" s="300"/>
      <c r="D10" s="300"/>
      <c r="E10" s="300"/>
      <c r="F10" s="300"/>
      <c r="G10" s="301"/>
    </row>
    <row r="11" spans="1:9" ht="13.8" x14ac:dyDescent="0.25">
      <c r="A11" s="299"/>
      <c r="B11" s="305" t="s">
        <v>576</v>
      </c>
      <c r="C11" s="306"/>
      <c r="D11" s="295">
        <v>250201818</v>
      </c>
      <c r="E11" s="295">
        <v>26986645</v>
      </c>
      <c r="F11" s="295">
        <v>0</v>
      </c>
      <c r="G11" s="295">
        <f>SUM(D11:F11)</f>
        <v>277188463</v>
      </c>
    </row>
    <row r="12" spans="1:9" ht="13.8" x14ac:dyDescent="0.25">
      <c r="A12" s="299"/>
      <c r="B12" s="305" t="s">
        <v>586</v>
      </c>
      <c r="C12" s="306"/>
      <c r="D12" s="300"/>
      <c r="E12" s="295">
        <v>60181364</v>
      </c>
      <c r="F12" s="295">
        <v>0</v>
      </c>
      <c r="G12" s="295">
        <f>SUM(D12:F12)</f>
        <v>60181364</v>
      </c>
    </row>
    <row r="13" spans="1:9" ht="13.8" x14ac:dyDescent="0.3">
      <c r="A13" s="325"/>
      <c r="B13" s="326" t="s">
        <v>25</v>
      </c>
      <c r="C13" s="327"/>
      <c r="D13" s="553">
        <f>SUM(D11:D12)</f>
        <v>250201818</v>
      </c>
      <c r="E13" s="553">
        <f>SUM(E11:E12)</f>
        <v>87168009</v>
      </c>
      <c r="F13" s="553">
        <f>SUM(F11:F12)</f>
        <v>0</v>
      </c>
      <c r="G13" s="553">
        <f>SUM(G11:G12)</f>
        <v>337369827</v>
      </c>
    </row>
    <row r="14" spans="1:9" ht="13.8" x14ac:dyDescent="0.25">
      <c r="A14" s="299"/>
      <c r="B14" s="300"/>
      <c r="C14" s="300"/>
      <c r="D14" s="300"/>
      <c r="E14" s="300"/>
      <c r="F14" s="300"/>
      <c r="G14" s="301"/>
    </row>
    <row r="15" spans="1:9" ht="13.8" x14ac:dyDescent="0.25">
      <c r="A15" s="299"/>
      <c r="B15" s="300"/>
      <c r="C15" s="300"/>
      <c r="D15" s="300"/>
      <c r="E15" s="300"/>
      <c r="F15" s="300"/>
      <c r="G15" s="301"/>
    </row>
    <row r="16" spans="1:9" ht="29.25" customHeight="1" x14ac:dyDescent="0.25">
      <c r="A16" s="302">
        <v>2</v>
      </c>
      <c r="B16" s="303" t="s">
        <v>574</v>
      </c>
      <c r="C16" s="618" t="s">
        <v>575</v>
      </c>
      <c r="D16" s="618"/>
      <c r="E16" s="300"/>
      <c r="F16" s="300"/>
      <c r="G16" s="301"/>
      <c r="I16" s="340"/>
    </row>
    <row r="17" spans="1:9" ht="13.8" x14ac:dyDescent="0.25">
      <c r="A17" s="299"/>
      <c r="B17" s="304" t="s">
        <v>30</v>
      </c>
      <c r="C17" s="300"/>
      <c r="D17" s="300"/>
      <c r="E17" s="300"/>
      <c r="F17" s="300"/>
      <c r="G17" s="301"/>
    </row>
    <row r="18" spans="1:9" ht="13.8" x14ac:dyDescent="0.25">
      <c r="A18" s="299"/>
      <c r="B18" s="305" t="s">
        <v>576</v>
      </c>
      <c r="C18" s="306"/>
      <c r="D18" s="295">
        <v>12208872</v>
      </c>
      <c r="E18" s="295">
        <v>0</v>
      </c>
      <c r="F18" s="295">
        <v>0</v>
      </c>
      <c r="G18" s="295">
        <f>SUM(D18:F18)</f>
        <v>12208872</v>
      </c>
    </row>
    <row r="19" spans="1:9" ht="13.8" x14ac:dyDescent="0.25">
      <c r="A19" s="299"/>
      <c r="B19" s="305" t="s">
        <v>586</v>
      </c>
      <c r="C19" s="306"/>
      <c r="D19" s="295"/>
      <c r="E19" s="295">
        <v>71250</v>
      </c>
      <c r="F19" s="295">
        <v>288000</v>
      </c>
      <c r="G19" s="295">
        <f>SUM(D19:F19)</f>
        <v>359250</v>
      </c>
    </row>
    <row r="20" spans="1:9" ht="13.8" x14ac:dyDescent="0.3">
      <c r="A20" s="307"/>
      <c r="B20" s="308" t="s">
        <v>25</v>
      </c>
      <c r="C20" s="309"/>
      <c r="D20" s="553">
        <f>SUM(D18:D18)</f>
        <v>12208872</v>
      </c>
      <c r="E20" s="553">
        <f>SUM(E18:E19)</f>
        <v>71250</v>
      </c>
      <c r="F20" s="553">
        <f>SUM(F18:F19)</f>
        <v>288000</v>
      </c>
      <c r="G20" s="553">
        <f>SUM(G18:G19)</f>
        <v>12568122</v>
      </c>
    </row>
    <row r="21" spans="1:9" ht="13.8" x14ac:dyDescent="0.3">
      <c r="A21" s="291"/>
      <c r="B21" s="310"/>
      <c r="C21" s="300"/>
      <c r="D21" s="311"/>
      <c r="E21" s="311"/>
      <c r="F21" s="311"/>
      <c r="G21" s="311"/>
    </row>
    <row r="22" spans="1:9" ht="27" customHeight="1" x14ac:dyDescent="0.25">
      <c r="A22" s="302">
        <v>3</v>
      </c>
      <c r="B22" s="303" t="s">
        <v>577</v>
      </c>
      <c r="C22" s="618" t="s">
        <v>578</v>
      </c>
      <c r="D22" s="618"/>
      <c r="E22" s="300"/>
      <c r="F22" s="300"/>
      <c r="G22" s="301"/>
    </row>
    <row r="23" spans="1:9" ht="13.8" x14ac:dyDescent="0.25">
      <c r="A23" s="299"/>
      <c r="B23" s="304" t="s">
        <v>30</v>
      </c>
      <c r="C23" s="300"/>
      <c r="D23" s="300"/>
      <c r="E23" s="300"/>
      <c r="F23" s="300"/>
      <c r="G23" s="301"/>
    </row>
    <row r="24" spans="1:9" ht="13.8" x14ac:dyDescent="0.25">
      <c r="A24" s="299"/>
      <c r="B24" s="305" t="s">
        <v>576</v>
      </c>
      <c r="C24" s="306"/>
      <c r="D24" s="295">
        <v>10815250</v>
      </c>
      <c r="E24" s="295">
        <v>0</v>
      </c>
      <c r="F24" s="295">
        <v>477078</v>
      </c>
      <c r="G24" s="295">
        <f>SUM(D24:F24)</f>
        <v>11292328</v>
      </c>
    </row>
    <row r="25" spans="1:9" ht="13.8" x14ac:dyDescent="0.25">
      <c r="A25" s="299"/>
      <c r="B25" s="305" t="s">
        <v>586</v>
      </c>
      <c r="C25" s="306"/>
      <c r="D25" s="295"/>
      <c r="E25" s="295"/>
      <c r="F25" s="295">
        <v>407187</v>
      </c>
      <c r="G25" s="295">
        <f>SUM(D25:F25)</f>
        <v>407187</v>
      </c>
    </row>
    <row r="26" spans="1:9" ht="13.8" x14ac:dyDescent="0.3">
      <c r="A26" s="307"/>
      <c r="B26" s="308" t="s">
        <v>25</v>
      </c>
      <c r="C26" s="309"/>
      <c r="D26" s="553">
        <f>SUM(D24:D24)</f>
        <v>10815250</v>
      </c>
      <c r="E26" s="553">
        <f>SUM(E24:E25)</f>
        <v>0</v>
      </c>
      <c r="F26" s="553">
        <f>SUM(F24:F25)</f>
        <v>884265</v>
      </c>
      <c r="G26" s="553">
        <f>SUM(G24:G25)</f>
        <v>11699515</v>
      </c>
    </row>
    <row r="27" spans="1:9" ht="13.8" x14ac:dyDescent="0.3">
      <c r="A27" s="291"/>
      <c r="B27" s="310"/>
      <c r="C27" s="300"/>
      <c r="D27" s="311"/>
      <c r="E27" s="311"/>
      <c r="F27" s="311"/>
      <c r="G27" s="311"/>
    </row>
    <row r="28" spans="1:9" ht="42" customHeight="1" x14ac:dyDescent="0.25">
      <c r="A28" s="302">
        <v>4</v>
      </c>
      <c r="B28" s="303" t="s">
        <v>579</v>
      </c>
      <c r="C28" s="618" t="s">
        <v>580</v>
      </c>
      <c r="D28" s="618"/>
      <c r="E28" s="300"/>
      <c r="F28" s="300"/>
      <c r="G28" s="301"/>
      <c r="I28" s="340"/>
    </row>
    <row r="29" spans="1:9" ht="13.8" x14ac:dyDescent="0.25">
      <c r="A29" s="299"/>
      <c r="B29" s="304" t="s">
        <v>30</v>
      </c>
      <c r="C29" s="300"/>
      <c r="D29" s="300"/>
      <c r="E29" s="300"/>
      <c r="F29" s="300"/>
      <c r="G29" s="301"/>
    </row>
    <row r="30" spans="1:9" ht="13.8" x14ac:dyDescent="0.25">
      <c r="A30" s="299"/>
      <c r="B30" s="305" t="s">
        <v>576</v>
      </c>
      <c r="C30" s="306"/>
      <c r="D30" s="295">
        <v>21236614</v>
      </c>
      <c r="E30" s="295">
        <v>1092178</v>
      </c>
      <c r="F30" s="295">
        <v>1504111</v>
      </c>
      <c r="G30" s="295">
        <f>SUM(D30:F30)</f>
        <v>23832903</v>
      </c>
    </row>
    <row r="31" spans="1:9" ht="13.8" x14ac:dyDescent="0.25">
      <c r="A31" s="299"/>
      <c r="B31" s="305" t="s">
        <v>586</v>
      </c>
      <c r="C31" s="306"/>
      <c r="D31" s="295">
        <v>0</v>
      </c>
      <c r="E31" s="554">
        <v>0</v>
      </c>
      <c r="F31" s="295">
        <v>0</v>
      </c>
      <c r="G31" s="295">
        <f>SUM(D31:F31)</f>
        <v>0</v>
      </c>
    </row>
    <row r="32" spans="1:9" ht="13.8" x14ac:dyDescent="0.3">
      <c r="A32" s="307"/>
      <c r="B32" s="308" t="s">
        <v>25</v>
      </c>
      <c r="C32" s="309"/>
      <c r="D32" s="553">
        <f>SUM(D30:D31)</f>
        <v>21236614</v>
      </c>
      <c r="E32" s="553">
        <f>SUM(E30:E31)</f>
        <v>1092178</v>
      </c>
      <c r="F32" s="553">
        <f>SUM(F30:F31)</f>
        <v>1504111</v>
      </c>
      <c r="G32" s="553">
        <f>SUM(G30:G31)</f>
        <v>23832903</v>
      </c>
    </row>
    <row r="33" spans="1:12" ht="13.8" x14ac:dyDescent="0.25">
      <c r="A33" s="299"/>
      <c r="B33" s="300"/>
      <c r="C33" s="300"/>
      <c r="D33" s="300"/>
      <c r="E33" s="300"/>
      <c r="F33" s="300"/>
      <c r="G33" s="301"/>
    </row>
    <row r="34" spans="1:12" ht="26.4" x14ac:dyDescent="0.25">
      <c r="A34" s="302">
        <v>5</v>
      </c>
      <c r="B34" s="303" t="s">
        <v>581</v>
      </c>
      <c r="C34" s="312" t="s">
        <v>582</v>
      </c>
      <c r="D34" s="300"/>
      <c r="E34" s="300"/>
      <c r="F34" s="300"/>
      <c r="G34" s="301"/>
      <c r="I34" s="236"/>
    </row>
    <row r="35" spans="1:12" ht="13.8" x14ac:dyDescent="0.25">
      <c r="A35" s="299"/>
      <c r="B35" s="304" t="s">
        <v>30</v>
      </c>
      <c r="C35" s="300"/>
      <c r="D35" s="300"/>
      <c r="E35" s="300"/>
      <c r="F35" s="300"/>
      <c r="G35" s="301"/>
    </row>
    <row r="36" spans="1:12" ht="13.8" x14ac:dyDescent="0.25">
      <c r="A36" s="299"/>
      <c r="B36" s="305" t="s">
        <v>576</v>
      </c>
      <c r="C36" s="306"/>
      <c r="D36" s="295">
        <v>222596761</v>
      </c>
      <c r="E36" s="295">
        <v>0</v>
      </c>
      <c r="F36" s="295">
        <v>30341547</v>
      </c>
      <c r="G36" s="295">
        <f>SUM(D36:F36)</f>
        <v>252938308</v>
      </c>
    </row>
    <row r="37" spans="1:12" ht="13.8" x14ac:dyDescent="0.3">
      <c r="A37" s="307"/>
      <c r="B37" s="308" t="s">
        <v>25</v>
      </c>
      <c r="C37" s="309"/>
      <c r="D37" s="553">
        <f>SUM(D36:D36)</f>
        <v>222596761</v>
      </c>
      <c r="E37" s="553">
        <f>SUM(E36:E36)</f>
        <v>0</v>
      </c>
      <c r="F37" s="553">
        <f>SUM(F36:F36)</f>
        <v>30341547</v>
      </c>
      <c r="G37" s="553">
        <f>SUM(G36:G36)</f>
        <v>252938308</v>
      </c>
    </row>
    <row r="38" spans="1:12" ht="13.8" x14ac:dyDescent="0.3">
      <c r="A38" s="291"/>
      <c r="B38" s="310"/>
      <c r="C38" s="300"/>
      <c r="D38" s="311"/>
      <c r="E38" s="311"/>
      <c r="F38" s="311"/>
      <c r="G38" s="311"/>
    </row>
    <row r="39" spans="1:12" ht="26.4" x14ac:dyDescent="0.3">
      <c r="A39" s="302">
        <v>6</v>
      </c>
      <c r="B39" s="303" t="s">
        <v>618</v>
      </c>
      <c r="C39" s="312" t="s">
        <v>619</v>
      </c>
      <c r="D39" s="311"/>
      <c r="E39" s="311"/>
      <c r="F39" s="311"/>
      <c r="G39" s="311"/>
      <c r="I39" s="338"/>
    </row>
    <row r="40" spans="1:12" ht="13.8" x14ac:dyDescent="0.3">
      <c r="A40" s="299"/>
      <c r="B40" s="304" t="s">
        <v>30</v>
      </c>
      <c r="C40" s="300"/>
      <c r="D40" s="311"/>
      <c r="E40" s="311"/>
      <c r="F40" s="311"/>
      <c r="G40" s="311"/>
    </row>
    <row r="41" spans="1:12" ht="13.8" x14ac:dyDescent="0.25">
      <c r="A41" s="299"/>
      <c r="B41" s="305" t="s">
        <v>576</v>
      </c>
      <c r="C41" s="306"/>
      <c r="D41" s="295">
        <v>161013071</v>
      </c>
      <c r="E41" s="295">
        <v>343512</v>
      </c>
      <c r="F41" s="295">
        <v>0</v>
      </c>
      <c r="G41" s="295">
        <f>SUM(D41:F41)</f>
        <v>161356583</v>
      </c>
    </row>
    <row r="42" spans="1:12" x14ac:dyDescent="0.25">
      <c r="A42" s="295"/>
      <c r="B42" s="305" t="s">
        <v>586</v>
      </c>
      <c r="C42" s="295"/>
      <c r="D42" s="295">
        <v>0</v>
      </c>
      <c r="E42" s="295">
        <v>0</v>
      </c>
      <c r="F42" s="295">
        <v>0</v>
      </c>
      <c r="G42" s="295">
        <f>SUM(D42:F42)</f>
        <v>0</v>
      </c>
    </row>
    <row r="43" spans="1:12" ht="13.8" x14ac:dyDescent="0.3">
      <c r="A43" s="307"/>
      <c r="B43" s="308" t="s">
        <v>25</v>
      </c>
      <c r="C43" s="309"/>
      <c r="D43" s="553">
        <f>SUM(D41:D42)</f>
        <v>161013071</v>
      </c>
      <c r="E43" s="553">
        <f>SUM(E41:E42)</f>
        <v>343512</v>
      </c>
      <c r="F43" s="553">
        <f>SUM(F41:F42)</f>
        <v>0</v>
      </c>
      <c r="G43" s="553">
        <f>SUM(G41:G42)</f>
        <v>161356583</v>
      </c>
    </row>
    <row r="44" spans="1:12" ht="13.8" x14ac:dyDescent="0.3">
      <c r="A44" s="291"/>
      <c r="B44" s="310"/>
      <c r="C44" s="300"/>
      <c r="D44" s="311"/>
      <c r="E44" s="311"/>
      <c r="F44" s="311"/>
      <c r="G44" s="311"/>
    </row>
    <row r="45" spans="1:12" x14ac:dyDescent="0.25">
      <c r="A45" s="302">
        <v>7</v>
      </c>
      <c r="B45" s="303" t="s">
        <v>583</v>
      </c>
      <c r="C45" s="313" t="s">
        <v>584</v>
      </c>
      <c r="I45" s="338"/>
    </row>
    <row r="46" spans="1:12" ht="13.8" x14ac:dyDescent="0.3">
      <c r="A46" s="291"/>
      <c r="B46" s="310"/>
      <c r="C46" s="300"/>
    </row>
    <row r="47" spans="1:12" ht="13.8" x14ac:dyDescent="0.3">
      <c r="A47" s="291"/>
      <c r="B47" s="304" t="s">
        <v>30</v>
      </c>
      <c r="C47" s="300"/>
      <c r="D47" s="311"/>
      <c r="E47" s="311"/>
      <c r="F47" s="311"/>
      <c r="G47" s="311"/>
    </row>
    <row r="48" spans="1:12" ht="13.8" x14ac:dyDescent="0.25">
      <c r="A48" s="291"/>
      <c r="B48" s="314" t="s">
        <v>585</v>
      </c>
      <c r="C48" s="300"/>
      <c r="D48" s="295">
        <v>86366819</v>
      </c>
      <c r="E48" s="295">
        <v>59663381</v>
      </c>
      <c r="F48" s="295">
        <v>602660</v>
      </c>
      <c r="G48" s="295">
        <f>SUM(D48:F48)</f>
        <v>146632860</v>
      </c>
      <c r="H48" s="295"/>
      <c r="I48" s="341"/>
      <c r="J48" s="295"/>
      <c r="K48" s="295"/>
      <c r="L48" s="295"/>
    </row>
    <row r="49" spans="1:12" ht="13.8" x14ac:dyDescent="0.25">
      <c r="A49" s="291"/>
      <c r="B49" s="305" t="s">
        <v>586</v>
      </c>
      <c r="C49" s="300"/>
      <c r="D49" s="295">
        <v>526500</v>
      </c>
      <c r="E49" s="295">
        <v>2772940</v>
      </c>
      <c r="F49" s="295"/>
      <c r="G49" s="295">
        <f>SUM(D49:E49)</f>
        <v>3299440</v>
      </c>
      <c r="H49" s="295"/>
      <c r="I49" s="341"/>
      <c r="J49" s="295"/>
      <c r="K49" s="295"/>
      <c r="L49" s="295"/>
    </row>
    <row r="50" spans="1:12" ht="13.8" x14ac:dyDescent="0.3">
      <c r="A50" s="315"/>
      <c r="B50" s="316" t="s">
        <v>25</v>
      </c>
      <c r="C50" s="309"/>
      <c r="D50" s="553">
        <f>SUM(D48:D49)</f>
        <v>86893319</v>
      </c>
      <c r="E50" s="553">
        <f>SUM(E48:E49)</f>
        <v>62436321</v>
      </c>
      <c r="F50" s="553">
        <f>SUM(F48:F49)</f>
        <v>602660</v>
      </c>
      <c r="G50" s="553">
        <f>SUM(G48:G49)</f>
        <v>149932300</v>
      </c>
      <c r="H50" s="311"/>
      <c r="I50" s="342"/>
      <c r="J50" s="311"/>
      <c r="K50" s="311"/>
      <c r="L50" s="311"/>
    </row>
    <row r="51" spans="1:12" ht="13.8" x14ac:dyDescent="0.3">
      <c r="B51" s="317"/>
      <c r="C51" s="318"/>
      <c r="D51" s="319"/>
      <c r="E51" s="311"/>
      <c r="F51" s="311"/>
      <c r="G51" s="311"/>
      <c r="H51" s="319"/>
      <c r="I51" s="343"/>
      <c r="J51" s="311"/>
      <c r="K51" s="311"/>
      <c r="L51" s="311"/>
    </row>
    <row r="52" spans="1:12" ht="26.4" x14ac:dyDescent="0.25">
      <c r="A52" s="302">
        <v>8</v>
      </c>
      <c r="B52" s="303" t="s">
        <v>587</v>
      </c>
      <c r="C52" s="312" t="s">
        <v>588</v>
      </c>
      <c r="D52" s="300"/>
      <c r="E52" s="300"/>
      <c r="F52" s="300"/>
      <c r="G52" s="301"/>
      <c r="H52" s="300"/>
      <c r="I52" s="338"/>
      <c r="J52" s="300"/>
      <c r="K52" s="300"/>
      <c r="L52" s="301"/>
    </row>
    <row r="53" spans="1:12" ht="13.8" x14ac:dyDescent="0.25">
      <c r="A53" s="299"/>
      <c r="B53" s="304" t="s">
        <v>30</v>
      </c>
      <c r="C53" s="300"/>
      <c r="D53" s="300"/>
      <c r="E53" s="300"/>
      <c r="F53" s="300"/>
      <c r="G53" s="301"/>
      <c r="H53" s="300"/>
      <c r="I53" s="298"/>
      <c r="J53" s="300"/>
      <c r="K53" s="300"/>
      <c r="L53" s="301"/>
    </row>
    <row r="54" spans="1:12" ht="13.8" x14ac:dyDescent="0.25">
      <c r="A54" s="299"/>
      <c r="B54" s="305" t="s">
        <v>576</v>
      </c>
      <c r="C54" s="306"/>
      <c r="D54" s="295">
        <v>183273300</v>
      </c>
      <c r="E54" s="295">
        <v>304354966</v>
      </c>
      <c r="F54" s="295">
        <v>28705974</v>
      </c>
      <c r="G54" s="295">
        <f>SUM(D54:F54)</f>
        <v>516334240</v>
      </c>
      <c r="H54" s="295"/>
      <c r="I54" s="341"/>
      <c r="J54" s="295"/>
      <c r="K54" s="295"/>
      <c r="L54" s="295"/>
    </row>
    <row r="55" spans="1:12" ht="13.8" x14ac:dyDescent="0.25">
      <c r="A55" s="299"/>
      <c r="B55" s="305" t="s">
        <v>586</v>
      </c>
      <c r="C55" s="306"/>
      <c r="D55" s="295">
        <v>5237866</v>
      </c>
      <c r="E55" s="295"/>
      <c r="F55" s="295">
        <v>1716183</v>
      </c>
      <c r="G55" s="295">
        <f>SUM(D55:F55)</f>
        <v>6954049</v>
      </c>
      <c r="H55" s="295"/>
      <c r="I55" s="341"/>
      <c r="K55" s="295"/>
      <c r="L55" s="295"/>
    </row>
    <row r="56" spans="1:12" ht="13.8" x14ac:dyDescent="0.3">
      <c r="A56" s="307"/>
      <c r="B56" s="308" t="s">
        <v>25</v>
      </c>
      <c r="C56" s="309"/>
      <c r="D56" s="553">
        <f>SUM(D54:D55)</f>
        <v>188511166</v>
      </c>
      <c r="E56" s="553">
        <f>SUM(E54:E55)</f>
        <v>304354966</v>
      </c>
      <c r="F56" s="553">
        <f>SUM(F54:F55)</f>
        <v>30422157</v>
      </c>
      <c r="G56" s="553">
        <f>SUM(G54:G55)</f>
        <v>523288289</v>
      </c>
      <c r="H56" s="311"/>
      <c r="I56" s="342"/>
      <c r="J56" s="311"/>
      <c r="K56" s="311"/>
      <c r="L56" s="311"/>
    </row>
    <row r="57" spans="1:12" ht="13.8" x14ac:dyDescent="0.3">
      <c r="B57" s="317"/>
      <c r="C57" s="318"/>
      <c r="D57" s="319"/>
      <c r="E57" s="311"/>
      <c r="F57" s="311"/>
      <c r="G57" s="311"/>
      <c r="H57" s="311"/>
      <c r="I57" s="343"/>
      <c r="J57" s="311"/>
      <c r="K57" s="311"/>
      <c r="L57" s="311"/>
    </row>
    <row r="58" spans="1:12" ht="39.6" x14ac:dyDescent="0.25">
      <c r="A58" s="302">
        <v>9</v>
      </c>
      <c r="B58" s="320" t="s">
        <v>589</v>
      </c>
      <c r="C58" s="312" t="s">
        <v>590</v>
      </c>
      <c r="D58" s="300"/>
      <c r="E58" s="300"/>
      <c r="F58" s="300"/>
      <c r="G58" s="301"/>
      <c r="I58" s="338"/>
      <c r="J58" s="300"/>
      <c r="K58" s="300"/>
      <c r="L58" s="301"/>
    </row>
    <row r="59" spans="1:12" ht="13.8" x14ac:dyDescent="0.25">
      <c r="A59" s="321"/>
      <c r="B59" s="322"/>
      <c r="C59" s="312"/>
      <c r="D59" s="300"/>
      <c r="E59" s="300"/>
      <c r="F59" s="300"/>
      <c r="G59" s="301"/>
      <c r="I59" s="298"/>
      <c r="J59" s="300"/>
      <c r="K59" s="300"/>
      <c r="L59" s="301"/>
    </row>
    <row r="60" spans="1:12" ht="13.8" x14ac:dyDescent="0.25">
      <c r="A60" s="321"/>
      <c r="B60" s="323" t="s">
        <v>30</v>
      </c>
      <c r="C60" s="312"/>
      <c r="D60" s="300"/>
      <c r="E60" s="300"/>
      <c r="F60" s="300"/>
      <c r="G60" s="301"/>
      <c r="I60" s="298"/>
      <c r="J60" s="300"/>
      <c r="K60" s="300"/>
      <c r="L60" s="301"/>
    </row>
    <row r="61" spans="1:12" ht="13.8" x14ac:dyDescent="0.25">
      <c r="B61" s="324" t="s">
        <v>585</v>
      </c>
      <c r="C61" s="300"/>
      <c r="D61" s="555">
        <v>227367360</v>
      </c>
      <c r="E61" s="555">
        <v>72220676</v>
      </c>
      <c r="F61" s="556"/>
      <c r="G61" s="295">
        <f>SUM(D61:F61)</f>
        <v>299588036</v>
      </c>
    </row>
    <row r="62" spans="1:12" ht="13.8" x14ac:dyDescent="0.25">
      <c r="B62" s="305" t="s">
        <v>586</v>
      </c>
      <c r="C62" s="300"/>
      <c r="D62" s="557"/>
      <c r="E62" s="557">
        <v>6642376</v>
      </c>
      <c r="F62" s="557"/>
      <c r="G62" s="295">
        <f>SUM(D62:F62)</f>
        <v>6642376</v>
      </c>
    </row>
    <row r="63" spans="1:12" ht="13.8" x14ac:dyDescent="0.3">
      <c r="A63" s="315"/>
      <c r="B63" s="316" t="s">
        <v>25</v>
      </c>
      <c r="C63" s="309"/>
      <c r="D63" s="558">
        <f>SUM(D61:D62)</f>
        <v>227367360</v>
      </c>
      <c r="E63" s="558">
        <f>SUM(E61:E62)</f>
        <v>78863052</v>
      </c>
      <c r="F63" s="558"/>
      <c r="G63" s="558">
        <f>SUM(G61:G62)</f>
        <v>306230412</v>
      </c>
    </row>
    <row r="64" spans="1:12" ht="13.8" x14ac:dyDescent="0.3">
      <c r="B64" s="317"/>
      <c r="C64" s="318"/>
      <c r="D64" s="319"/>
      <c r="E64" s="559"/>
      <c r="F64" s="559"/>
      <c r="G64" s="559"/>
    </row>
    <row r="65" spans="1:9" ht="13.8" x14ac:dyDescent="0.25">
      <c r="A65" s="302">
        <v>10</v>
      </c>
      <c r="B65" s="303" t="s">
        <v>591</v>
      </c>
      <c r="C65" s="312" t="s">
        <v>592</v>
      </c>
      <c r="D65" s="300"/>
      <c r="E65" s="300"/>
      <c r="F65" s="300"/>
      <c r="G65" s="301"/>
      <c r="I65" s="338"/>
    </row>
    <row r="66" spans="1:9" ht="13.8" x14ac:dyDescent="0.25">
      <c r="A66" s="299"/>
      <c r="B66" s="304" t="s">
        <v>30</v>
      </c>
      <c r="C66" s="300"/>
      <c r="D66" s="300"/>
      <c r="E66" s="300"/>
      <c r="F66" s="300"/>
      <c r="G66" s="301"/>
    </row>
    <row r="67" spans="1:9" ht="13.8" x14ac:dyDescent="0.25">
      <c r="A67" s="299"/>
      <c r="B67" s="305" t="s">
        <v>576</v>
      </c>
      <c r="C67" s="306"/>
      <c r="D67" s="295">
        <v>0</v>
      </c>
      <c r="E67" s="295">
        <v>0</v>
      </c>
      <c r="F67" s="295">
        <v>135999981</v>
      </c>
      <c r="G67" s="295">
        <f>SUM(D67:F67)</f>
        <v>135999981</v>
      </c>
    </row>
    <row r="68" spans="1:9" ht="13.8" x14ac:dyDescent="0.25">
      <c r="A68" s="299"/>
      <c r="B68" s="305" t="s">
        <v>586</v>
      </c>
      <c r="C68" s="306"/>
      <c r="D68" s="295">
        <v>1076498</v>
      </c>
      <c r="E68" s="295">
        <v>0</v>
      </c>
      <c r="F68" s="295">
        <v>0</v>
      </c>
      <c r="G68" s="295">
        <f>SUM(D68:F68)</f>
        <v>1076498</v>
      </c>
    </row>
    <row r="69" spans="1:9" ht="13.8" x14ac:dyDescent="0.3">
      <c r="A69" s="307"/>
      <c r="B69" s="308" t="s">
        <v>25</v>
      </c>
      <c r="C69" s="309"/>
      <c r="D69" s="553">
        <f>SUM(D67:D68)</f>
        <v>1076498</v>
      </c>
      <c r="E69" s="553">
        <f>SUM(E67:E68)</f>
        <v>0</v>
      </c>
      <c r="F69" s="553">
        <f>SUM(F67:F68)</f>
        <v>135999981</v>
      </c>
      <c r="G69" s="553">
        <f>SUM(G67:G68)</f>
        <v>137076479</v>
      </c>
    </row>
    <row r="70" spans="1:9" ht="13.8" x14ac:dyDescent="0.3">
      <c r="A70" s="291"/>
      <c r="B70" s="310"/>
      <c r="C70" s="300"/>
      <c r="D70" s="311"/>
      <c r="E70" s="311"/>
      <c r="F70" s="311"/>
      <c r="G70" s="311"/>
    </row>
    <row r="71" spans="1:9" ht="51" customHeight="1" x14ac:dyDescent="0.3">
      <c r="A71" s="302">
        <v>11</v>
      </c>
      <c r="B71" s="303" t="s">
        <v>620</v>
      </c>
      <c r="C71" s="618" t="s">
        <v>621</v>
      </c>
      <c r="D71" s="618"/>
      <c r="E71" s="311"/>
      <c r="F71" s="311"/>
      <c r="G71" s="311"/>
      <c r="I71" s="338"/>
    </row>
    <row r="72" spans="1:9" ht="13.8" x14ac:dyDescent="0.3">
      <c r="A72" s="299"/>
      <c r="B72" s="304" t="s">
        <v>30</v>
      </c>
      <c r="C72" s="300"/>
      <c r="D72" s="311"/>
      <c r="E72" s="311"/>
      <c r="F72" s="311"/>
      <c r="G72" s="311"/>
    </row>
    <row r="73" spans="1:9" ht="13.8" x14ac:dyDescent="0.25">
      <c r="A73" s="299"/>
      <c r="B73" s="305" t="s">
        <v>576</v>
      </c>
      <c r="C73" s="306"/>
      <c r="D73" s="295">
        <v>4848860</v>
      </c>
      <c r="E73" s="295">
        <v>0</v>
      </c>
      <c r="F73" s="295">
        <v>0</v>
      </c>
      <c r="G73" s="295">
        <f>SUM(D73:F73)</f>
        <v>4848860</v>
      </c>
    </row>
    <row r="74" spans="1:9" ht="13.8" x14ac:dyDescent="0.3">
      <c r="A74" s="307"/>
      <c r="B74" s="308" t="s">
        <v>25</v>
      </c>
      <c r="C74" s="309"/>
      <c r="D74" s="553">
        <f>SUM(D73)</f>
        <v>4848860</v>
      </c>
      <c r="E74" s="553">
        <f>SUM(E73)</f>
        <v>0</v>
      </c>
      <c r="F74" s="553">
        <f>SUM(F73)</f>
        <v>0</v>
      </c>
      <c r="G74" s="553">
        <f>SUM(G73)</f>
        <v>4848860</v>
      </c>
    </row>
    <row r="75" spans="1:9" ht="13.8" x14ac:dyDescent="0.3">
      <c r="A75" s="291"/>
      <c r="B75" s="310"/>
      <c r="C75" s="300"/>
      <c r="D75" s="311"/>
      <c r="E75" s="311"/>
      <c r="F75" s="311"/>
      <c r="G75" s="311"/>
    </row>
    <row r="76" spans="1:9" ht="26.4" x14ac:dyDescent="0.25">
      <c r="A76" s="302">
        <v>12</v>
      </c>
      <c r="B76" s="303" t="s">
        <v>593</v>
      </c>
      <c r="C76" s="312" t="s">
        <v>594</v>
      </c>
      <c r="D76" s="300"/>
      <c r="E76" s="300"/>
      <c r="F76" s="300"/>
      <c r="G76" s="301"/>
      <c r="I76" s="338"/>
    </row>
    <row r="77" spans="1:9" ht="13.8" x14ac:dyDescent="0.25">
      <c r="A77" s="299"/>
      <c r="B77" s="304" t="s">
        <v>30</v>
      </c>
      <c r="C77" s="300"/>
      <c r="D77" s="300"/>
      <c r="E77" s="300"/>
      <c r="F77" s="300"/>
      <c r="G77" s="301"/>
    </row>
    <row r="78" spans="1:9" ht="13.8" x14ac:dyDescent="0.25">
      <c r="A78" s="299"/>
      <c r="B78" s="305" t="s">
        <v>576</v>
      </c>
      <c r="C78" s="306"/>
      <c r="D78" s="295">
        <v>118454688</v>
      </c>
      <c r="E78" s="295">
        <v>0</v>
      </c>
      <c r="F78" s="295">
        <v>7083954</v>
      </c>
      <c r="G78" s="295">
        <f>SUM(D78:F78)</f>
        <v>125538642</v>
      </c>
      <c r="I78" s="347"/>
    </row>
    <row r="79" spans="1:9" ht="13.8" x14ac:dyDescent="0.25">
      <c r="A79" s="299"/>
      <c r="B79" s="305" t="s">
        <v>586</v>
      </c>
      <c r="C79" s="306"/>
      <c r="D79" s="295"/>
      <c r="E79" s="295">
        <v>3078000</v>
      </c>
      <c r="F79" s="295"/>
      <c r="G79" s="295">
        <f>SUM(D79:F79)</f>
        <v>3078000</v>
      </c>
    </row>
    <row r="80" spans="1:9" ht="13.8" x14ac:dyDescent="0.3">
      <c r="A80" s="325"/>
      <c r="B80" s="326" t="s">
        <v>25</v>
      </c>
      <c r="C80" s="327"/>
      <c r="D80" s="560">
        <f>SUM(D78:D78)</f>
        <v>118454688</v>
      </c>
      <c r="E80" s="560">
        <f>SUM(E78:E79)</f>
        <v>3078000</v>
      </c>
      <c r="F80" s="560"/>
      <c r="G80" s="560">
        <f>SUM(G78:G79)</f>
        <v>128616642</v>
      </c>
    </row>
    <row r="81" spans="1:9" ht="13.8" x14ac:dyDescent="0.3">
      <c r="A81" s="291"/>
      <c r="B81" s="310"/>
      <c r="C81" s="300"/>
      <c r="D81" s="311"/>
      <c r="E81" s="311"/>
      <c r="F81" s="311"/>
      <c r="G81" s="311"/>
    </row>
    <row r="82" spans="1:9" ht="26.4" x14ac:dyDescent="0.25">
      <c r="A82" s="302">
        <v>13</v>
      </c>
      <c r="B82" s="303" t="s">
        <v>595</v>
      </c>
      <c r="C82" s="312" t="s">
        <v>596</v>
      </c>
      <c r="D82" s="300"/>
      <c r="E82" s="300"/>
      <c r="F82" s="300"/>
      <c r="G82" s="301"/>
      <c r="I82" s="338"/>
    </row>
    <row r="83" spans="1:9" ht="13.8" x14ac:dyDescent="0.25">
      <c r="A83" s="299"/>
      <c r="B83" s="304" t="s">
        <v>30</v>
      </c>
      <c r="C83" s="300"/>
      <c r="D83" s="300"/>
      <c r="E83" s="300"/>
      <c r="F83" s="300"/>
      <c r="G83" s="301"/>
    </row>
    <row r="84" spans="1:9" ht="13.8" x14ac:dyDescent="0.25">
      <c r="A84" s="299"/>
      <c r="B84" s="305" t="s">
        <v>576</v>
      </c>
      <c r="C84" s="306"/>
      <c r="D84" s="295">
        <v>378567754</v>
      </c>
      <c r="E84" s="295">
        <v>0</v>
      </c>
      <c r="F84" s="295">
        <v>9132245</v>
      </c>
      <c r="G84" s="295">
        <f>SUM(D84:F84)</f>
        <v>387699999</v>
      </c>
    </row>
    <row r="85" spans="1:9" ht="13.8" x14ac:dyDescent="0.3">
      <c r="A85" s="325"/>
      <c r="B85" s="326" t="s">
        <v>25</v>
      </c>
      <c r="C85" s="327"/>
      <c r="D85" s="560">
        <f>SUM(D84:D84)</f>
        <v>378567754</v>
      </c>
      <c r="E85" s="560">
        <f>SUM(E84:E84)</f>
        <v>0</v>
      </c>
      <c r="F85" s="560">
        <f>SUM(F84:F84)</f>
        <v>9132245</v>
      </c>
      <c r="G85" s="560">
        <f>SUM(G84:G84)</f>
        <v>387699999</v>
      </c>
    </row>
    <row r="86" spans="1:9" ht="13.8" x14ac:dyDescent="0.3">
      <c r="A86" s="291"/>
      <c r="B86" s="310"/>
      <c r="C86" s="300"/>
      <c r="D86" s="311"/>
      <c r="E86" s="311"/>
      <c r="F86" s="311"/>
      <c r="G86" s="311"/>
    </row>
    <row r="87" spans="1:9" ht="39.6" x14ac:dyDescent="0.25">
      <c r="A87" s="302">
        <v>14</v>
      </c>
      <c r="B87" s="303" t="s">
        <v>597</v>
      </c>
      <c r="C87" s="312" t="s">
        <v>598</v>
      </c>
      <c r="D87" s="300"/>
      <c r="E87" s="300"/>
      <c r="F87" s="300"/>
      <c r="G87" s="301"/>
      <c r="I87" s="338"/>
    </row>
    <row r="88" spans="1:9" ht="13.8" x14ac:dyDescent="0.25">
      <c r="A88" s="299"/>
      <c r="B88" s="304" t="s">
        <v>30</v>
      </c>
      <c r="C88" s="300"/>
      <c r="D88" s="300"/>
      <c r="E88" s="300"/>
      <c r="F88" s="300"/>
      <c r="G88" s="301"/>
    </row>
    <row r="89" spans="1:9" ht="13.8" x14ac:dyDescent="0.25">
      <c r="A89" s="299"/>
      <c r="B89" s="305" t="s">
        <v>576</v>
      </c>
      <c r="C89" s="306"/>
      <c r="D89" s="295">
        <v>367160008</v>
      </c>
      <c r="E89" s="295">
        <v>0</v>
      </c>
      <c r="F89" s="295">
        <v>20539991</v>
      </c>
      <c r="G89" s="295">
        <f>SUM(D89:F89)</f>
        <v>387699999</v>
      </c>
    </row>
    <row r="90" spans="1:9" ht="13.8" x14ac:dyDescent="0.3">
      <c r="A90" s="325"/>
      <c r="B90" s="326" t="s">
        <v>25</v>
      </c>
      <c r="C90" s="327"/>
      <c r="D90" s="560">
        <f>SUM(D89:D89)</f>
        <v>367160008</v>
      </c>
      <c r="E90" s="560">
        <f>SUM(E89:E89)</f>
        <v>0</v>
      </c>
      <c r="F90" s="560">
        <f>SUM(F89:F89)</f>
        <v>20539991</v>
      </c>
      <c r="G90" s="560">
        <f>SUM(G89:G89)</f>
        <v>387699999</v>
      </c>
    </row>
    <row r="91" spans="1:9" ht="13.8" x14ac:dyDescent="0.3">
      <c r="A91" s="291"/>
      <c r="B91" s="310"/>
      <c r="C91" s="300"/>
      <c r="D91" s="311"/>
      <c r="E91" s="311"/>
      <c r="F91" s="311"/>
      <c r="G91" s="311"/>
    </row>
    <row r="92" spans="1:9" ht="26.4" x14ac:dyDescent="0.25">
      <c r="A92" s="302">
        <v>15</v>
      </c>
      <c r="B92" s="303" t="s">
        <v>599</v>
      </c>
      <c r="C92" s="312" t="s">
        <v>600</v>
      </c>
      <c r="D92" s="300"/>
      <c r="E92" s="300"/>
      <c r="F92" s="300"/>
      <c r="G92" s="301"/>
      <c r="I92" s="338"/>
    </row>
    <row r="93" spans="1:9" ht="13.8" x14ac:dyDescent="0.25">
      <c r="A93" s="299"/>
      <c r="B93" s="304" t="s">
        <v>30</v>
      </c>
      <c r="C93" s="300"/>
      <c r="D93" s="300"/>
      <c r="E93" s="300"/>
      <c r="F93" s="300"/>
      <c r="G93" s="301"/>
    </row>
    <row r="94" spans="1:9" ht="13.8" x14ac:dyDescent="0.25">
      <c r="A94" s="299"/>
      <c r="B94" s="305" t="s">
        <v>576</v>
      </c>
      <c r="C94" s="306"/>
      <c r="D94" s="295">
        <v>365351631</v>
      </c>
      <c r="E94" s="295">
        <v>0</v>
      </c>
      <c r="F94" s="295">
        <v>22348368</v>
      </c>
      <c r="G94" s="295">
        <f>SUM(D94:F94)</f>
        <v>387699999</v>
      </c>
    </row>
    <row r="95" spans="1:9" ht="13.8" x14ac:dyDescent="0.3">
      <c r="A95" s="325"/>
      <c r="B95" s="326" t="s">
        <v>25</v>
      </c>
      <c r="C95" s="327"/>
      <c r="D95" s="560">
        <f>SUM(D94:D94)</f>
        <v>365351631</v>
      </c>
      <c r="E95" s="560">
        <f>SUM(E94:E94)</f>
        <v>0</v>
      </c>
      <c r="F95" s="560">
        <f>SUM(F94:F94)</f>
        <v>22348368</v>
      </c>
      <c r="G95" s="560">
        <f>SUM(G94:G94)</f>
        <v>387699999</v>
      </c>
    </row>
    <row r="96" spans="1:9" ht="13.8" x14ac:dyDescent="0.3">
      <c r="A96" s="291"/>
      <c r="B96" s="293"/>
      <c r="C96" s="300"/>
      <c r="D96" s="311"/>
      <c r="E96" s="311"/>
      <c r="F96" s="311"/>
      <c r="G96" s="311"/>
    </row>
    <row r="97" spans="1:7" ht="15.6" x14ac:dyDescent="0.3">
      <c r="A97" s="328"/>
      <c r="B97" s="614" t="s">
        <v>601</v>
      </c>
      <c r="C97" s="614"/>
      <c r="D97" s="561">
        <f>D20+D26+D32+D37+D50+D56+D63+D69+D80+D85+D90+D95+D13+D43+D74</f>
        <v>2416303670</v>
      </c>
      <c r="E97" s="561">
        <f>E20+E26+E32+E37+E50+E56+E63+E69+E80+E85+E90+E95+E13+E43+E74</f>
        <v>537407288</v>
      </c>
      <c r="F97" s="561">
        <f>F20+F26+F32+F37+F50+F56+F63+F69+F80+F85+F90+F95+F13+F43+F74</f>
        <v>252063325</v>
      </c>
      <c r="G97" s="561">
        <f>G20+G26+G32+G37+G50+G56+G63+G69+G80+G85+G90+G95+G13+G43+G74</f>
        <v>3212858237</v>
      </c>
    </row>
    <row r="98" spans="1:7" ht="15.6" x14ac:dyDescent="0.3">
      <c r="A98" s="328"/>
      <c r="B98" s="329"/>
      <c r="C98" s="329"/>
      <c r="D98" s="561"/>
      <c r="E98" s="561"/>
      <c r="F98" s="561"/>
      <c r="G98" s="561"/>
    </row>
    <row r="99" spans="1:7" ht="15.6" x14ac:dyDescent="0.3">
      <c r="A99" s="615" t="s">
        <v>602</v>
      </c>
      <c r="B99" s="615"/>
      <c r="C99" s="615"/>
      <c r="D99" s="615"/>
      <c r="E99" s="615"/>
      <c r="F99" s="615"/>
      <c r="G99" s="615"/>
    </row>
    <row r="100" spans="1:7" ht="13.8" x14ac:dyDescent="0.3">
      <c r="A100" s="616" t="s">
        <v>569</v>
      </c>
      <c r="B100" s="616"/>
      <c r="C100" s="616"/>
      <c r="D100" s="616"/>
      <c r="E100" s="616"/>
      <c r="F100" s="616"/>
      <c r="G100" s="616"/>
    </row>
    <row r="101" spans="1:7" ht="13.8" x14ac:dyDescent="0.3">
      <c r="A101" s="299" t="s">
        <v>570</v>
      </c>
      <c r="B101" s="293" t="s">
        <v>571</v>
      </c>
      <c r="C101" s="300" t="s">
        <v>572</v>
      </c>
      <c r="D101" s="300" t="s">
        <v>617</v>
      </c>
      <c r="E101" s="300" t="s">
        <v>573</v>
      </c>
      <c r="F101" s="300" t="s">
        <v>614</v>
      </c>
      <c r="G101" s="301" t="s">
        <v>528</v>
      </c>
    </row>
    <row r="102" spans="1:7" x14ac:dyDescent="0.25">
      <c r="A102" s="291"/>
      <c r="B102" s="330"/>
      <c r="C102" s="291"/>
      <c r="D102" s="562"/>
      <c r="E102" s="562"/>
      <c r="F102" s="562"/>
      <c r="G102" s="295"/>
    </row>
    <row r="103" spans="1:7" ht="26.4" x14ac:dyDescent="0.25">
      <c r="A103" s="302">
        <v>1</v>
      </c>
      <c r="B103" s="303" t="s">
        <v>615</v>
      </c>
      <c r="C103" s="312" t="s">
        <v>616</v>
      </c>
      <c r="D103" s="562"/>
      <c r="E103" s="562"/>
      <c r="F103" s="562"/>
      <c r="G103" s="295"/>
    </row>
    <row r="104" spans="1:7" x14ac:dyDescent="0.25">
      <c r="A104" s="291"/>
      <c r="B104" s="304" t="s">
        <v>30</v>
      </c>
      <c r="D104" s="562"/>
      <c r="E104" s="562"/>
      <c r="F104" s="562"/>
      <c r="G104" s="295"/>
    </row>
    <row r="105" spans="1:7" x14ac:dyDescent="0.25">
      <c r="A105" s="291"/>
      <c r="B105" s="305" t="s">
        <v>603</v>
      </c>
      <c r="C105" s="291" t="s">
        <v>606</v>
      </c>
      <c r="D105" s="341">
        <v>0</v>
      </c>
      <c r="E105" s="341">
        <v>317500</v>
      </c>
      <c r="F105" s="341">
        <v>0</v>
      </c>
      <c r="G105" s="295">
        <f>SUM(D105:F105)</f>
        <v>317500</v>
      </c>
    </row>
    <row r="106" spans="1:7" ht="26.4" x14ac:dyDescent="0.25">
      <c r="A106" s="291"/>
      <c r="B106" s="305"/>
      <c r="C106" s="335" t="s">
        <v>610</v>
      </c>
      <c r="D106" s="341">
        <v>84001144</v>
      </c>
      <c r="E106" s="341">
        <v>253051183</v>
      </c>
      <c r="F106" s="341">
        <v>0</v>
      </c>
      <c r="G106" s="295">
        <f>SUM(D106:F106)</f>
        <v>337052327</v>
      </c>
    </row>
    <row r="107" spans="1:7" ht="13.8" x14ac:dyDescent="0.3">
      <c r="A107" s="307"/>
      <c r="B107" s="308" t="s">
        <v>25</v>
      </c>
      <c r="C107" s="307"/>
      <c r="D107" s="563">
        <f>SUM(D105:D106)</f>
        <v>84001144</v>
      </c>
      <c r="E107" s="563">
        <f>SUM(E105:E106)</f>
        <v>253368683</v>
      </c>
      <c r="F107" s="563">
        <f>SUM(F105:F106)</f>
        <v>0</v>
      </c>
      <c r="G107" s="563">
        <f>SUM(G105:G106)</f>
        <v>337369827</v>
      </c>
    </row>
    <row r="108" spans="1:7" x14ac:dyDescent="0.25">
      <c r="A108" s="291"/>
      <c r="B108" s="330"/>
      <c r="C108" s="291"/>
      <c r="D108" s="562"/>
      <c r="E108" s="562"/>
      <c r="F108" s="562"/>
      <c r="G108" s="295"/>
    </row>
    <row r="109" spans="1:7" x14ac:dyDescent="0.25">
      <c r="A109" s="291"/>
      <c r="B109" s="330"/>
      <c r="C109" s="291"/>
      <c r="D109" s="562"/>
      <c r="E109" s="562"/>
      <c r="F109" s="562"/>
      <c r="G109" s="295"/>
    </row>
    <row r="110" spans="1:7" x14ac:dyDescent="0.25">
      <c r="A110" s="291"/>
      <c r="B110" s="330"/>
      <c r="C110" s="291"/>
      <c r="D110" s="562"/>
      <c r="E110" s="562"/>
      <c r="F110" s="562"/>
      <c r="G110" s="295"/>
    </row>
    <row r="111" spans="1:7" ht="13.8" x14ac:dyDescent="0.3">
      <c r="A111" s="291"/>
      <c r="B111" s="310"/>
      <c r="C111" s="300"/>
      <c r="D111" s="311"/>
      <c r="E111" s="311"/>
      <c r="F111" s="311"/>
      <c r="G111" s="311"/>
    </row>
    <row r="112" spans="1:7" ht="27" customHeight="1" x14ac:dyDescent="0.3">
      <c r="A112" s="302">
        <v>2</v>
      </c>
      <c r="B112" s="303" t="s">
        <v>574</v>
      </c>
      <c r="C112" s="618" t="s">
        <v>575</v>
      </c>
      <c r="D112" s="618"/>
      <c r="E112" s="311"/>
      <c r="F112" s="311"/>
      <c r="G112" s="331"/>
    </row>
    <row r="113" spans="1:9" x14ac:dyDescent="0.25">
      <c r="A113" s="291"/>
      <c r="B113" s="304" t="s">
        <v>30</v>
      </c>
      <c r="C113" s="291"/>
      <c r="D113" s="295"/>
      <c r="E113" s="295"/>
      <c r="F113" s="295"/>
      <c r="G113" s="295"/>
    </row>
    <row r="114" spans="1:9" x14ac:dyDescent="0.25">
      <c r="A114" s="291"/>
      <c r="B114" s="305" t="s">
        <v>603</v>
      </c>
      <c r="C114" s="306" t="s">
        <v>604</v>
      </c>
      <c r="D114" s="295">
        <v>5901406</v>
      </c>
      <c r="E114" s="295">
        <v>0</v>
      </c>
      <c r="F114" s="295"/>
      <c r="G114" s="295">
        <f t="shared" ref="G114:G119" si="0">SUM(D114:F114)</f>
        <v>5901406</v>
      </c>
      <c r="I114" s="344"/>
    </row>
    <row r="115" spans="1:9" x14ac:dyDescent="0.25">
      <c r="A115" s="291"/>
      <c r="B115" s="305"/>
      <c r="C115" s="306" t="s">
        <v>605</v>
      </c>
      <c r="D115" s="295">
        <v>1092238</v>
      </c>
      <c r="E115" s="295">
        <v>0</v>
      </c>
      <c r="F115" s="295"/>
      <c r="G115" s="295">
        <f t="shared" si="0"/>
        <v>1092238</v>
      </c>
      <c r="I115" s="344"/>
    </row>
    <row r="116" spans="1:9" x14ac:dyDescent="0.25">
      <c r="A116" s="291"/>
      <c r="B116" s="305"/>
      <c r="C116" s="306" t="s">
        <v>606</v>
      </c>
      <c r="D116" s="295">
        <v>3519122</v>
      </c>
      <c r="E116" s="295">
        <v>821000</v>
      </c>
      <c r="F116" s="295">
        <v>361250</v>
      </c>
      <c r="G116" s="295">
        <f t="shared" si="0"/>
        <v>4701372</v>
      </c>
      <c r="I116" s="344"/>
    </row>
    <row r="117" spans="1:9" x14ac:dyDescent="0.25">
      <c r="A117" s="291"/>
      <c r="B117" s="305"/>
      <c r="C117" s="306" t="s">
        <v>607</v>
      </c>
      <c r="D117" s="295">
        <v>14580</v>
      </c>
      <c r="E117" s="295">
        <v>0</v>
      </c>
      <c r="F117" s="295"/>
      <c r="G117" s="295">
        <f t="shared" si="0"/>
        <v>14580</v>
      </c>
      <c r="I117" s="344"/>
    </row>
    <row r="118" spans="1:9" x14ac:dyDescent="0.25">
      <c r="A118" s="291"/>
      <c r="B118" s="305"/>
      <c r="C118" s="306" t="s">
        <v>608</v>
      </c>
      <c r="D118" s="295">
        <v>0</v>
      </c>
      <c r="E118" s="295">
        <v>0</v>
      </c>
      <c r="F118" s="295"/>
      <c r="G118" s="295">
        <f t="shared" si="0"/>
        <v>0</v>
      </c>
      <c r="I118" s="344"/>
    </row>
    <row r="119" spans="1:9" s="288" customFormat="1" x14ac:dyDescent="0.25">
      <c r="A119" s="291"/>
      <c r="B119" s="2"/>
      <c r="C119" s="306" t="s">
        <v>609</v>
      </c>
      <c r="D119" s="295">
        <v>0</v>
      </c>
      <c r="F119" s="295">
        <v>858526</v>
      </c>
      <c r="G119" s="295">
        <f t="shared" si="0"/>
        <v>858526</v>
      </c>
      <c r="I119" s="344"/>
    </row>
    <row r="120" spans="1:9" s="288" customFormat="1" ht="13.8" x14ac:dyDescent="0.3">
      <c r="A120" s="309"/>
      <c r="B120" s="308" t="s">
        <v>25</v>
      </c>
      <c r="C120" s="332"/>
      <c r="D120" s="553">
        <f>SUM(D114:D119)</f>
        <v>10527346</v>
      </c>
      <c r="E120" s="553">
        <f>SUM(E114:E119)</f>
        <v>821000</v>
      </c>
      <c r="F120" s="553">
        <f>SUM(F114:F119)</f>
        <v>1219776</v>
      </c>
      <c r="G120" s="553">
        <f>SUM(G114:G119)</f>
        <v>12568122</v>
      </c>
      <c r="I120" s="345"/>
    </row>
    <row r="121" spans="1:9" ht="13.8" x14ac:dyDescent="0.3">
      <c r="A121" s="300"/>
      <c r="B121" s="310"/>
      <c r="C121" s="333"/>
      <c r="D121" s="311"/>
      <c r="E121" s="311"/>
      <c r="F121" s="311"/>
      <c r="G121" s="311"/>
    </row>
    <row r="122" spans="1:9" ht="27.75" customHeight="1" x14ac:dyDescent="0.3">
      <c r="A122" s="302">
        <v>3</v>
      </c>
      <c r="B122" s="303" t="s">
        <v>577</v>
      </c>
      <c r="C122" s="618" t="s">
        <v>578</v>
      </c>
      <c r="D122" s="618"/>
      <c r="E122" s="311"/>
      <c r="F122" s="311"/>
      <c r="G122" s="331"/>
    </row>
    <row r="123" spans="1:9" x14ac:dyDescent="0.25">
      <c r="A123" s="291"/>
      <c r="B123" s="304" t="s">
        <v>30</v>
      </c>
      <c r="C123" s="291"/>
      <c r="D123" s="295"/>
      <c r="E123" s="295"/>
      <c r="F123" s="295"/>
      <c r="G123" s="295"/>
    </row>
    <row r="124" spans="1:9" x14ac:dyDescent="0.25">
      <c r="A124" s="291"/>
      <c r="B124" s="305" t="s">
        <v>603</v>
      </c>
      <c r="C124" s="306" t="s">
        <v>604</v>
      </c>
      <c r="D124" s="295">
        <v>6448710</v>
      </c>
      <c r="E124" s="295">
        <v>0</v>
      </c>
      <c r="F124" s="295"/>
      <c r="G124" s="295">
        <f>SUM(D124:F124)</f>
        <v>6448710</v>
      </c>
      <c r="I124" s="344"/>
    </row>
    <row r="125" spans="1:9" x14ac:dyDescent="0.25">
      <c r="A125" s="291"/>
      <c r="B125" s="305"/>
      <c r="C125" s="306" t="s">
        <v>605</v>
      </c>
      <c r="D125" s="295">
        <v>1200829</v>
      </c>
      <c r="E125" s="295">
        <v>0</v>
      </c>
      <c r="F125" s="295"/>
      <c r="G125" s="295">
        <f>SUM(D125:F125)</f>
        <v>1200829</v>
      </c>
      <c r="I125" s="344"/>
    </row>
    <row r="126" spans="1:9" x14ac:dyDescent="0.25">
      <c r="A126" s="291"/>
      <c r="B126" s="305"/>
      <c r="C126" s="306" t="s">
        <v>606</v>
      </c>
      <c r="D126" s="295">
        <v>1587946</v>
      </c>
      <c r="E126" s="295">
        <v>1317500</v>
      </c>
      <c r="F126" s="295">
        <v>1102650</v>
      </c>
      <c r="G126" s="295">
        <f>SUM(D126:F126)</f>
        <v>4008096</v>
      </c>
      <c r="I126" s="344"/>
    </row>
    <row r="127" spans="1:9" x14ac:dyDescent="0.25">
      <c r="A127" s="291"/>
      <c r="B127" s="305"/>
      <c r="C127" s="306" t="s">
        <v>607</v>
      </c>
      <c r="D127" s="295">
        <v>41880</v>
      </c>
      <c r="E127" s="295">
        <v>0</v>
      </c>
      <c r="F127" s="295"/>
      <c r="G127" s="295">
        <f>SUM(D127:F127)</f>
        <v>41880</v>
      </c>
      <c r="I127" s="344"/>
    </row>
    <row r="128" spans="1:9" x14ac:dyDescent="0.25">
      <c r="A128" s="291"/>
      <c r="B128" s="305"/>
      <c r="C128" s="306" t="s">
        <v>608</v>
      </c>
      <c r="D128" s="295">
        <v>0</v>
      </c>
      <c r="E128" s="295">
        <v>0</v>
      </c>
      <c r="F128" s="295"/>
      <c r="G128" s="295">
        <f>SUM(D128:F128)</f>
        <v>0</v>
      </c>
      <c r="I128" s="344"/>
    </row>
    <row r="129" spans="1:9" s="288" customFormat="1" ht="13.8" x14ac:dyDescent="0.3">
      <c r="A129" s="307"/>
      <c r="B129" s="308" t="s">
        <v>25</v>
      </c>
      <c r="C129" s="309"/>
      <c r="D129" s="553">
        <f>SUM(D124:D128)</f>
        <v>9279365</v>
      </c>
      <c r="E129" s="553">
        <f>SUM(E124:E128)</f>
        <v>1317500</v>
      </c>
      <c r="F129" s="553">
        <f>SUM(F124:F128)</f>
        <v>1102650</v>
      </c>
      <c r="G129" s="553">
        <f>SUM(G124:G128)</f>
        <v>11699515</v>
      </c>
      <c r="I129" s="345"/>
    </row>
    <row r="130" spans="1:9" ht="13.8" x14ac:dyDescent="0.3">
      <c r="A130" s="300"/>
      <c r="B130" s="310"/>
      <c r="C130" s="333"/>
      <c r="D130" s="311"/>
      <c r="E130" s="311"/>
      <c r="F130" s="311"/>
      <c r="G130" s="311"/>
    </row>
    <row r="131" spans="1:9" ht="37.5" customHeight="1" x14ac:dyDescent="0.3">
      <c r="A131" s="302">
        <v>4</v>
      </c>
      <c r="B131" s="303" t="s">
        <v>579</v>
      </c>
      <c r="C131" s="618" t="s">
        <v>580</v>
      </c>
      <c r="D131" s="618"/>
      <c r="E131" s="311"/>
      <c r="F131" s="311"/>
      <c r="G131" s="331"/>
    </row>
    <row r="132" spans="1:9" x14ac:dyDescent="0.25">
      <c r="A132" s="291"/>
      <c r="B132" s="304" t="s">
        <v>30</v>
      </c>
      <c r="C132" s="291"/>
      <c r="D132" s="295"/>
      <c r="E132" s="295"/>
      <c r="F132" s="295"/>
      <c r="G132" s="295"/>
    </row>
    <row r="133" spans="1:9" x14ac:dyDescent="0.25">
      <c r="A133" s="291"/>
      <c r="B133" s="305" t="s">
        <v>603</v>
      </c>
      <c r="C133" s="306" t="s">
        <v>604</v>
      </c>
      <c r="D133" s="295">
        <v>11428904</v>
      </c>
      <c r="E133" s="295"/>
      <c r="F133" s="295"/>
      <c r="G133" s="295">
        <f>SUM(D133:F133)</f>
        <v>11428904</v>
      </c>
      <c r="I133" s="344"/>
    </row>
    <row r="134" spans="1:9" x14ac:dyDescent="0.25">
      <c r="A134" s="291"/>
      <c r="B134" s="305"/>
      <c r="C134" s="306" t="s">
        <v>605</v>
      </c>
      <c r="D134" s="295">
        <v>2060903</v>
      </c>
      <c r="E134" s="295"/>
      <c r="F134" s="295"/>
      <c r="G134" s="295">
        <f>SUM(D134:F134)</f>
        <v>2060903</v>
      </c>
      <c r="I134" s="344"/>
    </row>
    <row r="135" spans="1:9" x14ac:dyDescent="0.25">
      <c r="A135" s="291"/>
      <c r="B135" s="305"/>
      <c r="C135" s="306" t="s">
        <v>606</v>
      </c>
      <c r="D135" s="295">
        <v>7484651</v>
      </c>
      <c r="E135" s="295">
        <v>1809050</v>
      </c>
      <c r="F135" s="295">
        <v>725610</v>
      </c>
      <c r="G135" s="295">
        <f>SUM(D135:F135)</f>
        <v>10019311</v>
      </c>
      <c r="I135" s="344"/>
    </row>
    <row r="136" spans="1:9" x14ac:dyDescent="0.25">
      <c r="A136" s="291"/>
      <c r="B136" s="305"/>
      <c r="C136" s="306" t="s">
        <v>607</v>
      </c>
      <c r="D136" s="295">
        <v>323785</v>
      </c>
      <c r="E136" s="295"/>
      <c r="F136" s="295"/>
      <c r="G136" s="295">
        <f>SUM(D136:F136)</f>
        <v>323785</v>
      </c>
      <c r="I136" s="344"/>
    </row>
    <row r="137" spans="1:9" ht="13.8" x14ac:dyDescent="0.3">
      <c r="A137" s="307"/>
      <c r="B137" s="308" t="s">
        <v>25</v>
      </c>
      <c r="C137" s="309"/>
      <c r="D137" s="553">
        <f>SUM(D133:D136)</f>
        <v>21298243</v>
      </c>
      <c r="E137" s="553">
        <f>SUM(E133:E136)</f>
        <v>1809050</v>
      </c>
      <c r="F137" s="553">
        <f>SUM(F133:F136)</f>
        <v>725610</v>
      </c>
      <c r="G137" s="553">
        <f>SUM(G133:G136)</f>
        <v>23832903</v>
      </c>
    </row>
    <row r="138" spans="1:9" s="334" customFormat="1" ht="13.8" x14ac:dyDescent="0.3">
      <c r="A138" s="291"/>
      <c r="B138" s="310"/>
      <c r="C138" s="300"/>
      <c r="D138" s="311"/>
      <c r="E138" s="311"/>
      <c r="F138" s="311"/>
      <c r="G138" s="311"/>
      <c r="I138" s="346"/>
    </row>
    <row r="139" spans="1:9" s="334" customFormat="1" ht="26.4" x14ac:dyDescent="0.3">
      <c r="A139" s="302">
        <v>5</v>
      </c>
      <c r="B139" s="303" t="s">
        <v>581</v>
      </c>
      <c r="C139" s="312" t="s">
        <v>582</v>
      </c>
      <c r="D139" s="311"/>
      <c r="E139" s="311"/>
      <c r="F139" s="311"/>
      <c r="G139" s="331"/>
      <c r="I139" s="338"/>
    </row>
    <row r="140" spans="1:9" s="334" customFormat="1" x14ac:dyDescent="0.25">
      <c r="A140" s="291"/>
      <c r="B140" s="304" t="s">
        <v>30</v>
      </c>
      <c r="C140" s="291"/>
      <c r="D140" s="295"/>
      <c r="E140" s="295"/>
      <c r="F140" s="295"/>
      <c r="G140" s="295"/>
      <c r="I140" s="346"/>
    </row>
    <row r="141" spans="1:9" s="334" customFormat="1" ht="26.25" customHeight="1" x14ac:dyDescent="0.25">
      <c r="A141" s="291"/>
      <c r="B141" s="305" t="s">
        <v>603</v>
      </c>
      <c r="C141" s="335" t="s">
        <v>610</v>
      </c>
      <c r="D141" s="295">
        <v>0</v>
      </c>
      <c r="E141" s="554">
        <v>0</v>
      </c>
      <c r="F141" s="295">
        <v>238735365</v>
      </c>
      <c r="G141" s="295">
        <f>SUM(D141:F141)</f>
        <v>238735365</v>
      </c>
      <c r="I141" s="346"/>
    </row>
    <row r="142" spans="1:9" s="334" customFormat="1" x14ac:dyDescent="0.25">
      <c r="A142" s="291"/>
      <c r="B142" s="305"/>
      <c r="C142" s="306" t="s">
        <v>606</v>
      </c>
      <c r="D142" s="295">
        <v>490000</v>
      </c>
      <c r="E142" s="554">
        <v>0</v>
      </c>
      <c r="F142" s="295">
        <v>3844837</v>
      </c>
      <c r="G142" s="295">
        <f>SUM(D142:F142)</f>
        <v>4334837</v>
      </c>
      <c r="I142" s="346"/>
    </row>
    <row r="143" spans="1:9" s="334" customFormat="1" x14ac:dyDescent="0.25">
      <c r="A143" s="291"/>
      <c r="B143" s="305"/>
      <c r="C143" s="306" t="s">
        <v>608</v>
      </c>
      <c r="D143" s="2"/>
      <c r="E143" s="554">
        <v>0</v>
      </c>
      <c r="F143" s="564">
        <v>9868106</v>
      </c>
      <c r="G143" s="295">
        <f>SUM(D143:F143)</f>
        <v>9868106</v>
      </c>
      <c r="I143" s="346"/>
    </row>
    <row r="144" spans="1:9" ht="13.8" x14ac:dyDescent="0.3">
      <c r="A144" s="325"/>
      <c r="B144" s="326" t="s">
        <v>25</v>
      </c>
      <c r="C144" s="327"/>
      <c r="D144" s="560">
        <f>SUM(D141:D143)</f>
        <v>490000</v>
      </c>
      <c r="E144" s="560">
        <f>SUM(E141:E143)</f>
        <v>0</v>
      </c>
      <c r="F144" s="560">
        <f>SUM(F141:F143)</f>
        <v>252448308</v>
      </c>
      <c r="G144" s="560">
        <f>SUM(G141:G143)</f>
        <v>252938308</v>
      </c>
    </row>
    <row r="145" spans="1:9" ht="13.8" x14ac:dyDescent="0.3">
      <c r="A145" s="291"/>
      <c r="B145" s="310"/>
      <c r="C145" s="300"/>
      <c r="D145" s="311"/>
      <c r="E145" s="311"/>
      <c r="F145" s="311"/>
      <c r="G145" s="311"/>
    </row>
    <row r="146" spans="1:9" ht="26.4" x14ac:dyDescent="0.3">
      <c r="A146" s="302">
        <v>6</v>
      </c>
      <c r="B146" s="303" t="s">
        <v>618</v>
      </c>
      <c r="C146" s="312" t="s">
        <v>619</v>
      </c>
      <c r="D146" s="311"/>
      <c r="E146" s="311"/>
      <c r="F146" s="311"/>
      <c r="G146" s="311"/>
      <c r="I146" s="236"/>
    </row>
    <row r="147" spans="1:9" ht="13.8" x14ac:dyDescent="0.3">
      <c r="A147" s="291"/>
      <c r="B147" s="304" t="s">
        <v>30</v>
      </c>
      <c r="C147" s="291"/>
      <c r="D147" s="311"/>
      <c r="E147" s="311"/>
      <c r="F147" s="311"/>
      <c r="G147" s="311"/>
      <c r="I147" s="236"/>
    </row>
    <row r="148" spans="1:9" x14ac:dyDescent="0.25">
      <c r="A148" s="291"/>
      <c r="B148" s="305" t="s">
        <v>603</v>
      </c>
      <c r="C148" s="306" t="s">
        <v>604</v>
      </c>
      <c r="D148" s="295">
        <v>32660675</v>
      </c>
      <c r="E148" s="295">
        <v>0</v>
      </c>
      <c r="F148" s="295">
        <v>0</v>
      </c>
      <c r="G148" s="295">
        <f>SUM(D148:F148)</f>
        <v>32660675</v>
      </c>
      <c r="I148" s="236"/>
    </row>
    <row r="149" spans="1:9" x14ac:dyDescent="0.25">
      <c r="A149" s="291"/>
      <c r="B149" s="305"/>
      <c r="C149" s="306" t="s">
        <v>605</v>
      </c>
      <c r="D149" s="295">
        <v>6226066</v>
      </c>
      <c r="E149" s="295">
        <v>0</v>
      </c>
      <c r="F149" s="295">
        <v>0</v>
      </c>
      <c r="G149" s="295">
        <f>SUM(D149:F149)</f>
        <v>6226066</v>
      </c>
    </row>
    <row r="150" spans="1:9" x14ac:dyDescent="0.25">
      <c r="A150" s="291"/>
      <c r="B150" s="305"/>
      <c r="C150" s="306" t="s">
        <v>606</v>
      </c>
      <c r="D150" s="295">
        <v>115477938</v>
      </c>
      <c r="E150" s="295">
        <v>0</v>
      </c>
      <c r="F150" s="295">
        <v>0</v>
      </c>
      <c r="G150" s="295">
        <f>SUM(D150:F150)</f>
        <v>115477938</v>
      </c>
    </row>
    <row r="151" spans="1:9" x14ac:dyDescent="0.25">
      <c r="A151" s="291"/>
      <c r="B151" s="305"/>
      <c r="C151" s="306" t="s">
        <v>607</v>
      </c>
      <c r="D151" s="295">
        <v>5959320</v>
      </c>
      <c r="E151" s="295">
        <v>0</v>
      </c>
      <c r="F151" s="295">
        <v>0</v>
      </c>
      <c r="G151" s="295">
        <f>SUM(D151:F151)</f>
        <v>5959320</v>
      </c>
    </row>
    <row r="152" spans="1:9" x14ac:dyDescent="0.25">
      <c r="A152" s="291"/>
      <c r="B152" s="305"/>
      <c r="C152" s="306" t="s">
        <v>622</v>
      </c>
      <c r="D152" s="295">
        <v>1032584</v>
      </c>
      <c r="E152" s="295">
        <v>0</v>
      </c>
      <c r="F152" s="295">
        <v>0</v>
      </c>
      <c r="G152" s="295">
        <f>SUM(D152:F152)</f>
        <v>1032584</v>
      </c>
    </row>
    <row r="153" spans="1:9" ht="13.8" x14ac:dyDescent="0.3">
      <c r="A153" s="309"/>
      <c r="B153" s="308" t="s">
        <v>25</v>
      </c>
      <c r="C153" s="332"/>
      <c r="D153" s="311">
        <f>SUM(D148:D152)</f>
        <v>161356583</v>
      </c>
      <c r="E153" s="311">
        <f>SUM(E148:E152)</f>
        <v>0</v>
      </c>
      <c r="F153" s="311">
        <f>SUM(F148:F152)</f>
        <v>0</v>
      </c>
      <c r="G153" s="311">
        <f>SUM(G148:G152)</f>
        <v>161356583</v>
      </c>
    </row>
    <row r="154" spans="1:9" ht="13.8" x14ac:dyDescent="0.3">
      <c r="A154" s="291"/>
      <c r="B154" s="310"/>
      <c r="C154" s="300"/>
      <c r="D154" s="311"/>
      <c r="E154" s="311"/>
      <c r="F154" s="311"/>
      <c r="G154" s="311"/>
    </row>
    <row r="155" spans="1:9" ht="13.8" x14ac:dyDescent="0.25">
      <c r="A155" s="302">
        <v>7</v>
      </c>
      <c r="B155" s="303" t="s">
        <v>583</v>
      </c>
      <c r="C155" s="312" t="s">
        <v>584</v>
      </c>
      <c r="D155" s="300"/>
      <c r="E155" s="300"/>
      <c r="F155" s="300"/>
      <c r="G155" s="301"/>
      <c r="I155" s="338"/>
    </row>
    <row r="156" spans="1:9" ht="13.8" x14ac:dyDescent="0.25">
      <c r="A156" s="299"/>
      <c r="B156" s="304" t="s">
        <v>30</v>
      </c>
      <c r="C156" s="300"/>
      <c r="D156" s="300"/>
      <c r="E156" s="300"/>
      <c r="F156" s="300"/>
      <c r="G156" s="301"/>
      <c r="I156" s="338"/>
    </row>
    <row r="157" spans="1:9" x14ac:dyDescent="0.25">
      <c r="A157" s="291"/>
      <c r="B157" s="305" t="s">
        <v>611</v>
      </c>
      <c r="C157" s="306" t="s">
        <v>606</v>
      </c>
      <c r="D157" s="295">
        <v>996750</v>
      </c>
      <c r="E157" s="295">
        <v>2167500</v>
      </c>
      <c r="F157" s="295">
        <v>6350</v>
      </c>
      <c r="G157" s="295">
        <f>SUM(D157:F157)</f>
        <v>3170600</v>
      </c>
      <c r="I157" s="338"/>
    </row>
    <row r="158" spans="1:9" ht="26.4" x14ac:dyDescent="0.25">
      <c r="A158" s="302"/>
      <c r="B158" s="303"/>
      <c r="C158" s="335" t="s">
        <v>610</v>
      </c>
      <c r="D158" s="295">
        <v>40374151</v>
      </c>
      <c r="E158" s="295">
        <v>106387549</v>
      </c>
      <c r="F158" s="295"/>
      <c r="G158" s="295">
        <f>SUM(D158:F158)</f>
        <v>146761700</v>
      </c>
      <c r="I158" s="344"/>
    </row>
    <row r="159" spans="1:9" ht="13.8" x14ac:dyDescent="0.3">
      <c r="A159" s="315"/>
      <c r="B159" s="316" t="s">
        <v>25</v>
      </c>
      <c r="C159" s="332"/>
      <c r="D159" s="553">
        <f>SUM(D157:D158)</f>
        <v>41370901</v>
      </c>
      <c r="E159" s="553">
        <f>SUM(E157:E158)</f>
        <v>108555049</v>
      </c>
      <c r="F159" s="553">
        <f>SUM(F157:F158)</f>
        <v>6350</v>
      </c>
      <c r="G159" s="553">
        <f>SUM(G157:G158)</f>
        <v>149932300</v>
      </c>
    </row>
    <row r="160" spans="1:9" ht="13.8" x14ac:dyDescent="0.3">
      <c r="B160" s="317"/>
      <c r="C160" s="333"/>
      <c r="D160" s="311"/>
      <c r="E160" s="311"/>
      <c r="F160" s="311"/>
      <c r="G160" s="311"/>
    </row>
    <row r="161" spans="1:12" ht="26.4" x14ac:dyDescent="0.3">
      <c r="A161" s="302">
        <v>8</v>
      </c>
      <c r="B161" s="303" t="s">
        <v>587</v>
      </c>
      <c r="C161" s="312" t="s">
        <v>588</v>
      </c>
      <c r="D161" s="311"/>
      <c r="E161" s="311"/>
      <c r="F161" s="311"/>
      <c r="G161" s="331"/>
      <c r="H161" s="311"/>
      <c r="I161" s="338"/>
      <c r="J161" s="311"/>
      <c r="K161" s="311"/>
      <c r="L161" s="331"/>
    </row>
    <row r="162" spans="1:12" x14ac:dyDescent="0.25">
      <c r="A162" s="291"/>
      <c r="B162" s="304" t="s">
        <v>30</v>
      </c>
      <c r="C162" s="291"/>
      <c r="D162" s="295"/>
      <c r="E162" s="295"/>
      <c r="F162" s="295"/>
      <c r="G162" s="295"/>
      <c r="H162" s="295"/>
      <c r="I162" s="341"/>
      <c r="J162" s="295"/>
      <c r="K162" s="295"/>
      <c r="L162" s="295"/>
    </row>
    <row r="163" spans="1:12" x14ac:dyDescent="0.25">
      <c r="A163" s="291"/>
      <c r="B163" s="305" t="s">
        <v>603</v>
      </c>
      <c r="C163" s="306" t="s">
        <v>606</v>
      </c>
      <c r="D163" s="295">
        <v>1854840</v>
      </c>
      <c r="E163" s="295"/>
      <c r="F163" s="295">
        <v>2493600</v>
      </c>
      <c r="G163" s="295">
        <f>SUM(D163:F163)</f>
        <v>4348440</v>
      </c>
      <c r="I163" s="344"/>
    </row>
    <row r="164" spans="1:12" ht="26.4" x14ac:dyDescent="0.25">
      <c r="A164" s="291"/>
      <c r="B164" s="305"/>
      <c r="C164" s="335" t="s">
        <v>610</v>
      </c>
      <c r="D164" s="295">
        <v>88567802</v>
      </c>
      <c r="E164" s="295">
        <v>288452990</v>
      </c>
      <c r="F164" s="295">
        <f>20442572+40796611+8421825+16297132+18834938+38098350-972371</f>
        <v>141919057</v>
      </c>
      <c r="G164" s="295">
        <f>SUM(D164:F164)</f>
        <v>518939849</v>
      </c>
      <c r="I164" s="344"/>
    </row>
    <row r="165" spans="1:12" ht="13.8" x14ac:dyDescent="0.3">
      <c r="A165" s="309"/>
      <c r="B165" s="308" t="s">
        <v>25</v>
      </c>
      <c r="C165" s="332"/>
      <c r="D165" s="553">
        <f>SUM(D163:D164)</f>
        <v>90422642</v>
      </c>
      <c r="E165" s="553">
        <f>SUM(E163:E164)</f>
        <v>288452990</v>
      </c>
      <c r="F165" s="553">
        <f>SUM(F163:F164)</f>
        <v>144412657</v>
      </c>
      <c r="G165" s="553">
        <f>SUM(G163:G164)</f>
        <v>523288289</v>
      </c>
    </row>
    <row r="166" spans="1:12" ht="13.8" x14ac:dyDescent="0.3">
      <c r="B166" s="317"/>
      <c r="C166" s="300"/>
      <c r="D166" s="300"/>
      <c r="E166" s="300"/>
      <c r="F166" s="300"/>
      <c r="G166" s="301"/>
    </row>
    <row r="167" spans="1:12" ht="39.6" x14ac:dyDescent="0.25">
      <c r="A167" s="302">
        <v>9</v>
      </c>
      <c r="B167" s="320" t="s">
        <v>589</v>
      </c>
      <c r="C167" s="312" t="s">
        <v>590</v>
      </c>
      <c r="D167" s="300"/>
      <c r="E167" s="300"/>
      <c r="F167" s="300"/>
      <c r="G167" s="301"/>
      <c r="I167" s="338"/>
      <c r="J167" s="300"/>
      <c r="K167" s="300"/>
      <c r="L167" s="301"/>
    </row>
    <row r="168" spans="1:12" ht="13.8" x14ac:dyDescent="0.25">
      <c r="A168" s="321"/>
      <c r="B168" s="323" t="s">
        <v>30</v>
      </c>
      <c r="C168" s="312"/>
      <c r="D168" s="300"/>
      <c r="E168" s="300"/>
      <c r="F168" s="300"/>
      <c r="G168" s="301"/>
      <c r="I168" s="298"/>
      <c r="J168" s="300"/>
      <c r="K168" s="300"/>
      <c r="L168" s="301"/>
    </row>
    <row r="169" spans="1:12" x14ac:dyDescent="0.25">
      <c r="B169" s="305" t="s">
        <v>611</v>
      </c>
      <c r="C169" s="306" t="s">
        <v>606</v>
      </c>
      <c r="D169" s="295">
        <v>2014396</v>
      </c>
      <c r="E169" s="295">
        <v>75000</v>
      </c>
      <c r="F169" s="295">
        <f>2514600+406350</f>
        <v>2920950</v>
      </c>
      <c r="G169" s="295">
        <f>SUM(D169:F169)</f>
        <v>5010346</v>
      </c>
      <c r="I169" s="344"/>
    </row>
    <row r="170" spans="1:12" ht="26.4" x14ac:dyDescent="0.25">
      <c r="B170" s="303"/>
      <c r="C170" s="335" t="s">
        <v>610</v>
      </c>
      <c r="D170" s="295">
        <v>60888710</v>
      </c>
      <c r="E170" s="295">
        <f>120022929+28642574</f>
        <v>148665503</v>
      </c>
      <c r="F170" s="295">
        <v>75928493</v>
      </c>
      <c r="G170" s="295">
        <f>SUM(D170:F170)</f>
        <v>285482706</v>
      </c>
      <c r="I170" s="344"/>
    </row>
    <row r="171" spans="1:12" x14ac:dyDescent="0.25">
      <c r="B171" s="303"/>
      <c r="C171" s="335" t="s">
        <v>612</v>
      </c>
      <c r="D171" s="295">
        <v>15737360</v>
      </c>
      <c r="E171" s="295"/>
      <c r="F171" s="295"/>
      <c r="G171" s="295">
        <f>SUM(D171:F171)</f>
        <v>15737360</v>
      </c>
      <c r="I171" s="344"/>
    </row>
    <row r="172" spans="1:12" ht="12.75" customHeight="1" x14ac:dyDescent="0.25">
      <c r="B172" s="324"/>
      <c r="C172" s="306" t="s">
        <v>608</v>
      </c>
      <c r="D172" s="554">
        <v>0</v>
      </c>
      <c r="E172" s="295"/>
      <c r="F172" s="295"/>
      <c r="G172" s="295">
        <f>SUM(D172:F172)</f>
        <v>0</v>
      </c>
      <c r="I172" s="344"/>
    </row>
    <row r="173" spans="1:12" s="288" customFormat="1" ht="13.8" x14ac:dyDescent="0.3">
      <c r="A173" s="336"/>
      <c r="B173" s="316" t="s">
        <v>25</v>
      </c>
      <c r="C173" s="332"/>
      <c r="D173" s="553">
        <f>SUM(D169:D172)</f>
        <v>78640466</v>
      </c>
      <c r="E173" s="553">
        <f>SUM(E169:E172)</f>
        <v>148740503</v>
      </c>
      <c r="F173" s="553">
        <f>SUM(F169:F172)</f>
        <v>78849443</v>
      </c>
      <c r="G173" s="553">
        <f>SUM(G169:G172)</f>
        <v>306230412</v>
      </c>
      <c r="I173" s="345"/>
    </row>
    <row r="174" spans="1:12" s="288" customFormat="1" ht="13.8" x14ac:dyDescent="0.3">
      <c r="A174" s="300"/>
      <c r="B174" s="310"/>
      <c r="C174" s="333"/>
      <c r="D174" s="311"/>
      <c r="E174" s="311"/>
      <c r="F174" s="311"/>
      <c r="G174" s="311"/>
      <c r="I174" s="345"/>
    </row>
    <row r="175" spans="1:12" s="288" customFormat="1" ht="13.8" x14ac:dyDescent="0.25">
      <c r="A175" s="291">
        <v>10</v>
      </c>
      <c r="B175" s="303" t="s">
        <v>591</v>
      </c>
      <c r="C175" s="312" t="s">
        <v>592</v>
      </c>
      <c r="D175" s="300"/>
      <c r="E175" s="300"/>
      <c r="F175" s="300"/>
      <c r="G175" s="301"/>
      <c r="I175" s="338"/>
    </row>
    <row r="176" spans="1:12" s="288" customFormat="1" ht="13.8" x14ac:dyDescent="0.25">
      <c r="A176" s="291"/>
      <c r="B176" s="323" t="s">
        <v>30</v>
      </c>
      <c r="C176" s="312"/>
      <c r="D176" s="300"/>
      <c r="E176" s="300"/>
      <c r="F176" s="300"/>
      <c r="G176" s="301"/>
      <c r="I176" s="236"/>
    </row>
    <row r="177" spans="1:9" s="288" customFormat="1" x14ac:dyDescent="0.25">
      <c r="A177" s="291"/>
      <c r="B177" s="305" t="s">
        <v>611</v>
      </c>
      <c r="C177" s="306" t="s">
        <v>604</v>
      </c>
      <c r="D177" s="295">
        <v>0</v>
      </c>
      <c r="E177" s="295"/>
      <c r="F177" s="295">
        <v>2845167</v>
      </c>
      <c r="G177" s="295">
        <f>SUM(D177:F177)</f>
        <v>2845167</v>
      </c>
      <c r="I177" s="338"/>
    </row>
    <row r="178" spans="1:9" s="288" customFormat="1" ht="13.8" x14ac:dyDescent="0.3">
      <c r="A178" s="291"/>
      <c r="B178" s="310"/>
      <c r="C178" s="306" t="s">
        <v>605</v>
      </c>
      <c r="D178" s="295">
        <v>0</v>
      </c>
      <c r="E178" s="295"/>
      <c r="F178" s="295">
        <v>554814</v>
      </c>
      <c r="G178" s="295">
        <f>SUM(D178:F178)</f>
        <v>554814</v>
      </c>
      <c r="I178" s="345"/>
    </row>
    <row r="179" spans="1:9" s="288" customFormat="1" ht="13.8" x14ac:dyDescent="0.3">
      <c r="A179" s="291"/>
      <c r="B179" s="310"/>
      <c r="C179" s="306" t="s">
        <v>606</v>
      </c>
      <c r="D179" s="295">
        <v>0</v>
      </c>
      <c r="E179" s="295"/>
      <c r="F179" s="295">
        <v>2537607</v>
      </c>
      <c r="G179" s="295">
        <f>SUM(D179:F179)</f>
        <v>2537607</v>
      </c>
      <c r="I179" s="345"/>
    </row>
    <row r="180" spans="1:9" s="288" customFormat="1" ht="26.4" x14ac:dyDescent="0.3">
      <c r="A180" s="291"/>
      <c r="B180" s="310"/>
      <c r="C180" s="335" t="s">
        <v>610</v>
      </c>
      <c r="D180" s="295">
        <v>8576498</v>
      </c>
      <c r="E180" s="295">
        <v>0</v>
      </c>
      <c r="F180" s="295">
        <v>117562393</v>
      </c>
      <c r="G180" s="295">
        <f>SUM(D180:F180)</f>
        <v>126138891</v>
      </c>
      <c r="I180" s="345"/>
    </row>
    <row r="181" spans="1:9" s="288" customFormat="1" x14ac:dyDescent="0.25">
      <c r="A181" s="291"/>
      <c r="B181" s="324"/>
      <c r="C181" s="306" t="s">
        <v>608</v>
      </c>
      <c r="D181" s="295"/>
      <c r="E181" s="295"/>
      <c r="F181" s="295">
        <v>5000000</v>
      </c>
      <c r="G181" s="295">
        <f>SUM(D181:F181)</f>
        <v>5000000</v>
      </c>
      <c r="I181" s="345"/>
    </row>
    <row r="182" spans="1:9" s="288" customFormat="1" ht="13.8" x14ac:dyDescent="0.3">
      <c r="A182" s="307"/>
      <c r="B182" s="316" t="s">
        <v>25</v>
      </c>
      <c r="C182" s="332"/>
      <c r="D182" s="553">
        <f>SUM(D177:D181)</f>
        <v>8576498</v>
      </c>
      <c r="E182" s="553">
        <f>SUM(E177:E181)</f>
        <v>0</v>
      </c>
      <c r="F182" s="553">
        <f>SUM(F177:F181)</f>
        <v>128499981</v>
      </c>
      <c r="G182" s="553">
        <f>SUM(G177:G181)</f>
        <v>137076479</v>
      </c>
      <c r="I182" s="345"/>
    </row>
    <row r="183" spans="1:9" s="288" customFormat="1" ht="13.8" x14ac:dyDescent="0.3">
      <c r="A183" s="291"/>
      <c r="B183" s="310"/>
      <c r="C183" s="333"/>
      <c r="D183" s="311"/>
      <c r="E183" s="311"/>
      <c r="F183" s="311"/>
      <c r="G183" s="311"/>
      <c r="I183" s="345"/>
    </row>
    <row r="184" spans="1:9" s="288" customFormat="1" ht="50.25" customHeight="1" x14ac:dyDescent="0.3">
      <c r="A184" s="291">
        <v>11</v>
      </c>
      <c r="B184" s="303" t="s">
        <v>620</v>
      </c>
      <c r="C184" s="618" t="s">
        <v>621</v>
      </c>
      <c r="D184" s="618"/>
      <c r="E184" s="311"/>
      <c r="F184" s="311"/>
      <c r="G184" s="311"/>
      <c r="I184" s="338"/>
    </row>
    <row r="185" spans="1:9" s="288" customFormat="1" ht="13.8" x14ac:dyDescent="0.3">
      <c r="A185" s="300"/>
      <c r="B185" s="323" t="s">
        <v>30</v>
      </c>
      <c r="C185" s="312"/>
      <c r="D185" s="311"/>
      <c r="E185" s="311"/>
      <c r="F185" s="311"/>
      <c r="G185" s="311"/>
      <c r="I185" s="338"/>
    </row>
    <row r="186" spans="1:9" s="288" customFormat="1" ht="13.8" x14ac:dyDescent="0.3">
      <c r="A186" s="300"/>
      <c r="B186" s="305" t="s">
        <v>611</v>
      </c>
      <c r="C186" s="306"/>
      <c r="D186" s="311"/>
      <c r="E186" s="311"/>
      <c r="F186" s="311"/>
      <c r="G186" s="311"/>
      <c r="I186" s="338"/>
    </row>
    <row r="187" spans="1:9" s="288" customFormat="1" ht="13.8" x14ac:dyDescent="0.3">
      <c r="A187" s="300"/>
      <c r="B187" s="310"/>
      <c r="C187" s="306" t="s">
        <v>606</v>
      </c>
      <c r="D187" s="295">
        <v>1106377</v>
      </c>
      <c r="E187" s="295">
        <v>3742483</v>
      </c>
      <c r="F187" s="295">
        <v>0</v>
      </c>
      <c r="G187" s="295">
        <f>SUM(D187:F187)</f>
        <v>4848860</v>
      </c>
      <c r="I187" s="345"/>
    </row>
    <row r="188" spans="1:9" s="288" customFormat="1" ht="13.8" x14ac:dyDescent="0.3">
      <c r="A188" s="309"/>
      <c r="B188" s="316" t="s">
        <v>25</v>
      </c>
      <c r="C188" s="332"/>
      <c r="D188" s="553">
        <f>SUM(D187)</f>
        <v>1106377</v>
      </c>
      <c r="E188" s="553">
        <f>SUM(E187)</f>
        <v>3742483</v>
      </c>
      <c r="F188" s="553">
        <f>SUM(F187)</f>
        <v>0</v>
      </c>
      <c r="G188" s="553">
        <f>SUM(G187)</f>
        <v>4848860</v>
      </c>
      <c r="I188" s="345"/>
    </row>
    <row r="189" spans="1:9" s="288" customFormat="1" ht="13.8" x14ac:dyDescent="0.3">
      <c r="A189" s="291"/>
      <c r="B189" s="310"/>
      <c r="C189" s="333"/>
      <c r="D189" s="311"/>
      <c r="E189" s="311"/>
      <c r="F189" s="311"/>
      <c r="G189" s="311"/>
      <c r="I189" s="345"/>
    </row>
    <row r="190" spans="1:9" s="288" customFormat="1" ht="26.4" x14ac:dyDescent="0.3">
      <c r="A190" s="302">
        <v>12</v>
      </c>
      <c r="B190" s="303" t="s">
        <v>593</v>
      </c>
      <c r="C190" s="312" t="s">
        <v>594</v>
      </c>
      <c r="D190" s="311"/>
      <c r="E190" s="311"/>
      <c r="F190" s="311"/>
      <c r="G190" s="331"/>
      <c r="I190" s="338"/>
    </row>
    <row r="191" spans="1:9" s="288" customFormat="1" x14ac:dyDescent="0.25">
      <c r="A191" s="291"/>
      <c r="B191" s="304" t="s">
        <v>30</v>
      </c>
      <c r="C191" s="291"/>
      <c r="D191" s="295"/>
      <c r="E191" s="295"/>
      <c r="F191" s="295"/>
      <c r="G191" s="295"/>
      <c r="I191" s="345"/>
    </row>
    <row r="192" spans="1:9" s="288" customFormat="1" x14ac:dyDescent="0.25">
      <c r="A192" s="291"/>
      <c r="B192" s="305" t="s">
        <v>603</v>
      </c>
      <c r="C192" s="306" t="s">
        <v>606</v>
      </c>
      <c r="D192" s="295"/>
      <c r="E192" s="295">
        <v>0</v>
      </c>
      <c r="F192" s="295"/>
      <c r="G192" s="295">
        <f>SUM(D192:E192)</f>
        <v>0</v>
      </c>
      <c r="I192" s="345"/>
    </row>
    <row r="193" spans="1:12" s="288" customFormat="1" ht="26.4" x14ac:dyDescent="0.25">
      <c r="A193" s="291"/>
      <c r="B193" s="305"/>
      <c r="C193" s="337" t="s">
        <v>610</v>
      </c>
      <c r="D193" s="295"/>
      <c r="E193" s="295">
        <v>128616642</v>
      </c>
      <c r="F193" s="295"/>
      <c r="G193" s="295">
        <f>SUM(D193:E193)</f>
        <v>128616642</v>
      </c>
      <c r="I193" s="345"/>
    </row>
    <row r="194" spans="1:12" s="288" customFormat="1" ht="13.8" x14ac:dyDescent="0.3">
      <c r="A194" s="325"/>
      <c r="B194" s="326" t="s">
        <v>25</v>
      </c>
      <c r="C194" s="327"/>
      <c r="D194" s="560">
        <f>SUM(D192:D193)</f>
        <v>0</v>
      </c>
      <c r="E194" s="560">
        <f>SUM(E192:E193)</f>
        <v>128616642</v>
      </c>
      <c r="F194" s="560"/>
      <c r="G194" s="560">
        <f>SUM(G192:G193)</f>
        <v>128616642</v>
      </c>
      <c r="I194" s="345"/>
    </row>
    <row r="195" spans="1:12" s="288" customFormat="1" ht="13.8" x14ac:dyDescent="0.3">
      <c r="A195" s="291"/>
      <c r="B195" s="310"/>
      <c r="C195" s="300"/>
      <c r="D195" s="311"/>
      <c r="E195" s="311"/>
      <c r="F195" s="311"/>
      <c r="G195" s="311"/>
      <c r="H195" s="311"/>
      <c r="I195" s="342"/>
      <c r="J195" s="311"/>
      <c r="K195" s="311"/>
      <c r="L195" s="311"/>
    </row>
    <row r="196" spans="1:12" s="288" customFormat="1" ht="26.4" x14ac:dyDescent="0.3">
      <c r="A196" s="302">
        <v>13</v>
      </c>
      <c r="B196" s="303" t="s">
        <v>595</v>
      </c>
      <c r="C196" s="312" t="s">
        <v>596</v>
      </c>
      <c r="D196" s="311"/>
      <c r="E196" s="311"/>
      <c r="F196" s="311"/>
      <c r="G196" s="331"/>
      <c r="H196" s="311"/>
      <c r="I196" s="338"/>
      <c r="J196" s="311"/>
      <c r="K196" s="311"/>
      <c r="L196" s="331"/>
    </row>
    <row r="197" spans="1:12" s="288" customFormat="1" x14ac:dyDescent="0.25">
      <c r="A197" s="291"/>
      <c r="B197" s="304" t="s">
        <v>30</v>
      </c>
      <c r="C197" s="2"/>
      <c r="D197" s="2"/>
      <c r="E197" s="2"/>
      <c r="F197" s="2"/>
      <c r="G197" s="2"/>
      <c r="H197" s="2"/>
      <c r="I197" s="339"/>
      <c r="J197" s="2"/>
      <c r="K197" s="2"/>
      <c r="L197" s="2"/>
    </row>
    <row r="198" spans="1:12" s="288" customFormat="1" x14ac:dyDescent="0.25">
      <c r="A198" s="291"/>
      <c r="B198" s="305" t="s">
        <v>603</v>
      </c>
      <c r="C198" s="291" t="s">
        <v>606</v>
      </c>
      <c r="D198" s="295">
        <v>0</v>
      </c>
      <c r="E198" s="295">
        <v>2265000</v>
      </c>
      <c r="F198" s="295">
        <v>19469000</v>
      </c>
      <c r="G198" s="295">
        <f>SUM(D198:F198)</f>
        <v>21734000</v>
      </c>
      <c r="I198" s="345"/>
      <c r="K198" s="349"/>
    </row>
    <row r="199" spans="1:12" s="288" customFormat="1" ht="26.4" x14ac:dyDescent="0.25">
      <c r="A199" s="291"/>
      <c r="B199" s="305"/>
      <c r="C199" s="335" t="s">
        <v>610</v>
      </c>
      <c r="D199" s="295"/>
      <c r="E199" s="295">
        <v>2184400</v>
      </c>
      <c r="F199" s="295">
        <v>363781599</v>
      </c>
      <c r="G199" s="295">
        <f>SUM(D199:F199)</f>
        <v>365965999</v>
      </c>
      <c r="I199" s="345"/>
      <c r="K199" s="349"/>
    </row>
    <row r="200" spans="1:12" s="288" customFormat="1" ht="13.8" x14ac:dyDescent="0.3">
      <c r="A200" s="325"/>
      <c r="B200" s="326" t="s">
        <v>25</v>
      </c>
      <c r="C200" s="327"/>
      <c r="D200" s="560">
        <f>SUM(D198:D199)</f>
        <v>0</v>
      </c>
      <c r="E200" s="560">
        <f>SUM(E198:E199)</f>
        <v>4449400</v>
      </c>
      <c r="F200" s="560">
        <f>SUM(F198:F199)</f>
        <v>383250599</v>
      </c>
      <c r="G200" s="560">
        <f>SUM(G198:G199)</f>
        <v>387699999</v>
      </c>
      <c r="I200" s="345"/>
    </row>
    <row r="201" spans="1:12" s="288" customFormat="1" ht="13.8" x14ac:dyDescent="0.3">
      <c r="A201" s="291"/>
      <c r="B201" s="310"/>
      <c r="C201" s="300"/>
      <c r="D201" s="311"/>
      <c r="E201" s="311"/>
      <c r="F201" s="311"/>
      <c r="G201" s="311"/>
      <c r="I201" s="345"/>
    </row>
    <row r="202" spans="1:12" s="288" customFormat="1" ht="31.5" customHeight="1" x14ac:dyDescent="0.3">
      <c r="A202" s="302">
        <v>14</v>
      </c>
      <c r="B202" s="303" t="s">
        <v>597</v>
      </c>
      <c r="C202" s="312" t="s">
        <v>598</v>
      </c>
      <c r="D202" s="311"/>
      <c r="E202" s="311"/>
      <c r="F202" s="311"/>
      <c r="G202" s="331"/>
      <c r="I202" s="348"/>
    </row>
    <row r="203" spans="1:12" s="288" customFormat="1" x14ac:dyDescent="0.25">
      <c r="A203" s="291"/>
      <c r="B203" s="304" t="s">
        <v>30</v>
      </c>
      <c r="C203" s="2"/>
      <c r="D203" s="2"/>
      <c r="E203" s="2"/>
      <c r="F203" s="2"/>
      <c r="G203" s="2"/>
      <c r="I203" s="345"/>
    </row>
    <row r="204" spans="1:12" s="288" customFormat="1" x14ac:dyDescent="0.25">
      <c r="A204" s="291"/>
      <c r="B204" s="305" t="s">
        <v>603</v>
      </c>
      <c r="C204" s="291" t="s">
        <v>606</v>
      </c>
      <c r="D204" s="295">
        <v>0</v>
      </c>
      <c r="E204" s="295">
        <v>2265000</v>
      </c>
      <c r="F204" s="295">
        <v>19469000</v>
      </c>
      <c r="G204" s="295">
        <f>SUM(D204:F204)</f>
        <v>21734000</v>
      </c>
      <c r="I204" s="345"/>
      <c r="J204" s="295"/>
      <c r="K204" s="349"/>
    </row>
    <row r="205" spans="1:12" s="288" customFormat="1" ht="26.4" x14ac:dyDescent="0.25">
      <c r="A205" s="291"/>
      <c r="B205" s="305"/>
      <c r="C205" s="335" t="s">
        <v>610</v>
      </c>
      <c r="D205" s="295"/>
      <c r="E205" s="295">
        <v>2641600</v>
      </c>
      <c r="F205" s="295">
        <v>363324399</v>
      </c>
      <c r="G205" s="295">
        <f>SUM(D205:F205)</f>
        <v>365965999</v>
      </c>
      <c r="I205" s="345"/>
      <c r="J205" s="295"/>
      <c r="K205" s="349"/>
    </row>
    <row r="206" spans="1:12" s="288" customFormat="1" ht="13.8" x14ac:dyDescent="0.3">
      <c r="A206" s="325"/>
      <c r="B206" s="326" t="s">
        <v>25</v>
      </c>
      <c r="C206" s="327"/>
      <c r="D206" s="560">
        <f>SUM(D204:D205)</f>
        <v>0</v>
      </c>
      <c r="E206" s="560">
        <v>4292600</v>
      </c>
      <c r="F206" s="560">
        <v>383407399</v>
      </c>
      <c r="G206" s="560">
        <f>SUM(G204:G205)</f>
        <v>387699999</v>
      </c>
      <c r="I206" s="345"/>
    </row>
    <row r="207" spans="1:12" s="288" customFormat="1" ht="13.8" x14ac:dyDescent="0.3">
      <c r="A207" s="291"/>
      <c r="B207" s="310"/>
      <c r="C207" s="300"/>
      <c r="D207" s="311"/>
      <c r="E207" s="311"/>
      <c r="F207" s="311"/>
      <c r="G207" s="311"/>
      <c r="I207" s="345"/>
    </row>
    <row r="208" spans="1:12" s="288" customFormat="1" ht="26.4" x14ac:dyDescent="0.3">
      <c r="A208" s="302">
        <v>15</v>
      </c>
      <c r="B208" s="303" t="s">
        <v>599</v>
      </c>
      <c r="C208" s="312" t="s">
        <v>600</v>
      </c>
      <c r="D208" s="311"/>
      <c r="E208" s="311"/>
      <c r="F208" s="311"/>
      <c r="G208" s="331"/>
      <c r="I208" s="348"/>
    </row>
    <row r="209" spans="1:11" s="288" customFormat="1" x14ac:dyDescent="0.25">
      <c r="A209" s="291"/>
      <c r="B209" s="304" t="s">
        <v>30</v>
      </c>
      <c r="C209" s="2"/>
      <c r="D209" s="2"/>
      <c r="E209" s="2"/>
      <c r="F209" s="2"/>
      <c r="G209" s="2"/>
      <c r="I209" s="345"/>
    </row>
    <row r="210" spans="1:11" s="288" customFormat="1" x14ac:dyDescent="0.25">
      <c r="A210" s="291"/>
      <c r="B210" s="305" t="s">
        <v>603</v>
      </c>
      <c r="C210" s="291" t="s">
        <v>606</v>
      </c>
      <c r="D210" s="295">
        <v>0</v>
      </c>
      <c r="E210" s="295">
        <v>2265000</v>
      </c>
      <c r="F210" s="295">
        <v>22009000</v>
      </c>
      <c r="G210" s="295">
        <f>SUM(D210:F210)</f>
        <v>24274000</v>
      </c>
      <c r="I210" s="345"/>
      <c r="K210" s="349"/>
    </row>
    <row r="211" spans="1:11" s="288" customFormat="1" ht="26.4" x14ac:dyDescent="0.25">
      <c r="A211" s="291"/>
      <c r="B211" s="305"/>
      <c r="C211" s="335" t="s">
        <v>610</v>
      </c>
      <c r="D211" s="295"/>
      <c r="E211" s="295">
        <v>3556000</v>
      </c>
      <c r="F211" s="295">
        <v>359869999</v>
      </c>
      <c r="G211" s="295">
        <f>SUM(D211:F211)</f>
        <v>363425999</v>
      </c>
      <c r="I211" s="345"/>
      <c r="K211" s="349"/>
    </row>
    <row r="212" spans="1:11" s="288" customFormat="1" ht="13.8" x14ac:dyDescent="0.3">
      <c r="A212" s="325"/>
      <c r="B212" s="326" t="s">
        <v>25</v>
      </c>
      <c r="C212" s="327"/>
      <c r="D212" s="560">
        <f>SUM(D210:D211)</f>
        <v>0</v>
      </c>
      <c r="E212" s="560">
        <f>SUM(E210:E211)</f>
        <v>5821000</v>
      </c>
      <c r="F212" s="560">
        <f>SUM(F210:F211)</f>
        <v>381878999</v>
      </c>
      <c r="G212" s="560">
        <f>SUM(G210:G211)</f>
        <v>387699999</v>
      </c>
      <c r="I212" s="345"/>
    </row>
    <row r="213" spans="1:11" s="288" customFormat="1" ht="13.8" x14ac:dyDescent="0.3">
      <c r="A213" s="291"/>
      <c r="B213" s="293"/>
      <c r="C213" s="333"/>
      <c r="D213" s="311"/>
      <c r="E213" s="311"/>
      <c r="F213" s="311"/>
      <c r="G213" s="311"/>
      <c r="I213" s="345"/>
    </row>
    <row r="214" spans="1:11" ht="15.6" x14ac:dyDescent="0.3">
      <c r="A214" s="614" t="s">
        <v>613</v>
      </c>
      <c r="B214" s="614"/>
      <c r="C214" s="614"/>
      <c r="D214" s="561">
        <f>D120+D129+D137+D144+D159+D165+D173+D182+D194+D200+D206+D212+D107+D153+D188</f>
        <v>507069565</v>
      </c>
      <c r="E214" s="561">
        <f>E120+E129+E137+E144+E159+E165+E173+E182+E194+E200+E206+E212+E107+E153+E188</f>
        <v>949986900</v>
      </c>
      <c r="F214" s="561">
        <f>F120+F129+F137+F144+F159+F165+F173+F182+F194+F200+F206+F212+F107+F153+F188</f>
        <v>1755801772</v>
      </c>
      <c r="G214" s="561">
        <f>G120+G129+G137+G144+G159+G165+G173+G182+G194+G200+G206+G212+G107+G153+G188</f>
        <v>3212858237</v>
      </c>
    </row>
    <row r="215" spans="1:11" x14ac:dyDescent="0.25">
      <c r="A215" s="291"/>
      <c r="B215" s="330"/>
      <c r="C215" s="291"/>
      <c r="D215" s="295"/>
      <c r="E215" s="295"/>
      <c r="F215" s="295"/>
      <c r="G215" s="295"/>
    </row>
    <row r="216" spans="1:11" x14ac:dyDescent="0.25">
      <c r="A216" s="291"/>
      <c r="B216" s="330"/>
      <c r="C216" s="291"/>
      <c r="D216" s="295"/>
      <c r="E216" s="295"/>
      <c r="F216" s="295"/>
      <c r="G216" s="295"/>
    </row>
    <row r="217" spans="1:11" x14ac:dyDescent="0.25">
      <c r="A217" s="291"/>
      <c r="B217" s="330"/>
      <c r="C217" s="291"/>
      <c r="D217" s="295"/>
      <c r="E217" s="295"/>
      <c r="F217" s="295"/>
      <c r="G217" s="295"/>
    </row>
  </sheetData>
  <mergeCells count="14">
    <mergeCell ref="A214:C214"/>
    <mergeCell ref="B97:C97"/>
    <mergeCell ref="A99:G99"/>
    <mergeCell ref="A100:G100"/>
    <mergeCell ref="A3:G3"/>
    <mergeCell ref="A5:G5"/>
    <mergeCell ref="C22:D22"/>
    <mergeCell ref="C16:D16"/>
    <mergeCell ref="C28:D28"/>
    <mergeCell ref="C71:D71"/>
    <mergeCell ref="C112:D112"/>
    <mergeCell ref="C122:D122"/>
    <mergeCell ref="C131:D131"/>
    <mergeCell ref="C184:D184"/>
  </mergeCells>
  <pageMargins left="1" right="1" top="1" bottom="1" header="0.5" footer="0.5"/>
  <pageSetup paperSize="9" scale="93" fitToHeight="0" orientation="landscape" r:id="rId1"/>
  <rowBreaks count="6" manualBreakCount="6">
    <brk id="33" max="6" man="1"/>
    <brk id="63" max="6" man="1"/>
    <brk id="97" max="7" man="1"/>
    <brk id="130" max="6" man="1"/>
    <brk id="165" max="6" man="1"/>
    <brk id="195"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45918-EC56-4804-8B4C-F887EF828DBF}">
  <dimension ref="A1:C26"/>
  <sheetViews>
    <sheetView tabSelected="1" workbookViewId="0">
      <pane ySplit="4" topLeftCell="A20" activePane="bottomLeft" state="frozen"/>
      <selection pane="bottomLeft" activeCell="C1" sqref="C1"/>
    </sheetView>
  </sheetViews>
  <sheetFormatPr defaultRowHeight="13.2" x14ac:dyDescent="0.25"/>
  <cols>
    <col min="1" max="1" width="8.109375" style="367" customWidth="1"/>
    <col min="2" max="2" width="41" style="367" customWidth="1"/>
    <col min="3" max="3" width="32.88671875" style="367" customWidth="1"/>
    <col min="4" max="256" width="9.109375" style="367"/>
    <col min="257" max="257" width="8.109375" style="367" customWidth="1"/>
    <col min="258" max="258" width="41" style="367" customWidth="1"/>
    <col min="259" max="259" width="32.88671875" style="367" customWidth="1"/>
    <col min="260" max="512" width="9.109375" style="367"/>
    <col min="513" max="513" width="8.109375" style="367" customWidth="1"/>
    <col min="514" max="514" width="41" style="367" customWidth="1"/>
    <col min="515" max="515" width="32.88671875" style="367" customWidth="1"/>
    <col min="516" max="768" width="9.109375" style="367"/>
    <col min="769" max="769" width="8.109375" style="367" customWidth="1"/>
    <col min="770" max="770" width="41" style="367" customWidth="1"/>
    <col min="771" max="771" width="32.88671875" style="367" customWidth="1"/>
    <col min="772" max="1024" width="9.109375" style="367"/>
    <col min="1025" max="1025" width="8.109375" style="367" customWidth="1"/>
    <col min="1026" max="1026" width="41" style="367" customWidth="1"/>
    <col min="1027" max="1027" width="32.88671875" style="367" customWidth="1"/>
    <col min="1028" max="1280" width="9.109375" style="367"/>
    <col min="1281" max="1281" width="8.109375" style="367" customWidth="1"/>
    <col min="1282" max="1282" width="41" style="367" customWidth="1"/>
    <col min="1283" max="1283" width="32.88671875" style="367" customWidth="1"/>
    <col min="1284" max="1536" width="9.109375" style="367"/>
    <col min="1537" max="1537" width="8.109375" style="367" customWidth="1"/>
    <col min="1538" max="1538" width="41" style="367" customWidth="1"/>
    <col min="1539" max="1539" width="32.88671875" style="367" customWidth="1"/>
    <col min="1540" max="1792" width="9.109375" style="367"/>
    <col min="1793" max="1793" width="8.109375" style="367" customWidth="1"/>
    <col min="1794" max="1794" width="41" style="367" customWidth="1"/>
    <col min="1795" max="1795" width="32.88671875" style="367" customWidth="1"/>
    <col min="1796" max="2048" width="9.109375" style="367"/>
    <col min="2049" max="2049" width="8.109375" style="367" customWidth="1"/>
    <col min="2050" max="2050" width="41" style="367" customWidth="1"/>
    <col min="2051" max="2051" width="32.88671875" style="367" customWidth="1"/>
    <col min="2052" max="2304" width="9.109375" style="367"/>
    <col min="2305" max="2305" width="8.109375" style="367" customWidth="1"/>
    <col min="2306" max="2306" width="41" style="367" customWidth="1"/>
    <col min="2307" max="2307" width="32.88671875" style="367" customWidth="1"/>
    <col min="2308" max="2560" width="9.109375" style="367"/>
    <col min="2561" max="2561" width="8.109375" style="367" customWidth="1"/>
    <col min="2562" max="2562" width="41" style="367" customWidth="1"/>
    <col min="2563" max="2563" width="32.88671875" style="367" customWidth="1"/>
    <col min="2564" max="2816" width="9.109375" style="367"/>
    <col min="2817" max="2817" width="8.109375" style="367" customWidth="1"/>
    <col min="2818" max="2818" width="41" style="367" customWidth="1"/>
    <col min="2819" max="2819" width="32.88671875" style="367" customWidth="1"/>
    <col min="2820" max="3072" width="9.109375" style="367"/>
    <col min="3073" max="3073" width="8.109375" style="367" customWidth="1"/>
    <col min="3074" max="3074" width="41" style="367" customWidth="1"/>
    <col min="3075" max="3075" width="32.88671875" style="367" customWidth="1"/>
    <col min="3076" max="3328" width="9.109375" style="367"/>
    <col min="3329" max="3329" width="8.109375" style="367" customWidth="1"/>
    <col min="3330" max="3330" width="41" style="367" customWidth="1"/>
    <col min="3331" max="3331" width="32.88671875" style="367" customWidth="1"/>
    <col min="3332" max="3584" width="9.109375" style="367"/>
    <col min="3585" max="3585" width="8.109375" style="367" customWidth="1"/>
    <col min="3586" max="3586" width="41" style="367" customWidth="1"/>
    <col min="3587" max="3587" width="32.88671875" style="367" customWidth="1"/>
    <col min="3588" max="3840" width="9.109375" style="367"/>
    <col min="3841" max="3841" width="8.109375" style="367" customWidth="1"/>
    <col min="3842" max="3842" width="41" style="367" customWidth="1"/>
    <col min="3843" max="3843" width="32.88671875" style="367" customWidth="1"/>
    <col min="3844" max="4096" width="9.109375" style="367"/>
    <col min="4097" max="4097" width="8.109375" style="367" customWidth="1"/>
    <col min="4098" max="4098" width="41" style="367" customWidth="1"/>
    <col min="4099" max="4099" width="32.88671875" style="367" customWidth="1"/>
    <col min="4100" max="4352" width="9.109375" style="367"/>
    <col min="4353" max="4353" width="8.109375" style="367" customWidth="1"/>
    <col min="4354" max="4354" width="41" style="367" customWidth="1"/>
    <col min="4355" max="4355" width="32.88671875" style="367" customWidth="1"/>
    <col min="4356" max="4608" width="9.109375" style="367"/>
    <col min="4609" max="4609" width="8.109375" style="367" customWidth="1"/>
    <col min="4610" max="4610" width="41" style="367" customWidth="1"/>
    <col min="4611" max="4611" width="32.88671875" style="367" customWidth="1"/>
    <col min="4612" max="4864" width="9.109375" style="367"/>
    <col min="4865" max="4865" width="8.109375" style="367" customWidth="1"/>
    <col min="4866" max="4866" width="41" style="367" customWidth="1"/>
    <col min="4867" max="4867" width="32.88671875" style="367" customWidth="1"/>
    <col min="4868" max="5120" width="9.109375" style="367"/>
    <col min="5121" max="5121" width="8.109375" style="367" customWidth="1"/>
    <col min="5122" max="5122" width="41" style="367" customWidth="1"/>
    <col min="5123" max="5123" width="32.88671875" style="367" customWidth="1"/>
    <col min="5124" max="5376" width="9.109375" style="367"/>
    <col min="5377" max="5377" width="8.109375" style="367" customWidth="1"/>
    <col min="5378" max="5378" width="41" style="367" customWidth="1"/>
    <col min="5379" max="5379" width="32.88671875" style="367" customWidth="1"/>
    <col min="5380" max="5632" width="9.109375" style="367"/>
    <col min="5633" max="5633" width="8.109375" style="367" customWidth="1"/>
    <col min="5634" max="5634" width="41" style="367" customWidth="1"/>
    <col min="5635" max="5635" width="32.88671875" style="367" customWidth="1"/>
    <col min="5636" max="5888" width="9.109375" style="367"/>
    <col min="5889" max="5889" width="8.109375" style="367" customWidth="1"/>
    <col min="5890" max="5890" width="41" style="367" customWidth="1"/>
    <col min="5891" max="5891" width="32.88671875" style="367" customWidth="1"/>
    <col min="5892" max="6144" width="9.109375" style="367"/>
    <col min="6145" max="6145" width="8.109375" style="367" customWidth="1"/>
    <col min="6146" max="6146" width="41" style="367" customWidth="1"/>
    <col min="6147" max="6147" width="32.88671875" style="367" customWidth="1"/>
    <col min="6148" max="6400" width="9.109375" style="367"/>
    <col min="6401" max="6401" width="8.109375" style="367" customWidth="1"/>
    <col min="6402" max="6402" width="41" style="367" customWidth="1"/>
    <col min="6403" max="6403" width="32.88671875" style="367" customWidth="1"/>
    <col min="6404" max="6656" width="9.109375" style="367"/>
    <col min="6657" max="6657" width="8.109375" style="367" customWidth="1"/>
    <col min="6658" max="6658" width="41" style="367" customWidth="1"/>
    <col min="6659" max="6659" width="32.88671875" style="367" customWidth="1"/>
    <col min="6660" max="6912" width="9.109375" style="367"/>
    <col min="6913" max="6913" width="8.109375" style="367" customWidth="1"/>
    <col min="6914" max="6914" width="41" style="367" customWidth="1"/>
    <col min="6915" max="6915" width="32.88671875" style="367" customWidth="1"/>
    <col min="6916" max="7168" width="9.109375" style="367"/>
    <col min="7169" max="7169" width="8.109375" style="367" customWidth="1"/>
    <col min="7170" max="7170" width="41" style="367" customWidth="1"/>
    <col min="7171" max="7171" width="32.88671875" style="367" customWidth="1"/>
    <col min="7172" max="7424" width="9.109375" style="367"/>
    <col min="7425" max="7425" width="8.109375" style="367" customWidth="1"/>
    <col min="7426" max="7426" width="41" style="367" customWidth="1"/>
    <col min="7427" max="7427" width="32.88671875" style="367" customWidth="1"/>
    <col min="7428" max="7680" width="9.109375" style="367"/>
    <col min="7681" max="7681" width="8.109375" style="367" customWidth="1"/>
    <col min="7682" max="7682" width="41" style="367" customWidth="1"/>
    <col min="7683" max="7683" width="32.88671875" style="367" customWidth="1"/>
    <col min="7684" max="7936" width="9.109375" style="367"/>
    <col min="7937" max="7937" width="8.109375" style="367" customWidth="1"/>
    <col min="7938" max="7938" width="41" style="367" customWidth="1"/>
    <col min="7939" max="7939" width="32.88671875" style="367" customWidth="1"/>
    <col min="7940" max="8192" width="9.109375" style="367"/>
    <col min="8193" max="8193" width="8.109375" style="367" customWidth="1"/>
    <col min="8194" max="8194" width="41" style="367" customWidth="1"/>
    <col min="8195" max="8195" width="32.88671875" style="367" customWidth="1"/>
    <col min="8196" max="8448" width="9.109375" style="367"/>
    <col min="8449" max="8449" width="8.109375" style="367" customWidth="1"/>
    <col min="8450" max="8450" width="41" style="367" customWidth="1"/>
    <col min="8451" max="8451" width="32.88671875" style="367" customWidth="1"/>
    <col min="8452" max="8704" width="9.109375" style="367"/>
    <col min="8705" max="8705" width="8.109375" style="367" customWidth="1"/>
    <col min="8706" max="8706" width="41" style="367" customWidth="1"/>
    <col min="8707" max="8707" width="32.88671875" style="367" customWidth="1"/>
    <col min="8708" max="8960" width="9.109375" style="367"/>
    <col min="8961" max="8961" width="8.109375" style="367" customWidth="1"/>
    <col min="8962" max="8962" width="41" style="367" customWidth="1"/>
    <col min="8963" max="8963" width="32.88671875" style="367" customWidth="1"/>
    <col min="8964" max="9216" width="9.109375" style="367"/>
    <col min="9217" max="9217" width="8.109375" style="367" customWidth="1"/>
    <col min="9218" max="9218" width="41" style="367" customWidth="1"/>
    <col min="9219" max="9219" width="32.88671875" style="367" customWidth="1"/>
    <col min="9220" max="9472" width="9.109375" style="367"/>
    <col min="9473" max="9473" width="8.109375" style="367" customWidth="1"/>
    <col min="9474" max="9474" width="41" style="367" customWidth="1"/>
    <col min="9475" max="9475" width="32.88671875" style="367" customWidth="1"/>
    <col min="9476" max="9728" width="9.109375" style="367"/>
    <col min="9729" max="9729" width="8.109375" style="367" customWidth="1"/>
    <col min="9730" max="9730" width="41" style="367" customWidth="1"/>
    <col min="9731" max="9731" width="32.88671875" style="367" customWidth="1"/>
    <col min="9732" max="9984" width="9.109375" style="367"/>
    <col min="9985" max="9985" width="8.109375" style="367" customWidth="1"/>
    <col min="9986" max="9986" width="41" style="367" customWidth="1"/>
    <col min="9987" max="9987" width="32.88671875" style="367" customWidth="1"/>
    <col min="9988" max="10240" width="9.109375" style="367"/>
    <col min="10241" max="10241" width="8.109375" style="367" customWidth="1"/>
    <col min="10242" max="10242" width="41" style="367" customWidth="1"/>
    <col min="10243" max="10243" width="32.88671875" style="367" customWidth="1"/>
    <col min="10244" max="10496" width="9.109375" style="367"/>
    <col min="10497" max="10497" width="8.109375" style="367" customWidth="1"/>
    <col min="10498" max="10498" width="41" style="367" customWidth="1"/>
    <col min="10499" max="10499" width="32.88671875" style="367" customWidth="1"/>
    <col min="10500" max="10752" width="9.109375" style="367"/>
    <col min="10753" max="10753" width="8.109375" style="367" customWidth="1"/>
    <col min="10754" max="10754" width="41" style="367" customWidth="1"/>
    <col min="10755" max="10755" width="32.88671875" style="367" customWidth="1"/>
    <col min="10756" max="11008" width="9.109375" style="367"/>
    <col min="11009" max="11009" width="8.109375" style="367" customWidth="1"/>
    <col min="11010" max="11010" width="41" style="367" customWidth="1"/>
    <col min="11011" max="11011" width="32.88671875" style="367" customWidth="1"/>
    <col min="11012" max="11264" width="9.109375" style="367"/>
    <col min="11265" max="11265" width="8.109375" style="367" customWidth="1"/>
    <col min="11266" max="11266" width="41" style="367" customWidth="1"/>
    <col min="11267" max="11267" width="32.88671875" style="367" customWidth="1"/>
    <col min="11268" max="11520" width="9.109375" style="367"/>
    <col min="11521" max="11521" width="8.109375" style="367" customWidth="1"/>
    <col min="11522" max="11522" width="41" style="367" customWidth="1"/>
    <col min="11523" max="11523" width="32.88671875" style="367" customWidth="1"/>
    <col min="11524" max="11776" width="9.109375" style="367"/>
    <col min="11777" max="11777" width="8.109375" style="367" customWidth="1"/>
    <col min="11778" max="11778" width="41" style="367" customWidth="1"/>
    <col min="11779" max="11779" width="32.88671875" style="367" customWidth="1"/>
    <col min="11780" max="12032" width="9.109375" style="367"/>
    <col min="12033" max="12033" width="8.109375" style="367" customWidth="1"/>
    <col min="12034" max="12034" width="41" style="367" customWidth="1"/>
    <col min="12035" max="12035" width="32.88671875" style="367" customWidth="1"/>
    <col min="12036" max="12288" width="9.109375" style="367"/>
    <col min="12289" max="12289" width="8.109375" style="367" customWidth="1"/>
    <col min="12290" max="12290" width="41" style="367" customWidth="1"/>
    <col min="12291" max="12291" width="32.88671875" style="367" customWidth="1"/>
    <col min="12292" max="12544" width="9.109375" style="367"/>
    <col min="12545" max="12545" width="8.109375" style="367" customWidth="1"/>
    <col min="12546" max="12546" width="41" style="367" customWidth="1"/>
    <col min="12547" max="12547" width="32.88671875" style="367" customWidth="1"/>
    <col min="12548" max="12800" width="9.109375" style="367"/>
    <col min="12801" max="12801" width="8.109375" style="367" customWidth="1"/>
    <col min="12802" max="12802" width="41" style="367" customWidth="1"/>
    <col min="12803" max="12803" width="32.88671875" style="367" customWidth="1"/>
    <col min="12804" max="13056" width="9.109375" style="367"/>
    <col min="13057" max="13057" width="8.109375" style="367" customWidth="1"/>
    <col min="13058" max="13058" width="41" style="367" customWidth="1"/>
    <col min="13059" max="13059" width="32.88671875" style="367" customWidth="1"/>
    <col min="13060" max="13312" width="9.109375" style="367"/>
    <col min="13313" max="13313" width="8.109375" style="367" customWidth="1"/>
    <col min="13314" max="13314" width="41" style="367" customWidth="1"/>
    <col min="13315" max="13315" width="32.88671875" style="367" customWidth="1"/>
    <col min="13316" max="13568" width="9.109375" style="367"/>
    <col min="13569" max="13569" width="8.109375" style="367" customWidth="1"/>
    <col min="13570" max="13570" width="41" style="367" customWidth="1"/>
    <col min="13571" max="13571" width="32.88671875" style="367" customWidth="1"/>
    <col min="13572" max="13824" width="9.109375" style="367"/>
    <col min="13825" max="13825" width="8.109375" style="367" customWidth="1"/>
    <col min="13826" max="13826" width="41" style="367" customWidth="1"/>
    <col min="13827" max="13827" width="32.88671875" style="367" customWidth="1"/>
    <col min="13828" max="14080" width="9.109375" style="367"/>
    <col min="14081" max="14081" width="8.109375" style="367" customWidth="1"/>
    <col min="14082" max="14082" width="41" style="367" customWidth="1"/>
    <col min="14083" max="14083" width="32.88671875" style="367" customWidth="1"/>
    <col min="14084" max="14336" width="9.109375" style="367"/>
    <col min="14337" max="14337" width="8.109375" style="367" customWidth="1"/>
    <col min="14338" max="14338" width="41" style="367" customWidth="1"/>
    <col min="14339" max="14339" width="32.88671875" style="367" customWidth="1"/>
    <col min="14340" max="14592" width="9.109375" style="367"/>
    <col min="14593" max="14593" width="8.109375" style="367" customWidth="1"/>
    <col min="14594" max="14594" width="41" style="367" customWidth="1"/>
    <col min="14595" max="14595" width="32.88671875" style="367" customWidth="1"/>
    <col min="14596" max="14848" width="9.109375" style="367"/>
    <col min="14849" max="14849" width="8.109375" style="367" customWidth="1"/>
    <col min="14850" max="14850" width="41" style="367" customWidth="1"/>
    <col min="14851" max="14851" width="32.88671875" style="367" customWidth="1"/>
    <col min="14852" max="15104" width="9.109375" style="367"/>
    <col min="15105" max="15105" width="8.109375" style="367" customWidth="1"/>
    <col min="15106" max="15106" width="41" style="367" customWidth="1"/>
    <col min="15107" max="15107" width="32.88671875" style="367" customWidth="1"/>
    <col min="15108" max="15360" width="9.109375" style="367"/>
    <col min="15361" max="15361" width="8.109375" style="367" customWidth="1"/>
    <col min="15362" max="15362" width="41" style="367" customWidth="1"/>
    <col min="15363" max="15363" width="32.88671875" style="367" customWidth="1"/>
    <col min="15364" max="15616" width="9.109375" style="367"/>
    <col min="15617" max="15617" width="8.109375" style="367" customWidth="1"/>
    <col min="15618" max="15618" width="41" style="367" customWidth="1"/>
    <col min="15619" max="15619" width="32.88671875" style="367" customWidth="1"/>
    <col min="15620" max="15872" width="9.109375" style="367"/>
    <col min="15873" max="15873" width="8.109375" style="367" customWidth="1"/>
    <col min="15874" max="15874" width="41" style="367" customWidth="1"/>
    <col min="15875" max="15875" width="32.88671875" style="367" customWidth="1"/>
    <col min="15876" max="16128" width="9.109375" style="367"/>
    <col min="16129" max="16129" width="8.109375" style="367" customWidth="1"/>
    <col min="16130" max="16130" width="41" style="367" customWidth="1"/>
    <col min="16131" max="16131" width="32.88671875" style="367" customWidth="1"/>
    <col min="16132" max="16384" width="9.109375" style="367"/>
  </cols>
  <sheetData>
    <row r="1" spans="1:3" ht="20.25" customHeight="1" x14ac:dyDescent="0.25">
      <c r="C1" s="368" t="s">
        <v>1989</v>
      </c>
    </row>
    <row r="2" spans="1:3" ht="18" customHeight="1" x14ac:dyDescent="0.25">
      <c r="A2" s="619" t="s">
        <v>851</v>
      </c>
      <c r="B2" s="620"/>
      <c r="C2" s="620"/>
    </row>
    <row r="3" spans="1:3" ht="18" customHeight="1" x14ac:dyDescent="0.25">
      <c r="A3" s="369"/>
      <c r="B3" s="370"/>
      <c r="C3" s="370"/>
    </row>
    <row r="4" spans="1:3" ht="30" x14ac:dyDescent="0.25">
      <c r="A4" s="371" t="s">
        <v>852</v>
      </c>
      <c r="B4" s="371" t="s">
        <v>442</v>
      </c>
      <c r="C4" s="371" t="s">
        <v>853</v>
      </c>
    </row>
    <row r="5" spans="1:3" ht="26.4" x14ac:dyDescent="0.25">
      <c r="A5" s="372" t="s">
        <v>854</v>
      </c>
      <c r="B5" s="373" t="s">
        <v>855</v>
      </c>
      <c r="C5" s="374">
        <v>2464287705</v>
      </c>
    </row>
    <row r="6" spans="1:3" ht="26.4" x14ac:dyDescent="0.25">
      <c r="A6" s="375" t="s">
        <v>856</v>
      </c>
      <c r="B6" s="376" t="s">
        <v>857</v>
      </c>
      <c r="C6" s="377">
        <v>2464287705</v>
      </c>
    </row>
    <row r="7" spans="1:3" s="384" customFormat="1" ht="39.6" x14ac:dyDescent="0.25">
      <c r="A7" s="381" t="s">
        <v>858</v>
      </c>
      <c r="B7" s="382" t="s">
        <v>859</v>
      </c>
      <c r="C7" s="383">
        <v>-746670163</v>
      </c>
    </row>
    <row r="8" spans="1:3" ht="26.4" x14ac:dyDescent="0.25">
      <c r="A8" s="378" t="s">
        <v>860</v>
      </c>
      <c r="B8" s="379" t="s">
        <v>861</v>
      </c>
      <c r="C8" s="380">
        <v>-4775934944</v>
      </c>
    </row>
    <row r="9" spans="1:3" ht="26.4" x14ac:dyDescent="0.25">
      <c r="A9" s="375" t="s">
        <v>862</v>
      </c>
      <c r="B9" s="376" t="s">
        <v>863</v>
      </c>
      <c r="C9" s="377">
        <v>6471746379</v>
      </c>
    </row>
    <row r="10" spans="1:3" ht="39.6" x14ac:dyDescent="0.25">
      <c r="A10" s="375" t="s">
        <v>864</v>
      </c>
      <c r="B10" s="376" t="s">
        <v>865</v>
      </c>
      <c r="C10" s="377">
        <v>-2501662680</v>
      </c>
    </row>
    <row r="11" spans="1:3" ht="26.4" x14ac:dyDescent="0.25">
      <c r="A11" s="375" t="s">
        <v>890</v>
      </c>
      <c r="B11" s="376" t="s">
        <v>891</v>
      </c>
      <c r="C11" s="377">
        <v>-302400</v>
      </c>
    </row>
    <row r="12" spans="1:3" ht="26.4" x14ac:dyDescent="0.25">
      <c r="A12" s="375" t="s">
        <v>866</v>
      </c>
      <c r="B12" s="376" t="s">
        <v>867</v>
      </c>
      <c r="C12" s="377">
        <v>-53220295</v>
      </c>
    </row>
    <row r="13" spans="1:3" ht="26.4" x14ac:dyDescent="0.25">
      <c r="A13" s="375" t="s">
        <v>868</v>
      </c>
      <c r="B13" s="376" t="s">
        <v>869</v>
      </c>
      <c r="C13" s="377">
        <v>-52973610</v>
      </c>
    </row>
    <row r="14" spans="1:3" ht="26.4" x14ac:dyDescent="0.25">
      <c r="A14" s="375" t="s">
        <v>892</v>
      </c>
      <c r="B14" s="376" t="s">
        <v>893</v>
      </c>
      <c r="C14" s="377">
        <v>-585000</v>
      </c>
    </row>
    <row r="15" spans="1:3" ht="26.4" x14ac:dyDescent="0.25">
      <c r="A15" s="375" t="s">
        <v>870</v>
      </c>
      <c r="B15" s="376" t="s">
        <v>871</v>
      </c>
      <c r="C15" s="377">
        <v>338315</v>
      </c>
    </row>
    <row r="16" spans="1:3" ht="39.6" x14ac:dyDescent="0.25">
      <c r="A16" s="375" t="s">
        <v>872</v>
      </c>
      <c r="B16" s="376" t="s">
        <v>873</v>
      </c>
      <c r="C16" s="377">
        <v>-263462</v>
      </c>
    </row>
    <row r="17" spans="1:3" ht="39.6" x14ac:dyDescent="0.25">
      <c r="A17" s="375" t="s">
        <v>894</v>
      </c>
      <c r="B17" s="376" t="s">
        <v>895</v>
      </c>
      <c r="C17" s="377">
        <v>1000000</v>
      </c>
    </row>
    <row r="18" spans="1:3" x14ac:dyDescent="0.25">
      <c r="A18" s="375" t="s">
        <v>874</v>
      </c>
      <c r="B18" s="376" t="s">
        <v>875</v>
      </c>
      <c r="C18" s="377">
        <v>-6390447</v>
      </c>
    </row>
    <row r="19" spans="1:3" ht="26.4" x14ac:dyDescent="0.25">
      <c r="A19" s="375" t="s">
        <v>876</v>
      </c>
      <c r="B19" s="376" t="s">
        <v>877</v>
      </c>
      <c r="C19" s="377">
        <v>-5270447</v>
      </c>
    </row>
    <row r="20" spans="1:3" ht="26.4" x14ac:dyDescent="0.25">
      <c r="A20" s="375" t="s">
        <v>896</v>
      </c>
      <c r="B20" s="376" t="s">
        <v>897</v>
      </c>
      <c r="C20" s="377">
        <v>-1120000</v>
      </c>
    </row>
    <row r="21" spans="1:3" ht="39.6" x14ac:dyDescent="0.25">
      <c r="A21" s="375" t="s">
        <v>878</v>
      </c>
      <c r="B21" s="376" t="s">
        <v>879</v>
      </c>
      <c r="C21" s="377">
        <v>-42000</v>
      </c>
    </row>
    <row r="22" spans="1:3" ht="26.4" x14ac:dyDescent="0.25">
      <c r="A22" s="375" t="s">
        <v>880</v>
      </c>
      <c r="B22" s="376" t="s">
        <v>881</v>
      </c>
      <c r="C22" s="377">
        <v>1838922</v>
      </c>
    </row>
    <row r="23" spans="1:3" ht="39.6" x14ac:dyDescent="0.25">
      <c r="A23" s="375" t="s">
        <v>882</v>
      </c>
      <c r="B23" s="376" t="s">
        <v>883</v>
      </c>
      <c r="C23" s="377">
        <v>-1801400</v>
      </c>
    </row>
    <row r="24" spans="1:3" ht="26.4" x14ac:dyDescent="0.25">
      <c r="A24" s="372" t="s">
        <v>884</v>
      </c>
      <c r="B24" s="373" t="s">
        <v>885</v>
      </c>
      <c r="C24" s="374">
        <v>1717617542</v>
      </c>
    </row>
    <row r="25" spans="1:3" ht="39.6" x14ac:dyDescent="0.25">
      <c r="A25" s="372" t="s">
        <v>886</v>
      </c>
      <c r="B25" s="373" t="s">
        <v>887</v>
      </c>
      <c r="C25" s="374">
        <v>1717617542</v>
      </c>
    </row>
    <row r="26" spans="1:3" ht="39.6" x14ac:dyDescent="0.25">
      <c r="A26" s="375" t="s">
        <v>888</v>
      </c>
      <c r="B26" s="376" t="s">
        <v>889</v>
      </c>
      <c r="C26" s="377">
        <v>1459358764</v>
      </c>
    </row>
  </sheetData>
  <mergeCells count="1">
    <mergeCell ref="A2:C2"/>
  </mergeCells>
  <pageMargins left="1" right="1" top="1" bottom="1" header="0.5" footer="0.5"/>
  <pageSetup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427DF-BBA7-4AA2-8905-781FBCA48653}">
  <sheetPr>
    <pageSetUpPr fitToPage="1"/>
  </sheetPr>
  <dimension ref="A1:Y12"/>
  <sheetViews>
    <sheetView view="pageBreakPreview" topLeftCell="G1" zoomScaleNormal="100" zoomScaleSheetLayoutView="100" workbookViewId="0">
      <selection activeCell="Y1" sqref="Y1"/>
    </sheetView>
  </sheetViews>
  <sheetFormatPr defaultColWidth="9.109375" defaultRowHeight="16.8" x14ac:dyDescent="0.3"/>
  <cols>
    <col min="1" max="1" width="16.5546875" style="277" customWidth="1"/>
    <col min="2" max="2" width="8.33203125" style="278" bestFit="1" customWidth="1"/>
    <col min="3" max="3" width="10.33203125" style="278" customWidth="1"/>
    <col min="4" max="4" width="11" style="278" customWidth="1"/>
    <col min="5" max="5" width="8.33203125" style="278" bestFit="1" customWidth="1"/>
    <col min="6" max="6" width="9.33203125" style="278" bestFit="1" customWidth="1"/>
    <col min="7" max="7" width="11.6640625" style="278" bestFit="1" customWidth="1"/>
    <col min="8" max="8" width="8.33203125" style="278" bestFit="1" customWidth="1"/>
    <col min="9" max="9" width="9.33203125" style="278" customWidth="1"/>
    <col min="10" max="10" width="10.109375" style="278" customWidth="1"/>
    <col min="11" max="11" width="8.33203125" style="278" bestFit="1" customWidth="1"/>
    <col min="12" max="12" width="9.33203125" style="278" bestFit="1" customWidth="1"/>
    <col min="13" max="13" width="10.44140625" style="278" customWidth="1"/>
    <col min="14" max="14" width="8.33203125" style="278" bestFit="1" customWidth="1"/>
    <col min="15" max="16" width="9.33203125" style="278" bestFit="1" customWidth="1"/>
    <col min="17" max="17" width="8.33203125" style="279" bestFit="1" customWidth="1"/>
    <col min="18" max="19" width="9.33203125" style="279" customWidth="1"/>
    <col min="20" max="20" width="8.33203125" style="279" bestFit="1" customWidth="1"/>
    <col min="21" max="22" width="9.33203125" style="279" bestFit="1" customWidth="1"/>
    <col min="23" max="23" width="8.33203125" style="278" bestFit="1" customWidth="1"/>
    <col min="24" max="24" width="9.33203125" style="278" bestFit="1" customWidth="1"/>
    <col min="25" max="25" width="11.5546875" style="278" customWidth="1"/>
    <col min="26" max="16384" width="9.109375" style="278"/>
  </cols>
  <sheetData>
    <row r="1" spans="1:25" x14ac:dyDescent="0.3">
      <c r="Y1" s="5" t="s">
        <v>1968</v>
      </c>
    </row>
    <row r="2" spans="1:25" x14ac:dyDescent="0.3">
      <c r="A2" s="280"/>
      <c r="B2" s="281"/>
      <c r="C2" s="281"/>
      <c r="D2" s="281"/>
      <c r="E2" s="281"/>
      <c r="F2" s="281"/>
      <c r="G2" s="281"/>
      <c r="H2" s="281"/>
      <c r="I2" s="281"/>
      <c r="J2" s="281"/>
      <c r="K2" s="281"/>
      <c r="L2" s="281"/>
      <c r="M2" s="281"/>
      <c r="N2" s="281"/>
      <c r="O2" s="281"/>
      <c r="P2" s="281"/>
      <c r="Q2" s="282"/>
      <c r="R2" s="282"/>
      <c r="S2" s="282"/>
      <c r="T2" s="282"/>
      <c r="U2" s="282"/>
      <c r="V2" s="282"/>
      <c r="Y2" s="3"/>
    </row>
    <row r="3" spans="1:25" x14ac:dyDescent="0.3">
      <c r="A3" s="580" t="s">
        <v>43</v>
      </c>
      <c r="B3" s="580"/>
      <c r="C3" s="580"/>
      <c r="D3" s="580"/>
      <c r="E3" s="580"/>
      <c r="F3" s="580"/>
      <c r="G3" s="580"/>
      <c r="H3" s="580"/>
      <c r="I3" s="580"/>
      <c r="J3" s="580"/>
      <c r="K3" s="580"/>
      <c r="L3" s="580"/>
      <c r="M3" s="580"/>
      <c r="N3" s="580"/>
      <c r="O3" s="580"/>
      <c r="P3" s="580"/>
      <c r="Q3" s="581"/>
      <c r="R3" s="282"/>
      <c r="S3" s="282"/>
      <c r="T3" s="282"/>
      <c r="U3" s="282"/>
      <c r="V3" s="282"/>
    </row>
    <row r="4" spans="1:25" s="283" customFormat="1" ht="18.600000000000001" x14ac:dyDescent="0.3">
      <c r="A4" s="580" t="s">
        <v>478</v>
      </c>
      <c r="B4" s="580"/>
      <c r="C4" s="580"/>
      <c r="D4" s="580"/>
      <c r="E4" s="580"/>
      <c r="F4" s="580"/>
      <c r="G4" s="580"/>
      <c r="H4" s="580"/>
      <c r="I4" s="580"/>
      <c r="J4" s="580"/>
      <c r="K4" s="580"/>
      <c r="L4" s="580"/>
      <c r="M4" s="580"/>
      <c r="N4" s="580"/>
      <c r="O4" s="580"/>
      <c r="P4" s="580"/>
      <c r="Q4" s="581"/>
      <c r="R4" s="282"/>
      <c r="S4" s="282"/>
      <c r="T4" s="282"/>
      <c r="U4" s="282"/>
      <c r="V4" s="282"/>
    </row>
    <row r="5" spans="1:25" s="283" customFormat="1" ht="18.600000000000001" x14ac:dyDescent="0.3">
      <c r="B5" s="284"/>
      <c r="C5" s="284"/>
      <c r="D5" s="284"/>
      <c r="E5" s="284"/>
      <c r="F5" s="284"/>
      <c r="G5" s="284"/>
      <c r="H5" s="284"/>
      <c r="I5" s="284"/>
      <c r="J5" s="284"/>
      <c r="K5" s="284"/>
      <c r="L5" s="284"/>
      <c r="M5" s="284"/>
      <c r="N5" s="284"/>
      <c r="O5" s="284"/>
      <c r="P5" s="284"/>
      <c r="Q5" s="285"/>
      <c r="R5" s="285"/>
      <c r="S5" s="285"/>
      <c r="T5" s="285"/>
      <c r="U5" s="1"/>
      <c r="V5" s="1"/>
      <c r="W5" s="1"/>
      <c r="X5" s="1"/>
      <c r="Y5" s="1"/>
    </row>
    <row r="6" spans="1:25" s="286" customFormat="1" ht="38.25" customHeight="1" x14ac:dyDescent="0.25">
      <c r="A6" s="418"/>
      <c r="B6" s="582" t="s">
        <v>22</v>
      </c>
      <c r="C6" s="576"/>
      <c r="D6" s="583"/>
      <c r="E6" s="576" t="s">
        <v>469</v>
      </c>
      <c r="F6" s="576"/>
      <c r="G6" s="576"/>
      <c r="H6" s="582" t="s">
        <v>26</v>
      </c>
      <c r="I6" s="576"/>
      <c r="J6" s="583"/>
      <c r="K6" s="582" t="s">
        <v>46</v>
      </c>
      <c r="L6" s="576"/>
      <c r="M6" s="583"/>
      <c r="N6" s="576" t="s">
        <v>47</v>
      </c>
      <c r="O6" s="576"/>
      <c r="P6" s="576"/>
      <c r="Q6" s="582" t="s">
        <v>20</v>
      </c>
      <c r="R6" s="576"/>
      <c r="S6" s="583"/>
      <c r="T6" s="576" t="s">
        <v>48</v>
      </c>
      <c r="U6" s="576"/>
      <c r="V6" s="576"/>
      <c r="W6" s="577" t="s">
        <v>470</v>
      </c>
      <c r="X6" s="578"/>
      <c r="Y6" s="579"/>
    </row>
    <row r="7" spans="1:25" s="286" customFormat="1" ht="42.75" customHeight="1" x14ac:dyDescent="0.25">
      <c r="A7" s="418"/>
      <c r="B7" s="419" t="s">
        <v>471</v>
      </c>
      <c r="C7" s="422" t="s">
        <v>472</v>
      </c>
      <c r="D7" s="421" t="s">
        <v>473</v>
      </c>
      <c r="E7" s="420" t="s">
        <v>471</v>
      </c>
      <c r="F7" s="422" t="s">
        <v>472</v>
      </c>
      <c r="G7" s="421" t="s">
        <v>473</v>
      </c>
      <c r="H7" s="419" t="s">
        <v>471</v>
      </c>
      <c r="I7" s="422" t="s">
        <v>472</v>
      </c>
      <c r="J7" s="421" t="s">
        <v>473</v>
      </c>
      <c r="K7" s="423" t="s">
        <v>471</v>
      </c>
      <c r="L7" s="422" t="s">
        <v>472</v>
      </c>
      <c r="M7" s="421" t="s">
        <v>473</v>
      </c>
      <c r="N7" s="420" t="s">
        <v>471</v>
      </c>
      <c r="O7" s="422" t="s">
        <v>472</v>
      </c>
      <c r="P7" s="421" t="s">
        <v>473</v>
      </c>
      <c r="Q7" s="423" t="s">
        <v>471</v>
      </c>
      <c r="R7" s="422" t="s">
        <v>472</v>
      </c>
      <c r="S7" s="421" t="s">
        <v>473</v>
      </c>
      <c r="T7" s="424" t="s">
        <v>471</v>
      </c>
      <c r="U7" s="422" t="s">
        <v>472</v>
      </c>
      <c r="V7" s="421" t="s">
        <v>473</v>
      </c>
      <c r="W7" s="419" t="s">
        <v>471</v>
      </c>
      <c r="X7" s="422" t="s">
        <v>472</v>
      </c>
      <c r="Y7" s="421" t="s">
        <v>473</v>
      </c>
    </row>
    <row r="8" spans="1:25" ht="23.25" customHeight="1" x14ac:dyDescent="0.3">
      <c r="A8" s="425" t="s">
        <v>474</v>
      </c>
      <c r="B8" s="426">
        <v>311726</v>
      </c>
      <c r="C8" s="427">
        <v>330639</v>
      </c>
      <c r="D8" s="428">
        <v>312736</v>
      </c>
      <c r="E8" s="429">
        <v>43503</v>
      </c>
      <c r="F8" s="427">
        <v>45995</v>
      </c>
      <c r="G8" s="429">
        <v>41826</v>
      </c>
      <c r="H8" s="426">
        <v>60200</v>
      </c>
      <c r="I8" s="427">
        <v>72402</v>
      </c>
      <c r="J8" s="428">
        <v>68307</v>
      </c>
      <c r="K8" s="426">
        <v>0</v>
      </c>
      <c r="L8" s="427">
        <v>0</v>
      </c>
      <c r="M8" s="430">
        <v>0</v>
      </c>
      <c r="N8" s="429">
        <v>6000</v>
      </c>
      <c r="O8" s="427">
        <v>9000</v>
      </c>
      <c r="P8" s="429">
        <v>4343</v>
      </c>
      <c r="Q8" s="426">
        <v>0</v>
      </c>
      <c r="R8" s="427">
        <v>0</v>
      </c>
      <c r="S8" s="430">
        <v>0</v>
      </c>
      <c r="T8" s="429">
        <v>0</v>
      </c>
      <c r="U8" s="427">
        <v>0</v>
      </c>
      <c r="V8" s="431">
        <v>0</v>
      </c>
      <c r="W8" s="426">
        <f t="shared" ref="W8:Y11" si="0">B8+E8+H8+K8+N8+Q8+T8</f>
        <v>421429</v>
      </c>
      <c r="X8" s="427">
        <f t="shared" si="0"/>
        <v>458036</v>
      </c>
      <c r="Y8" s="428">
        <f t="shared" si="0"/>
        <v>427212</v>
      </c>
    </row>
    <row r="9" spans="1:25" ht="27" x14ac:dyDescent="0.3">
      <c r="A9" s="425" t="s">
        <v>475</v>
      </c>
      <c r="B9" s="426">
        <v>30500</v>
      </c>
      <c r="C9" s="427">
        <v>31526</v>
      </c>
      <c r="D9" s="428">
        <v>32500</v>
      </c>
      <c r="E9" s="429">
        <v>4250</v>
      </c>
      <c r="F9" s="427">
        <v>4405</v>
      </c>
      <c r="G9" s="429">
        <v>4650</v>
      </c>
      <c r="H9" s="426">
        <v>3050</v>
      </c>
      <c r="I9" s="427">
        <v>3264</v>
      </c>
      <c r="J9" s="428">
        <v>3654</v>
      </c>
      <c r="K9" s="426">
        <v>0</v>
      </c>
      <c r="L9" s="427">
        <v>0</v>
      </c>
      <c r="M9" s="430">
        <v>0</v>
      </c>
      <c r="N9" s="429">
        <v>200</v>
      </c>
      <c r="O9" s="427">
        <v>200</v>
      </c>
      <c r="P9" s="429">
        <v>20</v>
      </c>
      <c r="Q9" s="426">
        <v>0</v>
      </c>
      <c r="R9" s="427">
        <v>0</v>
      </c>
      <c r="S9" s="430">
        <v>0</v>
      </c>
      <c r="T9" s="429">
        <v>0</v>
      </c>
      <c r="U9" s="427">
        <v>0</v>
      </c>
      <c r="V9" s="431">
        <v>0</v>
      </c>
      <c r="W9" s="426">
        <f t="shared" si="0"/>
        <v>38000</v>
      </c>
      <c r="X9" s="427">
        <f t="shared" si="0"/>
        <v>39395</v>
      </c>
      <c r="Y9" s="428">
        <f t="shared" si="0"/>
        <v>40824</v>
      </c>
    </row>
    <row r="10" spans="1:25" ht="27" x14ac:dyDescent="0.3">
      <c r="A10" s="425" t="s">
        <v>476</v>
      </c>
      <c r="B10" s="426">
        <v>9749</v>
      </c>
      <c r="C10" s="427">
        <v>10075</v>
      </c>
      <c r="D10" s="428">
        <v>9991</v>
      </c>
      <c r="E10" s="429">
        <v>1306</v>
      </c>
      <c r="F10" s="427">
        <v>1352</v>
      </c>
      <c r="G10" s="429">
        <v>1136</v>
      </c>
      <c r="H10" s="426">
        <v>240</v>
      </c>
      <c r="I10" s="427">
        <v>305</v>
      </c>
      <c r="J10" s="428">
        <v>65</v>
      </c>
      <c r="K10" s="426">
        <v>0</v>
      </c>
      <c r="L10" s="427">
        <v>0</v>
      </c>
      <c r="M10" s="430">
        <v>0</v>
      </c>
      <c r="N10" s="429">
        <v>0</v>
      </c>
      <c r="O10" s="427">
        <v>0</v>
      </c>
      <c r="P10" s="429">
        <v>0</v>
      </c>
      <c r="Q10" s="426">
        <v>0</v>
      </c>
      <c r="R10" s="427">
        <v>0</v>
      </c>
      <c r="S10" s="430">
        <v>0</v>
      </c>
      <c r="T10" s="429">
        <v>0</v>
      </c>
      <c r="U10" s="427">
        <v>0</v>
      </c>
      <c r="V10" s="431">
        <v>0</v>
      </c>
      <c r="W10" s="426">
        <f t="shared" si="0"/>
        <v>11295</v>
      </c>
      <c r="X10" s="427">
        <f t="shared" si="0"/>
        <v>11732</v>
      </c>
      <c r="Y10" s="428">
        <f t="shared" si="0"/>
        <v>11192</v>
      </c>
    </row>
    <row r="11" spans="1:25" ht="27" x14ac:dyDescent="0.3">
      <c r="A11" s="425" t="s">
        <v>477</v>
      </c>
      <c r="B11" s="426">
        <v>8542</v>
      </c>
      <c r="C11" s="427">
        <v>8868</v>
      </c>
      <c r="D11" s="428">
        <v>8948</v>
      </c>
      <c r="E11" s="429">
        <v>1199</v>
      </c>
      <c r="F11" s="427">
        <v>1245</v>
      </c>
      <c r="G11" s="429">
        <v>1211</v>
      </c>
      <c r="H11" s="426">
        <v>32</v>
      </c>
      <c r="I11" s="427">
        <v>183</v>
      </c>
      <c r="J11" s="428">
        <v>151</v>
      </c>
      <c r="K11" s="426">
        <v>0</v>
      </c>
      <c r="L11" s="427">
        <v>0</v>
      </c>
      <c r="M11" s="430">
        <v>0</v>
      </c>
      <c r="N11" s="429">
        <v>0</v>
      </c>
      <c r="O11" s="427">
        <v>0</v>
      </c>
      <c r="P11" s="429">
        <v>0</v>
      </c>
      <c r="Q11" s="426">
        <v>0</v>
      </c>
      <c r="R11" s="427">
        <v>0</v>
      </c>
      <c r="S11" s="430">
        <v>0</v>
      </c>
      <c r="T11" s="429">
        <v>0</v>
      </c>
      <c r="U11" s="427">
        <v>0</v>
      </c>
      <c r="V11" s="431">
        <v>0</v>
      </c>
      <c r="W11" s="426">
        <f t="shared" si="0"/>
        <v>9773</v>
      </c>
      <c r="X11" s="427">
        <f t="shared" si="0"/>
        <v>10296</v>
      </c>
      <c r="Y11" s="428">
        <f t="shared" si="0"/>
        <v>10310</v>
      </c>
    </row>
    <row r="12" spans="1:25" s="287" customFormat="1" ht="24.75" customHeight="1" x14ac:dyDescent="0.3">
      <c r="A12" s="432" t="s">
        <v>23</v>
      </c>
      <c r="B12" s="433">
        <f t="shared" ref="B12:Y12" si="1">SUM(B8:B11)</f>
        <v>360517</v>
      </c>
      <c r="C12" s="434">
        <f t="shared" si="1"/>
        <v>381108</v>
      </c>
      <c r="D12" s="435">
        <f t="shared" si="1"/>
        <v>364175</v>
      </c>
      <c r="E12" s="433">
        <f t="shared" si="1"/>
        <v>50258</v>
      </c>
      <c r="F12" s="434">
        <f t="shared" si="1"/>
        <v>52997</v>
      </c>
      <c r="G12" s="435">
        <f t="shared" si="1"/>
        <v>48823</v>
      </c>
      <c r="H12" s="433">
        <f t="shared" si="1"/>
        <v>63522</v>
      </c>
      <c r="I12" s="434">
        <f t="shared" si="1"/>
        <v>76154</v>
      </c>
      <c r="J12" s="435">
        <f t="shared" si="1"/>
        <v>72177</v>
      </c>
      <c r="K12" s="433">
        <f t="shared" si="1"/>
        <v>0</v>
      </c>
      <c r="L12" s="434">
        <f t="shared" si="1"/>
        <v>0</v>
      </c>
      <c r="M12" s="436">
        <f t="shared" si="1"/>
        <v>0</v>
      </c>
      <c r="N12" s="437">
        <f t="shared" si="1"/>
        <v>6200</v>
      </c>
      <c r="O12" s="434">
        <f t="shared" si="1"/>
        <v>9200</v>
      </c>
      <c r="P12" s="435">
        <f t="shared" si="1"/>
        <v>4363</v>
      </c>
      <c r="Q12" s="433">
        <f t="shared" si="1"/>
        <v>0</v>
      </c>
      <c r="R12" s="434">
        <f t="shared" si="1"/>
        <v>0</v>
      </c>
      <c r="S12" s="436">
        <f t="shared" si="1"/>
        <v>0</v>
      </c>
      <c r="T12" s="437">
        <f t="shared" si="1"/>
        <v>0</v>
      </c>
      <c r="U12" s="434">
        <f t="shared" si="1"/>
        <v>0</v>
      </c>
      <c r="V12" s="435">
        <f t="shared" si="1"/>
        <v>0</v>
      </c>
      <c r="W12" s="433">
        <f t="shared" si="1"/>
        <v>480497</v>
      </c>
      <c r="X12" s="434">
        <f t="shared" si="1"/>
        <v>519459</v>
      </c>
      <c r="Y12" s="435">
        <f t="shared" si="1"/>
        <v>489538</v>
      </c>
    </row>
  </sheetData>
  <mergeCells count="10">
    <mergeCell ref="T6:V6"/>
    <mergeCell ref="W6:Y6"/>
    <mergeCell ref="A3:Q3"/>
    <mergeCell ref="A4:Q4"/>
    <mergeCell ref="B6:D6"/>
    <mergeCell ref="E6:G6"/>
    <mergeCell ref="H6:J6"/>
    <mergeCell ref="K6:M6"/>
    <mergeCell ref="N6:P6"/>
    <mergeCell ref="Q6:S6"/>
  </mergeCells>
  <printOptions horizontalCentered="1"/>
  <pageMargins left="0.39370078740157483" right="0.39370078740157483" top="0.98425196850393704" bottom="0.98425196850393704" header="0.51181102362204722" footer="0.51181102362204722"/>
  <pageSetup paperSize="9" scale="5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2C30D-76CA-4A7C-9C9E-76D5F9FA7F05}">
  <dimension ref="A1:H26"/>
  <sheetViews>
    <sheetView view="pageBreakPreview" zoomScaleNormal="100" zoomScaleSheetLayoutView="100" workbookViewId="0">
      <selection activeCell="H1" sqref="H1"/>
    </sheetView>
  </sheetViews>
  <sheetFormatPr defaultRowHeight="13.2" x14ac:dyDescent="0.25"/>
  <cols>
    <col min="1" max="1" width="55.33203125" style="350" bestFit="1" customWidth="1"/>
    <col min="2" max="2" width="12" style="350" customWidth="1"/>
    <col min="3" max="3" width="12.44140625" style="350" bestFit="1" customWidth="1"/>
    <col min="4" max="5" width="12" style="350" customWidth="1"/>
    <col min="6" max="6" width="12.44140625" style="350" bestFit="1" customWidth="1"/>
    <col min="7" max="7" width="14.33203125" style="350" customWidth="1"/>
    <col min="8" max="8" width="12.88671875" style="350" customWidth="1"/>
    <col min="9" max="256" width="9.109375" style="2"/>
    <col min="257" max="257" width="55.33203125" style="2" bestFit="1" customWidth="1"/>
    <col min="258" max="258" width="10.5546875" style="2" bestFit="1" customWidth="1"/>
    <col min="259" max="259" width="9.109375" style="2" bestFit="1" customWidth="1"/>
    <col min="260" max="260" width="12.44140625" style="2" bestFit="1" customWidth="1"/>
    <col min="261" max="261" width="11.33203125" style="2" bestFit="1" customWidth="1"/>
    <col min="262" max="262" width="12.44140625" style="2" bestFit="1" customWidth="1"/>
    <col min="263" max="263" width="14" style="2" bestFit="1" customWidth="1"/>
    <col min="264" max="264" width="8.33203125" style="2" bestFit="1" customWidth="1"/>
    <col min="265" max="512" width="9.109375" style="2"/>
    <col min="513" max="513" width="55.33203125" style="2" bestFit="1" customWidth="1"/>
    <col min="514" max="514" width="10.5546875" style="2" bestFit="1" customWidth="1"/>
    <col min="515" max="515" width="9.109375" style="2" bestFit="1" customWidth="1"/>
    <col min="516" max="516" width="12.44140625" style="2" bestFit="1" customWidth="1"/>
    <col min="517" max="517" width="11.33203125" style="2" bestFit="1" customWidth="1"/>
    <col min="518" max="518" width="12.44140625" style="2" bestFit="1" customWidth="1"/>
    <col min="519" max="519" width="14" style="2" bestFit="1" customWidth="1"/>
    <col min="520" max="520" width="8.33203125" style="2" bestFit="1" customWidth="1"/>
    <col min="521" max="768" width="9.109375" style="2"/>
    <col min="769" max="769" width="55.33203125" style="2" bestFit="1" customWidth="1"/>
    <col min="770" max="770" width="10.5546875" style="2" bestFit="1" customWidth="1"/>
    <col min="771" max="771" width="9.109375" style="2" bestFit="1" customWidth="1"/>
    <col min="772" max="772" width="12.44140625" style="2" bestFit="1" customWidth="1"/>
    <col min="773" max="773" width="11.33203125" style="2" bestFit="1" customWidth="1"/>
    <col min="774" max="774" width="12.44140625" style="2" bestFit="1" customWidth="1"/>
    <col min="775" max="775" width="14" style="2" bestFit="1" customWidth="1"/>
    <col min="776" max="776" width="8.33203125" style="2" bestFit="1" customWidth="1"/>
    <col min="777" max="1024" width="9.109375" style="2"/>
    <col min="1025" max="1025" width="55.33203125" style="2" bestFit="1" customWidth="1"/>
    <col min="1026" max="1026" width="10.5546875" style="2" bestFit="1" customWidth="1"/>
    <col min="1027" max="1027" width="9.109375" style="2" bestFit="1" customWidth="1"/>
    <col min="1028" max="1028" width="12.44140625" style="2" bestFit="1" customWidth="1"/>
    <col min="1029" max="1029" width="11.33203125" style="2" bestFit="1" customWidth="1"/>
    <col min="1030" max="1030" width="12.44140625" style="2" bestFit="1" customWidth="1"/>
    <col min="1031" max="1031" width="14" style="2" bestFit="1" customWidth="1"/>
    <col min="1032" max="1032" width="8.33203125" style="2" bestFit="1" customWidth="1"/>
    <col min="1033" max="1280" width="9.109375" style="2"/>
    <col min="1281" max="1281" width="55.33203125" style="2" bestFit="1" customWidth="1"/>
    <col min="1282" max="1282" width="10.5546875" style="2" bestFit="1" customWidth="1"/>
    <col min="1283" max="1283" width="9.109375" style="2" bestFit="1" customWidth="1"/>
    <col min="1284" max="1284" width="12.44140625" style="2" bestFit="1" customWidth="1"/>
    <col min="1285" max="1285" width="11.33203125" style="2" bestFit="1" customWidth="1"/>
    <col min="1286" max="1286" width="12.44140625" style="2" bestFit="1" customWidth="1"/>
    <col min="1287" max="1287" width="14" style="2" bestFit="1" customWidth="1"/>
    <col min="1288" max="1288" width="8.33203125" style="2" bestFit="1" customWidth="1"/>
    <col min="1289" max="1536" width="9.109375" style="2"/>
    <col min="1537" max="1537" width="55.33203125" style="2" bestFit="1" customWidth="1"/>
    <col min="1538" max="1538" width="10.5546875" style="2" bestFit="1" customWidth="1"/>
    <col min="1539" max="1539" width="9.109375" style="2" bestFit="1" customWidth="1"/>
    <col min="1540" max="1540" width="12.44140625" style="2" bestFit="1" customWidth="1"/>
    <col min="1541" max="1541" width="11.33203125" style="2" bestFit="1" customWidth="1"/>
    <col min="1542" max="1542" width="12.44140625" style="2" bestFit="1" customWidth="1"/>
    <col min="1543" max="1543" width="14" style="2" bestFit="1" customWidth="1"/>
    <col min="1544" max="1544" width="8.33203125" style="2" bestFit="1" customWidth="1"/>
    <col min="1545" max="1792" width="9.109375" style="2"/>
    <col min="1793" max="1793" width="55.33203125" style="2" bestFit="1" customWidth="1"/>
    <col min="1794" max="1794" width="10.5546875" style="2" bestFit="1" customWidth="1"/>
    <col min="1795" max="1795" width="9.109375" style="2" bestFit="1" customWidth="1"/>
    <col min="1796" max="1796" width="12.44140625" style="2" bestFit="1" customWidth="1"/>
    <col min="1797" max="1797" width="11.33203125" style="2" bestFit="1" customWidth="1"/>
    <col min="1798" max="1798" width="12.44140625" style="2" bestFit="1" customWidth="1"/>
    <col min="1799" max="1799" width="14" style="2" bestFit="1" customWidth="1"/>
    <col min="1800" max="1800" width="8.33203125" style="2" bestFit="1" customWidth="1"/>
    <col min="1801" max="2048" width="9.109375" style="2"/>
    <col min="2049" max="2049" width="55.33203125" style="2" bestFit="1" customWidth="1"/>
    <col min="2050" max="2050" width="10.5546875" style="2" bestFit="1" customWidth="1"/>
    <col min="2051" max="2051" width="9.109375" style="2" bestFit="1" customWidth="1"/>
    <col min="2052" max="2052" width="12.44140625" style="2" bestFit="1" customWidth="1"/>
    <col min="2053" max="2053" width="11.33203125" style="2" bestFit="1" customWidth="1"/>
    <col min="2054" max="2054" width="12.44140625" style="2" bestFit="1" customWidth="1"/>
    <col min="2055" max="2055" width="14" style="2" bestFit="1" customWidth="1"/>
    <col min="2056" max="2056" width="8.33203125" style="2" bestFit="1" customWidth="1"/>
    <col min="2057" max="2304" width="9.109375" style="2"/>
    <col min="2305" max="2305" width="55.33203125" style="2" bestFit="1" customWidth="1"/>
    <col min="2306" max="2306" width="10.5546875" style="2" bestFit="1" customWidth="1"/>
    <col min="2307" max="2307" width="9.109375" style="2" bestFit="1" customWidth="1"/>
    <col min="2308" max="2308" width="12.44140625" style="2" bestFit="1" customWidth="1"/>
    <col min="2309" max="2309" width="11.33203125" style="2" bestFit="1" customWidth="1"/>
    <col min="2310" max="2310" width="12.44140625" style="2" bestFit="1" customWidth="1"/>
    <col min="2311" max="2311" width="14" style="2" bestFit="1" customWidth="1"/>
    <col min="2312" max="2312" width="8.33203125" style="2" bestFit="1" customWidth="1"/>
    <col min="2313" max="2560" width="9.109375" style="2"/>
    <col min="2561" max="2561" width="55.33203125" style="2" bestFit="1" customWidth="1"/>
    <col min="2562" max="2562" width="10.5546875" style="2" bestFit="1" customWidth="1"/>
    <col min="2563" max="2563" width="9.109375" style="2" bestFit="1" customWidth="1"/>
    <col min="2564" max="2564" width="12.44140625" style="2" bestFit="1" customWidth="1"/>
    <col min="2565" max="2565" width="11.33203125" style="2" bestFit="1" customWidth="1"/>
    <col min="2566" max="2566" width="12.44140625" style="2" bestFit="1" customWidth="1"/>
    <col min="2567" max="2567" width="14" style="2" bestFit="1" customWidth="1"/>
    <col min="2568" max="2568" width="8.33203125" style="2" bestFit="1" customWidth="1"/>
    <col min="2569" max="2816" width="9.109375" style="2"/>
    <col min="2817" max="2817" width="55.33203125" style="2" bestFit="1" customWidth="1"/>
    <col min="2818" max="2818" width="10.5546875" style="2" bestFit="1" customWidth="1"/>
    <col min="2819" max="2819" width="9.109375" style="2" bestFit="1" customWidth="1"/>
    <col min="2820" max="2820" width="12.44140625" style="2" bestFit="1" customWidth="1"/>
    <col min="2821" max="2821" width="11.33203125" style="2" bestFit="1" customWidth="1"/>
    <col min="2822" max="2822" width="12.44140625" style="2" bestFit="1" customWidth="1"/>
    <col min="2823" max="2823" width="14" style="2" bestFit="1" customWidth="1"/>
    <col min="2824" max="2824" width="8.33203125" style="2" bestFit="1" customWidth="1"/>
    <col min="2825" max="3072" width="9.109375" style="2"/>
    <col min="3073" max="3073" width="55.33203125" style="2" bestFit="1" customWidth="1"/>
    <col min="3074" max="3074" width="10.5546875" style="2" bestFit="1" customWidth="1"/>
    <col min="3075" max="3075" width="9.109375" style="2" bestFit="1" customWidth="1"/>
    <col min="3076" max="3076" width="12.44140625" style="2" bestFit="1" customWidth="1"/>
    <col min="3077" max="3077" width="11.33203125" style="2" bestFit="1" customWidth="1"/>
    <col min="3078" max="3078" width="12.44140625" style="2" bestFit="1" customWidth="1"/>
    <col min="3079" max="3079" width="14" style="2" bestFit="1" customWidth="1"/>
    <col min="3080" max="3080" width="8.33203125" style="2" bestFit="1" customWidth="1"/>
    <col min="3081" max="3328" width="9.109375" style="2"/>
    <col min="3329" max="3329" width="55.33203125" style="2" bestFit="1" customWidth="1"/>
    <col min="3330" max="3330" width="10.5546875" style="2" bestFit="1" customWidth="1"/>
    <col min="3331" max="3331" width="9.109375" style="2" bestFit="1" customWidth="1"/>
    <col min="3332" max="3332" width="12.44140625" style="2" bestFit="1" customWidth="1"/>
    <col min="3333" max="3333" width="11.33203125" style="2" bestFit="1" customWidth="1"/>
    <col min="3334" max="3334" width="12.44140625" style="2" bestFit="1" customWidth="1"/>
    <col min="3335" max="3335" width="14" style="2" bestFit="1" customWidth="1"/>
    <col min="3336" max="3336" width="8.33203125" style="2" bestFit="1" customWidth="1"/>
    <col min="3337" max="3584" width="9.109375" style="2"/>
    <col min="3585" max="3585" width="55.33203125" style="2" bestFit="1" customWidth="1"/>
    <col min="3586" max="3586" width="10.5546875" style="2" bestFit="1" customWidth="1"/>
    <col min="3587" max="3587" width="9.109375" style="2" bestFit="1" customWidth="1"/>
    <col min="3588" max="3588" width="12.44140625" style="2" bestFit="1" customWidth="1"/>
    <col min="3589" max="3589" width="11.33203125" style="2" bestFit="1" customWidth="1"/>
    <col min="3590" max="3590" width="12.44140625" style="2" bestFit="1" customWidth="1"/>
    <col min="3591" max="3591" width="14" style="2" bestFit="1" customWidth="1"/>
    <col min="3592" max="3592" width="8.33203125" style="2" bestFit="1" customWidth="1"/>
    <col min="3593" max="3840" width="9.109375" style="2"/>
    <col min="3841" max="3841" width="55.33203125" style="2" bestFit="1" customWidth="1"/>
    <col min="3842" max="3842" width="10.5546875" style="2" bestFit="1" customWidth="1"/>
    <col min="3843" max="3843" width="9.109375" style="2" bestFit="1" customWidth="1"/>
    <col min="3844" max="3844" width="12.44140625" style="2" bestFit="1" customWidth="1"/>
    <col min="3845" max="3845" width="11.33203125" style="2" bestFit="1" customWidth="1"/>
    <col min="3846" max="3846" width="12.44140625" style="2" bestFit="1" customWidth="1"/>
    <col min="3847" max="3847" width="14" style="2" bestFit="1" customWidth="1"/>
    <col min="3848" max="3848" width="8.33203125" style="2" bestFit="1" customWidth="1"/>
    <col min="3849" max="4096" width="9.109375" style="2"/>
    <col min="4097" max="4097" width="55.33203125" style="2" bestFit="1" customWidth="1"/>
    <col min="4098" max="4098" width="10.5546875" style="2" bestFit="1" customWidth="1"/>
    <col min="4099" max="4099" width="9.109375" style="2" bestFit="1" customWidth="1"/>
    <col min="4100" max="4100" width="12.44140625" style="2" bestFit="1" customWidth="1"/>
    <col min="4101" max="4101" width="11.33203125" style="2" bestFit="1" customWidth="1"/>
    <col min="4102" max="4102" width="12.44140625" style="2" bestFit="1" customWidth="1"/>
    <col min="4103" max="4103" width="14" style="2" bestFit="1" customWidth="1"/>
    <col min="4104" max="4104" width="8.33203125" style="2" bestFit="1" customWidth="1"/>
    <col min="4105" max="4352" width="9.109375" style="2"/>
    <col min="4353" max="4353" width="55.33203125" style="2" bestFit="1" customWidth="1"/>
    <col min="4354" max="4354" width="10.5546875" style="2" bestFit="1" customWidth="1"/>
    <col min="4355" max="4355" width="9.109375" style="2" bestFit="1" customWidth="1"/>
    <col min="4356" max="4356" width="12.44140625" style="2" bestFit="1" customWidth="1"/>
    <col min="4357" max="4357" width="11.33203125" style="2" bestFit="1" customWidth="1"/>
    <col min="4358" max="4358" width="12.44140625" style="2" bestFit="1" customWidth="1"/>
    <col min="4359" max="4359" width="14" style="2" bestFit="1" customWidth="1"/>
    <col min="4360" max="4360" width="8.33203125" style="2" bestFit="1" customWidth="1"/>
    <col min="4361" max="4608" width="9.109375" style="2"/>
    <col min="4609" max="4609" width="55.33203125" style="2" bestFit="1" customWidth="1"/>
    <col min="4610" max="4610" width="10.5546875" style="2" bestFit="1" customWidth="1"/>
    <col min="4611" max="4611" width="9.109375" style="2" bestFit="1" customWidth="1"/>
    <col min="4612" max="4612" width="12.44140625" style="2" bestFit="1" customWidth="1"/>
    <col min="4613" max="4613" width="11.33203125" style="2" bestFit="1" customWidth="1"/>
    <col min="4614" max="4614" width="12.44140625" style="2" bestFit="1" customWidth="1"/>
    <col min="4615" max="4615" width="14" style="2" bestFit="1" customWidth="1"/>
    <col min="4616" max="4616" width="8.33203125" style="2" bestFit="1" customWidth="1"/>
    <col min="4617" max="4864" width="9.109375" style="2"/>
    <col min="4865" max="4865" width="55.33203125" style="2" bestFit="1" customWidth="1"/>
    <col min="4866" max="4866" width="10.5546875" style="2" bestFit="1" customWidth="1"/>
    <col min="4867" max="4867" width="9.109375" style="2" bestFit="1" customWidth="1"/>
    <col min="4868" max="4868" width="12.44140625" style="2" bestFit="1" customWidth="1"/>
    <col min="4869" max="4869" width="11.33203125" style="2" bestFit="1" customWidth="1"/>
    <col min="4870" max="4870" width="12.44140625" style="2" bestFit="1" customWidth="1"/>
    <col min="4871" max="4871" width="14" style="2" bestFit="1" customWidth="1"/>
    <col min="4872" max="4872" width="8.33203125" style="2" bestFit="1" customWidth="1"/>
    <col min="4873" max="5120" width="9.109375" style="2"/>
    <col min="5121" max="5121" width="55.33203125" style="2" bestFit="1" customWidth="1"/>
    <col min="5122" max="5122" width="10.5546875" style="2" bestFit="1" customWidth="1"/>
    <col min="5123" max="5123" width="9.109375" style="2" bestFit="1" customWidth="1"/>
    <col min="5124" max="5124" width="12.44140625" style="2" bestFit="1" customWidth="1"/>
    <col min="5125" max="5125" width="11.33203125" style="2" bestFit="1" customWidth="1"/>
    <col min="5126" max="5126" width="12.44140625" style="2" bestFit="1" customWidth="1"/>
    <col min="5127" max="5127" width="14" style="2" bestFit="1" customWidth="1"/>
    <col min="5128" max="5128" width="8.33203125" style="2" bestFit="1" customWidth="1"/>
    <col min="5129" max="5376" width="9.109375" style="2"/>
    <col min="5377" max="5377" width="55.33203125" style="2" bestFit="1" customWidth="1"/>
    <col min="5378" max="5378" width="10.5546875" style="2" bestFit="1" customWidth="1"/>
    <col min="5379" max="5379" width="9.109375" style="2" bestFit="1" customWidth="1"/>
    <col min="5380" max="5380" width="12.44140625" style="2" bestFit="1" customWidth="1"/>
    <col min="5381" max="5381" width="11.33203125" style="2" bestFit="1" customWidth="1"/>
    <col min="5382" max="5382" width="12.44140625" style="2" bestFit="1" customWidth="1"/>
    <col min="5383" max="5383" width="14" style="2" bestFit="1" customWidth="1"/>
    <col min="5384" max="5384" width="8.33203125" style="2" bestFit="1" customWidth="1"/>
    <col min="5385" max="5632" width="9.109375" style="2"/>
    <col min="5633" max="5633" width="55.33203125" style="2" bestFit="1" customWidth="1"/>
    <col min="5634" max="5634" width="10.5546875" style="2" bestFit="1" customWidth="1"/>
    <col min="5635" max="5635" width="9.109375" style="2" bestFit="1" customWidth="1"/>
    <col min="5636" max="5636" width="12.44140625" style="2" bestFit="1" customWidth="1"/>
    <col min="5637" max="5637" width="11.33203125" style="2" bestFit="1" customWidth="1"/>
    <col min="5638" max="5638" width="12.44140625" style="2" bestFit="1" customWidth="1"/>
    <col min="5639" max="5639" width="14" style="2" bestFit="1" customWidth="1"/>
    <col min="5640" max="5640" width="8.33203125" style="2" bestFit="1" customWidth="1"/>
    <col min="5641" max="5888" width="9.109375" style="2"/>
    <col min="5889" max="5889" width="55.33203125" style="2" bestFit="1" customWidth="1"/>
    <col min="5890" max="5890" width="10.5546875" style="2" bestFit="1" customWidth="1"/>
    <col min="5891" max="5891" width="9.109375" style="2" bestFit="1" customWidth="1"/>
    <col min="5892" max="5892" width="12.44140625" style="2" bestFit="1" customWidth="1"/>
    <col min="5893" max="5893" width="11.33203125" style="2" bestFit="1" customWidth="1"/>
    <col min="5894" max="5894" width="12.44140625" style="2" bestFit="1" customWidth="1"/>
    <col min="5895" max="5895" width="14" style="2" bestFit="1" customWidth="1"/>
    <col min="5896" max="5896" width="8.33203125" style="2" bestFit="1" customWidth="1"/>
    <col min="5897" max="6144" width="9.109375" style="2"/>
    <col min="6145" max="6145" width="55.33203125" style="2" bestFit="1" customWidth="1"/>
    <col min="6146" max="6146" width="10.5546875" style="2" bestFit="1" customWidth="1"/>
    <col min="6147" max="6147" width="9.109375" style="2" bestFit="1" customWidth="1"/>
    <col min="6148" max="6148" width="12.44140625" style="2" bestFit="1" customWidth="1"/>
    <col min="6149" max="6149" width="11.33203125" style="2" bestFit="1" customWidth="1"/>
    <col min="6150" max="6150" width="12.44140625" style="2" bestFit="1" customWidth="1"/>
    <col min="6151" max="6151" width="14" style="2" bestFit="1" customWidth="1"/>
    <col min="6152" max="6152" width="8.33203125" style="2" bestFit="1" customWidth="1"/>
    <col min="6153" max="6400" width="9.109375" style="2"/>
    <col min="6401" max="6401" width="55.33203125" style="2" bestFit="1" customWidth="1"/>
    <col min="6402" max="6402" width="10.5546875" style="2" bestFit="1" customWidth="1"/>
    <col min="6403" max="6403" width="9.109375" style="2" bestFit="1" customWidth="1"/>
    <col min="6404" max="6404" width="12.44140625" style="2" bestFit="1" customWidth="1"/>
    <col min="6405" max="6405" width="11.33203125" style="2" bestFit="1" customWidth="1"/>
    <col min="6406" max="6406" width="12.44140625" style="2" bestFit="1" customWidth="1"/>
    <col min="6407" max="6407" width="14" style="2" bestFit="1" customWidth="1"/>
    <col min="6408" max="6408" width="8.33203125" style="2" bestFit="1" customWidth="1"/>
    <col min="6409" max="6656" width="9.109375" style="2"/>
    <col min="6657" max="6657" width="55.33203125" style="2" bestFit="1" customWidth="1"/>
    <col min="6658" max="6658" width="10.5546875" style="2" bestFit="1" customWidth="1"/>
    <col min="6659" max="6659" width="9.109375" style="2" bestFit="1" customWidth="1"/>
    <col min="6660" max="6660" width="12.44140625" style="2" bestFit="1" customWidth="1"/>
    <col min="6661" max="6661" width="11.33203125" style="2" bestFit="1" customWidth="1"/>
    <col min="6662" max="6662" width="12.44140625" style="2" bestFit="1" customWidth="1"/>
    <col min="6663" max="6663" width="14" style="2" bestFit="1" customWidth="1"/>
    <col min="6664" max="6664" width="8.33203125" style="2" bestFit="1" customWidth="1"/>
    <col min="6665" max="6912" width="9.109375" style="2"/>
    <col min="6913" max="6913" width="55.33203125" style="2" bestFit="1" customWidth="1"/>
    <col min="6914" max="6914" width="10.5546875" style="2" bestFit="1" customWidth="1"/>
    <col min="6915" max="6915" width="9.109375" style="2" bestFit="1" customWidth="1"/>
    <col min="6916" max="6916" width="12.44140625" style="2" bestFit="1" customWidth="1"/>
    <col min="6917" max="6917" width="11.33203125" style="2" bestFit="1" customWidth="1"/>
    <col min="6918" max="6918" width="12.44140625" style="2" bestFit="1" customWidth="1"/>
    <col min="6919" max="6919" width="14" style="2" bestFit="1" customWidth="1"/>
    <col min="6920" max="6920" width="8.33203125" style="2" bestFit="1" customWidth="1"/>
    <col min="6921" max="7168" width="9.109375" style="2"/>
    <col min="7169" max="7169" width="55.33203125" style="2" bestFit="1" customWidth="1"/>
    <col min="7170" max="7170" width="10.5546875" style="2" bestFit="1" customWidth="1"/>
    <col min="7171" max="7171" width="9.109375" style="2" bestFit="1" customWidth="1"/>
    <col min="7172" max="7172" width="12.44140625" style="2" bestFit="1" customWidth="1"/>
    <col min="7173" max="7173" width="11.33203125" style="2" bestFit="1" customWidth="1"/>
    <col min="7174" max="7174" width="12.44140625" style="2" bestFit="1" customWidth="1"/>
    <col min="7175" max="7175" width="14" style="2" bestFit="1" customWidth="1"/>
    <col min="7176" max="7176" width="8.33203125" style="2" bestFit="1" customWidth="1"/>
    <col min="7177" max="7424" width="9.109375" style="2"/>
    <col min="7425" max="7425" width="55.33203125" style="2" bestFit="1" customWidth="1"/>
    <col min="7426" max="7426" width="10.5546875" style="2" bestFit="1" customWidth="1"/>
    <col min="7427" max="7427" width="9.109375" style="2" bestFit="1" customWidth="1"/>
    <col min="7428" max="7428" width="12.44140625" style="2" bestFit="1" customWidth="1"/>
    <col min="7429" max="7429" width="11.33203125" style="2" bestFit="1" customWidth="1"/>
    <col min="7430" max="7430" width="12.44140625" style="2" bestFit="1" customWidth="1"/>
    <col min="7431" max="7431" width="14" style="2" bestFit="1" customWidth="1"/>
    <col min="7432" max="7432" width="8.33203125" style="2" bestFit="1" customWidth="1"/>
    <col min="7433" max="7680" width="9.109375" style="2"/>
    <col min="7681" max="7681" width="55.33203125" style="2" bestFit="1" customWidth="1"/>
    <col min="7682" max="7682" width="10.5546875" style="2" bestFit="1" customWidth="1"/>
    <col min="7683" max="7683" width="9.109375" style="2" bestFit="1" customWidth="1"/>
    <col min="7684" max="7684" width="12.44140625" style="2" bestFit="1" customWidth="1"/>
    <col min="7685" max="7685" width="11.33203125" style="2" bestFit="1" customWidth="1"/>
    <col min="7686" max="7686" width="12.44140625" style="2" bestFit="1" customWidth="1"/>
    <col min="7687" max="7687" width="14" style="2" bestFit="1" customWidth="1"/>
    <col min="7688" max="7688" width="8.33203125" style="2" bestFit="1" customWidth="1"/>
    <col min="7689" max="7936" width="9.109375" style="2"/>
    <col min="7937" max="7937" width="55.33203125" style="2" bestFit="1" customWidth="1"/>
    <col min="7938" max="7938" width="10.5546875" style="2" bestFit="1" customWidth="1"/>
    <col min="7939" max="7939" width="9.109375" style="2" bestFit="1" customWidth="1"/>
    <col min="7940" max="7940" width="12.44140625" style="2" bestFit="1" customWidth="1"/>
    <col min="7941" max="7941" width="11.33203125" style="2" bestFit="1" customWidth="1"/>
    <col min="7942" max="7942" width="12.44140625" style="2" bestFit="1" customWidth="1"/>
    <col min="7943" max="7943" width="14" style="2" bestFit="1" customWidth="1"/>
    <col min="7944" max="7944" width="8.33203125" style="2" bestFit="1" customWidth="1"/>
    <col min="7945" max="8192" width="9.109375" style="2"/>
    <col min="8193" max="8193" width="55.33203125" style="2" bestFit="1" customWidth="1"/>
    <col min="8194" max="8194" width="10.5546875" style="2" bestFit="1" customWidth="1"/>
    <col min="8195" max="8195" width="9.109375" style="2" bestFit="1" customWidth="1"/>
    <col min="8196" max="8196" width="12.44140625" style="2" bestFit="1" customWidth="1"/>
    <col min="8197" max="8197" width="11.33203125" style="2" bestFit="1" customWidth="1"/>
    <col min="8198" max="8198" width="12.44140625" style="2" bestFit="1" customWidth="1"/>
    <col min="8199" max="8199" width="14" style="2" bestFit="1" customWidth="1"/>
    <col min="8200" max="8200" width="8.33203125" style="2" bestFit="1" customWidth="1"/>
    <col min="8201" max="8448" width="9.109375" style="2"/>
    <col min="8449" max="8449" width="55.33203125" style="2" bestFit="1" customWidth="1"/>
    <col min="8450" max="8450" width="10.5546875" style="2" bestFit="1" customWidth="1"/>
    <col min="8451" max="8451" width="9.109375" style="2" bestFit="1" customWidth="1"/>
    <col min="8452" max="8452" width="12.44140625" style="2" bestFit="1" customWidth="1"/>
    <col min="8453" max="8453" width="11.33203125" style="2" bestFit="1" customWidth="1"/>
    <col min="8454" max="8454" width="12.44140625" style="2" bestFit="1" customWidth="1"/>
    <col min="8455" max="8455" width="14" style="2" bestFit="1" customWidth="1"/>
    <col min="8456" max="8456" width="8.33203125" style="2" bestFit="1" customWidth="1"/>
    <col min="8457" max="8704" width="9.109375" style="2"/>
    <col min="8705" max="8705" width="55.33203125" style="2" bestFit="1" customWidth="1"/>
    <col min="8706" max="8706" width="10.5546875" style="2" bestFit="1" customWidth="1"/>
    <col min="8707" max="8707" width="9.109375" style="2" bestFit="1" customWidth="1"/>
    <col min="8708" max="8708" width="12.44140625" style="2" bestFit="1" customWidth="1"/>
    <col min="8709" max="8709" width="11.33203125" style="2" bestFit="1" customWidth="1"/>
    <col min="8710" max="8710" width="12.44140625" style="2" bestFit="1" customWidth="1"/>
    <col min="8711" max="8711" width="14" style="2" bestFit="1" customWidth="1"/>
    <col min="8712" max="8712" width="8.33203125" style="2" bestFit="1" customWidth="1"/>
    <col min="8713" max="8960" width="9.109375" style="2"/>
    <col min="8961" max="8961" width="55.33203125" style="2" bestFit="1" customWidth="1"/>
    <col min="8962" max="8962" width="10.5546875" style="2" bestFit="1" customWidth="1"/>
    <col min="8963" max="8963" width="9.109375" style="2" bestFit="1" customWidth="1"/>
    <col min="8964" max="8964" width="12.44140625" style="2" bestFit="1" customWidth="1"/>
    <col min="8965" max="8965" width="11.33203125" style="2" bestFit="1" customWidth="1"/>
    <col min="8966" max="8966" width="12.44140625" style="2" bestFit="1" customWidth="1"/>
    <col min="8967" max="8967" width="14" style="2" bestFit="1" customWidth="1"/>
    <col min="8968" max="8968" width="8.33203125" style="2" bestFit="1" customWidth="1"/>
    <col min="8969" max="9216" width="9.109375" style="2"/>
    <col min="9217" max="9217" width="55.33203125" style="2" bestFit="1" customWidth="1"/>
    <col min="9218" max="9218" width="10.5546875" style="2" bestFit="1" customWidth="1"/>
    <col min="9219" max="9219" width="9.109375" style="2" bestFit="1" customWidth="1"/>
    <col min="9220" max="9220" width="12.44140625" style="2" bestFit="1" customWidth="1"/>
    <col min="9221" max="9221" width="11.33203125" style="2" bestFit="1" customWidth="1"/>
    <col min="9222" max="9222" width="12.44140625" style="2" bestFit="1" customWidth="1"/>
    <col min="9223" max="9223" width="14" style="2" bestFit="1" customWidth="1"/>
    <col min="9224" max="9224" width="8.33203125" style="2" bestFit="1" customWidth="1"/>
    <col min="9225" max="9472" width="9.109375" style="2"/>
    <col min="9473" max="9473" width="55.33203125" style="2" bestFit="1" customWidth="1"/>
    <col min="9474" max="9474" width="10.5546875" style="2" bestFit="1" customWidth="1"/>
    <col min="9475" max="9475" width="9.109375" style="2" bestFit="1" customWidth="1"/>
    <col min="9476" max="9476" width="12.44140625" style="2" bestFit="1" customWidth="1"/>
    <col min="9477" max="9477" width="11.33203125" style="2" bestFit="1" customWidth="1"/>
    <col min="9478" max="9478" width="12.44140625" style="2" bestFit="1" customWidth="1"/>
    <col min="9479" max="9479" width="14" style="2" bestFit="1" customWidth="1"/>
    <col min="9480" max="9480" width="8.33203125" style="2" bestFit="1" customWidth="1"/>
    <col min="9481" max="9728" width="9.109375" style="2"/>
    <col min="9729" max="9729" width="55.33203125" style="2" bestFit="1" customWidth="1"/>
    <col min="9730" max="9730" width="10.5546875" style="2" bestFit="1" customWidth="1"/>
    <col min="9731" max="9731" width="9.109375" style="2" bestFit="1" customWidth="1"/>
    <col min="9732" max="9732" width="12.44140625" style="2" bestFit="1" customWidth="1"/>
    <col min="9733" max="9733" width="11.33203125" style="2" bestFit="1" customWidth="1"/>
    <col min="9734" max="9734" width="12.44140625" style="2" bestFit="1" customWidth="1"/>
    <col min="9735" max="9735" width="14" style="2" bestFit="1" customWidth="1"/>
    <col min="9736" max="9736" width="8.33203125" style="2" bestFit="1" customWidth="1"/>
    <col min="9737" max="9984" width="9.109375" style="2"/>
    <col min="9985" max="9985" width="55.33203125" style="2" bestFit="1" customWidth="1"/>
    <col min="9986" max="9986" width="10.5546875" style="2" bestFit="1" customWidth="1"/>
    <col min="9987" max="9987" width="9.109375" style="2" bestFit="1" customWidth="1"/>
    <col min="9988" max="9988" width="12.44140625" style="2" bestFit="1" customWidth="1"/>
    <col min="9989" max="9989" width="11.33203125" style="2" bestFit="1" customWidth="1"/>
    <col min="9990" max="9990" width="12.44140625" style="2" bestFit="1" customWidth="1"/>
    <col min="9991" max="9991" width="14" style="2" bestFit="1" customWidth="1"/>
    <col min="9992" max="9992" width="8.33203125" style="2" bestFit="1" customWidth="1"/>
    <col min="9993" max="10240" width="9.109375" style="2"/>
    <col min="10241" max="10241" width="55.33203125" style="2" bestFit="1" customWidth="1"/>
    <col min="10242" max="10242" width="10.5546875" style="2" bestFit="1" customWidth="1"/>
    <col min="10243" max="10243" width="9.109375" style="2" bestFit="1" customWidth="1"/>
    <col min="10244" max="10244" width="12.44140625" style="2" bestFit="1" customWidth="1"/>
    <col min="10245" max="10245" width="11.33203125" style="2" bestFit="1" customWidth="1"/>
    <col min="10246" max="10246" width="12.44140625" style="2" bestFit="1" customWidth="1"/>
    <col min="10247" max="10247" width="14" style="2" bestFit="1" customWidth="1"/>
    <col min="10248" max="10248" width="8.33203125" style="2" bestFit="1" customWidth="1"/>
    <col min="10249" max="10496" width="9.109375" style="2"/>
    <col min="10497" max="10497" width="55.33203125" style="2" bestFit="1" customWidth="1"/>
    <col min="10498" max="10498" width="10.5546875" style="2" bestFit="1" customWidth="1"/>
    <col min="10499" max="10499" width="9.109375" style="2" bestFit="1" customWidth="1"/>
    <col min="10500" max="10500" width="12.44140625" style="2" bestFit="1" customWidth="1"/>
    <col min="10501" max="10501" width="11.33203125" style="2" bestFit="1" customWidth="1"/>
    <col min="10502" max="10502" width="12.44140625" style="2" bestFit="1" customWidth="1"/>
    <col min="10503" max="10503" width="14" style="2" bestFit="1" customWidth="1"/>
    <col min="10504" max="10504" width="8.33203125" style="2" bestFit="1" customWidth="1"/>
    <col min="10505" max="10752" width="9.109375" style="2"/>
    <col min="10753" max="10753" width="55.33203125" style="2" bestFit="1" customWidth="1"/>
    <col min="10754" max="10754" width="10.5546875" style="2" bestFit="1" customWidth="1"/>
    <col min="10755" max="10755" width="9.109375" style="2" bestFit="1" customWidth="1"/>
    <col min="10756" max="10756" width="12.44140625" style="2" bestFit="1" customWidth="1"/>
    <col min="10757" max="10757" width="11.33203125" style="2" bestFit="1" customWidth="1"/>
    <col min="10758" max="10758" width="12.44140625" style="2" bestFit="1" customWidth="1"/>
    <col min="10759" max="10759" width="14" style="2" bestFit="1" customWidth="1"/>
    <col min="10760" max="10760" width="8.33203125" style="2" bestFit="1" customWidth="1"/>
    <col min="10761" max="11008" width="9.109375" style="2"/>
    <col min="11009" max="11009" width="55.33203125" style="2" bestFit="1" customWidth="1"/>
    <col min="11010" max="11010" width="10.5546875" style="2" bestFit="1" customWidth="1"/>
    <col min="11011" max="11011" width="9.109375" style="2" bestFit="1" customWidth="1"/>
    <col min="11012" max="11012" width="12.44140625" style="2" bestFit="1" customWidth="1"/>
    <col min="11013" max="11013" width="11.33203125" style="2" bestFit="1" customWidth="1"/>
    <col min="11014" max="11014" width="12.44140625" style="2" bestFit="1" customWidth="1"/>
    <col min="11015" max="11015" width="14" style="2" bestFit="1" customWidth="1"/>
    <col min="11016" max="11016" width="8.33203125" style="2" bestFit="1" customWidth="1"/>
    <col min="11017" max="11264" width="9.109375" style="2"/>
    <col min="11265" max="11265" width="55.33203125" style="2" bestFit="1" customWidth="1"/>
    <col min="11266" max="11266" width="10.5546875" style="2" bestFit="1" customWidth="1"/>
    <col min="11267" max="11267" width="9.109375" style="2" bestFit="1" customWidth="1"/>
    <col min="11268" max="11268" width="12.44140625" style="2" bestFit="1" customWidth="1"/>
    <col min="11269" max="11269" width="11.33203125" style="2" bestFit="1" customWidth="1"/>
    <col min="11270" max="11270" width="12.44140625" style="2" bestFit="1" customWidth="1"/>
    <col min="11271" max="11271" width="14" style="2" bestFit="1" customWidth="1"/>
    <col min="11272" max="11272" width="8.33203125" style="2" bestFit="1" customWidth="1"/>
    <col min="11273" max="11520" width="9.109375" style="2"/>
    <col min="11521" max="11521" width="55.33203125" style="2" bestFit="1" customWidth="1"/>
    <col min="11522" max="11522" width="10.5546875" style="2" bestFit="1" customWidth="1"/>
    <col min="11523" max="11523" width="9.109375" style="2" bestFit="1" customWidth="1"/>
    <col min="11524" max="11524" width="12.44140625" style="2" bestFit="1" customWidth="1"/>
    <col min="11525" max="11525" width="11.33203125" style="2" bestFit="1" customWidth="1"/>
    <col min="11526" max="11526" width="12.44140625" style="2" bestFit="1" customWidth="1"/>
    <col min="11527" max="11527" width="14" style="2" bestFit="1" customWidth="1"/>
    <col min="11528" max="11528" width="8.33203125" style="2" bestFit="1" customWidth="1"/>
    <col min="11529" max="11776" width="9.109375" style="2"/>
    <col min="11777" max="11777" width="55.33203125" style="2" bestFit="1" customWidth="1"/>
    <col min="11778" max="11778" width="10.5546875" style="2" bestFit="1" customWidth="1"/>
    <col min="11779" max="11779" width="9.109375" style="2" bestFit="1" customWidth="1"/>
    <col min="11780" max="11780" width="12.44140625" style="2" bestFit="1" customWidth="1"/>
    <col min="11781" max="11781" width="11.33203125" style="2" bestFit="1" customWidth="1"/>
    <col min="11782" max="11782" width="12.44140625" style="2" bestFit="1" customWidth="1"/>
    <col min="11783" max="11783" width="14" style="2" bestFit="1" customWidth="1"/>
    <col min="11784" max="11784" width="8.33203125" style="2" bestFit="1" customWidth="1"/>
    <col min="11785" max="12032" width="9.109375" style="2"/>
    <col min="12033" max="12033" width="55.33203125" style="2" bestFit="1" customWidth="1"/>
    <col min="12034" max="12034" width="10.5546875" style="2" bestFit="1" customWidth="1"/>
    <col min="12035" max="12035" width="9.109375" style="2" bestFit="1" customWidth="1"/>
    <col min="12036" max="12036" width="12.44140625" style="2" bestFit="1" customWidth="1"/>
    <col min="12037" max="12037" width="11.33203125" style="2" bestFit="1" customWidth="1"/>
    <col min="12038" max="12038" width="12.44140625" style="2" bestFit="1" customWidth="1"/>
    <col min="12039" max="12039" width="14" style="2" bestFit="1" customWidth="1"/>
    <col min="12040" max="12040" width="8.33203125" style="2" bestFit="1" customWidth="1"/>
    <col min="12041" max="12288" width="9.109375" style="2"/>
    <col min="12289" max="12289" width="55.33203125" style="2" bestFit="1" customWidth="1"/>
    <col min="12290" max="12290" width="10.5546875" style="2" bestFit="1" customWidth="1"/>
    <col min="12291" max="12291" width="9.109375" style="2" bestFit="1" customWidth="1"/>
    <col min="12292" max="12292" width="12.44140625" style="2" bestFit="1" customWidth="1"/>
    <col min="12293" max="12293" width="11.33203125" style="2" bestFit="1" customWidth="1"/>
    <col min="12294" max="12294" width="12.44140625" style="2" bestFit="1" customWidth="1"/>
    <col min="12295" max="12295" width="14" style="2" bestFit="1" customWidth="1"/>
    <col min="12296" max="12296" width="8.33203125" style="2" bestFit="1" customWidth="1"/>
    <col min="12297" max="12544" width="9.109375" style="2"/>
    <col min="12545" max="12545" width="55.33203125" style="2" bestFit="1" customWidth="1"/>
    <col min="12546" max="12546" width="10.5546875" style="2" bestFit="1" customWidth="1"/>
    <col min="12547" max="12547" width="9.109375" style="2" bestFit="1" customWidth="1"/>
    <col min="12548" max="12548" width="12.44140625" style="2" bestFit="1" customWidth="1"/>
    <col min="12549" max="12549" width="11.33203125" style="2" bestFit="1" customWidth="1"/>
    <col min="12550" max="12550" width="12.44140625" style="2" bestFit="1" customWidth="1"/>
    <col min="12551" max="12551" width="14" style="2" bestFit="1" customWidth="1"/>
    <col min="12552" max="12552" width="8.33203125" style="2" bestFit="1" customWidth="1"/>
    <col min="12553" max="12800" width="9.109375" style="2"/>
    <col min="12801" max="12801" width="55.33203125" style="2" bestFit="1" customWidth="1"/>
    <col min="12802" max="12802" width="10.5546875" style="2" bestFit="1" customWidth="1"/>
    <col min="12803" max="12803" width="9.109375" style="2" bestFit="1" customWidth="1"/>
    <col min="12804" max="12804" width="12.44140625" style="2" bestFit="1" customWidth="1"/>
    <col min="12805" max="12805" width="11.33203125" style="2" bestFit="1" customWidth="1"/>
    <col min="12806" max="12806" width="12.44140625" style="2" bestFit="1" customWidth="1"/>
    <col min="12807" max="12807" width="14" style="2" bestFit="1" customWidth="1"/>
    <col min="12808" max="12808" width="8.33203125" style="2" bestFit="1" customWidth="1"/>
    <col min="12809" max="13056" width="9.109375" style="2"/>
    <col min="13057" max="13057" width="55.33203125" style="2" bestFit="1" customWidth="1"/>
    <col min="13058" max="13058" width="10.5546875" style="2" bestFit="1" customWidth="1"/>
    <col min="13059" max="13059" width="9.109375" style="2" bestFit="1" customWidth="1"/>
    <col min="13060" max="13060" width="12.44140625" style="2" bestFit="1" customWidth="1"/>
    <col min="13061" max="13061" width="11.33203125" style="2" bestFit="1" customWidth="1"/>
    <col min="13062" max="13062" width="12.44140625" style="2" bestFit="1" customWidth="1"/>
    <col min="13063" max="13063" width="14" style="2" bestFit="1" customWidth="1"/>
    <col min="13064" max="13064" width="8.33203125" style="2" bestFit="1" customWidth="1"/>
    <col min="13065" max="13312" width="9.109375" style="2"/>
    <col min="13313" max="13313" width="55.33203125" style="2" bestFit="1" customWidth="1"/>
    <col min="13314" max="13314" width="10.5546875" style="2" bestFit="1" customWidth="1"/>
    <col min="13315" max="13315" width="9.109375" style="2" bestFit="1" customWidth="1"/>
    <col min="13316" max="13316" width="12.44140625" style="2" bestFit="1" customWidth="1"/>
    <col min="13317" max="13317" width="11.33203125" style="2" bestFit="1" customWidth="1"/>
    <col min="13318" max="13318" width="12.44140625" style="2" bestFit="1" customWidth="1"/>
    <col min="13319" max="13319" width="14" style="2" bestFit="1" customWidth="1"/>
    <col min="13320" max="13320" width="8.33203125" style="2" bestFit="1" customWidth="1"/>
    <col min="13321" max="13568" width="9.109375" style="2"/>
    <col min="13569" max="13569" width="55.33203125" style="2" bestFit="1" customWidth="1"/>
    <col min="13570" max="13570" width="10.5546875" style="2" bestFit="1" customWidth="1"/>
    <col min="13571" max="13571" width="9.109375" style="2" bestFit="1" customWidth="1"/>
    <col min="13572" max="13572" width="12.44140625" style="2" bestFit="1" customWidth="1"/>
    <col min="13573" max="13573" width="11.33203125" style="2" bestFit="1" customWidth="1"/>
    <col min="13574" max="13574" width="12.44140625" style="2" bestFit="1" customWidth="1"/>
    <col min="13575" max="13575" width="14" style="2" bestFit="1" customWidth="1"/>
    <col min="13576" max="13576" width="8.33203125" style="2" bestFit="1" customWidth="1"/>
    <col min="13577" max="13824" width="9.109375" style="2"/>
    <col min="13825" max="13825" width="55.33203125" style="2" bestFit="1" customWidth="1"/>
    <col min="13826" max="13826" width="10.5546875" style="2" bestFit="1" customWidth="1"/>
    <col min="13827" max="13827" width="9.109375" style="2" bestFit="1" customWidth="1"/>
    <col min="13828" max="13828" width="12.44140625" style="2" bestFit="1" customWidth="1"/>
    <col min="13829" max="13829" width="11.33203125" style="2" bestFit="1" customWidth="1"/>
    <col min="13830" max="13830" width="12.44140625" style="2" bestFit="1" customWidth="1"/>
    <col min="13831" max="13831" width="14" style="2" bestFit="1" customWidth="1"/>
    <col min="13832" max="13832" width="8.33203125" style="2" bestFit="1" customWidth="1"/>
    <col min="13833" max="14080" width="9.109375" style="2"/>
    <col min="14081" max="14081" width="55.33203125" style="2" bestFit="1" customWidth="1"/>
    <col min="14082" max="14082" width="10.5546875" style="2" bestFit="1" customWidth="1"/>
    <col min="14083" max="14083" width="9.109375" style="2" bestFit="1" customWidth="1"/>
    <col min="14084" max="14084" width="12.44140625" style="2" bestFit="1" customWidth="1"/>
    <col min="14085" max="14085" width="11.33203125" style="2" bestFit="1" customWidth="1"/>
    <col min="14086" max="14086" width="12.44140625" style="2" bestFit="1" customWidth="1"/>
    <col min="14087" max="14087" width="14" style="2" bestFit="1" customWidth="1"/>
    <col min="14088" max="14088" width="8.33203125" style="2" bestFit="1" customWidth="1"/>
    <col min="14089" max="14336" width="9.109375" style="2"/>
    <col min="14337" max="14337" width="55.33203125" style="2" bestFit="1" customWidth="1"/>
    <col min="14338" max="14338" width="10.5546875" style="2" bestFit="1" customWidth="1"/>
    <col min="14339" max="14339" width="9.109375" style="2" bestFit="1" customWidth="1"/>
    <col min="14340" max="14340" width="12.44140625" style="2" bestFit="1" customWidth="1"/>
    <col min="14341" max="14341" width="11.33203125" style="2" bestFit="1" customWidth="1"/>
    <col min="14342" max="14342" width="12.44140625" style="2" bestFit="1" customWidth="1"/>
    <col min="14343" max="14343" width="14" style="2" bestFit="1" customWidth="1"/>
    <col min="14344" max="14344" width="8.33203125" style="2" bestFit="1" customWidth="1"/>
    <col min="14345" max="14592" width="9.109375" style="2"/>
    <col min="14593" max="14593" width="55.33203125" style="2" bestFit="1" customWidth="1"/>
    <col min="14594" max="14594" width="10.5546875" style="2" bestFit="1" customWidth="1"/>
    <col min="14595" max="14595" width="9.109375" style="2" bestFit="1" customWidth="1"/>
    <col min="14596" max="14596" width="12.44140625" style="2" bestFit="1" customWidth="1"/>
    <col min="14597" max="14597" width="11.33203125" style="2" bestFit="1" customWidth="1"/>
    <col min="14598" max="14598" width="12.44140625" style="2" bestFit="1" customWidth="1"/>
    <col min="14599" max="14599" width="14" style="2" bestFit="1" customWidth="1"/>
    <col min="14600" max="14600" width="8.33203125" style="2" bestFit="1" customWidth="1"/>
    <col min="14601" max="14848" width="9.109375" style="2"/>
    <col min="14849" max="14849" width="55.33203125" style="2" bestFit="1" customWidth="1"/>
    <col min="14850" max="14850" width="10.5546875" style="2" bestFit="1" customWidth="1"/>
    <col min="14851" max="14851" width="9.109375" style="2" bestFit="1" customWidth="1"/>
    <col min="14852" max="14852" width="12.44140625" style="2" bestFit="1" customWidth="1"/>
    <col min="14853" max="14853" width="11.33203125" style="2" bestFit="1" customWidth="1"/>
    <col min="14854" max="14854" width="12.44140625" style="2" bestFit="1" customWidth="1"/>
    <col min="14855" max="14855" width="14" style="2" bestFit="1" customWidth="1"/>
    <col min="14856" max="14856" width="8.33203125" style="2" bestFit="1" customWidth="1"/>
    <col min="14857" max="15104" width="9.109375" style="2"/>
    <col min="15105" max="15105" width="55.33203125" style="2" bestFit="1" customWidth="1"/>
    <col min="15106" max="15106" width="10.5546875" style="2" bestFit="1" customWidth="1"/>
    <col min="15107" max="15107" width="9.109375" style="2" bestFit="1" customWidth="1"/>
    <col min="15108" max="15108" width="12.44140625" style="2" bestFit="1" customWidth="1"/>
    <col min="15109" max="15109" width="11.33203125" style="2" bestFit="1" customWidth="1"/>
    <col min="15110" max="15110" width="12.44140625" style="2" bestFit="1" customWidth="1"/>
    <col min="15111" max="15111" width="14" style="2" bestFit="1" customWidth="1"/>
    <col min="15112" max="15112" width="8.33203125" style="2" bestFit="1" customWidth="1"/>
    <col min="15113" max="15360" width="9.109375" style="2"/>
    <col min="15361" max="15361" width="55.33203125" style="2" bestFit="1" customWidth="1"/>
    <col min="15362" max="15362" width="10.5546875" style="2" bestFit="1" customWidth="1"/>
    <col min="15363" max="15363" width="9.109375" style="2" bestFit="1" customWidth="1"/>
    <col min="15364" max="15364" width="12.44140625" style="2" bestFit="1" customWidth="1"/>
    <col min="15365" max="15365" width="11.33203125" style="2" bestFit="1" customWidth="1"/>
    <col min="15366" max="15366" width="12.44140625" style="2" bestFit="1" customWidth="1"/>
    <col min="15367" max="15367" width="14" style="2" bestFit="1" customWidth="1"/>
    <col min="15368" max="15368" width="8.33203125" style="2" bestFit="1" customWidth="1"/>
    <col min="15369" max="15616" width="9.109375" style="2"/>
    <col min="15617" max="15617" width="55.33203125" style="2" bestFit="1" customWidth="1"/>
    <col min="15618" max="15618" width="10.5546875" style="2" bestFit="1" customWidth="1"/>
    <col min="15619" max="15619" width="9.109375" style="2" bestFit="1" customWidth="1"/>
    <col min="15620" max="15620" width="12.44140625" style="2" bestFit="1" customWidth="1"/>
    <col min="15621" max="15621" width="11.33203125" style="2" bestFit="1" customWidth="1"/>
    <col min="15622" max="15622" width="12.44140625" style="2" bestFit="1" customWidth="1"/>
    <col min="15623" max="15623" width="14" style="2" bestFit="1" customWidth="1"/>
    <col min="15624" max="15624" width="8.33203125" style="2" bestFit="1" customWidth="1"/>
    <col min="15625" max="15872" width="9.109375" style="2"/>
    <col min="15873" max="15873" width="55.33203125" style="2" bestFit="1" customWidth="1"/>
    <col min="15874" max="15874" width="10.5546875" style="2" bestFit="1" customWidth="1"/>
    <col min="15875" max="15875" width="9.109375" style="2" bestFit="1" customWidth="1"/>
    <col min="15876" max="15876" width="12.44140625" style="2" bestFit="1" customWidth="1"/>
    <col min="15877" max="15877" width="11.33203125" style="2" bestFit="1" customWidth="1"/>
    <col min="15878" max="15878" width="12.44140625" style="2" bestFit="1" customWidth="1"/>
    <col min="15879" max="15879" width="14" style="2" bestFit="1" customWidth="1"/>
    <col min="15880" max="15880" width="8.33203125" style="2" bestFit="1" customWidth="1"/>
    <col min="15881" max="16128" width="9.109375" style="2"/>
    <col min="16129" max="16129" width="55.33203125" style="2" bestFit="1" customWidth="1"/>
    <col min="16130" max="16130" width="10.5546875" style="2" bestFit="1" customWidth="1"/>
    <col min="16131" max="16131" width="9.109375" style="2" bestFit="1" customWidth="1"/>
    <col min="16132" max="16132" width="12.44140625" style="2" bestFit="1" customWidth="1"/>
    <col min="16133" max="16133" width="11.33203125" style="2" bestFit="1" customWidth="1"/>
    <col min="16134" max="16134" width="12.44140625" style="2" bestFit="1" customWidth="1"/>
    <col min="16135" max="16135" width="14" style="2" bestFit="1" customWidth="1"/>
    <col min="16136" max="16136" width="8.33203125" style="2" bestFit="1" customWidth="1"/>
    <col min="16137" max="16384" width="9.109375" style="2"/>
  </cols>
  <sheetData>
    <row r="1" spans="1:8" ht="13.8" x14ac:dyDescent="0.25">
      <c r="H1" s="351" t="s">
        <v>1969</v>
      </c>
    </row>
    <row r="3" spans="1:8" ht="13.8" x14ac:dyDescent="0.25">
      <c r="A3" s="584" t="s">
        <v>644</v>
      </c>
      <c r="B3" s="584"/>
      <c r="C3" s="584"/>
      <c r="D3" s="584"/>
      <c r="E3" s="584"/>
      <c r="F3" s="584"/>
      <c r="G3" s="584"/>
      <c r="H3" s="584"/>
    </row>
    <row r="4" spans="1:8" ht="15.6" x14ac:dyDescent="0.25">
      <c r="A4" s="352"/>
      <c r="B4" s="353"/>
      <c r="C4" s="353"/>
      <c r="D4" s="353"/>
      <c r="E4" s="353"/>
      <c r="F4" s="353"/>
      <c r="G4" s="353"/>
      <c r="H4" s="354" t="s">
        <v>535</v>
      </c>
    </row>
    <row r="5" spans="1:8" ht="75.75" customHeight="1" x14ac:dyDescent="0.25">
      <c r="A5" s="355" t="s">
        <v>442</v>
      </c>
      <c r="B5" s="438" t="s">
        <v>177</v>
      </c>
      <c r="C5" s="438" t="s">
        <v>42</v>
      </c>
      <c r="D5" s="438" t="s">
        <v>646</v>
      </c>
      <c r="E5" s="438" t="s">
        <v>147</v>
      </c>
      <c r="F5" s="438" t="s">
        <v>43</v>
      </c>
      <c r="G5" s="438" t="s">
        <v>624</v>
      </c>
      <c r="H5" s="356" t="s">
        <v>528</v>
      </c>
    </row>
    <row r="6" spans="1:8" x14ac:dyDescent="0.25">
      <c r="A6" s="357" t="s">
        <v>625</v>
      </c>
      <c r="B6" s="358">
        <v>40830231</v>
      </c>
      <c r="C6" s="439">
        <v>45836724</v>
      </c>
      <c r="D6" s="439">
        <v>3288312</v>
      </c>
      <c r="E6" s="439">
        <v>3599784</v>
      </c>
      <c r="F6" s="439">
        <v>42278352</v>
      </c>
      <c r="G6" s="439">
        <v>3880326648</v>
      </c>
      <c r="H6" s="359">
        <f t="shared" ref="H6:H24" si="0">SUM(B6:G6)</f>
        <v>4016160051</v>
      </c>
    </row>
    <row r="7" spans="1:8" x14ac:dyDescent="0.25">
      <c r="A7" s="357" t="s">
        <v>626</v>
      </c>
      <c r="B7" s="358">
        <v>148053424</v>
      </c>
      <c r="C7" s="439">
        <v>281986279</v>
      </c>
      <c r="D7" s="439">
        <v>284421655</v>
      </c>
      <c r="E7" s="439">
        <v>183562622</v>
      </c>
      <c r="F7" s="439">
        <v>489537741</v>
      </c>
      <c r="G7" s="439">
        <v>3420534587</v>
      </c>
      <c r="H7" s="359">
        <f t="shared" si="0"/>
        <v>4808096308</v>
      </c>
    </row>
    <row r="8" spans="1:8" x14ac:dyDescent="0.25">
      <c r="A8" s="360" t="s">
        <v>627</v>
      </c>
      <c r="B8" s="440">
        <v>-107223193</v>
      </c>
      <c r="C8" s="441">
        <v>-236149555</v>
      </c>
      <c r="D8" s="441">
        <v>-281133343</v>
      </c>
      <c r="E8" s="441">
        <v>-179962838</v>
      </c>
      <c r="F8" s="441">
        <v>-447259389</v>
      </c>
      <c r="G8" s="441">
        <v>459792061</v>
      </c>
      <c r="H8" s="361">
        <f t="shared" si="0"/>
        <v>-791936257</v>
      </c>
    </row>
    <row r="9" spans="1:8" x14ac:dyDescent="0.25">
      <c r="A9" s="357" t="s">
        <v>628</v>
      </c>
      <c r="B9" s="358">
        <v>107512830</v>
      </c>
      <c r="C9" s="439">
        <v>236149555</v>
      </c>
      <c r="D9" s="439">
        <v>282038777</v>
      </c>
      <c r="E9" s="439">
        <v>179962838</v>
      </c>
      <c r="F9" s="439">
        <v>447271584</v>
      </c>
      <c r="G9" s="439">
        <v>2591419731</v>
      </c>
      <c r="H9" s="359">
        <f t="shared" si="0"/>
        <v>3844355315</v>
      </c>
    </row>
    <row r="10" spans="1:8" x14ac:dyDescent="0.25">
      <c r="A10" s="357" t="s">
        <v>629</v>
      </c>
      <c r="B10" s="358">
        <v>0</v>
      </c>
      <c r="C10" s="439">
        <v>0</v>
      </c>
      <c r="D10" s="439">
        <v>0</v>
      </c>
      <c r="E10" s="439">
        <v>0</v>
      </c>
      <c r="F10" s="439">
        <v>0</v>
      </c>
      <c r="G10" s="439">
        <v>1355400357</v>
      </c>
      <c r="H10" s="359">
        <f t="shared" si="0"/>
        <v>1355400357</v>
      </c>
    </row>
    <row r="11" spans="1:8" x14ac:dyDescent="0.25">
      <c r="A11" s="360" t="s">
        <v>630</v>
      </c>
      <c r="B11" s="440">
        <v>107512830</v>
      </c>
      <c r="C11" s="440">
        <v>236149555</v>
      </c>
      <c r="D11" s="440">
        <v>282038777</v>
      </c>
      <c r="E11" s="440">
        <v>179962838</v>
      </c>
      <c r="F11" s="440">
        <v>447271584</v>
      </c>
      <c r="G11" s="440">
        <v>1236019374</v>
      </c>
      <c r="H11" s="362">
        <f t="shared" si="0"/>
        <v>2488954958</v>
      </c>
    </row>
    <row r="12" spans="1:8" x14ac:dyDescent="0.25">
      <c r="A12" s="360" t="s">
        <v>631</v>
      </c>
      <c r="B12" s="440">
        <v>289637</v>
      </c>
      <c r="C12" s="441">
        <v>0</v>
      </c>
      <c r="D12" s="441">
        <v>905434</v>
      </c>
      <c r="E12" s="441">
        <v>0</v>
      </c>
      <c r="F12" s="441">
        <v>12195</v>
      </c>
      <c r="G12" s="441">
        <v>1695811435</v>
      </c>
      <c r="H12" s="362">
        <f t="shared" si="0"/>
        <v>1697018701</v>
      </c>
    </row>
    <row r="13" spans="1:8" x14ac:dyDescent="0.25">
      <c r="A13" s="357" t="s">
        <v>632</v>
      </c>
      <c r="B13" s="358">
        <v>0</v>
      </c>
      <c r="C13" s="439">
        <v>0</v>
      </c>
      <c r="D13" s="439">
        <v>0</v>
      </c>
      <c r="E13" s="439">
        <v>0</v>
      </c>
      <c r="F13" s="439">
        <v>0</v>
      </c>
      <c r="G13" s="439">
        <v>0</v>
      </c>
      <c r="H13" s="359">
        <f t="shared" si="0"/>
        <v>0</v>
      </c>
    </row>
    <row r="14" spans="1:8" x14ac:dyDescent="0.25">
      <c r="A14" s="357" t="s">
        <v>633</v>
      </c>
      <c r="B14" s="358">
        <v>0</v>
      </c>
      <c r="C14" s="439">
        <v>0</v>
      </c>
      <c r="D14" s="439">
        <v>0</v>
      </c>
      <c r="E14" s="439">
        <v>0</v>
      </c>
      <c r="F14" s="439">
        <v>0</v>
      </c>
      <c r="G14" s="439">
        <v>0</v>
      </c>
      <c r="H14" s="359">
        <f t="shared" si="0"/>
        <v>0</v>
      </c>
    </row>
    <row r="15" spans="1:8" x14ac:dyDescent="0.25">
      <c r="A15" s="360" t="s">
        <v>634</v>
      </c>
      <c r="B15" s="440">
        <v>0</v>
      </c>
      <c r="C15" s="441">
        <v>0</v>
      </c>
      <c r="D15" s="441">
        <v>0</v>
      </c>
      <c r="E15" s="441">
        <v>0</v>
      </c>
      <c r="F15" s="441">
        <v>0</v>
      </c>
      <c r="G15" s="441">
        <v>0</v>
      </c>
      <c r="H15" s="362">
        <f t="shared" si="0"/>
        <v>0</v>
      </c>
    </row>
    <row r="16" spans="1:8" x14ac:dyDescent="0.25">
      <c r="A16" s="357" t="s">
        <v>635</v>
      </c>
      <c r="B16" s="358">
        <v>0</v>
      </c>
      <c r="C16" s="439">
        <v>0</v>
      </c>
      <c r="D16" s="439">
        <v>0</v>
      </c>
      <c r="E16" s="439">
        <v>0</v>
      </c>
      <c r="F16" s="439">
        <v>0</v>
      </c>
      <c r="G16" s="439">
        <v>0</v>
      </c>
      <c r="H16" s="359">
        <f t="shared" si="0"/>
        <v>0</v>
      </c>
    </row>
    <row r="17" spans="1:8" x14ac:dyDescent="0.25">
      <c r="A17" s="357" t="s">
        <v>636</v>
      </c>
      <c r="B17" s="358">
        <v>0</v>
      </c>
      <c r="C17" s="439">
        <v>0</v>
      </c>
      <c r="D17" s="439">
        <v>0</v>
      </c>
      <c r="E17" s="439">
        <v>0</v>
      </c>
      <c r="F17" s="439">
        <v>0</v>
      </c>
      <c r="G17" s="439">
        <v>0</v>
      </c>
      <c r="H17" s="359">
        <f t="shared" si="0"/>
        <v>0</v>
      </c>
    </row>
    <row r="18" spans="1:8" ht="26.4" x14ac:dyDescent="0.25">
      <c r="A18" s="360" t="s">
        <v>637</v>
      </c>
      <c r="B18" s="440">
        <v>0</v>
      </c>
      <c r="C18" s="441">
        <v>0</v>
      </c>
      <c r="D18" s="441">
        <v>0</v>
      </c>
      <c r="E18" s="441">
        <v>0</v>
      </c>
      <c r="F18" s="441">
        <v>0</v>
      </c>
      <c r="G18" s="441">
        <v>0</v>
      </c>
      <c r="H18" s="362">
        <f t="shared" si="0"/>
        <v>0</v>
      </c>
    </row>
    <row r="19" spans="1:8" x14ac:dyDescent="0.25">
      <c r="A19" s="360" t="s">
        <v>638</v>
      </c>
      <c r="B19" s="440">
        <v>0</v>
      </c>
      <c r="C19" s="441">
        <v>0</v>
      </c>
      <c r="D19" s="441">
        <v>0</v>
      </c>
      <c r="E19" s="441">
        <v>0</v>
      </c>
      <c r="F19" s="441">
        <v>0</v>
      </c>
      <c r="G19" s="441">
        <v>0</v>
      </c>
      <c r="H19" s="362">
        <f t="shared" si="0"/>
        <v>0</v>
      </c>
    </row>
    <row r="20" spans="1:8" x14ac:dyDescent="0.25">
      <c r="A20" s="360" t="s">
        <v>639</v>
      </c>
      <c r="B20" s="440">
        <v>289637</v>
      </c>
      <c r="C20" s="440">
        <v>0</v>
      </c>
      <c r="D20" s="440">
        <v>905434</v>
      </c>
      <c r="E20" s="440">
        <v>0</v>
      </c>
      <c r="F20" s="440">
        <v>12195</v>
      </c>
      <c r="G20" s="440">
        <v>1695811435</v>
      </c>
      <c r="H20" s="362">
        <f t="shared" si="0"/>
        <v>1697018701</v>
      </c>
    </row>
    <row r="21" spans="1:8" ht="26.4" x14ac:dyDescent="0.25">
      <c r="A21" s="360" t="s">
        <v>640</v>
      </c>
      <c r="B21" s="440">
        <v>273650</v>
      </c>
      <c r="C21" s="441">
        <v>0</v>
      </c>
      <c r="D21" s="441">
        <v>175550</v>
      </c>
      <c r="E21" s="441">
        <v>0</v>
      </c>
      <c r="F21" s="441">
        <v>0</v>
      </c>
      <c r="G21" s="441">
        <v>0</v>
      </c>
      <c r="H21" s="362">
        <f t="shared" si="0"/>
        <v>449200</v>
      </c>
    </row>
    <row r="22" spans="1:8" x14ac:dyDescent="0.25">
      <c r="A22" s="360" t="s">
        <v>641</v>
      </c>
      <c r="B22" s="440">
        <v>15987</v>
      </c>
      <c r="C22" s="441">
        <v>0</v>
      </c>
      <c r="D22" s="441">
        <v>729884</v>
      </c>
      <c r="E22" s="441">
        <v>0</v>
      </c>
      <c r="F22" s="441">
        <v>12195</v>
      </c>
      <c r="G22" s="441">
        <v>1695811435</v>
      </c>
      <c r="H22" s="362">
        <f t="shared" si="0"/>
        <v>1696569501</v>
      </c>
    </row>
    <row r="23" spans="1:8" x14ac:dyDescent="0.25">
      <c r="A23" s="360" t="s">
        <v>642</v>
      </c>
      <c r="B23" s="440">
        <v>0</v>
      </c>
      <c r="C23" s="441">
        <v>0</v>
      </c>
      <c r="D23" s="441">
        <v>0</v>
      </c>
      <c r="E23" s="441">
        <v>0</v>
      </c>
      <c r="F23" s="441">
        <v>0</v>
      </c>
      <c r="G23" s="441">
        <v>0</v>
      </c>
      <c r="H23" s="362">
        <f t="shared" si="0"/>
        <v>0</v>
      </c>
    </row>
    <row r="24" spans="1:8" ht="26.4" x14ac:dyDescent="0.25">
      <c r="A24" s="360" t="s">
        <v>643</v>
      </c>
      <c r="B24" s="440">
        <v>0</v>
      </c>
      <c r="C24" s="441">
        <v>0</v>
      </c>
      <c r="D24" s="441">
        <v>0</v>
      </c>
      <c r="E24" s="441">
        <v>0</v>
      </c>
      <c r="F24" s="441">
        <v>0</v>
      </c>
      <c r="G24" s="441">
        <v>0</v>
      </c>
      <c r="H24" s="362">
        <f t="shared" si="0"/>
        <v>0</v>
      </c>
    </row>
    <row r="25" spans="1:8" x14ac:dyDescent="0.25">
      <c r="A25" s="363"/>
      <c r="B25" s="363"/>
      <c r="C25" s="363"/>
      <c r="D25" s="363"/>
      <c r="E25" s="363"/>
      <c r="F25" s="363"/>
      <c r="G25" s="363"/>
      <c r="H25" s="363"/>
    </row>
    <row r="26" spans="1:8" x14ac:dyDescent="0.25">
      <c r="A26" s="357" t="s">
        <v>645</v>
      </c>
      <c r="B26" s="358">
        <v>321</v>
      </c>
      <c r="C26" s="358">
        <v>863</v>
      </c>
      <c r="D26" s="358">
        <v>236333</v>
      </c>
      <c r="E26" s="358">
        <v>2064807</v>
      </c>
      <c r="F26" s="358">
        <v>29639880</v>
      </c>
      <c r="G26" s="358">
        <v>-31942204</v>
      </c>
      <c r="H26" s="358">
        <f>SUM(B26:G26)</f>
        <v>0</v>
      </c>
    </row>
  </sheetData>
  <mergeCells count="1">
    <mergeCell ref="A3:H3"/>
  </mergeCells>
  <pageMargins left="0.39370078740157483" right="0.39370078740157483" top="0.98425196850393704" bottom="0.98425196850393704" header="0.51181102362204722" footer="0.51181102362204722"/>
  <pageSetup paperSize="9" scale="9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57E9C-8FB6-452F-BBD8-CFAE0FA66C1F}">
  <sheetPr>
    <pageSetUpPr fitToPage="1"/>
  </sheetPr>
  <dimension ref="A1:H63"/>
  <sheetViews>
    <sheetView view="pageBreakPreview" zoomScaleNormal="100" zoomScaleSheetLayoutView="100" workbookViewId="0">
      <selection activeCell="H1" sqref="H1"/>
    </sheetView>
  </sheetViews>
  <sheetFormatPr defaultRowHeight="13.2" x14ac:dyDescent="0.25"/>
  <cols>
    <col min="1" max="4" width="8" style="453" customWidth="1"/>
    <col min="5" max="5" width="24" style="453" customWidth="1"/>
    <col min="6" max="6" width="11.88671875" style="453" customWidth="1"/>
    <col min="7" max="7" width="12.6640625" style="453" bestFit="1" customWidth="1"/>
    <col min="8" max="8" width="11.44140625" style="453" bestFit="1" customWidth="1"/>
    <col min="9" max="256" width="9.109375" style="2"/>
    <col min="257" max="260" width="8" style="2" customWidth="1"/>
    <col min="261" max="261" width="24" style="2" customWidth="1"/>
    <col min="262" max="262" width="11.88671875" style="2" customWidth="1"/>
    <col min="263" max="263" width="12.6640625" style="2" bestFit="1" customWidth="1"/>
    <col min="264" max="264" width="11.44140625" style="2" bestFit="1" customWidth="1"/>
    <col min="265" max="512" width="9.109375" style="2"/>
    <col min="513" max="516" width="8" style="2" customWidth="1"/>
    <col min="517" max="517" width="24" style="2" customWidth="1"/>
    <col min="518" max="518" width="11.88671875" style="2" customWidth="1"/>
    <col min="519" max="519" width="12.6640625" style="2" bestFit="1" customWidth="1"/>
    <col min="520" max="520" width="11.44140625" style="2" bestFit="1" customWidth="1"/>
    <col min="521" max="768" width="9.109375" style="2"/>
    <col min="769" max="772" width="8" style="2" customWidth="1"/>
    <col min="773" max="773" width="24" style="2" customWidth="1"/>
    <col min="774" max="774" width="11.88671875" style="2" customWidth="1"/>
    <col min="775" max="775" width="12.6640625" style="2" bestFit="1" customWidth="1"/>
    <col min="776" max="776" width="11.44140625" style="2" bestFit="1" customWidth="1"/>
    <col min="777" max="1024" width="9.109375" style="2"/>
    <col min="1025" max="1028" width="8" style="2" customWidth="1"/>
    <col min="1029" max="1029" width="24" style="2" customWidth="1"/>
    <col min="1030" max="1030" width="11.88671875" style="2" customWidth="1"/>
    <col min="1031" max="1031" width="12.6640625" style="2" bestFit="1" customWidth="1"/>
    <col min="1032" max="1032" width="11.44140625" style="2" bestFit="1" customWidth="1"/>
    <col min="1033" max="1280" width="9.109375" style="2"/>
    <col min="1281" max="1284" width="8" style="2" customWidth="1"/>
    <col min="1285" max="1285" width="24" style="2" customWidth="1"/>
    <col min="1286" max="1286" width="11.88671875" style="2" customWidth="1"/>
    <col min="1287" max="1287" width="12.6640625" style="2" bestFit="1" customWidth="1"/>
    <col min="1288" max="1288" width="11.44140625" style="2" bestFit="1" customWidth="1"/>
    <col min="1289" max="1536" width="9.109375" style="2"/>
    <col min="1537" max="1540" width="8" style="2" customWidth="1"/>
    <col min="1541" max="1541" width="24" style="2" customWidth="1"/>
    <col min="1542" max="1542" width="11.88671875" style="2" customWidth="1"/>
    <col min="1543" max="1543" width="12.6640625" style="2" bestFit="1" customWidth="1"/>
    <col min="1544" max="1544" width="11.44140625" style="2" bestFit="1" customWidth="1"/>
    <col min="1545" max="1792" width="9.109375" style="2"/>
    <col min="1793" max="1796" width="8" style="2" customWidth="1"/>
    <col min="1797" max="1797" width="24" style="2" customWidth="1"/>
    <col min="1798" max="1798" width="11.88671875" style="2" customWidth="1"/>
    <col min="1799" max="1799" width="12.6640625" style="2" bestFit="1" customWidth="1"/>
    <col min="1800" max="1800" width="11.44140625" style="2" bestFit="1" customWidth="1"/>
    <col min="1801" max="2048" width="9.109375" style="2"/>
    <col min="2049" max="2052" width="8" style="2" customWidth="1"/>
    <col min="2053" max="2053" width="24" style="2" customWidth="1"/>
    <col min="2054" max="2054" width="11.88671875" style="2" customWidth="1"/>
    <col min="2055" max="2055" width="12.6640625" style="2" bestFit="1" customWidth="1"/>
    <col min="2056" max="2056" width="11.44140625" style="2" bestFit="1" customWidth="1"/>
    <col min="2057" max="2304" width="9.109375" style="2"/>
    <col min="2305" max="2308" width="8" style="2" customWidth="1"/>
    <col min="2309" max="2309" width="24" style="2" customWidth="1"/>
    <col min="2310" max="2310" width="11.88671875" style="2" customWidth="1"/>
    <col min="2311" max="2311" width="12.6640625" style="2" bestFit="1" customWidth="1"/>
    <col min="2312" max="2312" width="11.44140625" style="2" bestFit="1" customWidth="1"/>
    <col min="2313" max="2560" width="9.109375" style="2"/>
    <col min="2561" max="2564" width="8" style="2" customWidth="1"/>
    <col min="2565" max="2565" width="24" style="2" customWidth="1"/>
    <col min="2566" max="2566" width="11.88671875" style="2" customWidth="1"/>
    <col min="2567" max="2567" width="12.6640625" style="2" bestFit="1" customWidth="1"/>
    <col min="2568" max="2568" width="11.44140625" style="2" bestFit="1" customWidth="1"/>
    <col min="2569" max="2816" width="9.109375" style="2"/>
    <col min="2817" max="2820" width="8" style="2" customWidth="1"/>
    <col min="2821" max="2821" width="24" style="2" customWidth="1"/>
    <col min="2822" max="2822" width="11.88671875" style="2" customWidth="1"/>
    <col min="2823" max="2823" width="12.6640625" style="2" bestFit="1" customWidth="1"/>
    <col min="2824" max="2824" width="11.44140625" style="2" bestFit="1" customWidth="1"/>
    <col min="2825" max="3072" width="9.109375" style="2"/>
    <col min="3073" max="3076" width="8" style="2" customWidth="1"/>
    <col min="3077" max="3077" width="24" style="2" customWidth="1"/>
    <col min="3078" max="3078" width="11.88671875" style="2" customWidth="1"/>
    <col min="3079" max="3079" width="12.6640625" style="2" bestFit="1" customWidth="1"/>
    <col min="3080" max="3080" width="11.44140625" style="2" bestFit="1" customWidth="1"/>
    <col min="3081" max="3328" width="9.109375" style="2"/>
    <col min="3329" max="3332" width="8" style="2" customWidth="1"/>
    <col min="3333" max="3333" width="24" style="2" customWidth="1"/>
    <col min="3334" max="3334" width="11.88671875" style="2" customWidth="1"/>
    <col min="3335" max="3335" width="12.6640625" style="2" bestFit="1" customWidth="1"/>
    <col min="3336" max="3336" width="11.44140625" style="2" bestFit="1" customWidth="1"/>
    <col min="3337" max="3584" width="9.109375" style="2"/>
    <col min="3585" max="3588" width="8" style="2" customWidth="1"/>
    <col min="3589" max="3589" width="24" style="2" customWidth="1"/>
    <col min="3590" max="3590" width="11.88671875" style="2" customWidth="1"/>
    <col min="3591" max="3591" width="12.6640625" style="2" bestFit="1" customWidth="1"/>
    <col min="3592" max="3592" width="11.44140625" style="2" bestFit="1" customWidth="1"/>
    <col min="3593" max="3840" width="9.109375" style="2"/>
    <col min="3841" max="3844" width="8" style="2" customWidth="1"/>
    <col min="3845" max="3845" width="24" style="2" customWidth="1"/>
    <col min="3846" max="3846" width="11.88671875" style="2" customWidth="1"/>
    <col min="3847" max="3847" width="12.6640625" style="2" bestFit="1" customWidth="1"/>
    <col min="3848" max="3848" width="11.44140625" style="2" bestFit="1" customWidth="1"/>
    <col min="3849" max="4096" width="9.109375" style="2"/>
    <col min="4097" max="4100" width="8" style="2" customWidth="1"/>
    <col min="4101" max="4101" width="24" style="2" customWidth="1"/>
    <col min="4102" max="4102" width="11.88671875" style="2" customWidth="1"/>
    <col min="4103" max="4103" width="12.6640625" style="2" bestFit="1" customWidth="1"/>
    <col min="4104" max="4104" width="11.44140625" style="2" bestFit="1" customWidth="1"/>
    <col min="4105" max="4352" width="9.109375" style="2"/>
    <col min="4353" max="4356" width="8" style="2" customWidth="1"/>
    <col min="4357" max="4357" width="24" style="2" customWidth="1"/>
    <col min="4358" max="4358" width="11.88671875" style="2" customWidth="1"/>
    <col min="4359" max="4359" width="12.6640625" style="2" bestFit="1" customWidth="1"/>
    <col min="4360" max="4360" width="11.44140625" style="2" bestFit="1" customWidth="1"/>
    <col min="4361" max="4608" width="9.109375" style="2"/>
    <col min="4609" max="4612" width="8" style="2" customWidth="1"/>
    <col min="4613" max="4613" width="24" style="2" customWidth="1"/>
    <col min="4614" max="4614" width="11.88671875" style="2" customWidth="1"/>
    <col min="4615" max="4615" width="12.6640625" style="2" bestFit="1" customWidth="1"/>
    <col min="4616" max="4616" width="11.44140625" style="2" bestFit="1" customWidth="1"/>
    <col min="4617" max="4864" width="9.109375" style="2"/>
    <col min="4865" max="4868" width="8" style="2" customWidth="1"/>
    <col min="4869" max="4869" width="24" style="2" customWidth="1"/>
    <col min="4870" max="4870" width="11.88671875" style="2" customWidth="1"/>
    <col min="4871" max="4871" width="12.6640625" style="2" bestFit="1" customWidth="1"/>
    <col min="4872" max="4872" width="11.44140625" style="2" bestFit="1" customWidth="1"/>
    <col min="4873" max="5120" width="9.109375" style="2"/>
    <col min="5121" max="5124" width="8" style="2" customWidth="1"/>
    <col min="5125" max="5125" width="24" style="2" customWidth="1"/>
    <col min="5126" max="5126" width="11.88671875" style="2" customWidth="1"/>
    <col min="5127" max="5127" width="12.6640625" style="2" bestFit="1" customWidth="1"/>
    <col min="5128" max="5128" width="11.44140625" style="2" bestFit="1" customWidth="1"/>
    <col min="5129" max="5376" width="9.109375" style="2"/>
    <col min="5377" max="5380" width="8" style="2" customWidth="1"/>
    <col min="5381" max="5381" width="24" style="2" customWidth="1"/>
    <col min="5382" max="5382" width="11.88671875" style="2" customWidth="1"/>
    <col min="5383" max="5383" width="12.6640625" style="2" bestFit="1" customWidth="1"/>
    <col min="5384" max="5384" width="11.44140625" style="2" bestFit="1" customWidth="1"/>
    <col min="5385" max="5632" width="9.109375" style="2"/>
    <col min="5633" max="5636" width="8" style="2" customWidth="1"/>
    <col min="5637" max="5637" width="24" style="2" customWidth="1"/>
    <col min="5638" max="5638" width="11.88671875" style="2" customWidth="1"/>
    <col min="5639" max="5639" width="12.6640625" style="2" bestFit="1" customWidth="1"/>
    <col min="5640" max="5640" width="11.44140625" style="2" bestFit="1" customWidth="1"/>
    <col min="5641" max="5888" width="9.109375" style="2"/>
    <col min="5889" max="5892" width="8" style="2" customWidth="1"/>
    <col min="5893" max="5893" width="24" style="2" customWidth="1"/>
    <col min="5894" max="5894" width="11.88671875" style="2" customWidth="1"/>
    <col min="5895" max="5895" width="12.6640625" style="2" bestFit="1" customWidth="1"/>
    <col min="5896" max="5896" width="11.44140625" style="2" bestFit="1" customWidth="1"/>
    <col min="5897" max="6144" width="9.109375" style="2"/>
    <col min="6145" max="6148" width="8" style="2" customWidth="1"/>
    <col min="6149" max="6149" width="24" style="2" customWidth="1"/>
    <col min="6150" max="6150" width="11.88671875" style="2" customWidth="1"/>
    <col min="6151" max="6151" width="12.6640625" style="2" bestFit="1" customWidth="1"/>
    <col min="6152" max="6152" width="11.44140625" style="2" bestFit="1" customWidth="1"/>
    <col min="6153" max="6400" width="9.109375" style="2"/>
    <col min="6401" max="6404" width="8" style="2" customWidth="1"/>
    <col min="6405" max="6405" width="24" style="2" customWidth="1"/>
    <col min="6406" max="6406" width="11.88671875" style="2" customWidth="1"/>
    <col min="6407" max="6407" width="12.6640625" style="2" bestFit="1" customWidth="1"/>
    <col min="6408" max="6408" width="11.44140625" style="2" bestFit="1" customWidth="1"/>
    <col min="6409" max="6656" width="9.109375" style="2"/>
    <col min="6657" max="6660" width="8" style="2" customWidth="1"/>
    <col min="6661" max="6661" width="24" style="2" customWidth="1"/>
    <col min="6662" max="6662" width="11.88671875" style="2" customWidth="1"/>
    <col min="6663" max="6663" width="12.6640625" style="2" bestFit="1" customWidth="1"/>
    <col min="6664" max="6664" width="11.44140625" style="2" bestFit="1" customWidth="1"/>
    <col min="6665" max="6912" width="9.109375" style="2"/>
    <col min="6913" max="6916" width="8" style="2" customWidth="1"/>
    <col min="6917" max="6917" width="24" style="2" customWidth="1"/>
    <col min="6918" max="6918" width="11.88671875" style="2" customWidth="1"/>
    <col min="6919" max="6919" width="12.6640625" style="2" bestFit="1" customWidth="1"/>
    <col min="6920" max="6920" width="11.44140625" style="2" bestFit="1" customWidth="1"/>
    <col min="6921" max="7168" width="9.109375" style="2"/>
    <col min="7169" max="7172" width="8" style="2" customWidth="1"/>
    <col min="7173" max="7173" width="24" style="2" customWidth="1"/>
    <col min="7174" max="7174" width="11.88671875" style="2" customWidth="1"/>
    <col min="7175" max="7175" width="12.6640625" style="2" bestFit="1" customWidth="1"/>
    <col min="7176" max="7176" width="11.44140625" style="2" bestFit="1" customWidth="1"/>
    <col min="7177" max="7424" width="9.109375" style="2"/>
    <col min="7425" max="7428" width="8" style="2" customWidth="1"/>
    <col min="7429" max="7429" width="24" style="2" customWidth="1"/>
    <col min="7430" max="7430" width="11.88671875" style="2" customWidth="1"/>
    <col min="7431" max="7431" width="12.6640625" style="2" bestFit="1" customWidth="1"/>
    <col min="7432" max="7432" width="11.44140625" style="2" bestFit="1" customWidth="1"/>
    <col min="7433" max="7680" width="9.109375" style="2"/>
    <col min="7681" max="7684" width="8" style="2" customWidth="1"/>
    <col min="7685" max="7685" width="24" style="2" customWidth="1"/>
    <col min="7686" max="7686" width="11.88671875" style="2" customWidth="1"/>
    <col min="7687" max="7687" width="12.6640625" style="2" bestFit="1" customWidth="1"/>
    <col min="7688" max="7688" width="11.44140625" style="2" bestFit="1" customWidth="1"/>
    <col min="7689" max="7936" width="9.109375" style="2"/>
    <col min="7937" max="7940" width="8" style="2" customWidth="1"/>
    <col min="7941" max="7941" width="24" style="2" customWidth="1"/>
    <col min="7942" max="7942" width="11.88671875" style="2" customWidth="1"/>
    <col min="7943" max="7943" width="12.6640625" style="2" bestFit="1" customWidth="1"/>
    <col min="7944" max="7944" width="11.44140625" style="2" bestFit="1" customWidth="1"/>
    <col min="7945" max="8192" width="9.109375" style="2"/>
    <col min="8193" max="8196" width="8" style="2" customWidth="1"/>
    <col min="8197" max="8197" width="24" style="2" customWidth="1"/>
    <col min="8198" max="8198" width="11.88671875" style="2" customWidth="1"/>
    <col min="8199" max="8199" width="12.6640625" style="2" bestFit="1" customWidth="1"/>
    <col min="8200" max="8200" width="11.44140625" style="2" bestFit="1" customWidth="1"/>
    <col min="8201" max="8448" width="9.109375" style="2"/>
    <col min="8449" max="8452" width="8" style="2" customWidth="1"/>
    <col min="8453" max="8453" width="24" style="2" customWidth="1"/>
    <col min="8454" max="8454" width="11.88671875" style="2" customWidth="1"/>
    <col min="8455" max="8455" width="12.6640625" style="2" bestFit="1" customWidth="1"/>
    <col min="8456" max="8456" width="11.44140625" style="2" bestFit="1" customWidth="1"/>
    <col min="8457" max="8704" width="9.109375" style="2"/>
    <col min="8705" max="8708" width="8" style="2" customWidth="1"/>
    <col min="8709" max="8709" width="24" style="2" customWidth="1"/>
    <col min="8710" max="8710" width="11.88671875" style="2" customWidth="1"/>
    <col min="8711" max="8711" width="12.6640625" style="2" bestFit="1" customWidth="1"/>
    <col min="8712" max="8712" width="11.44140625" style="2" bestFit="1" customWidth="1"/>
    <col min="8713" max="8960" width="9.109375" style="2"/>
    <col min="8961" max="8964" width="8" style="2" customWidth="1"/>
    <col min="8965" max="8965" width="24" style="2" customWidth="1"/>
    <col min="8966" max="8966" width="11.88671875" style="2" customWidth="1"/>
    <col min="8967" max="8967" width="12.6640625" style="2" bestFit="1" customWidth="1"/>
    <col min="8968" max="8968" width="11.44140625" style="2" bestFit="1" customWidth="1"/>
    <col min="8969" max="9216" width="9.109375" style="2"/>
    <col min="9217" max="9220" width="8" style="2" customWidth="1"/>
    <col min="9221" max="9221" width="24" style="2" customWidth="1"/>
    <col min="9222" max="9222" width="11.88671875" style="2" customWidth="1"/>
    <col min="9223" max="9223" width="12.6640625" style="2" bestFit="1" customWidth="1"/>
    <col min="9224" max="9224" width="11.44140625" style="2" bestFit="1" customWidth="1"/>
    <col min="9225" max="9472" width="9.109375" style="2"/>
    <col min="9473" max="9476" width="8" style="2" customWidth="1"/>
    <col min="9477" max="9477" width="24" style="2" customWidth="1"/>
    <col min="9478" max="9478" width="11.88671875" style="2" customWidth="1"/>
    <col min="9479" max="9479" width="12.6640625" style="2" bestFit="1" customWidth="1"/>
    <col min="9480" max="9480" width="11.44140625" style="2" bestFit="1" customWidth="1"/>
    <col min="9481" max="9728" width="9.109375" style="2"/>
    <col min="9729" max="9732" width="8" style="2" customWidth="1"/>
    <col min="9733" max="9733" width="24" style="2" customWidth="1"/>
    <col min="9734" max="9734" width="11.88671875" style="2" customWidth="1"/>
    <col min="9735" max="9735" width="12.6640625" style="2" bestFit="1" customWidth="1"/>
    <col min="9736" max="9736" width="11.44140625" style="2" bestFit="1" customWidth="1"/>
    <col min="9737" max="9984" width="9.109375" style="2"/>
    <col min="9985" max="9988" width="8" style="2" customWidth="1"/>
    <col min="9989" max="9989" width="24" style="2" customWidth="1"/>
    <col min="9990" max="9990" width="11.88671875" style="2" customWidth="1"/>
    <col min="9991" max="9991" width="12.6640625" style="2" bestFit="1" customWidth="1"/>
    <col min="9992" max="9992" width="11.44140625" style="2" bestFit="1" customWidth="1"/>
    <col min="9993" max="10240" width="9.109375" style="2"/>
    <col min="10241" max="10244" width="8" style="2" customWidth="1"/>
    <col min="10245" max="10245" width="24" style="2" customWidth="1"/>
    <col min="10246" max="10246" width="11.88671875" style="2" customWidth="1"/>
    <col min="10247" max="10247" width="12.6640625" style="2" bestFit="1" customWidth="1"/>
    <col min="10248" max="10248" width="11.44140625" style="2" bestFit="1" customWidth="1"/>
    <col min="10249" max="10496" width="9.109375" style="2"/>
    <col min="10497" max="10500" width="8" style="2" customWidth="1"/>
    <col min="10501" max="10501" width="24" style="2" customWidth="1"/>
    <col min="10502" max="10502" width="11.88671875" style="2" customWidth="1"/>
    <col min="10503" max="10503" width="12.6640625" style="2" bestFit="1" customWidth="1"/>
    <col min="10504" max="10504" width="11.44140625" style="2" bestFit="1" customWidth="1"/>
    <col min="10505" max="10752" width="9.109375" style="2"/>
    <col min="10753" max="10756" width="8" style="2" customWidth="1"/>
    <col min="10757" max="10757" width="24" style="2" customWidth="1"/>
    <col min="10758" max="10758" width="11.88671875" style="2" customWidth="1"/>
    <col min="10759" max="10759" width="12.6640625" style="2" bestFit="1" customWidth="1"/>
    <col min="10760" max="10760" width="11.44140625" style="2" bestFit="1" customWidth="1"/>
    <col min="10761" max="11008" width="9.109375" style="2"/>
    <col min="11009" max="11012" width="8" style="2" customWidth="1"/>
    <col min="11013" max="11013" width="24" style="2" customWidth="1"/>
    <col min="11014" max="11014" width="11.88671875" style="2" customWidth="1"/>
    <col min="11015" max="11015" width="12.6640625" style="2" bestFit="1" customWidth="1"/>
    <col min="11016" max="11016" width="11.44140625" style="2" bestFit="1" customWidth="1"/>
    <col min="11017" max="11264" width="9.109375" style="2"/>
    <col min="11265" max="11268" width="8" style="2" customWidth="1"/>
    <col min="11269" max="11269" width="24" style="2" customWidth="1"/>
    <col min="11270" max="11270" width="11.88671875" style="2" customWidth="1"/>
    <col min="11271" max="11271" width="12.6640625" style="2" bestFit="1" customWidth="1"/>
    <col min="11272" max="11272" width="11.44140625" style="2" bestFit="1" customWidth="1"/>
    <col min="11273" max="11520" width="9.109375" style="2"/>
    <col min="11521" max="11524" width="8" style="2" customWidth="1"/>
    <col min="11525" max="11525" width="24" style="2" customWidth="1"/>
    <col min="11526" max="11526" width="11.88671875" style="2" customWidth="1"/>
    <col min="11527" max="11527" width="12.6640625" style="2" bestFit="1" customWidth="1"/>
    <col min="11528" max="11528" width="11.44140625" style="2" bestFit="1" customWidth="1"/>
    <col min="11529" max="11776" width="9.109375" style="2"/>
    <col min="11777" max="11780" width="8" style="2" customWidth="1"/>
    <col min="11781" max="11781" width="24" style="2" customWidth="1"/>
    <col min="11782" max="11782" width="11.88671875" style="2" customWidth="1"/>
    <col min="11783" max="11783" width="12.6640625" style="2" bestFit="1" customWidth="1"/>
    <col min="11784" max="11784" width="11.44140625" style="2" bestFit="1" customWidth="1"/>
    <col min="11785" max="12032" width="9.109375" style="2"/>
    <col min="12033" max="12036" width="8" style="2" customWidth="1"/>
    <col min="12037" max="12037" width="24" style="2" customWidth="1"/>
    <col min="12038" max="12038" width="11.88671875" style="2" customWidth="1"/>
    <col min="12039" max="12039" width="12.6640625" style="2" bestFit="1" customWidth="1"/>
    <col min="12040" max="12040" width="11.44140625" style="2" bestFit="1" customWidth="1"/>
    <col min="12041" max="12288" width="9.109375" style="2"/>
    <col min="12289" max="12292" width="8" style="2" customWidth="1"/>
    <col min="12293" max="12293" width="24" style="2" customWidth="1"/>
    <col min="12294" max="12294" width="11.88671875" style="2" customWidth="1"/>
    <col min="12295" max="12295" width="12.6640625" style="2" bestFit="1" customWidth="1"/>
    <col min="12296" max="12296" width="11.44140625" style="2" bestFit="1" customWidth="1"/>
    <col min="12297" max="12544" width="9.109375" style="2"/>
    <col min="12545" max="12548" width="8" style="2" customWidth="1"/>
    <col min="12549" max="12549" width="24" style="2" customWidth="1"/>
    <col min="12550" max="12550" width="11.88671875" style="2" customWidth="1"/>
    <col min="12551" max="12551" width="12.6640625" style="2" bestFit="1" customWidth="1"/>
    <col min="12552" max="12552" width="11.44140625" style="2" bestFit="1" customWidth="1"/>
    <col min="12553" max="12800" width="9.109375" style="2"/>
    <col min="12801" max="12804" width="8" style="2" customWidth="1"/>
    <col min="12805" max="12805" width="24" style="2" customWidth="1"/>
    <col min="12806" max="12806" width="11.88671875" style="2" customWidth="1"/>
    <col min="12807" max="12807" width="12.6640625" style="2" bestFit="1" customWidth="1"/>
    <col min="12808" max="12808" width="11.44140625" style="2" bestFit="1" customWidth="1"/>
    <col min="12809" max="13056" width="9.109375" style="2"/>
    <col min="13057" max="13060" width="8" style="2" customWidth="1"/>
    <col min="13061" max="13061" width="24" style="2" customWidth="1"/>
    <col min="13062" max="13062" width="11.88671875" style="2" customWidth="1"/>
    <col min="13063" max="13063" width="12.6640625" style="2" bestFit="1" customWidth="1"/>
    <col min="13064" max="13064" width="11.44140625" style="2" bestFit="1" customWidth="1"/>
    <col min="13065" max="13312" width="9.109375" style="2"/>
    <col min="13313" max="13316" width="8" style="2" customWidth="1"/>
    <col min="13317" max="13317" width="24" style="2" customWidth="1"/>
    <col min="13318" max="13318" width="11.88671875" style="2" customWidth="1"/>
    <col min="13319" max="13319" width="12.6640625" style="2" bestFit="1" customWidth="1"/>
    <col min="13320" max="13320" width="11.44140625" style="2" bestFit="1" customWidth="1"/>
    <col min="13321" max="13568" width="9.109375" style="2"/>
    <col min="13569" max="13572" width="8" style="2" customWidth="1"/>
    <col min="13573" max="13573" width="24" style="2" customWidth="1"/>
    <col min="13574" max="13574" width="11.88671875" style="2" customWidth="1"/>
    <col min="13575" max="13575" width="12.6640625" style="2" bestFit="1" customWidth="1"/>
    <col min="13576" max="13576" width="11.44140625" style="2" bestFit="1" customWidth="1"/>
    <col min="13577" max="13824" width="9.109375" style="2"/>
    <col min="13825" max="13828" width="8" style="2" customWidth="1"/>
    <col min="13829" max="13829" width="24" style="2" customWidth="1"/>
    <col min="13830" max="13830" width="11.88671875" style="2" customWidth="1"/>
    <col min="13831" max="13831" width="12.6640625" style="2" bestFit="1" customWidth="1"/>
    <col min="13832" max="13832" width="11.44140625" style="2" bestFit="1" customWidth="1"/>
    <col min="13833" max="14080" width="9.109375" style="2"/>
    <col min="14081" max="14084" width="8" style="2" customWidth="1"/>
    <col min="14085" max="14085" width="24" style="2" customWidth="1"/>
    <col min="14086" max="14086" width="11.88671875" style="2" customWidth="1"/>
    <col min="14087" max="14087" width="12.6640625" style="2" bestFit="1" customWidth="1"/>
    <col min="14088" max="14088" width="11.44140625" style="2" bestFit="1" customWidth="1"/>
    <col min="14089" max="14336" width="9.109375" style="2"/>
    <col min="14337" max="14340" width="8" style="2" customWidth="1"/>
    <col min="14341" max="14341" width="24" style="2" customWidth="1"/>
    <col min="14342" max="14342" width="11.88671875" style="2" customWidth="1"/>
    <col min="14343" max="14343" width="12.6640625" style="2" bestFit="1" customWidth="1"/>
    <col min="14344" max="14344" width="11.44140625" style="2" bestFit="1" customWidth="1"/>
    <col min="14345" max="14592" width="9.109375" style="2"/>
    <col min="14593" max="14596" width="8" style="2" customWidth="1"/>
    <col min="14597" max="14597" width="24" style="2" customWidth="1"/>
    <col min="14598" max="14598" width="11.88671875" style="2" customWidth="1"/>
    <col min="14599" max="14599" width="12.6640625" style="2" bestFit="1" customWidth="1"/>
    <col min="14600" max="14600" width="11.44140625" style="2" bestFit="1" customWidth="1"/>
    <col min="14601" max="14848" width="9.109375" style="2"/>
    <col min="14849" max="14852" width="8" style="2" customWidth="1"/>
    <col min="14853" max="14853" width="24" style="2" customWidth="1"/>
    <col min="14854" max="14854" width="11.88671875" style="2" customWidth="1"/>
    <col min="14855" max="14855" width="12.6640625" style="2" bestFit="1" customWidth="1"/>
    <col min="14856" max="14856" width="11.44140625" style="2" bestFit="1" customWidth="1"/>
    <col min="14857" max="15104" width="9.109375" style="2"/>
    <col min="15105" max="15108" width="8" style="2" customWidth="1"/>
    <col min="15109" max="15109" width="24" style="2" customWidth="1"/>
    <col min="15110" max="15110" width="11.88671875" style="2" customWidth="1"/>
    <col min="15111" max="15111" width="12.6640625" style="2" bestFit="1" customWidth="1"/>
    <col min="15112" max="15112" width="11.44140625" style="2" bestFit="1" customWidth="1"/>
    <col min="15113" max="15360" width="9.109375" style="2"/>
    <col min="15361" max="15364" width="8" style="2" customWidth="1"/>
    <col min="15365" max="15365" width="24" style="2" customWidth="1"/>
    <col min="15366" max="15366" width="11.88671875" style="2" customWidth="1"/>
    <col min="15367" max="15367" width="12.6640625" style="2" bestFit="1" customWidth="1"/>
    <col min="15368" max="15368" width="11.44140625" style="2" bestFit="1" customWidth="1"/>
    <col min="15369" max="15616" width="9.109375" style="2"/>
    <col min="15617" max="15620" width="8" style="2" customWidth="1"/>
    <col min="15621" max="15621" width="24" style="2" customWidth="1"/>
    <col min="15622" max="15622" width="11.88671875" style="2" customWidth="1"/>
    <col min="15623" max="15623" width="12.6640625" style="2" bestFit="1" customWidth="1"/>
    <col min="15624" max="15624" width="11.44140625" style="2" bestFit="1" customWidth="1"/>
    <col min="15625" max="15872" width="9.109375" style="2"/>
    <col min="15873" max="15876" width="8" style="2" customWidth="1"/>
    <col min="15877" max="15877" width="24" style="2" customWidth="1"/>
    <col min="15878" max="15878" width="11.88671875" style="2" customWidth="1"/>
    <col min="15879" max="15879" width="12.6640625" style="2" bestFit="1" customWidth="1"/>
    <col min="15880" max="15880" width="11.44140625" style="2" bestFit="1" customWidth="1"/>
    <col min="15881" max="16128" width="9.109375" style="2"/>
    <col min="16129" max="16132" width="8" style="2" customWidth="1"/>
    <col min="16133" max="16133" width="24" style="2" customWidth="1"/>
    <col min="16134" max="16134" width="11.88671875" style="2" customWidth="1"/>
    <col min="16135" max="16135" width="12.6640625" style="2" bestFit="1" customWidth="1"/>
    <col min="16136" max="16136" width="11.44140625" style="2" bestFit="1" customWidth="1"/>
    <col min="16137" max="16384" width="9.109375" style="2"/>
  </cols>
  <sheetData>
    <row r="1" spans="1:8" ht="16.8" x14ac:dyDescent="0.3">
      <c r="A1" s="442"/>
      <c r="B1" s="442"/>
      <c r="C1" s="442"/>
      <c r="D1" s="442"/>
      <c r="E1" s="442"/>
      <c r="F1" s="442"/>
      <c r="G1" s="442"/>
      <c r="H1" s="443" t="s">
        <v>1970</v>
      </c>
    </row>
    <row r="2" spans="1:8" ht="16.8" x14ac:dyDescent="0.3">
      <c r="A2" s="442"/>
      <c r="B2" s="442"/>
      <c r="C2" s="442"/>
      <c r="D2" s="442"/>
      <c r="E2" s="442"/>
      <c r="F2" s="442"/>
      <c r="G2" s="444"/>
      <c r="H2" s="444"/>
    </row>
    <row r="3" spans="1:8" ht="16.8" x14ac:dyDescent="0.3">
      <c r="A3" s="585" t="s">
        <v>650</v>
      </c>
      <c r="B3" s="585"/>
      <c r="C3" s="585"/>
      <c r="D3" s="585"/>
      <c r="E3" s="585"/>
      <c r="F3" s="585"/>
      <c r="G3" s="585"/>
      <c r="H3" s="585"/>
    </row>
    <row r="4" spans="1:8" ht="16.8" x14ac:dyDescent="0.3">
      <c r="A4" s="445"/>
      <c r="B4" s="445"/>
      <c r="C4" s="445"/>
      <c r="D4" s="445"/>
      <c r="E4" s="445"/>
      <c r="F4" s="445"/>
      <c r="G4" s="445"/>
      <c r="H4" s="445"/>
    </row>
    <row r="5" spans="1:8" ht="16.8" x14ac:dyDescent="0.3">
      <c r="A5" s="442"/>
      <c r="B5" s="442"/>
      <c r="C5" s="442"/>
      <c r="D5" s="442"/>
      <c r="E5" s="442"/>
      <c r="F5" s="442"/>
      <c r="G5" s="442"/>
      <c r="H5" s="446" t="s">
        <v>24</v>
      </c>
    </row>
    <row r="6" spans="1:8" ht="33.6" x14ac:dyDescent="0.3">
      <c r="A6" s="442"/>
      <c r="B6" s="442"/>
      <c r="C6" s="442"/>
      <c r="D6" s="442"/>
      <c r="E6" s="442"/>
      <c r="F6" s="447" t="s">
        <v>362</v>
      </c>
      <c r="G6" s="447" t="s">
        <v>433</v>
      </c>
      <c r="H6" s="448" t="s">
        <v>647</v>
      </c>
    </row>
    <row r="7" spans="1:8" ht="16.8" x14ac:dyDescent="0.3">
      <c r="A7" s="442"/>
      <c r="B7" s="442"/>
      <c r="C7" s="442"/>
      <c r="D7" s="442"/>
      <c r="E7" s="442"/>
      <c r="F7" s="449"/>
      <c r="G7" s="449"/>
      <c r="H7" s="449"/>
    </row>
    <row r="8" spans="1:8" ht="16.8" x14ac:dyDescent="0.3">
      <c r="A8" s="450" t="s">
        <v>623</v>
      </c>
      <c r="B8" s="442"/>
      <c r="C8" s="442"/>
      <c r="D8" s="442"/>
      <c r="E8" s="442"/>
      <c r="F8" s="449"/>
      <c r="G8" s="449"/>
      <c r="H8" s="449"/>
    </row>
    <row r="9" spans="1:8" ht="16.8" x14ac:dyDescent="0.3">
      <c r="A9" s="442"/>
      <c r="B9" s="442" t="s">
        <v>648</v>
      </c>
      <c r="C9" s="442"/>
      <c r="D9" s="442"/>
      <c r="E9" s="442"/>
      <c r="F9" s="449">
        <v>3221</v>
      </c>
      <c r="G9" s="449">
        <v>3913</v>
      </c>
      <c r="H9" s="449">
        <v>3912</v>
      </c>
    </row>
    <row r="10" spans="1:8" ht="16.8" x14ac:dyDescent="0.3">
      <c r="A10" s="442"/>
      <c r="B10" s="442" t="s">
        <v>649</v>
      </c>
      <c r="C10" s="442"/>
      <c r="D10" s="442"/>
      <c r="E10" s="442"/>
      <c r="F10" s="449">
        <v>869</v>
      </c>
      <c r="G10" s="449">
        <v>1057</v>
      </c>
      <c r="H10" s="449">
        <v>1056</v>
      </c>
    </row>
    <row r="11" spans="1:8" ht="16.8" x14ac:dyDescent="0.3">
      <c r="A11" s="442"/>
      <c r="B11" s="442"/>
      <c r="C11" s="442"/>
      <c r="D11" s="442"/>
      <c r="E11" s="442"/>
      <c r="F11" s="449"/>
      <c r="G11" s="449"/>
      <c r="H11" s="449"/>
    </row>
    <row r="12" spans="1:8" ht="16.8" x14ac:dyDescent="0.3">
      <c r="A12" s="450" t="s">
        <v>177</v>
      </c>
      <c r="B12" s="442"/>
      <c r="C12" s="442"/>
      <c r="D12" s="442"/>
      <c r="E12" s="442"/>
      <c r="F12" s="449"/>
      <c r="G12" s="449"/>
      <c r="H12" s="449"/>
    </row>
    <row r="13" spans="1:8" ht="16.8" x14ac:dyDescent="0.3">
      <c r="A13" s="442"/>
      <c r="B13" s="442" t="s">
        <v>648</v>
      </c>
      <c r="C13" s="442"/>
      <c r="D13" s="442"/>
      <c r="E13" s="442"/>
      <c r="F13" s="449">
        <v>472</v>
      </c>
      <c r="G13" s="449">
        <v>0</v>
      </c>
      <c r="H13" s="449">
        <v>0</v>
      </c>
    </row>
    <row r="14" spans="1:8" ht="16.8" x14ac:dyDescent="0.3">
      <c r="A14" s="442"/>
      <c r="B14" s="442" t="s">
        <v>649</v>
      </c>
      <c r="C14" s="442"/>
      <c r="D14" s="442"/>
      <c r="E14" s="442"/>
      <c r="F14" s="449">
        <v>127</v>
      </c>
      <c r="G14" s="449">
        <v>0</v>
      </c>
      <c r="H14" s="449">
        <v>0</v>
      </c>
    </row>
    <row r="15" spans="1:8" ht="16.8" x14ac:dyDescent="0.3">
      <c r="A15" s="442"/>
      <c r="B15" s="442"/>
      <c r="C15" s="442"/>
      <c r="D15" s="442"/>
      <c r="E15" s="442"/>
      <c r="F15" s="449"/>
      <c r="G15" s="449"/>
      <c r="H15" s="449"/>
    </row>
    <row r="16" spans="1:8" ht="16.8" x14ac:dyDescent="0.3">
      <c r="A16" s="450" t="s">
        <v>147</v>
      </c>
      <c r="B16" s="442"/>
      <c r="C16" s="442"/>
      <c r="D16" s="442"/>
      <c r="E16" s="442"/>
      <c r="F16" s="449"/>
      <c r="G16" s="449"/>
      <c r="H16" s="449"/>
    </row>
    <row r="17" spans="1:8" ht="16.8" x14ac:dyDescent="0.3">
      <c r="A17" s="442"/>
      <c r="B17" s="442" t="s">
        <v>648</v>
      </c>
      <c r="C17" s="442"/>
      <c r="D17" s="442"/>
      <c r="E17" s="442"/>
      <c r="F17" s="449">
        <v>9782</v>
      </c>
      <c r="G17" s="449">
        <v>16122</v>
      </c>
      <c r="H17" s="449">
        <v>16120</v>
      </c>
    </row>
    <row r="18" spans="1:8" ht="16.8" x14ac:dyDescent="0.3">
      <c r="A18" s="442"/>
      <c r="B18" s="442" t="s">
        <v>649</v>
      </c>
      <c r="C18" s="442"/>
      <c r="D18" s="442"/>
      <c r="E18" s="442"/>
      <c r="F18" s="449">
        <v>2641</v>
      </c>
      <c r="G18" s="449">
        <v>4356</v>
      </c>
      <c r="H18" s="449">
        <v>4353</v>
      </c>
    </row>
    <row r="19" spans="1:8" ht="16.8" x14ac:dyDescent="0.3">
      <c r="A19" s="442"/>
      <c r="B19" s="442"/>
      <c r="C19" s="442"/>
      <c r="D19" s="442"/>
      <c r="E19" s="442"/>
      <c r="F19" s="449"/>
      <c r="G19" s="449"/>
      <c r="H19" s="449"/>
    </row>
    <row r="20" spans="1:8" ht="16.8" x14ac:dyDescent="0.3">
      <c r="A20" s="450" t="s">
        <v>43</v>
      </c>
      <c r="B20" s="442"/>
      <c r="C20" s="442"/>
      <c r="D20" s="442"/>
      <c r="E20" s="442"/>
      <c r="F20" s="449"/>
      <c r="G20" s="449"/>
      <c r="H20" s="449"/>
    </row>
    <row r="21" spans="1:8" ht="16.8" x14ac:dyDescent="0.3">
      <c r="A21" s="442"/>
      <c r="B21" s="442" t="s">
        <v>648</v>
      </c>
      <c r="C21" s="442"/>
      <c r="D21" s="442"/>
      <c r="E21" s="442"/>
      <c r="F21" s="449">
        <v>0</v>
      </c>
      <c r="G21" s="449">
        <v>0</v>
      </c>
      <c r="H21" s="449">
        <v>0</v>
      </c>
    </row>
    <row r="22" spans="1:8" ht="16.8" x14ac:dyDescent="0.3">
      <c r="A22" s="442"/>
      <c r="B22" s="442" t="s">
        <v>649</v>
      </c>
      <c r="C22" s="442"/>
      <c r="D22" s="442"/>
      <c r="E22" s="442"/>
      <c r="F22" s="449">
        <v>0</v>
      </c>
      <c r="G22" s="449">
        <v>0</v>
      </c>
      <c r="H22" s="449">
        <v>0</v>
      </c>
    </row>
    <row r="23" spans="1:8" ht="16.8" x14ac:dyDescent="0.3">
      <c r="A23" s="442"/>
      <c r="B23" s="442"/>
      <c r="C23" s="442"/>
      <c r="D23" s="442"/>
      <c r="E23" s="442"/>
      <c r="F23" s="449"/>
      <c r="G23" s="449"/>
      <c r="H23" s="449"/>
    </row>
    <row r="24" spans="1:8" ht="16.8" x14ac:dyDescent="0.3">
      <c r="A24" s="450" t="s">
        <v>624</v>
      </c>
      <c r="B24" s="442"/>
      <c r="C24" s="442"/>
      <c r="D24" s="442"/>
      <c r="E24" s="442"/>
      <c r="F24" s="449"/>
      <c r="G24" s="449"/>
      <c r="H24" s="449"/>
    </row>
    <row r="25" spans="1:8" ht="16.8" x14ac:dyDescent="0.3">
      <c r="A25" s="442"/>
      <c r="B25" s="442" t="s">
        <v>648</v>
      </c>
      <c r="C25" s="442"/>
      <c r="D25" s="442"/>
      <c r="E25" s="442"/>
      <c r="F25" s="449">
        <v>895439</v>
      </c>
      <c r="G25" s="449">
        <v>1281464</v>
      </c>
      <c r="H25" s="449">
        <v>847704</v>
      </c>
    </row>
    <row r="26" spans="1:8" ht="16.8" x14ac:dyDescent="0.3">
      <c r="A26" s="442"/>
      <c r="B26" s="442" t="s">
        <v>651</v>
      </c>
      <c r="C26" s="442"/>
      <c r="D26" s="442"/>
      <c r="E26" s="442"/>
      <c r="F26" s="449">
        <v>0</v>
      </c>
      <c r="G26" s="449">
        <v>4245</v>
      </c>
      <c r="H26" s="449">
        <v>4245</v>
      </c>
    </row>
    <row r="27" spans="1:8" ht="16.8" x14ac:dyDescent="0.3">
      <c r="A27" s="442"/>
      <c r="B27" s="442" t="s">
        <v>649</v>
      </c>
      <c r="C27" s="442"/>
      <c r="D27" s="442"/>
      <c r="E27" s="442"/>
      <c r="F27" s="449">
        <v>241769</v>
      </c>
      <c r="G27" s="449">
        <v>344837</v>
      </c>
      <c r="H27" s="449">
        <v>227870</v>
      </c>
    </row>
    <row r="28" spans="1:8" ht="16.8" x14ac:dyDescent="0.3">
      <c r="A28" s="442"/>
      <c r="B28" s="442"/>
      <c r="C28" s="442"/>
      <c r="D28" s="442"/>
      <c r="E28" s="442"/>
      <c r="F28" s="449"/>
      <c r="G28" s="449"/>
      <c r="H28" s="449"/>
    </row>
    <row r="29" spans="1:8" ht="16.8" x14ac:dyDescent="0.3">
      <c r="A29" s="442"/>
      <c r="B29" s="442"/>
      <c r="C29" s="442"/>
      <c r="D29" s="442"/>
      <c r="E29" s="442"/>
      <c r="F29" s="449"/>
      <c r="G29" s="449"/>
      <c r="H29" s="449"/>
    </row>
    <row r="30" spans="1:8" ht="16.8" x14ac:dyDescent="0.3">
      <c r="A30" s="442"/>
      <c r="B30" s="442"/>
      <c r="C30" s="442"/>
      <c r="D30" s="442"/>
      <c r="E30" s="442"/>
      <c r="F30" s="449"/>
      <c r="G30" s="449"/>
      <c r="H30" s="449"/>
    </row>
    <row r="31" spans="1:8" ht="16.8" x14ac:dyDescent="0.3">
      <c r="A31" s="442"/>
      <c r="B31" s="442"/>
      <c r="C31" s="442"/>
      <c r="D31" s="442"/>
      <c r="E31" s="442"/>
      <c r="F31" s="449"/>
      <c r="G31" s="449"/>
      <c r="H31" s="449"/>
    </row>
    <row r="32" spans="1:8" ht="16.8" x14ac:dyDescent="0.3">
      <c r="A32" s="451" t="s">
        <v>23</v>
      </c>
      <c r="B32" s="442"/>
      <c r="C32" s="442"/>
      <c r="D32" s="442"/>
      <c r="E32" s="442"/>
      <c r="F32" s="452">
        <f>SUM(F7:F31)</f>
        <v>1154320</v>
      </c>
      <c r="G32" s="452">
        <f>SUM(G7:G31)</f>
        <v>1655994</v>
      </c>
      <c r="H32" s="452">
        <f>SUM(H7:H31)</f>
        <v>1105260</v>
      </c>
    </row>
    <row r="33" spans="1:8" ht="16.8" x14ac:dyDescent="0.3">
      <c r="A33" s="442"/>
      <c r="B33" s="442"/>
      <c r="C33" s="442"/>
      <c r="D33" s="442"/>
      <c r="E33" s="442"/>
      <c r="F33" s="449"/>
      <c r="G33" s="449"/>
      <c r="H33" s="449"/>
    </row>
    <row r="34" spans="1:8" ht="16.8" x14ac:dyDescent="0.3">
      <c r="A34" s="442"/>
      <c r="B34" s="442"/>
      <c r="C34" s="442"/>
      <c r="D34" s="442"/>
      <c r="E34" s="442"/>
      <c r="F34" s="442"/>
      <c r="G34" s="442"/>
      <c r="H34" s="442"/>
    </row>
    <row r="35" spans="1:8" ht="16.8" x14ac:dyDescent="0.3">
      <c r="A35" s="442"/>
      <c r="B35" s="442"/>
      <c r="C35" s="442"/>
      <c r="D35" s="442"/>
      <c r="E35" s="442"/>
      <c r="F35" s="442"/>
      <c r="G35" s="442"/>
      <c r="H35" s="442"/>
    </row>
    <row r="36" spans="1:8" ht="16.8" x14ac:dyDescent="0.3">
      <c r="A36" s="442"/>
      <c r="B36" s="442"/>
      <c r="C36" s="442"/>
      <c r="D36" s="442"/>
      <c r="E36" s="442"/>
      <c r="F36" s="442"/>
      <c r="G36" s="442"/>
      <c r="H36" s="442"/>
    </row>
    <row r="37" spans="1:8" ht="16.8" x14ac:dyDescent="0.3">
      <c r="A37" s="442"/>
      <c r="B37" s="442"/>
      <c r="C37" s="442"/>
      <c r="D37" s="442"/>
      <c r="E37" s="442"/>
      <c r="F37" s="442"/>
      <c r="G37" s="442"/>
      <c r="H37" s="442"/>
    </row>
    <row r="38" spans="1:8" ht="16.8" x14ac:dyDescent="0.3">
      <c r="A38" s="442"/>
      <c r="B38" s="442"/>
      <c r="C38" s="442"/>
      <c r="D38" s="442"/>
      <c r="E38" s="442"/>
      <c r="F38" s="442"/>
      <c r="G38" s="442"/>
      <c r="H38" s="442"/>
    </row>
    <row r="39" spans="1:8" ht="16.8" x14ac:dyDescent="0.3">
      <c r="A39" s="442"/>
      <c r="B39" s="442"/>
      <c r="C39" s="442"/>
      <c r="D39" s="442"/>
      <c r="E39" s="442"/>
      <c r="F39" s="442"/>
      <c r="G39" s="442"/>
      <c r="H39" s="442"/>
    </row>
    <row r="40" spans="1:8" ht="16.8" x14ac:dyDescent="0.3">
      <c r="A40" s="442"/>
      <c r="B40" s="442"/>
      <c r="C40" s="442"/>
      <c r="D40" s="442"/>
      <c r="E40" s="442"/>
      <c r="F40" s="442"/>
      <c r="G40" s="442"/>
      <c r="H40" s="442"/>
    </row>
    <row r="41" spans="1:8" ht="16.8" x14ac:dyDescent="0.3">
      <c r="A41" s="442"/>
      <c r="B41" s="442"/>
      <c r="C41" s="442"/>
      <c r="D41" s="442"/>
      <c r="E41" s="442"/>
      <c r="F41" s="442"/>
      <c r="G41" s="442"/>
      <c r="H41" s="442"/>
    </row>
    <row r="42" spans="1:8" ht="16.8" x14ac:dyDescent="0.3">
      <c r="A42" s="442"/>
      <c r="B42" s="442"/>
      <c r="C42" s="442"/>
      <c r="D42" s="442"/>
      <c r="E42" s="442"/>
      <c r="F42" s="442"/>
      <c r="G42" s="442"/>
      <c r="H42" s="442"/>
    </row>
    <row r="43" spans="1:8" ht="16.8" x14ac:dyDescent="0.3">
      <c r="A43" s="442"/>
      <c r="B43" s="442"/>
      <c r="C43" s="442"/>
      <c r="D43" s="442"/>
      <c r="E43" s="442"/>
      <c r="F43" s="442"/>
      <c r="G43" s="442"/>
      <c r="H43" s="442"/>
    </row>
    <row r="44" spans="1:8" ht="16.8" x14ac:dyDescent="0.3">
      <c r="A44" s="442"/>
      <c r="B44" s="442"/>
      <c r="C44" s="442"/>
      <c r="D44" s="442"/>
      <c r="E44" s="442"/>
      <c r="F44" s="442"/>
      <c r="G44" s="442"/>
      <c r="H44" s="442"/>
    </row>
    <row r="45" spans="1:8" ht="16.8" x14ac:dyDescent="0.3">
      <c r="A45" s="442"/>
      <c r="B45" s="442"/>
      <c r="C45" s="442"/>
      <c r="D45" s="442"/>
      <c r="E45" s="442"/>
      <c r="F45" s="442"/>
      <c r="G45" s="442"/>
      <c r="H45" s="442"/>
    </row>
    <row r="46" spans="1:8" ht="16.8" x14ac:dyDescent="0.3">
      <c r="A46" s="442"/>
      <c r="B46" s="442"/>
      <c r="C46" s="442"/>
      <c r="D46" s="442"/>
      <c r="E46" s="442"/>
      <c r="F46" s="442"/>
      <c r="G46" s="442"/>
      <c r="H46" s="442"/>
    </row>
    <row r="47" spans="1:8" ht="16.8" x14ac:dyDescent="0.3">
      <c r="A47" s="442"/>
      <c r="B47" s="442"/>
      <c r="C47" s="442"/>
      <c r="D47" s="442"/>
      <c r="E47" s="442"/>
      <c r="F47" s="442"/>
      <c r="G47" s="442"/>
      <c r="H47" s="442"/>
    </row>
    <row r="48" spans="1:8" ht="16.8" x14ac:dyDescent="0.3">
      <c r="A48" s="442"/>
      <c r="B48" s="442"/>
      <c r="C48" s="442"/>
      <c r="D48" s="442"/>
      <c r="E48" s="442"/>
      <c r="F48" s="442"/>
      <c r="G48" s="442"/>
      <c r="H48" s="442"/>
    </row>
    <row r="49" spans="1:8" ht="16.8" x14ac:dyDescent="0.3">
      <c r="A49" s="442"/>
      <c r="B49" s="442"/>
      <c r="C49" s="442"/>
      <c r="D49" s="442"/>
      <c r="E49" s="442"/>
      <c r="F49" s="442"/>
      <c r="G49" s="442"/>
      <c r="H49" s="442"/>
    </row>
    <row r="50" spans="1:8" ht="16.8" x14ac:dyDescent="0.3">
      <c r="A50" s="442"/>
      <c r="B50" s="442"/>
      <c r="C50" s="442"/>
      <c r="D50" s="442"/>
      <c r="E50" s="442"/>
      <c r="F50" s="442"/>
      <c r="G50" s="442"/>
      <c r="H50" s="442"/>
    </row>
    <row r="51" spans="1:8" ht="16.8" x14ac:dyDescent="0.3">
      <c r="A51" s="442"/>
      <c r="B51" s="442"/>
      <c r="C51" s="442"/>
      <c r="D51" s="442"/>
      <c r="E51" s="442"/>
      <c r="F51" s="442"/>
      <c r="G51" s="442"/>
      <c r="H51" s="442"/>
    </row>
    <row r="52" spans="1:8" ht="16.8" x14ac:dyDescent="0.3">
      <c r="A52" s="442"/>
      <c r="B52" s="442"/>
      <c r="C52" s="442"/>
      <c r="D52" s="442"/>
      <c r="E52" s="442"/>
      <c r="F52" s="442"/>
      <c r="G52" s="442"/>
      <c r="H52" s="442"/>
    </row>
    <row r="53" spans="1:8" ht="16.8" x14ac:dyDescent="0.3">
      <c r="A53" s="442"/>
      <c r="B53" s="442"/>
      <c r="C53" s="442"/>
      <c r="D53" s="442"/>
      <c r="E53" s="442"/>
      <c r="F53" s="442"/>
      <c r="G53" s="442"/>
      <c r="H53" s="442"/>
    </row>
    <row r="54" spans="1:8" ht="16.8" x14ac:dyDescent="0.3">
      <c r="A54" s="442"/>
      <c r="B54" s="442"/>
      <c r="C54" s="442"/>
      <c r="D54" s="442"/>
      <c r="E54" s="442"/>
      <c r="F54" s="442"/>
      <c r="G54" s="442"/>
      <c r="H54" s="442"/>
    </row>
    <row r="55" spans="1:8" ht="16.8" x14ac:dyDescent="0.3">
      <c r="A55" s="442"/>
      <c r="B55" s="442"/>
      <c r="C55" s="442"/>
      <c r="D55" s="442"/>
      <c r="E55" s="442"/>
      <c r="F55" s="442"/>
      <c r="G55" s="442"/>
      <c r="H55" s="442"/>
    </row>
    <row r="56" spans="1:8" ht="16.8" x14ac:dyDescent="0.3">
      <c r="A56" s="442"/>
      <c r="B56" s="442"/>
      <c r="C56" s="442"/>
      <c r="D56" s="442"/>
      <c r="E56" s="442"/>
      <c r="F56" s="442"/>
      <c r="G56" s="442"/>
      <c r="H56" s="442"/>
    </row>
    <row r="57" spans="1:8" ht="16.8" x14ac:dyDescent="0.3">
      <c r="A57" s="442"/>
      <c r="B57" s="442"/>
      <c r="C57" s="442"/>
      <c r="D57" s="442"/>
      <c r="E57" s="442"/>
      <c r="F57" s="442"/>
      <c r="G57" s="442"/>
      <c r="H57" s="442"/>
    </row>
    <row r="58" spans="1:8" ht="16.8" x14ac:dyDescent="0.3">
      <c r="A58" s="442"/>
      <c r="B58" s="442"/>
      <c r="C58" s="442"/>
      <c r="D58" s="442"/>
      <c r="E58" s="442"/>
      <c r="F58" s="442"/>
      <c r="G58" s="442"/>
      <c r="H58" s="442"/>
    </row>
    <row r="59" spans="1:8" ht="16.8" x14ac:dyDescent="0.3">
      <c r="A59" s="442"/>
      <c r="B59" s="442"/>
      <c r="C59" s="442"/>
      <c r="D59" s="442"/>
      <c r="E59" s="442"/>
      <c r="F59" s="442"/>
      <c r="G59" s="442"/>
      <c r="H59" s="442"/>
    </row>
    <row r="60" spans="1:8" ht="16.8" x14ac:dyDescent="0.3">
      <c r="A60" s="442"/>
      <c r="B60" s="442"/>
      <c r="C60" s="442"/>
      <c r="D60" s="442"/>
      <c r="E60" s="442"/>
      <c r="F60" s="442"/>
      <c r="G60" s="442"/>
      <c r="H60" s="442"/>
    </row>
    <row r="61" spans="1:8" ht="16.8" x14ac:dyDescent="0.3">
      <c r="A61" s="442"/>
      <c r="B61" s="442"/>
      <c r="C61" s="442"/>
      <c r="D61" s="442"/>
      <c r="E61" s="442"/>
      <c r="F61" s="442"/>
      <c r="G61" s="442"/>
      <c r="H61" s="442"/>
    </row>
    <row r="62" spans="1:8" ht="16.8" x14ac:dyDescent="0.3">
      <c r="A62" s="442"/>
      <c r="B62" s="442"/>
      <c r="C62" s="442"/>
      <c r="D62" s="442"/>
      <c r="E62" s="442"/>
      <c r="F62" s="442"/>
      <c r="G62" s="442"/>
      <c r="H62" s="442"/>
    </row>
    <row r="63" spans="1:8" ht="16.8" x14ac:dyDescent="0.3">
      <c r="A63" s="442"/>
      <c r="B63" s="442"/>
      <c r="C63" s="442"/>
      <c r="D63" s="442"/>
      <c r="E63" s="442"/>
      <c r="F63" s="442"/>
      <c r="G63" s="442"/>
      <c r="H63" s="442"/>
    </row>
  </sheetData>
  <mergeCells count="1">
    <mergeCell ref="A3:H3"/>
  </mergeCells>
  <pageMargins left="1" right="1" top="1" bottom="1" header="0.5" footer="0.5"/>
  <pageSetup paperSize="9" scale="8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A3F66-0D8F-4800-969E-345D4029B1E6}">
  <sheetPr>
    <pageSetUpPr fitToPage="1"/>
  </sheetPr>
  <dimension ref="A1:H62"/>
  <sheetViews>
    <sheetView view="pageBreakPreview" zoomScaleNormal="100" zoomScaleSheetLayoutView="100" workbookViewId="0">
      <selection activeCell="H1" sqref="H1"/>
    </sheetView>
  </sheetViews>
  <sheetFormatPr defaultRowHeight="13.2" x14ac:dyDescent="0.25"/>
  <cols>
    <col min="1" max="1" width="4.6640625" style="460" customWidth="1"/>
    <col min="2" max="4" width="8" style="460" customWidth="1"/>
    <col min="5" max="5" width="20.44140625" style="460" customWidth="1"/>
    <col min="6" max="6" width="12.6640625" style="460" bestFit="1" customWidth="1"/>
    <col min="7" max="7" width="12.6640625" style="460" customWidth="1"/>
    <col min="8" max="8" width="11.109375" style="460" customWidth="1"/>
    <col min="9" max="256" width="9.109375" style="2"/>
    <col min="257" max="257" width="4.6640625" style="2" customWidth="1"/>
    <col min="258" max="260" width="8" style="2" customWidth="1"/>
    <col min="261" max="261" width="20.44140625" style="2" customWidth="1"/>
    <col min="262" max="262" width="12.6640625" style="2" bestFit="1" customWidth="1"/>
    <col min="263" max="263" width="12.6640625" style="2" customWidth="1"/>
    <col min="264" max="264" width="11.109375" style="2" customWidth="1"/>
    <col min="265" max="512" width="9.109375" style="2"/>
    <col min="513" max="513" width="4.6640625" style="2" customWidth="1"/>
    <col min="514" max="516" width="8" style="2" customWidth="1"/>
    <col min="517" max="517" width="20.44140625" style="2" customWidth="1"/>
    <col min="518" max="518" width="12.6640625" style="2" bestFit="1" customWidth="1"/>
    <col min="519" max="519" width="12.6640625" style="2" customWidth="1"/>
    <col min="520" max="520" width="11.109375" style="2" customWidth="1"/>
    <col min="521" max="768" width="9.109375" style="2"/>
    <col min="769" max="769" width="4.6640625" style="2" customWidth="1"/>
    <col min="770" max="772" width="8" style="2" customWidth="1"/>
    <col min="773" max="773" width="20.44140625" style="2" customWidth="1"/>
    <col min="774" max="774" width="12.6640625" style="2" bestFit="1" customWidth="1"/>
    <col min="775" max="775" width="12.6640625" style="2" customWidth="1"/>
    <col min="776" max="776" width="11.109375" style="2" customWidth="1"/>
    <col min="777" max="1024" width="9.109375" style="2"/>
    <col min="1025" max="1025" width="4.6640625" style="2" customWidth="1"/>
    <col min="1026" max="1028" width="8" style="2" customWidth="1"/>
    <col min="1029" max="1029" width="20.44140625" style="2" customWidth="1"/>
    <col min="1030" max="1030" width="12.6640625" style="2" bestFit="1" customWidth="1"/>
    <col min="1031" max="1031" width="12.6640625" style="2" customWidth="1"/>
    <col min="1032" max="1032" width="11.109375" style="2" customWidth="1"/>
    <col min="1033" max="1280" width="9.109375" style="2"/>
    <col min="1281" max="1281" width="4.6640625" style="2" customWidth="1"/>
    <col min="1282" max="1284" width="8" style="2" customWidth="1"/>
    <col min="1285" max="1285" width="20.44140625" style="2" customWidth="1"/>
    <col min="1286" max="1286" width="12.6640625" style="2" bestFit="1" customWidth="1"/>
    <col min="1287" max="1287" width="12.6640625" style="2" customWidth="1"/>
    <col min="1288" max="1288" width="11.109375" style="2" customWidth="1"/>
    <col min="1289" max="1536" width="9.109375" style="2"/>
    <col min="1537" max="1537" width="4.6640625" style="2" customWidth="1"/>
    <col min="1538" max="1540" width="8" style="2" customWidth="1"/>
    <col min="1541" max="1541" width="20.44140625" style="2" customWidth="1"/>
    <col min="1542" max="1542" width="12.6640625" style="2" bestFit="1" customWidth="1"/>
    <col min="1543" max="1543" width="12.6640625" style="2" customWidth="1"/>
    <col min="1544" max="1544" width="11.109375" style="2" customWidth="1"/>
    <col min="1545" max="1792" width="9.109375" style="2"/>
    <col min="1793" max="1793" width="4.6640625" style="2" customWidth="1"/>
    <col min="1794" max="1796" width="8" style="2" customWidth="1"/>
    <col min="1797" max="1797" width="20.44140625" style="2" customWidth="1"/>
    <col min="1798" max="1798" width="12.6640625" style="2" bestFit="1" customWidth="1"/>
    <col min="1799" max="1799" width="12.6640625" style="2" customWidth="1"/>
    <col min="1800" max="1800" width="11.109375" style="2" customWidth="1"/>
    <col min="1801" max="2048" width="9.109375" style="2"/>
    <col min="2049" max="2049" width="4.6640625" style="2" customWidth="1"/>
    <col min="2050" max="2052" width="8" style="2" customWidth="1"/>
    <col min="2053" max="2053" width="20.44140625" style="2" customWidth="1"/>
    <col min="2054" max="2054" width="12.6640625" style="2" bestFit="1" customWidth="1"/>
    <col min="2055" max="2055" width="12.6640625" style="2" customWidth="1"/>
    <col min="2056" max="2056" width="11.109375" style="2" customWidth="1"/>
    <col min="2057" max="2304" width="9.109375" style="2"/>
    <col min="2305" max="2305" width="4.6640625" style="2" customWidth="1"/>
    <col min="2306" max="2308" width="8" style="2" customWidth="1"/>
    <col min="2309" max="2309" width="20.44140625" style="2" customWidth="1"/>
    <col min="2310" max="2310" width="12.6640625" style="2" bestFit="1" customWidth="1"/>
    <col min="2311" max="2311" width="12.6640625" style="2" customWidth="1"/>
    <col min="2312" max="2312" width="11.109375" style="2" customWidth="1"/>
    <col min="2313" max="2560" width="9.109375" style="2"/>
    <col min="2561" max="2561" width="4.6640625" style="2" customWidth="1"/>
    <col min="2562" max="2564" width="8" style="2" customWidth="1"/>
    <col min="2565" max="2565" width="20.44140625" style="2" customWidth="1"/>
    <col min="2566" max="2566" width="12.6640625" style="2" bestFit="1" customWidth="1"/>
    <col min="2567" max="2567" width="12.6640625" style="2" customWidth="1"/>
    <col min="2568" max="2568" width="11.109375" style="2" customWidth="1"/>
    <col min="2569" max="2816" width="9.109375" style="2"/>
    <col min="2817" max="2817" width="4.6640625" style="2" customWidth="1"/>
    <col min="2818" max="2820" width="8" style="2" customWidth="1"/>
    <col min="2821" max="2821" width="20.44140625" style="2" customWidth="1"/>
    <col min="2822" max="2822" width="12.6640625" style="2" bestFit="1" customWidth="1"/>
    <col min="2823" max="2823" width="12.6640625" style="2" customWidth="1"/>
    <col min="2824" max="2824" width="11.109375" style="2" customWidth="1"/>
    <col min="2825" max="3072" width="9.109375" style="2"/>
    <col min="3073" max="3073" width="4.6640625" style="2" customWidth="1"/>
    <col min="3074" max="3076" width="8" style="2" customWidth="1"/>
    <col min="3077" max="3077" width="20.44140625" style="2" customWidth="1"/>
    <col min="3078" max="3078" width="12.6640625" style="2" bestFit="1" customWidth="1"/>
    <col min="3079" max="3079" width="12.6640625" style="2" customWidth="1"/>
    <col min="3080" max="3080" width="11.109375" style="2" customWidth="1"/>
    <col min="3081" max="3328" width="9.109375" style="2"/>
    <col min="3329" max="3329" width="4.6640625" style="2" customWidth="1"/>
    <col min="3330" max="3332" width="8" style="2" customWidth="1"/>
    <col min="3333" max="3333" width="20.44140625" style="2" customWidth="1"/>
    <col min="3334" max="3334" width="12.6640625" style="2" bestFit="1" customWidth="1"/>
    <col min="3335" max="3335" width="12.6640625" style="2" customWidth="1"/>
    <col min="3336" max="3336" width="11.109375" style="2" customWidth="1"/>
    <col min="3337" max="3584" width="9.109375" style="2"/>
    <col min="3585" max="3585" width="4.6640625" style="2" customWidth="1"/>
    <col min="3586" max="3588" width="8" style="2" customWidth="1"/>
    <col min="3589" max="3589" width="20.44140625" style="2" customWidth="1"/>
    <col min="3590" max="3590" width="12.6640625" style="2" bestFit="1" customWidth="1"/>
    <col min="3591" max="3591" width="12.6640625" style="2" customWidth="1"/>
    <col min="3592" max="3592" width="11.109375" style="2" customWidth="1"/>
    <col min="3593" max="3840" width="9.109375" style="2"/>
    <col min="3841" max="3841" width="4.6640625" style="2" customWidth="1"/>
    <col min="3842" max="3844" width="8" style="2" customWidth="1"/>
    <col min="3845" max="3845" width="20.44140625" style="2" customWidth="1"/>
    <col min="3846" max="3846" width="12.6640625" style="2" bestFit="1" customWidth="1"/>
    <col min="3847" max="3847" width="12.6640625" style="2" customWidth="1"/>
    <col min="3848" max="3848" width="11.109375" style="2" customWidth="1"/>
    <col min="3849" max="4096" width="9.109375" style="2"/>
    <col min="4097" max="4097" width="4.6640625" style="2" customWidth="1"/>
    <col min="4098" max="4100" width="8" style="2" customWidth="1"/>
    <col min="4101" max="4101" width="20.44140625" style="2" customWidth="1"/>
    <col min="4102" max="4102" width="12.6640625" style="2" bestFit="1" customWidth="1"/>
    <col min="4103" max="4103" width="12.6640625" style="2" customWidth="1"/>
    <col min="4104" max="4104" width="11.109375" style="2" customWidth="1"/>
    <col min="4105" max="4352" width="9.109375" style="2"/>
    <col min="4353" max="4353" width="4.6640625" style="2" customWidth="1"/>
    <col min="4354" max="4356" width="8" style="2" customWidth="1"/>
    <col min="4357" max="4357" width="20.44140625" style="2" customWidth="1"/>
    <col min="4358" max="4358" width="12.6640625" style="2" bestFit="1" customWidth="1"/>
    <col min="4359" max="4359" width="12.6640625" style="2" customWidth="1"/>
    <col min="4360" max="4360" width="11.109375" style="2" customWidth="1"/>
    <col min="4361" max="4608" width="9.109375" style="2"/>
    <col min="4609" max="4609" width="4.6640625" style="2" customWidth="1"/>
    <col min="4610" max="4612" width="8" style="2" customWidth="1"/>
    <col min="4613" max="4613" width="20.44140625" style="2" customWidth="1"/>
    <col min="4614" max="4614" width="12.6640625" style="2" bestFit="1" customWidth="1"/>
    <col min="4615" max="4615" width="12.6640625" style="2" customWidth="1"/>
    <col min="4616" max="4616" width="11.109375" style="2" customWidth="1"/>
    <col min="4617" max="4864" width="9.109375" style="2"/>
    <col min="4865" max="4865" width="4.6640625" style="2" customWidth="1"/>
    <col min="4866" max="4868" width="8" style="2" customWidth="1"/>
    <col min="4869" max="4869" width="20.44140625" style="2" customWidth="1"/>
    <col min="4870" max="4870" width="12.6640625" style="2" bestFit="1" customWidth="1"/>
    <col min="4871" max="4871" width="12.6640625" style="2" customWidth="1"/>
    <col min="4872" max="4872" width="11.109375" style="2" customWidth="1"/>
    <col min="4873" max="5120" width="9.109375" style="2"/>
    <col min="5121" max="5121" width="4.6640625" style="2" customWidth="1"/>
    <col min="5122" max="5124" width="8" style="2" customWidth="1"/>
    <col min="5125" max="5125" width="20.44140625" style="2" customWidth="1"/>
    <col min="5126" max="5126" width="12.6640625" style="2" bestFit="1" customWidth="1"/>
    <col min="5127" max="5127" width="12.6640625" style="2" customWidth="1"/>
    <col min="5128" max="5128" width="11.109375" style="2" customWidth="1"/>
    <col min="5129" max="5376" width="9.109375" style="2"/>
    <col min="5377" max="5377" width="4.6640625" style="2" customWidth="1"/>
    <col min="5378" max="5380" width="8" style="2" customWidth="1"/>
    <col min="5381" max="5381" width="20.44140625" style="2" customWidth="1"/>
    <col min="5382" max="5382" width="12.6640625" style="2" bestFit="1" customWidth="1"/>
    <col min="5383" max="5383" width="12.6640625" style="2" customWidth="1"/>
    <col min="5384" max="5384" width="11.109375" style="2" customWidth="1"/>
    <col min="5385" max="5632" width="9.109375" style="2"/>
    <col min="5633" max="5633" width="4.6640625" style="2" customWidth="1"/>
    <col min="5634" max="5636" width="8" style="2" customWidth="1"/>
    <col min="5637" max="5637" width="20.44140625" style="2" customWidth="1"/>
    <col min="5638" max="5638" width="12.6640625" style="2" bestFit="1" customWidth="1"/>
    <col min="5639" max="5639" width="12.6640625" style="2" customWidth="1"/>
    <col min="5640" max="5640" width="11.109375" style="2" customWidth="1"/>
    <col min="5641" max="5888" width="9.109375" style="2"/>
    <col min="5889" max="5889" width="4.6640625" style="2" customWidth="1"/>
    <col min="5890" max="5892" width="8" style="2" customWidth="1"/>
    <col min="5893" max="5893" width="20.44140625" style="2" customWidth="1"/>
    <col min="5894" max="5894" width="12.6640625" style="2" bestFit="1" customWidth="1"/>
    <col min="5895" max="5895" width="12.6640625" style="2" customWidth="1"/>
    <col min="5896" max="5896" width="11.109375" style="2" customWidth="1"/>
    <col min="5897" max="6144" width="9.109375" style="2"/>
    <col min="6145" max="6145" width="4.6640625" style="2" customWidth="1"/>
    <col min="6146" max="6148" width="8" style="2" customWidth="1"/>
    <col min="6149" max="6149" width="20.44140625" style="2" customWidth="1"/>
    <col min="6150" max="6150" width="12.6640625" style="2" bestFit="1" customWidth="1"/>
    <col min="6151" max="6151" width="12.6640625" style="2" customWidth="1"/>
    <col min="6152" max="6152" width="11.109375" style="2" customWidth="1"/>
    <col min="6153" max="6400" width="9.109375" style="2"/>
    <col min="6401" max="6401" width="4.6640625" style="2" customWidth="1"/>
    <col min="6402" max="6404" width="8" style="2" customWidth="1"/>
    <col min="6405" max="6405" width="20.44140625" style="2" customWidth="1"/>
    <col min="6406" max="6406" width="12.6640625" style="2" bestFit="1" customWidth="1"/>
    <col min="6407" max="6407" width="12.6640625" style="2" customWidth="1"/>
    <col min="6408" max="6408" width="11.109375" style="2" customWidth="1"/>
    <col min="6409" max="6656" width="9.109375" style="2"/>
    <col min="6657" max="6657" width="4.6640625" style="2" customWidth="1"/>
    <col min="6658" max="6660" width="8" style="2" customWidth="1"/>
    <col min="6661" max="6661" width="20.44140625" style="2" customWidth="1"/>
    <col min="6662" max="6662" width="12.6640625" style="2" bestFit="1" customWidth="1"/>
    <col min="6663" max="6663" width="12.6640625" style="2" customWidth="1"/>
    <col min="6664" max="6664" width="11.109375" style="2" customWidth="1"/>
    <col min="6665" max="6912" width="9.109375" style="2"/>
    <col min="6913" max="6913" width="4.6640625" style="2" customWidth="1"/>
    <col min="6914" max="6916" width="8" style="2" customWidth="1"/>
    <col min="6917" max="6917" width="20.44140625" style="2" customWidth="1"/>
    <col min="6918" max="6918" width="12.6640625" style="2" bestFit="1" customWidth="1"/>
    <col min="6919" max="6919" width="12.6640625" style="2" customWidth="1"/>
    <col min="6920" max="6920" width="11.109375" style="2" customWidth="1"/>
    <col min="6921" max="7168" width="9.109375" style="2"/>
    <col min="7169" max="7169" width="4.6640625" style="2" customWidth="1"/>
    <col min="7170" max="7172" width="8" style="2" customWidth="1"/>
    <col min="7173" max="7173" width="20.44140625" style="2" customWidth="1"/>
    <col min="7174" max="7174" width="12.6640625" style="2" bestFit="1" customWidth="1"/>
    <col min="7175" max="7175" width="12.6640625" style="2" customWidth="1"/>
    <col min="7176" max="7176" width="11.109375" style="2" customWidth="1"/>
    <col min="7177" max="7424" width="9.109375" style="2"/>
    <col min="7425" max="7425" width="4.6640625" style="2" customWidth="1"/>
    <col min="7426" max="7428" width="8" style="2" customWidth="1"/>
    <col min="7429" max="7429" width="20.44140625" style="2" customWidth="1"/>
    <col min="7430" max="7430" width="12.6640625" style="2" bestFit="1" customWidth="1"/>
    <col min="7431" max="7431" width="12.6640625" style="2" customWidth="1"/>
    <col min="7432" max="7432" width="11.109375" style="2" customWidth="1"/>
    <col min="7433" max="7680" width="9.109375" style="2"/>
    <col min="7681" max="7681" width="4.6640625" style="2" customWidth="1"/>
    <col min="7682" max="7684" width="8" style="2" customWidth="1"/>
    <col min="7685" max="7685" width="20.44140625" style="2" customWidth="1"/>
    <col min="7686" max="7686" width="12.6640625" style="2" bestFit="1" customWidth="1"/>
    <col min="7687" max="7687" width="12.6640625" style="2" customWidth="1"/>
    <col min="7688" max="7688" width="11.109375" style="2" customWidth="1"/>
    <col min="7689" max="7936" width="9.109375" style="2"/>
    <col min="7937" max="7937" width="4.6640625" style="2" customWidth="1"/>
    <col min="7938" max="7940" width="8" style="2" customWidth="1"/>
    <col min="7941" max="7941" width="20.44140625" style="2" customWidth="1"/>
    <col min="7942" max="7942" width="12.6640625" style="2" bestFit="1" customWidth="1"/>
    <col min="7943" max="7943" width="12.6640625" style="2" customWidth="1"/>
    <col min="7944" max="7944" width="11.109375" style="2" customWidth="1"/>
    <col min="7945" max="8192" width="9.109375" style="2"/>
    <col min="8193" max="8193" width="4.6640625" style="2" customWidth="1"/>
    <col min="8194" max="8196" width="8" style="2" customWidth="1"/>
    <col min="8197" max="8197" width="20.44140625" style="2" customWidth="1"/>
    <col min="8198" max="8198" width="12.6640625" style="2" bestFit="1" customWidth="1"/>
    <col min="8199" max="8199" width="12.6640625" style="2" customWidth="1"/>
    <col min="8200" max="8200" width="11.109375" style="2" customWidth="1"/>
    <col min="8201" max="8448" width="9.109375" style="2"/>
    <col min="8449" max="8449" width="4.6640625" style="2" customWidth="1"/>
    <col min="8450" max="8452" width="8" style="2" customWidth="1"/>
    <col min="8453" max="8453" width="20.44140625" style="2" customWidth="1"/>
    <col min="8454" max="8454" width="12.6640625" style="2" bestFit="1" customWidth="1"/>
    <col min="8455" max="8455" width="12.6640625" style="2" customWidth="1"/>
    <col min="8456" max="8456" width="11.109375" style="2" customWidth="1"/>
    <col min="8457" max="8704" width="9.109375" style="2"/>
    <col min="8705" max="8705" width="4.6640625" style="2" customWidth="1"/>
    <col min="8706" max="8708" width="8" style="2" customWidth="1"/>
    <col min="8709" max="8709" width="20.44140625" style="2" customWidth="1"/>
    <col min="8710" max="8710" width="12.6640625" style="2" bestFit="1" customWidth="1"/>
    <col min="8711" max="8711" width="12.6640625" style="2" customWidth="1"/>
    <col min="8712" max="8712" width="11.109375" style="2" customWidth="1"/>
    <col min="8713" max="8960" width="9.109375" style="2"/>
    <col min="8961" max="8961" width="4.6640625" style="2" customWidth="1"/>
    <col min="8962" max="8964" width="8" style="2" customWidth="1"/>
    <col min="8965" max="8965" width="20.44140625" style="2" customWidth="1"/>
    <col min="8966" max="8966" width="12.6640625" style="2" bestFit="1" customWidth="1"/>
    <col min="8967" max="8967" width="12.6640625" style="2" customWidth="1"/>
    <col min="8968" max="8968" width="11.109375" style="2" customWidth="1"/>
    <col min="8969" max="9216" width="9.109375" style="2"/>
    <col min="9217" max="9217" width="4.6640625" style="2" customWidth="1"/>
    <col min="9218" max="9220" width="8" style="2" customWidth="1"/>
    <col min="9221" max="9221" width="20.44140625" style="2" customWidth="1"/>
    <col min="9222" max="9222" width="12.6640625" style="2" bestFit="1" customWidth="1"/>
    <col min="9223" max="9223" width="12.6640625" style="2" customWidth="1"/>
    <col min="9224" max="9224" width="11.109375" style="2" customWidth="1"/>
    <col min="9225" max="9472" width="9.109375" style="2"/>
    <col min="9473" max="9473" width="4.6640625" style="2" customWidth="1"/>
    <col min="9474" max="9476" width="8" style="2" customWidth="1"/>
    <col min="9477" max="9477" width="20.44140625" style="2" customWidth="1"/>
    <col min="9478" max="9478" width="12.6640625" style="2" bestFit="1" customWidth="1"/>
    <col min="9479" max="9479" width="12.6640625" style="2" customWidth="1"/>
    <col min="9480" max="9480" width="11.109375" style="2" customWidth="1"/>
    <col min="9481" max="9728" width="9.109375" style="2"/>
    <col min="9729" max="9729" width="4.6640625" style="2" customWidth="1"/>
    <col min="9730" max="9732" width="8" style="2" customWidth="1"/>
    <col min="9733" max="9733" width="20.44140625" style="2" customWidth="1"/>
    <col min="9734" max="9734" width="12.6640625" style="2" bestFit="1" customWidth="1"/>
    <col min="9735" max="9735" width="12.6640625" style="2" customWidth="1"/>
    <col min="9736" max="9736" width="11.109375" style="2" customWidth="1"/>
    <col min="9737" max="9984" width="9.109375" style="2"/>
    <col min="9985" max="9985" width="4.6640625" style="2" customWidth="1"/>
    <col min="9986" max="9988" width="8" style="2" customWidth="1"/>
    <col min="9989" max="9989" width="20.44140625" style="2" customWidth="1"/>
    <col min="9990" max="9990" width="12.6640625" style="2" bestFit="1" customWidth="1"/>
    <col min="9991" max="9991" width="12.6640625" style="2" customWidth="1"/>
    <col min="9992" max="9992" width="11.109375" style="2" customWidth="1"/>
    <col min="9993" max="10240" width="9.109375" style="2"/>
    <col min="10241" max="10241" width="4.6640625" style="2" customWidth="1"/>
    <col min="10242" max="10244" width="8" style="2" customWidth="1"/>
    <col min="10245" max="10245" width="20.44140625" style="2" customWidth="1"/>
    <col min="10246" max="10246" width="12.6640625" style="2" bestFit="1" customWidth="1"/>
    <col min="10247" max="10247" width="12.6640625" style="2" customWidth="1"/>
    <col min="10248" max="10248" width="11.109375" style="2" customWidth="1"/>
    <col min="10249" max="10496" width="9.109375" style="2"/>
    <col min="10497" max="10497" width="4.6640625" style="2" customWidth="1"/>
    <col min="10498" max="10500" width="8" style="2" customWidth="1"/>
    <col min="10501" max="10501" width="20.44140625" style="2" customWidth="1"/>
    <col min="10502" max="10502" width="12.6640625" style="2" bestFit="1" customWidth="1"/>
    <col min="10503" max="10503" width="12.6640625" style="2" customWidth="1"/>
    <col min="10504" max="10504" width="11.109375" style="2" customWidth="1"/>
    <col min="10505" max="10752" width="9.109375" style="2"/>
    <col min="10753" max="10753" width="4.6640625" style="2" customWidth="1"/>
    <col min="10754" max="10756" width="8" style="2" customWidth="1"/>
    <col min="10757" max="10757" width="20.44140625" style="2" customWidth="1"/>
    <col min="10758" max="10758" width="12.6640625" style="2" bestFit="1" customWidth="1"/>
    <col min="10759" max="10759" width="12.6640625" style="2" customWidth="1"/>
    <col min="10760" max="10760" width="11.109375" style="2" customWidth="1"/>
    <col min="10761" max="11008" width="9.109375" style="2"/>
    <col min="11009" max="11009" width="4.6640625" style="2" customWidth="1"/>
    <col min="11010" max="11012" width="8" style="2" customWidth="1"/>
    <col min="11013" max="11013" width="20.44140625" style="2" customWidth="1"/>
    <col min="11014" max="11014" width="12.6640625" style="2" bestFit="1" customWidth="1"/>
    <col min="11015" max="11015" width="12.6640625" style="2" customWidth="1"/>
    <col min="11016" max="11016" width="11.109375" style="2" customWidth="1"/>
    <col min="11017" max="11264" width="9.109375" style="2"/>
    <col min="11265" max="11265" width="4.6640625" style="2" customWidth="1"/>
    <col min="11266" max="11268" width="8" style="2" customWidth="1"/>
    <col min="11269" max="11269" width="20.44140625" style="2" customWidth="1"/>
    <col min="11270" max="11270" width="12.6640625" style="2" bestFit="1" customWidth="1"/>
    <col min="11271" max="11271" width="12.6640625" style="2" customWidth="1"/>
    <col min="11272" max="11272" width="11.109375" style="2" customWidth="1"/>
    <col min="11273" max="11520" width="9.109375" style="2"/>
    <col min="11521" max="11521" width="4.6640625" style="2" customWidth="1"/>
    <col min="11522" max="11524" width="8" style="2" customWidth="1"/>
    <col min="11525" max="11525" width="20.44140625" style="2" customWidth="1"/>
    <col min="11526" max="11526" width="12.6640625" style="2" bestFit="1" customWidth="1"/>
    <col min="11527" max="11527" width="12.6640625" style="2" customWidth="1"/>
    <col min="11528" max="11528" width="11.109375" style="2" customWidth="1"/>
    <col min="11529" max="11776" width="9.109375" style="2"/>
    <col min="11777" max="11777" width="4.6640625" style="2" customWidth="1"/>
    <col min="11778" max="11780" width="8" style="2" customWidth="1"/>
    <col min="11781" max="11781" width="20.44140625" style="2" customWidth="1"/>
    <col min="11782" max="11782" width="12.6640625" style="2" bestFit="1" customWidth="1"/>
    <col min="11783" max="11783" width="12.6640625" style="2" customWidth="1"/>
    <col min="11784" max="11784" width="11.109375" style="2" customWidth="1"/>
    <col min="11785" max="12032" width="9.109375" style="2"/>
    <col min="12033" max="12033" width="4.6640625" style="2" customWidth="1"/>
    <col min="12034" max="12036" width="8" style="2" customWidth="1"/>
    <col min="12037" max="12037" width="20.44140625" style="2" customWidth="1"/>
    <col min="12038" max="12038" width="12.6640625" style="2" bestFit="1" customWidth="1"/>
    <col min="12039" max="12039" width="12.6640625" style="2" customWidth="1"/>
    <col min="12040" max="12040" width="11.109375" style="2" customWidth="1"/>
    <col min="12041" max="12288" width="9.109375" style="2"/>
    <col min="12289" max="12289" width="4.6640625" style="2" customWidth="1"/>
    <col min="12290" max="12292" width="8" style="2" customWidth="1"/>
    <col min="12293" max="12293" width="20.44140625" style="2" customWidth="1"/>
    <col min="12294" max="12294" width="12.6640625" style="2" bestFit="1" customWidth="1"/>
    <col min="12295" max="12295" width="12.6640625" style="2" customWidth="1"/>
    <col min="12296" max="12296" width="11.109375" style="2" customWidth="1"/>
    <col min="12297" max="12544" width="9.109375" style="2"/>
    <col min="12545" max="12545" width="4.6640625" style="2" customWidth="1"/>
    <col min="12546" max="12548" width="8" style="2" customWidth="1"/>
    <col min="12549" max="12549" width="20.44140625" style="2" customWidth="1"/>
    <col min="12550" max="12550" width="12.6640625" style="2" bestFit="1" customWidth="1"/>
    <col min="12551" max="12551" width="12.6640625" style="2" customWidth="1"/>
    <col min="12552" max="12552" width="11.109375" style="2" customWidth="1"/>
    <col min="12553" max="12800" width="9.109375" style="2"/>
    <col min="12801" max="12801" width="4.6640625" style="2" customWidth="1"/>
    <col min="12802" max="12804" width="8" style="2" customWidth="1"/>
    <col min="12805" max="12805" width="20.44140625" style="2" customWidth="1"/>
    <col min="12806" max="12806" width="12.6640625" style="2" bestFit="1" customWidth="1"/>
    <col min="12807" max="12807" width="12.6640625" style="2" customWidth="1"/>
    <col min="12808" max="12808" width="11.109375" style="2" customWidth="1"/>
    <col min="12809" max="13056" width="9.109375" style="2"/>
    <col min="13057" max="13057" width="4.6640625" style="2" customWidth="1"/>
    <col min="13058" max="13060" width="8" style="2" customWidth="1"/>
    <col min="13061" max="13061" width="20.44140625" style="2" customWidth="1"/>
    <col min="13062" max="13062" width="12.6640625" style="2" bestFit="1" customWidth="1"/>
    <col min="13063" max="13063" width="12.6640625" style="2" customWidth="1"/>
    <col min="13064" max="13064" width="11.109375" style="2" customWidth="1"/>
    <col min="13065" max="13312" width="9.109375" style="2"/>
    <col min="13313" max="13313" width="4.6640625" style="2" customWidth="1"/>
    <col min="13314" max="13316" width="8" style="2" customWidth="1"/>
    <col min="13317" max="13317" width="20.44140625" style="2" customWidth="1"/>
    <col min="13318" max="13318" width="12.6640625" style="2" bestFit="1" customWidth="1"/>
    <col min="13319" max="13319" width="12.6640625" style="2" customWidth="1"/>
    <col min="13320" max="13320" width="11.109375" style="2" customWidth="1"/>
    <col min="13321" max="13568" width="9.109375" style="2"/>
    <col min="13569" max="13569" width="4.6640625" style="2" customWidth="1"/>
    <col min="13570" max="13572" width="8" style="2" customWidth="1"/>
    <col min="13573" max="13573" width="20.44140625" style="2" customWidth="1"/>
    <col min="13574" max="13574" width="12.6640625" style="2" bestFit="1" customWidth="1"/>
    <col min="13575" max="13575" width="12.6640625" style="2" customWidth="1"/>
    <col min="13576" max="13576" width="11.109375" style="2" customWidth="1"/>
    <col min="13577" max="13824" width="9.109375" style="2"/>
    <col min="13825" max="13825" width="4.6640625" style="2" customWidth="1"/>
    <col min="13826" max="13828" width="8" style="2" customWidth="1"/>
    <col min="13829" max="13829" width="20.44140625" style="2" customWidth="1"/>
    <col min="13830" max="13830" width="12.6640625" style="2" bestFit="1" customWidth="1"/>
    <col min="13831" max="13831" width="12.6640625" style="2" customWidth="1"/>
    <col min="13832" max="13832" width="11.109375" style="2" customWidth="1"/>
    <col min="13833" max="14080" width="9.109375" style="2"/>
    <col min="14081" max="14081" width="4.6640625" style="2" customWidth="1"/>
    <col min="14082" max="14084" width="8" style="2" customWidth="1"/>
    <col min="14085" max="14085" width="20.44140625" style="2" customWidth="1"/>
    <col min="14086" max="14086" width="12.6640625" style="2" bestFit="1" customWidth="1"/>
    <col min="14087" max="14087" width="12.6640625" style="2" customWidth="1"/>
    <col min="14088" max="14088" width="11.109375" style="2" customWidth="1"/>
    <col min="14089" max="14336" width="9.109375" style="2"/>
    <col min="14337" max="14337" width="4.6640625" style="2" customWidth="1"/>
    <col min="14338" max="14340" width="8" style="2" customWidth="1"/>
    <col min="14341" max="14341" width="20.44140625" style="2" customWidth="1"/>
    <col min="14342" max="14342" width="12.6640625" style="2" bestFit="1" customWidth="1"/>
    <col min="14343" max="14343" width="12.6640625" style="2" customWidth="1"/>
    <col min="14344" max="14344" width="11.109375" style="2" customWidth="1"/>
    <col min="14345" max="14592" width="9.109375" style="2"/>
    <col min="14593" max="14593" width="4.6640625" style="2" customWidth="1"/>
    <col min="14594" max="14596" width="8" style="2" customWidth="1"/>
    <col min="14597" max="14597" width="20.44140625" style="2" customWidth="1"/>
    <col min="14598" max="14598" width="12.6640625" style="2" bestFit="1" customWidth="1"/>
    <col min="14599" max="14599" width="12.6640625" style="2" customWidth="1"/>
    <col min="14600" max="14600" width="11.109375" style="2" customWidth="1"/>
    <col min="14601" max="14848" width="9.109375" style="2"/>
    <col min="14849" max="14849" width="4.6640625" style="2" customWidth="1"/>
    <col min="14850" max="14852" width="8" style="2" customWidth="1"/>
    <col min="14853" max="14853" width="20.44140625" style="2" customWidth="1"/>
    <col min="14854" max="14854" width="12.6640625" style="2" bestFit="1" customWidth="1"/>
    <col min="14855" max="14855" width="12.6640625" style="2" customWidth="1"/>
    <col min="14856" max="14856" width="11.109375" style="2" customWidth="1"/>
    <col min="14857" max="15104" width="9.109375" style="2"/>
    <col min="15105" max="15105" width="4.6640625" style="2" customWidth="1"/>
    <col min="15106" max="15108" width="8" style="2" customWidth="1"/>
    <col min="15109" max="15109" width="20.44140625" style="2" customWidth="1"/>
    <col min="15110" max="15110" width="12.6640625" style="2" bestFit="1" customWidth="1"/>
    <col min="15111" max="15111" width="12.6640625" style="2" customWidth="1"/>
    <col min="15112" max="15112" width="11.109375" style="2" customWidth="1"/>
    <col min="15113" max="15360" width="9.109375" style="2"/>
    <col min="15361" max="15361" width="4.6640625" style="2" customWidth="1"/>
    <col min="15362" max="15364" width="8" style="2" customWidth="1"/>
    <col min="15365" max="15365" width="20.44140625" style="2" customWidth="1"/>
    <col min="15366" max="15366" width="12.6640625" style="2" bestFit="1" customWidth="1"/>
    <col min="15367" max="15367" width="12.6640625" style="2" customWidth="1"/>
    <col min="15368" max="15368" width="11.109375" style="2" customWidth="1"/>
    <col min="15369" max="15616" width="9.109375" style="2"/>
    <col min="15617" max="15617" width="4.6640625" style="2" customWidth="1"/>
    <col min="15618" max="15620" width="8" style="2" customWidth="1"/>
    <col min="15621" max="15621" width="20.44140625" style="2" customWidth="1"/>
    <col min="15622" max="15622" width="12.6640625" style="2" bestFit="1" customWidth="1"/>
    <col min="15623" max="15623" width="12.6640625" style="2" customWidth="1"/>
    <col min="15624" max="15624" width="11.109375" style="2" customWidth="1"/>
    <col min="15625" max="15872" width="9.109375" style="2"/>
    <col min="15873" max="15873" width="4.6640625" style="2" customWidth="1"/>
    <col min="15874" max="15876" width="8" style="2" customWidth="1"/>
    <col min="15877" max="15877" width="20.44140625" style="2" customWidth="1"/>
    <col min="15878" max="15878" width="12.6640625" style="2" bestFit="1" customWidth="1"/>
    <col min="15879" max="15879" width="12.6640625" style="2" customWidth="1"/>
    <col min="15880" max="15880" width="11.109375" style="2" customWidth="1"/>
    <col min="15881" max="16128" width="9.109375" style="2"/>
    <col min="16129" max="16129" width="4.6640625" style="2" customWidth="1"/>
    <col min="16130" max="16132" width="8" style="2" customWidth="1"/>
    <col min="16133" max="16133" width="20.44140625" style="2" customWidth="1"/>
    <col min="16134" max="16134" width="12.6640625" style="2" bestFit="1" customWidth="1"/>
    <col min="16135" max="16135" width="12.6640625" style="2" customWidth="1"/>
    <col min="16136" max="16136" width="11.109375" style="2" customWidth="1"/>
    <col min="16137" max="16384" width="9.109375" style="2"/>
  </cols>
  <sheetData>
    <row r="1" spans="1:8" ht="16.8" x14ac:dyDescent="0.3">
      <c r="A1" s="450"/>
      <c r="B1" s="442"/>
      <c r="C1" s="442"/>
      <c r="D1" s="442"/>
      <c r="E1" s="442"/>
      <c r="F1" s="442"/>
      <c r="G1" s="442"/>
      <c r="H1" s="443" t="s">
        <v>1971</v>
      </c>
    </row>
    <row r="2" spans="1:8" ht="16.8" x14ac:dyDescent="0.3">
      <c r="A2" s="450"/>
      <c r="B2" s="442"/>
      <c r="C2" s="442"/>
      <c r="D2" s="442"/>
      <c r="E2" s="442"/>
      <c r="F2" s="442"/>
      <c r="G2" s="442"/>
      <c r="H2" s="444"/>
    </row>
    <row r="3" spans="1:8" ht="16.8" x14ac:dyDescent="0.3">
      <c r="A3" s="586" t="s">
        <v>657</v>
      </c>
      <c r="B3" s="586"/>
      <c r="C3" s="586"/>
      <c r="D3" s="586"/>
      <c r="E3" s="586"/>
      <c r="F3" s="586"/>
      <c r="G3" s="586"/>
      <c r="H3" s="586"/>
    </row>
    <row r="4" spans="1:8" ht="16.8" x14ac:dyDescent="0.3">
      <c r="A4" s="450"/>
      <c r="B4" s="450"/>
      <c r="C4" s="450"/>
      <c r="D4" s="450"/>
      <c r="E4" s="450"/>
      <c r="F4" s="450"/>
      <c r="G4" s="450"/>
      <c r="H4" s="454" t="s">
        <v>24</v>
      </c>
    </row>
    <row r="5" spans="1:8" ht="33.6" x14ac:dyDescent="0.3">
      <c r="A5" s="450"/>
      <c r="B5" s="450"/>
      <c r="C5" s="450"/>
      <c r="D5" s="450"/>
      <c r="E5" s="450"/>
      <c r="F5" s="455" t="s">
        <v>362</v>
      </c>
      <c r="G5" s="455" t="s">
        <v>433</v>
      </c>
      <c r="H5" s="456" t="s">
        <v>647</v>
      </c>
    </row>
    <row r="6" spans="1:8" ht="16.8" x14ac:dyDescent="0.3">
      <c r="A6" s="450"/>
      <c r="B6" s="450"/>
      <c r="C6" s="450"/>
      <c r="D6" s="450"/>
      <c r="E6" s="450"/>
      <c r="F6" s="450"/>
      <c r="G6" s="450"/>
      <c r="H6" s="450"/>
    </row>
    <row r="7" spans="1:8" ht="16.8" x14ac:dyDescent="0.3">
      <c r="A7" s="450" t="s">
        <v>42</v>
      </c>
      <c r="B7" s="450"/>
      <c r="C7" s="450"/>
      <c r="D7" s="450"/>
      <c r="E7" s="450"/>
      <c r="F7" s="450"/>
      <c r="G7" s="450"/>
      <c r="H7" s="457"/>
    </row>
    <row r="8" spans="1:8" ht="16.8" x14ac:dyDescent="0.3">
      <c r="A8" s="450"/>
      <c r="B8" s="450" t="s">
        <v>652</v>
      </c>
      <c r="C8" s="450"/>
      <c r="D8" s="450"/>
      <c r="E8" s="450"/>
      <c r="F8" s="450">
        <v>0</v>
      </c>
      <c r="G8" s="450">
        <v>0</v>
      </c>
      <c r="H8" s="457">
        <v>0</v>
      </c>
    </row>
    <row r="9" spans="1:8" ht="16.8" x14ac:dyDescent="0.3">
      <c r="A9" s="450"/>
      <c r="B9" s="450" t="s">
        <v>653</v>
      </c>
      <c r="C9" s="450"/>
      <c r="D9" s="450"/>
      <c r="E9" s="450"/>
      <c r="F9" s="450">
        <v>0</v>
      </c>
      <c r="G9" s="450">
        <v>6</v>
      </c>
      <c r="H9" s="457">
        <v>6</v>
      </c>
    </row>
    <row r="10" spans="1:8" ht="16.8" x14ac:dyDescent="0.3">
      <c r="A10" s="450"/>
      <c r="B10" s="450" t="s">
        <v>654</v>
      </c>
      <c r="C10" s="450"/>
      <c r="D10" s="450"/>
      <c r="E10" s="450"/>
      <c r="F10" s="457">
        <v>450</v>
      </c>
      <c r="G10" s="457">
        <v>7</v>
      </c>
      <c r="H10" s="457">
        <v>7</v>
      </c>
    </row>
    <row r="11" spans="1:8" ht="16.8" x14ac:dyDescent="0.3">
      <c r="A11" s="450"/>
      <c r="B11" s="442" t="s">
        <v>655</v>
      </c>
      <c r="C11" s="450"/>
      <c r="D11" s="450"/>
      <c r="E11" s="450"/>
      <c r="F11" s="457">
        <v>120</v>
      </c>
      <c r="G11" s="457">
        <v>4</v>
      </c>
      <c r="H11" s="457">
        <v>3</v>
      </c>
    </row>
    <row r="12" spans="1:8" ht="16.8" x14ac:dyDescent="0.3">
      <c r="A12" s="450"/>
      <c r="B12" s="450"/>
      <c r="C12" s="450"/>
      <c r="D12" s="450"/>
      <c r="E12" s="450"/>
      <c r="F12" s="457"/>
      <c r="G12" s="457"/>
      <c r="H12" s="457"/>
    </row>
    <row r="13" spans="1:8" ht="16.8" x14ac:dyDescent="0.3">
      <c r="A13" s="450" t="s">
        <v>623</v>
      </c>
      <c r="B13" s="450"/>
      <c r="C13" s="450"/>
      <c r="D13" s="450"/>
      <c r="E13" s="450"/>
      <c r="F13" s="457"/>
      <c r="G13" s="457"/>
      <c r="H13" s="457"/>
    </row>
    <row r="14" spans="1:8" ht="16.8" x14ac:dyDescent="0.3">
      <c r="A14" s="450"/>
      <c r="B14" s="450" t="s">
        <v>653</v>
      </c>
      <c r="C14" s="450"/>
      <c r="D14" s="450"/>
      <c r="E14" s="450"/>
      <c r="F14" s="457">
        <v>0</v>
      </c>
      <c r="G14" s="457">
        <v>16</v>
      </c>
      <c r="H14" s="457">
        <v>16</v>
      </c>
    </row>
    <row r="15" spans="1:8" ht="16.8" x14ac:dyDescent="0.3">
      <c r="A15" s="450"/>
      <c r="B15" s="450" t="s">
        <v>654</v>
      </c>
      <c r="C15" s="450"/>
      <c r="D15" s="450"/>
      <c r="E15" s="450"/>
      <c r="F15" s="457">
        <v>520</v>
      </c>
      <c r="G15" s="457">
        <v>1761</v>
      </c>
      <c r="H15" s="457">
        <v>1659</v>
      </c>
    </row>
    <row r="16" spans="1:8" ht="16.8" x14ac:dyDescent="0.3">
      <c r="A16" s="450"/>
      <c r="B16" s="442" t="s">
        <v>655</v>
      </c>
      <c r="C16" s="450"/>
      <c r="D16" s="450"/>
      <c r="E16" s="450"/>
      <c r="F16" s="457">
        <v>140</v>
      </c>
      <c r="G16" s="457">
        <v>484</v>
      </c>
      <c r="H16" s="457">
        <v>452</v>
      </c>
    </row>
    <row r="17" spans="1:8" ht="16.8" x14ac:dyDescent="0.3">
      <c r="A17" s="450"/>
      <c r="B17" s="450"/>
      <c r="C17" s="450"/>
      <c r="D17" s="450"/>
      <c r="E17" s="450"/>
      <c r="F17" s="457"/>
      <c r="G17" s="457"/>
      <c r="H17" s="457"/>
    </row>
    <row r="18" spans="1:8" ht="16.8" x14ac:dyDescent="0.3">
      <c r="A18" s="450" t="s">
        <v>177</v>
      </c>
      <c r="B18" s="450"/>
      <c r="C18" s="450"/>
      <c r="D18" s="450"/>
      <c r="E18" s="450"/>
      <c r="F18" s="457"/>
      <c r="G18" s="457"/>
      <c r="H18" s="457"/>
    </row>
    <row r="19" spans="1:8" ht="16.8" x14ac:dyDescent="0.3">
      <c r="A19" s="450"/>
      <c r="B19" s="450" t="s">
        <v>652</v>
      </c>
      <c r="C19" s="450"/>
      <c r="D19" s="450"/>
      <c r="E19" s="450"/>
      <c r="F19" s="457">
        <v>394</v>
      </c>
      <c r="G19" s="457">
        <v>39</v>
      </c>
      <c r="H19" s="457">
        <v>39</v>
      </c>
    </row>
    <row r="20" spans="1:8" ht="16.8" x14ac:dyDescent="0.3">
      <c r="A20" s="450"/>
      <c r="B20" s="450" t="s">
        <v>653</v>
      </c>
      <c r="C20" s="450"/>
      <c r="D20" s="450"/>
      <c r="E20" s="450"/>
      <c r="F20" s="457">
        <v>0</v>
      </c>
      <c r="G20" s="457">
        <v>5</v>
      </c>
      <c r="H20" s="457">
        <v>5</v>
      </c>
    </row>
    <row r="21" spans="1:8" ht="16.8" x14ac:dyDescent="0.3">
      <c r="A21" s="450"/>
      <c r="B21" s="450" t="s">
        <v>654</v>
      </c>
      <c r="C21" s="450"/>
      <c r="D21" s="450"/>
      <c r="E21" s="450"/>
      <c r="F21" s="457">
        <v>4122</v>
      </c>
      <c r="G21" s="457">
        <v>6142</v>
      </c>
      <c r="H21" s="457">
        <v>6142</v>
      </c>
    </row>
    <row r="22" spans="1:8" ht="16.8" x14ac:dyDescent="0.3">
      <c r="A22" s="450"/>
      <c r="B22" s="442" t="s">
        <v>655</v>
      </c>
      <c r="C22" s="450"/>
      <c r="D22" s="450"/>
      <c r="E22" s="450"/>
      <c r="F22" s="457">
        <v>493</v>
      </c>
      <c r="G22" s="457">
        <v>304</v>
      </c>
      <c r="H22" s="457">
        <v>304</v>
      </c>
    </row>
    <row r="24" spans="1:8" ht="16.8" x14ac:dyDescent="0.3">
      <c r="A24" s="450" t="s">
        <v>147</v>
      </c>
      <c r="B24" s="450"/>
      <c r="C24" s="450"/>
      <c r="D24" s="450"/>
      <c r="E24" s="450"/>
      <c r="F24" s="457"/>
      <c r="G24" s="457"/>
      <c r="H24" s="457"/>
    </row>
    <row r="25" spans="1:8" ht="16.8" x14ac:dyDescent="0.3">
      <c r="A25" s="450"/>
      <c r="B25" s="450" t="s">
        <v>653</v>
      </c>
      <c r="C25" s="450"/>
      <c r="D25" s="450"/>
      <c r="E25" s="450"/>
      <c r="F25" s="457">
        <v>0</v>
      </c>
      <c r="G25" s="457">
        <v>3</v>
      </c>
      <c r="H25" s="457">
        <v>3</v>
      </c>
    </row>
    <row r="26" spans="1:8" ht="16.8" x14ac:dyDescent="0.3">
      <c r="A26" s="450"/>
      <c r="B26" s="450" t="s">
        <v>654</v>
      </c>
      <c r="C26" s="450"/>
      <c r="D26" s="450"/>
      <c r="E26" s="450"/>
      <c r="F26" s="457">
        <v>350</v>
      </c>
      <c r="G26" s="457">
        <v>273</v>
      </c>
      <c r="H26" s="457">
        <v>273</v>
      </c>
    </row>
    <row r="27" spans="1:8" ht="16.8" x14ac:dyDescent="0.3">
      <c r="A27" s="450"/>
      <c r="B27" s="442" t="s">
        <v>655</v>
      </c>
      <c r="C27" s="450"/>
      <c r="D27" s="450"/>
      <c r="E27" s="450"/>
      <c r="F27" s="457">
        <v>95</v>
      </c>
      <c r="G27" s="457">
        <v>75</v>
      </c>
      <c r="H27" s="457">
        <v>74</v>
      </c>
    </row>
    <row r="28" spans="1:8" ht="16.8" x14ac:dyDescent="0.3">
      <c r="A28" s="450"/>
      <c r="B28" s="450"/>
      <c r="C28" s="450"/>
      <c r="D28" s="450"/>
      <c r="E28" s="450"/>
      <c r="F28" s="457"/>
      <c r="G28" s="457"/>
      <c r="H28" s="457"/>
    </row>
    <row r="29" spans="1:8" ht="16.8" x14ac:dyDescent="0.3">
      <c r="A29" s="450" t="s">
        <v>43</v>
      </c>
      <c r="B29" s="450"/>
      <c r="C29" s="450"/>
      <c r="D29" s="450"/>
      <c r="E29" s="450"/>
      <c r="F29" s="457"/>
      <c r="G29" s="457"/>
      <c r="H29" s="457"/>
    </row>
    <row r="30" spans="1:8" ht="16.8" x14ac:dyDescent="0.3">
      <c r="A30" s="450"/>
      <c r="B30" s="450" t="s">
        <v>652</v>
      </c>
      <c r="C30" s="450"/>
      <c r="D30" s="450"/>
      <c r="E30" s="450"/>
      <c r="F30" s="457">
        <v>0</v>
      </c>
      <c r="G30" s="457">
        <v>0</v>
      </c>
      <c r="H30" s="457">
        <v>0</v>
      </c>
    </row>
    <row r="31" spans="1:8" ht="16.8" x14ac:dyDescent="0.3">
      <c r="A31" s="450"/>
      <c r="B31" s="450" t="s">
        <v>656</v>
      </c>
      <c r="C31" s="450"/>
      <c r="D31" s="450"/>
      <c r="E31" s="450"/>
      <c r="F31" s="457">
        <v>0</v>
      </c>
      <c r="G31" s="457">
        <v>0</v>
      </c>
      <c r="H31" s="457">
        <v>0</v>
      </c>
    </row>
    <row r="32" spans="1:8" ht="16.8" x14ac:dyDescent="0.3">
      <c r="A32" s="450"/>
      <c r="B32" s="450" t="s">
        <v>653</v>
      </c>
      <c r="C32" s="450"/>
      <c r="D32" s="450"/>
      <c r="E32" s="450"/>
      <c r="F32" s="457">
        <v>2520</v>
      </c>
      <c r="G32" s="457">
        <v>2773</v>
      </c>
      <c r="H32" s="457">
        <v>392</v>
      </c>
    </row>
    <row r="33" spans="1:8" ht="16.8" x14ac:dyDescent="0.3">
      <c r="A33" s="450"/>
      <c r="B33" s="450" t="s">
        <v>654</v>
      </c>
      <c r="C33" s="450"/>
      <c r="D33" s="450"/>
      <c r="E33" s="450"/>
      <c r="F33" s="457">
        <v>2362</v>
      </c>
      <c r="G33" s="457">
        <v>4525</v>
      </c>
      <c r="H33" s="457">
        <v>3048</v>
      </c>
    </row>
    <row r="34" spans="1:8" ht="16.8" x14ac:dyDescent="0.3">
      <c r="A34" s="450"/>
      <c r="B34" s="442" t="s">
        <v>655</v>
      </c>
      <c r="C34" s="450"/>
      <c r="D34" s="450"/>
      <c r="E34" s="450"/>
      <c r="F34" s="457">
        <v>1318</v>
      </c>
      <c r="G34" s="457">
        <v>1902</v>
      </c>
      <c r="H34" s="457">
        <v>923</v>
      </c>
    </row>
    <row r="35" spans="1:8" ht="16.8" x14ac:dyDescent="0.3">
      <c r="A35" s="450"/>
      <c r="B35" s="442"/>
      <c r="C35" s="450"/>
      <c r="D35" s="450"/>
      <c r="E35" s="450"/>
      <c r="F35" s="457"/>
      <c r="G35" s="457"/>
      <c r="H35" s="457"/>
    </row>
    <row r="36" spans="1:8" ht="16.8" x14ac:dyDescent="0.3">
      <c r="A36" s="450" t="s">
        <v>624</v>
      </c>
      <c r="B36" s="450"/>
      <c r="C36" s="450"/>
      <c r="D36" s="450"/>
      <c r="E36" s="450"/>
      <c r="F36" s="457"/>
      <c r="G36" s="457"/>
      <c r="H36" s="457"/>
    </row>
    <row r="37" spans="1:8" ht="16.8" x14ac:dyDescent="0.3">
      <c r="A37" s="450"/>
      <c r="B37" s="450" t="s">
        <v>652</v>
      </c>
      <c r="C37" s="450"/>
      <c r="D37" s="450"/>
      <c r="E37" s="450"/>
      <c r="F37" s="457">
        <v>0</v>
      </c>
      <c r="G37" s="457">
        <v>0</v>
      </c>
      <c r="H37" s="457">
        <v>0</v>
      </c>
    </row>
    <row r="38" spans="1:8" ht="16.8" x14ac:dyDescent="0.3">
      <c r="A38" s="450"/>
      <c r="B38" s="450" t="s">
        <v>656</v>
      </c>
      <c r="C38" s="450"/>
      <c r="D38" s="450"/>
      <c r="E38" s="450"/>
      <c r="F38" s="457">
        <v>1017527</v>
      </c>
      <c r="G38" s="457">
        <v>758589</v>
      </c>
      <c r="H38" s="457">
        <v>260247</v>
      </c>
    </row>
    <row r="39" spans="1:8" ht="16.8" x14ac:dyDescent="0.3">
      <c r="A39" s="450"/>
      <c r="B39" s="450" t="s">
        <v>653</v>
      </c>
      <c r="C39" s="450"/>
      <c r="D39" s="450"/>
      <c r="E39" s="450"/>
      <c r="F39" s="457">
        <v>2362</v>
      </c>
      <c r="G39" s="457">
        <v>233</v>
      </c>
      <c r="H39" s="457">
        <v>233</v>
      </c>
    </row>
    <row r="40" spans="1:8" ht="16.8" x14ac:dyDescent="0.3">
      <c r="A40" s="450"/>
      <c r="B40" s="450" t="s">
        <v>654</v>
      </c>
      <c r="C40" s="450"/>
      <c r="D40" s="450"/>
      <c r="E40" s="450"/>
      <c r="F40" s="457">
        <v>31180</v>
      </c>
      <c r="G40" s="457">
        <v>53002</v>
      </c>
      <c r="H40" s="457">
        <v>25371</v>
      </c>
    </row>
    <row r="41" spans="1:8" ht="16.8" x14ac:dyDescent="0.3">
      <c r="A41" s="450"/>
      <c r="B41" s="442" t="s">
        <v>655</v>
      </c>
      <c r="C41" s="450"/>
      <c r="D41" s="450"/>
      <c r="E41" s="450"/>
      <c r="F41" s="457">
        <v>283792</v>
      </c>
      <c r="G41" s="457">
        <v>216262</v>
      </c>
      <c r="H41" s="457">
        <v>74127</v>
      </c>
    </row>
    <row r="42" spans="1:8" ht="16.8" x14ac:dyDescent="0.3">
      <c r="A42" s="450"/>
      <c r="B42" s="450"/>
      <c r="C42" s="450"/>
      <c r="D42" s="450"/>
      <c r="E42" s="450"/>
      <c r="F42" s="457"/>
      <c r="G42" s="457"/>
      <c r="H42" s="457"/>
    </row>
    <row r="43" spans="1:8" ht="16.8" x14ac:dyDescent="0.3">
      <c r="A43" s="458" t="s">
        <v>23</v>
      </c>
      <c r="B43" s="450"/>
      <c r="C43" s="450"/>
      <c r="D43" s="450"/>
      <c r="E43" s="450"/>
      <c r="F43" s="459">
        <f>SUM(F7:F42)</f>
        <v>1347745</v>
      </c>
      <c r="G43" s="459">
        <f>SUM(G7:G42)</f>
        <v>1046405</v>
      </c>
      <c r="H43" s="459">
        <f>SUM(H7:H42)</f>
        <v>373324</v>
      </c>
    </row>
    <row r="44" spans="1:8" ht="16.8" x14ac:dyDescent="0.3">
      <c r="A44" s="450"/>
      <c r="B44" s="450"/>
      <c r="C44" s="450"/>
      <c r="D44" s="450"/>
      <c r="E44" s="450"/>
      <c r="F44" s="450"/>
      <c r="G44" s="450"/>
      <c r="H44" s="450"/>
    </row>
    <row r="45" spans="1:8" ht="16.8" x14ac:dyDescent="0.3">
      <c r="A45" s="450"/>
      <c r="B45" s="450"/>
      <c r="C45" s="450"/>
      <c r="D45" s="450"/>
      <c r="E45" s="450"/>
      <c r="F45" s="450"/>
      <c r="G45" s="450"/>
      <c r="H45" s="450"/>
    </row>
    <row r="46" spans="1:8" ht="16.8" x14ac:dyDescent="0.3">
      <c r="A46" s="450"/>
      <c r="B46" s="450"/>
      <c r="C46" s="450"/>
      <c r="D46" s="450"/>
      <c r="E46" s="450"/>
      <c r="F46" s="450"/>
      <c r="G46" s="450"/>
      <c r="H46" s="450"/>
    </row>
    <row r="47" spans="1:8" ht="16.8" x14ac:dyDescent="0.3">
      <c r="A47" s="450"/>
      <c r="B47" s="450"/>
      <c r="C47" s="450"/>
      <c r="D47" s="450"/>
      <c r="E47" s="450"/>
      <c r="F47" s="450"/>
      <c r="G47" s="450"/>
      <c r="H47" s="450"/>
    </row>
    <row r="48" spans="1:8" ht="16.8" x14ac:dyDescent="0.3">
      <c r="A48" s="450"/>
      <c r="B48" s="450"/>
      <c r="C48" s="450"/>
      <c r="D48" s="450"/>
      <c r="E48" s="450"/>
      <c r="F48" s="450"/>
      <c r="G48" s="450"/>
      <c r="H48" s="450"/>
    </row>
    <row r="49" spans="1:8" ht="16.8" x14ac:dyDescent="0.3">
      <c r="A49" s="450"/>
      <c r="B49" s="450"/>
      <c r="C49" s="450"/>
      <c r="D49" s="450"/>
      <c r="E49" s="450"/>
      <c r="F49" s="450"/>
      <c r="G49" s="450"/>
      <c r="H49" s="450"/>
    </row>
    <row r="50" spans="1:8" ht="16.8" x14ac:dyDescent="0.3">
      <c r="A50" s="450"/>
      <c r="B50" s="450"/>
      <c r="C50" s="450"/>
      <c r="D50" s="450"/>
      <c r="E50" s="450"/>
      <c r="F50" s="450"/>
      <c r="G50" s="450"/>
      <c r="H50" s="450"/>
    </row>
    <row r="51" spans="1:8" ht="16.8" x14ac:dyDescent="0.3">
      <c r="A51" s="450"/>
      <c r="B51" s="450"/>
      <c r="C51" s="450"/>
      <c r="D51" s="450"/>
      <c r="E51" s="450"/>
      <c r="F51" s="450"/>
      <c r="G51" s="450"/>
      <c r="H51" s="450"/>
    </row>
    <row r="52" spans="1:8" ht="16.8" x14ac:dyDescent="0.3">
      <c r="A52" s="450"/>
      <c r="B52" s="450"/>
      <c r="C52" s="450"/>
      <c r="D52" s="450"/>
      <c r="E52" s="450"/>
      <c r="F52" s="450"/>
      <c r="G52" s="450"/>
      <c r="H52" s="450"/>
    </row>
    <row r="53" spans="1:8" ht="16.8" x14ac:dyDescent="0.3">
      <c r="A53" s="450"/>
      <c r="B53" s="450"/>
      <c r="C53" s="450"/>
      <c r="D53" s="450"/>
      <c r="E53" s="450"/>
      <c r="F53" s="450"/>
      <c r="G53" s="450"/>
      <c r="H53" s="450"/>
    </row>
    <row r="54" spans="1:8" ht="16.8" x14ac:dyDescent="0.3">
      <c r="A54" s="450"/>
      <c r="B54" s="450"/>
      <c r="C54" s="450"/>
      <c r="D54" s="450"/>
      <c r="E54" s="450"/>
      <c r="F54" s="450"/>
      <c r="G54" s="450"/>
      <c r="H54" s="450"/>
    </row>
    <row r="55" spans="1:8" ht="16.8" x14ac:dyDescent="0.3">
      <c r="A55" s="450"/>
      <c r="B55" s="450"/>
      <c r="C55" s="450"/>
      <c r="D55" s="450"/>
      <c r="E55" s="450"/>
      <c r="F55" s="450"/>
      <c r="G55" s="450"/>
      <c r="H55" s="450"/>
    </row>
    <row r="56" spans="1:8" ht="16.8" x14ac:dyDescent="0.3">
      <c r="A56" s="450"/>
      <c r="B56" s="450"/>
      <c r="C56" s="450"/>
      <c r="D56" s="450"/>
      <c r="E56" s="450"/>
      <c r="F56" s="450"/>
      <c r="G56" s="450"/>
      <c r="H56" s="450"/>
    </row>
    <row r="57" spans="1:8" ht="16.8" x14ac:dyDescent="0.3">
      <c r="A57" s="450"/>
      <c r="B57" s="450"/>
      <c r="C57" s="450"/>
      <c r="D57" s="450"/>
      <c r="E57" s="450"/>
      <c r="F57" s="450"/>
      <c r="G57" s="450"/>
      <c r="H57" s="450"/>
    </row>
    <row r="58" spans="1:8" ht="16.8" x14ac:dyDescent="0.3">
      <c r="A58" s="450"/>
      <c r="B58" s="450"/>
      <c r="C58" s="450"/>
      <c r="D58" s="450"/>
      <c r="E58" s="450"/>
      <c r="F58" s="450"/>
      <c r="G58" s="450"/>
      <c r="H58" s="450"/>
    </row>
    <row r="59" spans="1:8" ht="16.8" x14ac:dyDescent="0.3">
      <c r="A59" s="450"/>
      <c r="B59" s="450"/>
      <c r="C59" s="450"/>
      <c r="D59" s="450"/>
      <c r="E59" s="450"/>
      <c r="F59" s="450"/>
      <c r="G59" s="450"/>
      <c r="H59" s="450"/>
    </row>
    <row r="60" spans="1:8" ht="16.8" x14ac:dyDescent="0.3">
      <c r="A60" s="450"/>
      <c r="B60" s="450"/>
      <c r="C60" s="450"/>
      <c r="D60" s="450"/>
      <c r="E60" s="450"/>
      <c r="F60" s="450"/>
      <c r="G60" s="450"/>
      <c r="H60" s="450"/>
    </row>
    <row r="61" spans="1:8" ht="16.8" x14ac:dyDescent="0.3">
      <c r="A61" s="450"/>
      <c r="B61" s="450"/>
      <c r="C61" s="450"/>
      <c r="D61" s="450"/>
      <c r="E61" s="450"/>
      <c r="F61" s="450"/>
      <c r="G61" s="450"/>
      <c r="H61" s="450"/>
    </row>
    <row r="62" spans="1:8" ht="16.8" x14ac:dyDescent="0.3">
      <c r="A62" s="450"/>
      <c r="B62" s="450"/>
      <c r="C62" s="450"/>
      <c r="D62" s="450"/>
      <c r="E62" s="450"/>
      <c r="F62" s="450"/>
      <c r="G62" s="450"/>
      <c r="H62" s="450"/>
    </row>
  </sheetData>
  <mergeCells count="1">
    <mergeCell ref="A3:H3"/>
  </mergeCells>
  <pageMargins left="1" right="1" top="1" bottom="1" header="0.5" footer="0.5"/>
  <pageSetup paperSize="9" scale="9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C21F6-A73A-44E6-846B-1619B15EC781}">
  <dimension ref="A1:AI143"/>
  <sheetViews>
    <sheetView zoomScaleNormal="100" workbookViewId="0">
      <selection activeCell="E1" sqref="E1"/>
    </sheetView>
  </sheetViews>
  <sheetFormatPr defaultColWidth="9.109375" defaultRowHeight="14.4" x14ac:dyDescent="0.3"/>
  <cols>
    <col min="1" max="1" width="30" style="364" customWidth="1"/>
    <col min="2" max="2" width="5" style="364" customWidth="1"/>
    <col min="3" max="3" width="15.109375" style="364" customWidth="1"/>
    <col min="4" max="4" width="14.44140625" style="364" customWidth="1"/>
    <col min="5" max="5" width="13" style="364" customWidth="1"/>
    <col min="6" max="6" width="30" style="364" customWidth="1"/>
    <col min="7" max="7" width="5" style="364" customWidth="1"/>
    <col min="8" max="8" width="14.5546875" style="364" customWidth="1"/>
    <col min="9" max="9" width="14.33203125" style="364" customWidth="1"/>
    <col min="10" max="10" width="13" style="364" customWidth="1"/>
    <col min="11" max="11" width="30" style="364" customWidth="1"/>
    <col min="12" max="12" width="5" style="364" customWidth="1"/>
    <col min="13" max="15" width="13" style="364" customWidth="1"/>
    <col min="16" max="16" width="30" style="364" customWidth="1"/>
    <col min="17" max="17" width="5" style="364" customWidth="1"/>
    <col min="18" max="20" width="13" style="364" customWidth="1"/>
    <col min="21" max="21" width="30" style="364" customWidth="1"/>
    <col min="22" max="22" width="5" style="364" customWidth="1"/>
    <col min="23" max="25" width="13" style="364" customWidth="1"/>
    <col min="26" max="26" width="30" style="364" customWidth="1"/>
    <col min="27" max="27" width="5" style="364" customWidth="1"/>
    <col min="28" max="30" width="13" style="364" customWidth="1"/>
    <col min="31" max="31" width="30" style="364" customWidth="1"/>
    <col min="32" max="32" width="5" style="364" customWidth="1"/>
    <col min="33" max="114" width="13" style="364" customWidth="1"/>
    <col min="115" max="16384" width="9.109375" style="364"/>
  </cols>
  <sheetData>
    <row r="1" spans="1:35" x14ac:dyDescent="0.3">
      <c r="E1" s="238" t="s">
        <v>1972</v>
      </c>
    </row>
    <row r="3" spans="1:35" ht="31.5" customHeight="1" x14ac:dyDescent="0.3">
      <c r="A3" s="587" t="s">
        <v>1973</v>
      </c>
      <c r="B3" s="588"/>
      <c r="C3" s="588"/>
      <c r="D3" s="588"/>
      <c r="E3" s="588"/>
      <c r="F3" s="587" t="s">
        <v>658</v>
      </c>
      <c r="G3" s="588"/>
      <c r="H3" s="588"/>
      <c r="I3" s="588"/>
      <c r="J3" s="588"/>
      <c r="K3" s="587" t="s">
        <v>659</v>
      </c>
      <c r="L3" s="588"/>
      <c r="M3" s="588"/>
      <c r="N3" s="588"/>
      <c r="O3" s="588"/>
      <c r="P3" s="587" t="s">
        <v>842</v>
      </c>
      <c r="Q3" s="588"/>
      <c r="R3" s="588"/>
      <c r="S3" s="588"/>
      <c r="T3" s="588"/>
      <c r="U3" s="587" t="s">
        <v>660</v>
      </c>
      <c r="V3" s="588"/>
      <c r="W3" s="588"/>
      <c r="X3" s="588"/>
      <c r="Y3" s="588"/>
      <c r="Z3" s="587" t="s">
        <v>898</v>
      </c>
      <c r="AA3" s="588"/>
      <c r="AB3" s="588"/>
      <c r="AC3" s="588"/>
      <c r="AD3" s="588"/>
      <c r="AE3" s="587" t="s">
        <v>899</v>
      </c>
      <c r="AF3" s="588"/>
      <c r="AG3" s="588"/>
      <c r="AH3" s="588"/>
      <c r="AI3" s="588"/>
    </row>
    <row r="4" spans="1:35" ht="15.6" x14ac:dyDescent="0.3">
      <c r="A4" s="587"/>
      <c r="B4" s="588"/>
      <c r="C4" s="588"/>
      <c r="D4" s="588"/>
      <c r="E4" s="588"/>
      <c r="F4" s="587" t="s">
        <v>661</v>
      </c>
      <c r="G4" s="588"/>
      <c r="H4" s="588"/>
      <c r="I4" s="588"/>
      <c r="J4" s="588"/>
      <c r="K4" s="589" t="s">
        <v>662</v>
      </c>
      <c r="L4" s="588"/>
      <c r="M4" s="588"/>
      <c r="N4" s="588"/>
      <c r="O4" s="588"/>
      <c r="P4" s="587" t="s">
        <v>664</v>
      </c>
      <c r="Q4" s="588"/>
      <c r="R4" s="588"/>
      <c r="S4" s="588"/>
      <c r="T4" s="588"/>
      <c r="U4" s="587" t="s">
        <v>665</v>
      </c>
      <c r="V4" s="588"/>
      <c r="W4" s="588"/>
      <c r="X4" s="588"/>
      <c r="Y4" s="588"/>
      <c r="Z4" s="587" t="s">
        <v>666</v>
      </c>
      <c r="AA4" s="588"/>
      <c r="AB4" s="588"/>
      <c r="AC4" s="588"/>
      <c r="AD4" s="588"/>
      <c r="AE4" s="587" t="s">
        <v>663</v>
      </c>
      <c r="AF4" s="588"/>
      <c r="AG4" s="588"/>
      <c r="AH4" s="588"/>
      <c r="AI4" s="588"/>
    </row>
    <row r="6" spans="1:35" ht="15.6" x14ac:dyDescent="0.4">
      <c r="A6" s="590" t="s">
        <v>841</v>
      </c>
      <c r="B6" s="588"/>
      <c r="C6" s="588"/>
      <c r="D6" s="588"/>
      <c r="E6" s="588"/>
      <c r="F6" s="590" t="s">
        <v>841</v>
      </c>
      <c r="G6" s="588"/>
      <c r="H6" s="588"/>
      <c r="I6" s="588"/>
      <c r="J6" s="588"/>
      <c r="K6" s="591" t="s">
        <v>841</v>
      </c>
      <c r="L6" s="588"/>
      <c r="M6" s="588"/>
      <c r="N6" s="588"/>
      <c r="O6" s="588"/>
      <c r="P6" s="590" t="s">
        <v>841</v>
      </c>
      <c r="Q6" s="588"/>
      <c r="R6" s="588"/>
      <c r="S6" s="588"/>
      <c r="T6" s="588"/>
      <c r="U6" s="590" t="s">
        <v>841</v>
      </c>
      <c r="V6" s="588"/>
      <c r="W6" s="588"/>
      <c r="X6" s="588"/>
      <c r="Y6" s="588"/>
      <c r="Z6" s="590" t="s">
        <v>841</v>
      </c>
      <c r="AA6" s="588"/>
      <c r="AB6" s="588"/>
      <c r="AC6" s="588"/>
      <c r="AD6" s="588"/>
      <c r="AE6" s="590" t="s">
        <v>841</v>
      </c>
      <c r="AF6" s="588"/>
      <c r="AG6" s="588"/>
      <c r="AH6" s="588"/>
      <c r="AI6" s="588"/>
    </row>
    <row r="7" spans="1:35" ht="15" thickBot="1" x14ac:dyDescent="0.35"/>
    <row r="8" spans="1:35" ht="27.6" x14ac:dyDescent="0.3">
      <c r="A8" s="461" t="s">
        <v>442</v>
      </c>
      <c r="B8" s="462" t="s">
        <v>667</v>
      </c>
      <c r="C8" s="462" t="s">
        <v>668</v>
      </c>
      <c r="D8" s="462" t="s">
        <v>669</v>
      </c>
      <c r="E8" s="463" t="s">
        <v>670</v>
      </c>
      <c r="F8" s="461" t="s">
        <v>442</v>
      </c>
      <c r="G8" s="462" t="s">
        <v>667</v>
      </c>
      <c r="H8" s="462" t="s">
        <v>668</v>
      </c>
      <c r="I8" s="462" t="s">
        <v>669</v>
      </c>
      <c r="J8" s="463" t="s">
        <v>670</v>
      </c>
      <c r="K8" s="464" t="s">
        <v>442</v>
      </c>
      <c r="L8" s="465" t="s">
        <v>667</v>
      </c>
      <c r="M8" s="465" t="s">
        <v>668</v>
      </c>
      <c r="N8" s="465" t="s">
        <v>669</v>
      </c>
      <c r="O8" s="466" t="s">
        <v>670</v>
      </c>
      <c r="P8" s="461" t="s">
        <v>442</v>
      </c>
      <c r="Q8" s="462" t="s">
        <v>667</v>
      </c>
      <c r="R8" s="462" t="s">
        <v>668</v>
      </c>
      <c r="S8" s="462" t="s">
        <v>669</v>
      </c>
      <c r="T8" s="463" t="s">
        <v>670</v>
      </c>
      <c r="U8" s="461" t="s">
        <v>442</v>
      </c>
      <c r="V8" s="462" t="s">
        <v>667</v>
      </c>
      <c r="W8" s="462" t="s">
        <v>668</v>
      </c>
      <c r="X8" s="462" t="s">
        <v>669</v>
      </c>
      <c r="Y8" s="463" t="s">
        <v>670</v>
      </c>
      <c r="Z8" s="461" t="s">
        <v>442</v>
      </c>
      <c r="AA8" s="462" t="s">
        <v>667</v>
      </c>
      <c r="AB8" s="462" t="s">
        <v>668</v>
      </c>
      <c r="AC8" s="462" t="s">
        <v>669</v>
      </c>
      <c r="AD8" s="463" t="s">
        <v>670</v>
      </c>
      <c r="AE8" s="461" t="s">
        <v>442</v>
      </c>
      <c r="AF8" s="462" t="s">
        <v>667</v>
      </c>
      <c r="AG8" s="462" t="s">
        <v>668</v>
      </c>
      <c r="AH8" s="462" t="s">
        <v>669</v>
      </c>
      <c r="AI8" s="463" t="s">
        <v>670</v>
      </c>
    </row>
    <row r="9" spans="1:35" x14ac:dyDescent="0.3">
      <c r="A9" s="467">
        <v>1</v>
      </c>
      <c r="B9" s="468">
        <v>2</v>
      </c>
      <c r="C9" s="468">
        <v>3</v>
      </c>
      <c r="D9" s="468">
        <v>4</v>
      </c>
      <c r="E9" s="469">
        <v>5</v>
      </c>
      <c r="F9" s="467">
        <v>1</v>
      </c>
      <c r="G9" s="468">
        <v>2</v>
      </c>
      <c r="H9" s="468">
        <v>3</v>
      </c>
      <c r="I9" s="468">
        <v>4</v>
      </c>
      <c r="J9" s="469">
        <v>5</v>
      </c>
      <c r="K9" s="470">
        <v>1</v>
      </c>
      <c r="L9" s="471">
        <v>2</v>
      </c>
      <c r="M9" s="471">
        <v>3</v>
      </c>
      <c r="N9" s="471">
        <v>4</v>
      </c>
      <c r="O9" s="472">
        <v>5</v>
      </c>
      <c r="P9" s="467">
        <v>1</v>
      </c>
      <c r="Q9" s="468">
        <v>2</v>
      </c>
      <c r="R9" s="468">
        <v>3</v>
      </c>
      <c r="S9" s="468">
        <v>4</v>
      </c>
      <c r="T9" s="469">
        <v>5</v>
      </c>
      <c r="U9" s="467">
        <v>1</v>
      </c>
      <c r="V9" s="468">
        <v>2</v>
      </c>
      <c r="W9" s="468">
        <v>3</v>
      </c>
      <c r="X9" s="468">
        <v>4</v>
      </c>
      <c r="Y9" s="469">
        <v>5</v>
      </c>
      <c r="Z9" s="467">
        <v>1</v>
      </c>
      <c r="AA9" s="468">
        <v>2</v>
      </c>
      <c r="AB9" s="468">
        <v>3</v>
      </c>
      <c r="AC9" s="468">
        <v>4</v>
      </c>
      <c r="AD9" s="469">
        <v>5</v>
      </c>
      <c r="AE9" s="467">
        <v>1</v>
      </c>
      <c r="AF9" s="468">
        <v>2</v>
      </c>
      <c r="AG9" s="468">
        <v>3</v>
      </c>
      <c r="AH9" s="468">
        <v>4</v>
      </c>
      <c r="AI9" s="469">
        <v>5</v>
      </c>
    </row>
    <row r="10" spans="1:35" x14ac:dyDescent="0.3">
      <c r="A10" s="473" t="s">
        <v>671</v>
      </c>
      <c r="B10" s="474" t="s">
        <v>3</v>
      </c>
      <c r="C10" s="474" t="s">
        <v>3</v>
      </c>
      <c r="D10" s="474" t="s">
        <v>3</v>
      </c>
      <c r="E10" s="475" t="s">
        <v>3</v>
      </c>
      <c r="F10" s="476" t="s">
        <v>671</v>
      </c>
      <c r="G10" s="477" t="s">
        <v>3</v>
      </c>
      <c r="H10" s="477" t="s">
        <v>3</v>
      </c>
      <c r="I10" s="477" t="s">
        <v>3</v>
      </c>
      <c r="J10" s="478" t="s">
        <v>3</v>
      </c>
      <c r="K10" s="479" t="s">
        <v>671</v>
      </c>
      <c r="L10" s="480" t="s">
        <v>3</v>
      </c>
      <c r="M10" s="480" t="s">
        <v>3</v>
      </c>
      <c r="N10" s="480" t="s">
        <v>3</v>
      </c>
      <c r="O10" s="481" t="s">
        <v>3</v>
      </c>
      <c r="P10" s="476" t="s">
        <v>671</v>
      </c>
      <c r="Q10" s="477" t="s">
        <v>3</v>
      </c>
      <c r="R10" s="477" t="s">
        <v>3</v>
      </c>
      <c r="S10" s="477" t="s">
        <v>3</v>
      </c>
      <c r="T10" s="478" t="s">
        <v>3</v>
      </c>
      <c r="U10" s="476" t="s">
        <v>671</v>
      </c>
      <c r="V10" s="477" t="s">
        <v>3</v>
      </c>
      <c r="W10" s="477" t="s">
        <v>3</v>
      </c>
      <c r="X10" s="477" t="s">
        <v>3</v>
      </c>
      <c r="Y10" s="478" t="s">
        <v>3</v>
      </c>
      <c r="Z10" s="476" t="s">
        <v>671</v>
      </c>
      <c r="AA10" s="477" t="s">
        <v>3</v>
      </c>
      <c r="AB10" s="477" t="s">
        <v>3</v>
      </c>
      <c r="AC10" s="477" t="s">
        <v>3</v>
      </c>
      <c r="AD10" s="478" t="s">
        <v>3</v>
      </c>
      <c r="AE10" s="476" t="s">
        <v>671</v>
      </c>
      <c r="AF10" s="477" t="s">
        <v>3</v>
      </c>
      <c r="AG10" s="477" t="s">
        <v>3</v>
      </c>
      <c r="AH10" s="477" t="s">
        <v>3</v>
      </c>
      <c r="AI10" s="478" t="s">
        <v>3</v>
      </c>
    </row>
    <row r="11" spans="1:35" s="365" customFormat="1" ht="27.6" x14ac:dyDescent="0.3">
      <c r="A11" s="476" t="s">
        <v>672</v>
      </c>
      <c r="B11" s="477" t="s">
        <v>673</v>
      </c>
      <c r="C11" s="482">
        <f>M11+R11+H11+W11</f>
        <v>13130808795</v>
      </c>
      <c r="D11" s="482">
        <f>N11+S11+I11+X11</f>
        <v>14014305161</v>
      </c>
      <c r="E11" s="483">
        <f>D11/C11</f>
        <v>1.0672842305293808</v>
      </c>
      <c r="F11" s="476" t="s">
        <v>672</v>
      </c>
      <c r="G11" s="477" t="s">
        <v>673</v>
      </c>
      <c r="H11" s="484">
        <v>13115168305</v>
      </c>
      <c r="I11" s="484">
        <v>12814558520</v>
      </c>
      <c r="J11" s="485">
        <v>97</v>
      </c>
      <c r="K11" s="476" t="s">
        <v>672</v>
      </c>
      <c r="L11" s="477" t="s">
        <v>673</v>
      </c>
      <c r="M11" s="482">
        <v>5232019</v>
      </c>
      <c r="N11" s="482">
        <v>860240520</v>
      </c>
      <c r="O11" s="485">
        <v>16441</v>
      </c>
      <c r="P11" s="476" t="s">
        <v>672</v>
      </c>
      <c r="Q11" s="477" t="s">
        <v>673</v>
      </c>
      <c r="R11" s="482">
        <v>1456319</v>
      </c>
      <c r="S11" s="482">
        <v>332223818</v>
      </c>
      <c r="T11" s="485">
        <v>22812</v>
      </c>
      <c r="U11" s="476" t="s">
        <v>672</v>
      </c>
      <c r="V11" s="477" t="s">
        <v>673</v>
      </c>
      <c r="W11" s="482">
        <v>8952152</v>
      </c>
      <c r="X11" s="482">
        <v>7282303</v>
      </c>
      <c r="Y11" s="485">
        <v>81</v>
      </c>
      <c r="Z11" s="476" t="s">
        <v>672</v>
      </c>
      <c r="AA11" s="477" t="s">
        <v>673</v>
      </c>
      <c r="AB11" s="482">
        <v>1216236</v>
      </c>
      <c r="AC11" s="482">
        <v>255986351</v>
      </c>
      <c r="AD11" s="485">
        <v>21047</v>
      </c>
      <c r="AE11" s="476" t="s">
        <v>672</v>
      </c>
      <c r="AF11" s="477" t="s">
        <v>673</v>
      </c>
      <c r="AG11" s="482">
        <v>1913500</v>
      </c>
      <c r="AH11" s="482">
        <v>1550082</v>
      </c>
      <c r="AI11" s="485">
        <v>81</v>
      </c>
    </row>
    <row r="12" spans="1:35" s="365" customFormat="1" x14ac:dyDescent="0.3">
      <c r="A12" s="476" t="s">
        <v>674</v>
      </c>
      <c r="B12" s="477" t="s">
        <v>675</v>
      </c>
      <c r="C12" s="482">
        <f t="shared" ref="C12:C75" si="0">M12+R12+H12+W12</f>
        <v>1417352</v>
      </c>
      <c r="D12" s="482">
        <f t="shared" ref="D12:D75" si="1">N12+S12+I12+X12</f>
        <v>696073</v>
      </c>
      <c r="E12" s="483">
        <f t="shared" ref="E12:E75" si="2">D12/C12</f>
        <v>0.49110806630956882</v>
      </c>
      <c r="F12" s="476" t="s">
        <v>674</v>
      </c>
      <c r="G12" s="477" t="s">
        <v>675</v>
      </c>
      <c r="H12" s="482">
        <v>642055</v>
      </c>
      <c r="I12" s="482">
        <v>0</v>
      </c>
      <c r="J12" s="485">
        <v>0</v>
      </c>
      <c r="K12" s="476" t="s">
        <v>674</v>
      </c>
      <c r="L12" s="477" t="s">
        <v>675</v>
      </c>
      <c r="M12" s="482">
        <v>635261</v>
      </c>
      <c r="N12" s="482">
        <v>417881</v>
      </c>
      <c r="O12" s="485">
        <v>65</v>
      </c>
      <c r="P12" s="476" t="s">
        <v>674</v>
      </c>
      <c r="Q12" s="477" t="s">
        <v>675</v>
      </c>
      <c r="R12" s="482">
        <v>0</v>
      </c>
      <c r="S12" s="482">
        <v>0</v>
      </c>
      <c r="T12" s="485">
        <v>0</v>
      </c>
      <c r="U12" s="476" t="s">
        <v>674</v>
      </c>
      <c r="V12" s="477" t="s">
        <v>675</v>
      </c>
      <c r="W12" s="482">
        <v>140036</v>
      </c>
      <c r="X12" s="482">
        <v>278192</v>
      </c>
      <c r="Y12" s="485">
        <v>198</v>
      </c>
      <c r="Z12" s="476" t="s">
        <v>674</v>
      </c>
      <c r="AA12" s="477" t="s">
        <v>675</v>
      </c>
      <c r="AB12" s="482">
        <v>0</v>
      </c>
      <c r="AC12" s="482">
        <v>0</v>
      </c>
      <c r="AD12" s="485">
        <v>0</v>
      </c>
      <c r="AE12" s="476" t="s">
        <v>674</v>
      </c>
      <c r="AF12" s="477" t="s">
        <v>675</v>
      </c>
      <c r="AG12" s="482">
        <v>426123</v>
      </c>
      <c r="AH12" s="482">
        <v>319755</v>
      </c>
      <c r="AI12" s="485">
        <v>75</v>
      </c>
    </row>
    <row r="13" spans="1:35" s="365" customFormat="1" x14ac:dyDescent="0.3">
      <c r="A13" s="476" t="s">
        <v>676</v>
      </c>
      <c r="B13" s="477" t="s">
        <v>677</v>
      </c>
      <c r="C13" s="482">
        <f t="shared" si="0"/>
        <v>635261</v>
      </c>
      <c r="D13" s="482">
        <f t="shared" si="1"/>
        <v>630092</v>
      </c>
      <c r="E13" s="483">
        <f t="shared" si="2"/>
        <v>0.99186318694205999</v>
      </c>
      <c r="F13" s="476" t="s">
        <v>676</v>
      </c>
      <c r="G13" s="477" t="s">
        <v>677</v>
      </c>
      <c r="H13" s="482">
        <v>0</v>
      </c>
      <c r="I13" s="482">
        <v>0</v>
      </c>
      <c r="J13" s="485">
        <v>0</v>
      </c>
      <c r="K13" s="476" t="s">
        <v>676</v>
      </c>
      <c r="L13" s="477" t="s">
        <v>677</v>
      </c>
      <c r="M13" s="482">
        <v>635261</v>
      </c>
      <c r="N13" s="482">
        <v>417881</v>
      </c>
      <c r="O13" s="485">
        <v>65</v>
      </c>
      <c r="P13" s="476" t="s">
        <v>676</v>
      </c>
      <c r="Q13" s="477" t="s">
        <v>677</v>
      </c>
      <c r="R13" s="482">
        <v>0</v>
      </c>
      <c r="S13" s="482">
        <v>0</v>
      </c>
      <c r="T13" s="485">
        <v>0</v>
      </c>
      <c r="U13" s="476" t="s">
        <v>676</v>
      </c>
      <c r="V13" s="477" t="s">
        <v>677</v>
      </c>
      <c r="W13" s="482">
        <v>0</v>
      </c>
      <c r="X13" s="482">
        <v>212211</v>
      </c>
      <c r="Y13" s="485">
        <v>0</v>
      </c>
      <c r="Z13" s="476" t="s">
        <v>676</v>
      </c>
      <c r="AA13" s="477" t="s">
        <v>677</v>
      </c>
      <c r="AB13" s="482">
        <v>0</v>
      </c>
      <c r="AC13" s="482">
        <v>0</v>
      </c>
      <c r="AD13" s="485">
        <v>0</v>
      </c>
      <c r="AE13" s="476" t="s">
        <v>676</v>
      </c>
      <c r="AF13" s="477" t="s">
        <v>677</v>
      </c>
      <c r="AG13" s="482">
        <v>426123</v>
      </c>
      <c r="AH13" s="482">
        <v>319755</v>
      </c>
      <c r="AI13" s="485">
        <v>75</v>
      </c>
    </row>
    <row r="14" spans="1:35" s="365" customFormat="1" ht="24.6" x14ac:dyDescent="0.3">
      <c r="A14" s="476" t="s">
        <v>678</v>
      </c>
      <c r="B14" s="477" t="s">
        <v>679</v>
      </c>
      <c r="C14" s="482">
        <f t="shared" si="0"/>
        <v>0</v>
      </c>
      <c r="D14" s="482">
        <f t="shared" si="1"/>
        <v>0</v>
      </c>
      <c r="E14" s="483">
        <v>0</v>
      </c>
      <c r="F14" s="476" t="s">
        <v>678</v>
      </c>
      <c r="G14" s="477" t="s">
        <v>679</v>
      </c>
      <c r="H14" s="482">
        <v>0</v>
      </c>
      <c r="I14" s="482">
        <v>0</v>
      </c>
      <c r="J14" s="485">
        <v>0</v>
      </c>
      <c r="K14" s="476" t="s">
        <v>678</v>
      </c>
      <c r="L14" s="477" t="s">
        <v>679</v>
      </c>
      <c r="M14" s="482">
        <v>0</v>
      </c>
      <c r="N14" s="482">
        <v>0</v>
      </c>
      <c r="O14" s="485">
        <v>0</v>
      </c>
      <c r="P14" s="476" t="s">
        <v>678</v>
      </c>
      <c r="Q14" s="477" t="s">
        <v>679</v>
      </c>
      <c r="R14" s="482">
        <v>0</v>
      </c>
      <c r="S14" s="482">
        <v>0</v>
      </c>
      <c r="T14" s="485">
        <v>0</v>
      </c>
      <c r="U14" s="476" t="s">
        <v>678</v>
      </c>
      <c r="V14" s="477" t="s">
        <v>679</v>
      </c>
      <c r="W14" s="482">
        <v>0</v>
      </c>
      <c r="X14" s="482">
        <v>0</v>
      </c>
      <c r="Y14" s="485">
        <v>0</v>
      </c>
      <c r="Z14" s="476" t="s">
        <v>678</v>
      </c>
      <c r="AA14" s="477" t="s">
        <v>679</v>
      </c>
      <c r="AB14" s="482">
        <v>0</v>
      </c>
      <c r="AC14" s="482">
        <v>0</v>
      </c>
      <c r="AD14" s="485">
        <v>0</v>
      </c>
      <c r="AE14" s="476" t="s">
        <v>678</v>
      </c>
      <c r="AF14" s="477" t="s">
        <v>679</v>
      </c>
      <c r="AG14" s="482">
        <v>0</v>
      </c>
      <c r="AH14" s="482">
        <v>0</v>
      </c>
      <c r="AI14" s="485">
        <v>0</v>
      </c>
    </row>
    <row r="15" spans="1:35" s="365" customFormat="1" ht="27.6" x14ac:dyDescent="0.3">
      <c r="A15" s="476" t="s">
        <v>680</v>
      </c>
      <c r="B15" s="477" t="s">
        <v>681</v>
      </c>
      <c r="C15" s="482">
        <f t="shared" si="0"/>
        <v>0</v>
      </c>
      <c r="D15" s="482">
        <f t="shared" si="1"/>
        <v>0</v>
      </c>
      <c r="E15" s="483">
        <v>0</v>
      </c>
      <c r="F15" s="476" t="s">
        <v>680</v>
      </c>
      <c r="G15" s="477" t="s">
        <v>681</v>
      </c>
      <c r="H15" s="482">
        <v>0</v>
      </c>
      <c r="I15" s="482">
        <v>0</v>
      </c>
      <c r="J15" s="485">
        <v>0</v>
      </c>
      <c r="K15" s="476" t="s">
        <v>680</v>
      </c>
      <c r="L15" s="477" t="s">
        <v>681</v>
      </c>
      <c r="M15" s="482">
        <v>0</v>
      </c>
      <c r="N15" s="482">
        <v>0</v>
      </c>
      <c r="O15" s="485">
        <v>0</v>
      </c>
      <c r="P15" s="476" t="s">
        <v>680</v>
      </c>
      <c r="Q15" s="477" t="s">
        <v>681</v>
      </c>
      <c r="R15" s="482">
        <v>0</v>
      </c>
      <c r="S15" s="482">
        <v>0</v>
      </c>
      <c r="T15" s="485">
        <v>0</v>
      </c>
      <c r="U15" s="476" t="s">
        <v>680</v>
      </c>
      <c r="V15" s="477" t="s">
        <v>681</v>
      </c>
      <c r="W15" s="482">
        <v>0</v>
      </c>
      <c r="X15" s="482">
        <v>0</v>
      </c>
      <c r="Y15" s="485">
        <v>0</v>
      </c>
      <c r="Z15" s="476" t="s">
        <v>680</v>
      </c>
      <c r="AA15" s="477" t="s">
        <v>681</v>
      </c>
      <c r="AB15" s="482">
        <v>0</v>
      </c>
      <c r="AC15" s="482">
        <v>0</v>
      </c>
      <c r="AD15" s="485">
        <v>0</v>
      </c>
      <c r="AE15" s="476" t="s">
        <v>680</v>
      </c>
      <c r="AF15" s="477" t="s">
        <v>681</v>
      </c>
      <c r="AG15" s="482">
        <v>0</v>
      </c>
      <c r="AH15" s="482">
        <v>0</v>
      </c>
      <c r="AI15" s="485">
        <v>0</v>
      </c>
    </row>
    <row r="16" spans="1:35" s="365" customFormat="1" ht="27.6" x14ac:dyDescent="0.3">
      <c r="A16" s="476" t="s">
        <v>682</v>
      </c>
      <c r="B16" s="477" t="s">
        <v>683</v>
      </c>
      <c r="C16" s="482">
        <f t="shared" si="0"/>
        <v>635261</v>
      </c>
      <c r="D16" s="482">
        <f t="shared" si="1"/>
        <v>417881</v>
      </c>
      <c r="E16" s="483">
        <f t="shared" si="2"/>
        <v>0.65780993953666289</v>
      </c>
      <c r="F16" s="476" t="s">
        <v>682</v>
      </c>
      <c r="G16" s="477" t="s">
        <v>683</v>
      </c>
      <c r="H16" s="482">
        <v>0</v>
      </c>
      <c r="I16" s="482">
        <v>0</v>
      </c>
      <c r="J16" s="485">
        <v>0</v>
      </c>
      <c r="K16" s="476" t="s">
        <v>682</v>
      </c>
      <c r="L16" s="477" t="s">
        <v>683</v>
      </c>
      <c r="M16" s="482">
        <v>635261</v>
      </c>
      <c r="N16" s="482">
        <v>417881</v>
      </c>
      <c r="O16" s="485">
        <v>65</v>
      </c>
      <c r="P16" s="476" t="s">
        <v>682</v>
      </c>
      <c r="Q16" s="477" t="s">
        <v>683</v>
      </c>
      <c r="R16" s="482">
        <v>0</v>
      </c>
      <c r="S16" s="482">
        <v>0</v>
      </c>
      <c r="T16" s="485">
        <v>0</v>
      </c>
      <c r="U16" s="476" t="s">
        <v>682</v>
      </c>
      <c r="V16" s="477" t="s">
        <v>683</v>
      </c>
      <c r="W16" s="482">
        <v>0</v>
      </c>
      <c r="X16" s="482">
        <v>0</v>
      </c>
      <c r="Y16" s="485">
        <v>0</v>
      </c>
      <c r="Z16" s="476" t="s">
        <v>682</v>
      </c>
      <c r="AA16" s="477" t="s">
        <v>683</v>
      </c>
      <c r="AB16" s="482">
        <v>0</v>
      </c>
      <c r="AC16" s="482">
        <v>0</v>
      </c>
      <c r="AD16" s="485">
        <v>0</v>
      </c>
      <c r="AE16" s="476" t="s">
        <v>682</v>
      </c>
      <c r="AF16" s="477" t="s">
        <v>683</v>
      </c>
      <c r="AG16" s="482">
        <v>426123</v>
      </c>
      <c r="AH16" s="482">
        <v>319755</v>
      </c>
      <c r="AI16" s="485">
        <v>75</v>
      </c>
    </row>
    <row r="17" spans="1:35" s="365" customFormat="1" ht="24.6" x14ac:dyDescent="0.3">
      <c r="A17" s="476" t="s">
        <v>684</v>
      </c>
      <c r="B17" s="477" t="s">
        <v>685</v>
      </c>
      <c r="C17" s="482">
        <f t="shared" si="0"/>
        <v>0</v>
      </c>
      <c r="D17" s="482">
        <f t="shared" si="1"/>
        <v>212211</v>
      </c>
      <c r="E17" s="483">
        <v>0</v>
      </c>
      <c r="F17" s="476" t="s">
        <v>684</v>
      </c>
      <c r="G17" s="477" t="s">
        <v>685</v>
      </c>
      <c r="H17" s="482">
        <v>0</v>
      </c>
      <c r="I17" s="482">
        <v>0</v>
      </c>
      <c r="J17" s="485">
        <v>0</v>
      </c>
      <c r="K17" s="476" t="s">
        <v>684</v>
      </c>
      <c r="L17" s="477" t="s">
        <v>685</v>
      </c>
      <c r="M17" s="482">
        <v>0</v>
      </c>
      <c r="N17" s="482">
        <v>0</v>
      </c>
      <c r="O17" s="485">
        <v>0</v>
      </c>
      <c r="P17" s="476" t="s">
        <v>684</v>
      </c>
      <c r="Q17" s="477" t="s">
        <v>685</v>
      </c>
      <c r="R17" s="482">
        <v>0</v>
      </c>
      <c r="S17" s="482">
        <v>0</v>
      </c>
      <c r="T17" s="485">
        <v>0</v>
      </c>
      <c r="U17" s="476" t="s">
        <v>684</v>
      </c>
      <c r="V17" s="477" t="s">
        <v>685</v>
      </c>
      <c r="W17" s="482">
        <v>0</v>
      </c>
      <c r="X17" s="482">
        <v>212211</v>
      </c>
      <c r="Y17" s="485">
        <v>0</v>
      </c>
      <c r="Z17" s="476" t="s">
        <v>684</v>
      </c>
      <c r="AA17" s="477" t="s">
        <v>685</v>
      </c>
      <c r="AB17" s="482">
        <v>0</v>
      </c>
      <c r="AC17" s="482">
        <v>0</v>
      </c>
      <c r="AD17" s="485">
        <v>0</v>
      </c>
      <c r="AE17" s="476" t="s">
        <v>684</v>
      </c>
      <c r="AF17" s="477" t="s">
        <v>685</v>
      </c>
      <c r="AG17" s="482">
        <v>0</v>
      </c>
      <c r="AH17" s="482">
        <v>0</v>
      </c>
      <c r="AI17" s="485">
        <v>0</v>
      </c>
    </row>
    <row r="18" spans="1:35" s="365" customFormat="1" x14ac:dyDescent="0.3">
      <c r="A18" s="476" t="s">
        <v>686</v>
      </c>
      <c r="B18" s="477" t="s">
        <v>687</v>
      </c>
      <c r="C18" s="482">
        <f t="shared" si="0"/>
        <v>782091</v>
      </c>
      <c r="D18" s="482">
        <f t="shared" si="1"/>
        <v>65981</v>
      </c>
      <c r="E18" s="483">
        <f t="shared" si="2"/>
        <v>8.4364862912372093E-2</v>
      </c>
      <c r="F18" s="476" t="s">
        <v>686</v>
      </c>
      <c r="G18" s="477" t="s">
        <v>687</v>
      </c>
      <c r="H18" s="482">
        <v>642055</v>
      </c>
      <c r="I18" s="482">
        <v>0</v>
      </c>
      <c r="J18" s="485">
        <v>0</v>
      </c>
      <c r="K18" s="476" t="s">
        <v>686</v>
      </c>
      <c r="L18" s="477" t="s">
        <v>687</v>
      </c>
      <c r="M18" s="482">
        <v>0</v>
      </c>
      <c r="N18" s="482">
        <v>0</v>
      </c>
      <c r="O18" s="485">
        <v>0</v>
      </c>
      <c r="P18" s="476" t="s">
        <v>686</v>
      </c>
      <c r="Q18" s="477" t="s">
        <v>687</v>
      </c>
      <c r="R18" s="482">
        <v>0</v>
      </c>
      <c r="S18" s="482">
        <v>0</v>
      </c>
      <c r="T18" s="485">
        <v>0</v>
      </c>
      <c r="U18" s="476" t="s">
        <v>686</v>
      </c>
      <c r="V18" s="477" t="s">
        <v>687</v>
      </c>
      <c r="W18" s="482">
        <v>140036</v>
      </c>
      <c r="X18" s="482">
        <v>65981</v>
      </c>
      <c r="Y18" s="485">
        <v>47</v>
      </c>
      <c r="Z18" s="476" t="s">
        <v>686</v>
      </c>
      <c r="AA18" s="477" t="s">
        <v>687</v>
      </c>
      <c r="AB18" s="482">
        <v>0</v>
      </c>
      <c r="AC18" s="482">
        <v>0</v>
      </c>
      <c r="AD18" s="485">
        <v>0</v>
      </c>
      <c r="AE18" s="476" t="s">
        <v>686</v>
      </c>
      <c r="AF18" s="477" t="s">
        <v>687</v>
      </c>
      <c r="AG18" s="482">
        <v>0</v>
      </c>
      <c r="AH18" s="482">
        <v>0</v>
      </c>
      <c r="AI18" s="485">
        <v>0</v>
      </c>
    </row>
    <row r="19" spans="1:35" s="365" customFormat="1" ht="24.6" x14ac:dyDescent="0.3">
      <c r="A19" s="476" t="s">
        <v>678</v>
      </c>
      <c r="B19" s="477" t="s">
        <v>688</v>
      </c>
      <c r="C19" s="482">
        <f t="shared" si="0"/>
        <v>0</v>
      </c>
      <c r="D19" s="482">
        <f t="shared" si="1"/>
        <v>0</v>
      </c>
      <c r="E19" s="483">
        <v>0</v>
      </c>
      <c r="F19" s="476" t="s">
        <v>678</v>
      </c>
      <c r="G19" s="477" t="s">
        <v>688</v>
      </c>
      <c r="H19" s="482">
        <v>0</v>
      </c>
      <c r="I19" s="482">
        <v>0</v>
      </c>
      <c r="J19" s="485">
        <v>0</v>
      </c>
      <c r="K19" s="476" t="s">
        <v>678</v>
      </c>
      <c r="L19" s="477" t="s">
        <v>688</v>
      </c>
      <c r="M19" s="482">
        <v>0</v>
      </c>
      <c r="N19" s="482">
        <v>0</v>
      </c>
      <c r="O19" s="485">
        <v>0</v>
      </c>
      <c r="P19" s="476" t="s">
        <v>678</v>
      </c>
      <c r="Q19" s="477" t="s">
        <v>688</v>
      </c>
      <c r="R19" s="482">
        <v>0</v>
      </c>
      <c r="S19" s="482">
        <v>0</v>
      </c>
      <c r="T19" s="485">
        <v>0</v>
      </c>
      <c r="U19" s="476" t="s">
        <v>678</v>
      </c>
      <c r="V19" s="477" t="s">
        <v>688</v>
      </c>
      <c r="W19" s="482">
        <v>0</v>
      </c>
      <c r="X19" s="482">
        <v>0</v>
      </c>
      <c r="Y19" s="485">
        <v>0</v>
      </c>
      <c r="Z19" s="476" t="s">
        <v>678</v>
      </c>
      <c r="AA19" s="477" t="s">
        <v>688</v>
      </c>
      <c r="AB19" s="482">
        <v>0</v>
      </c>
      <c r="AC19" s="482">
        <v>0</v>
      </c>
      <c r="AD19" s="485">
        <v>0</v>
      </c>
      <c r="AE19" s="476" t="s">
        <v>678</v>
      </c>
      <c r="AF19" s="477" t="s">
        <v>688</v>
      </c>
      <c r="AG19" s="482">
        <v>0</v>
      </c>
      <c r="AH19" s="482">
        <v>0</v>
      </c>
      <c r="AI19" s="485">
        <v>0</v>
      </c>
    </row>
    <row r="20" spans="1:35" s="365" customFormat="1" ht="27.6" x14ac:dyDescent="0.3">
      <c r="A20" s="476" t="s">
        <v>680</v>
      </c>
      <c r="B20" s="477" t="s">
        <v>689</v>
      </c>
      <c r="C20" s="482">
        <f t="shared" si="0"/>
        <v>0</v>
      </c>
      <c r="D20" s="482">
        <f t="shared" si="1"/>
        <v>0</v>
      </c>
      <c r="E20" s="483">
        <v>0</v>
      </c>
      <c r="F20" s="476" t="s">
        <v>680</v>
      </c>
      <c r="G20" s="477" t="s">
        <v>689</v>
      </c>
      <c r="H20" s="482">
        <v>0</v>
      </c>
      <c r="I20" s="482">
        <v>0</v>
      </c>
      <c r="J20" s="485">
        <v>0</v>
      </c>
      <c r="K20" s="476" t="s">
        <v>680</v>
      </c>
      <c r="L20" s="477" t="s">
        <v>689</v>
      </c>
      <c r="M20" s="482">
        <v>0</v>
      </c>
      <c r="N20" s="482">
        <v>0</v>
      </c>
      <c r="O20" s="485">
        <v>0</v>
      </c>
      <c r="P20" s="476" t="s">
        <v>680</v>
      </c>
      <c r="Q20" s="477" t="s">
        <v>689</v>
      </c>
      <c r="R20" s="482">
        <v>0</v>
      </c>
      <c r="S20" s="482">
        <v>0</v>
      </c>
      <c r="T20" s="485">
        <v>0</v>
      </c>
      <c r="U20" s="476" t="s">
        <v>680</v>
      </c>
      <c r="V20" s="477" t="s">
        <v>689</v>
      </c>
      <c r="W20" s="482">
        <v>0</v>
      </c>
      <c r="X20" s="482">
        <v>0</v>
      </c>
      <c r="Y20" s="485">
        <v>0</v>
      </c>
      <c r="Z20" s="476" t="s">
        <v>680</v>
      </c>
      <c r="AA20" s="477" t="s">
        <v>689</v>
      </c>
      <c r="AB20" s="482">
        <v>0</v>
      </c>
      <c r="AC20" s="482">
        <v>0</v>
      </c>
      <c r="AD20" s="485">
        <v>0</v>
      </c>
      <c r="AE20" s="476" t="s">
        <v>680</v>
      </c>
      <c r="AF20" s="477" t="s">
        <v>689</v>
      </c>
      <c r="AG20" s="482">
        <v>0</v>
      </c>
      <c r="AH20" s="482">
        <v>0</v>
      </c>
      <c r="AI20" s="485">
        <v>0</v>
      </c>
    </row>
    <row r="21" spans="1:35" s="365" customFormat="1" ht="27.6" x14ac:dyDescent="0.3">
      <c r="A21" s="476" t="s">
        <v>682</v>
      </c>
      <c r="B21" s="477" t="s">
        <v>690</v>
      </c>
      <c r="C21" s="482">
        <f t="shared" si="0"/>
        <v>0</v>
      </c>
      <c r="D21" s="482">
        <f t="shared" si="1"/>
        <v>0</v>
      </c>
      <c r="E21" s="483">
        <v>0</v>
      </c>
      <c r="F21" s="476" t="s">
        <v>682</v>
      </c>
      <c r="G21" s="477" t="s">
        <v>690</v>
      </c>
      <c r="H21" s="482">
        <v>0</v>
      </c>
      <c r="I21" s="482">
        <v>0</v>
      </c>
      <c r="J21" s="485">
        <v>0</v>
      </c>
      <c r="K21" s="476" t="s">
        <v>682</v>
      </c>
      <c r="L21" s="477" t="s">
        <v>690</v>
      </c>
      <c r="M21" s="482">
        <v>0</v>
      </c>
      <c r="N21" s="482">
        <v>0</v>
      </c>
      <c r="O21" s="485">
        <v>0</v>
      </c>
      <c r="P21" s="476" t="s">
        <v>682</v>
      </c>
      <c r="Q21" s="477" t="s">
        <v>690</v>
      </c>
      <c r="R21" s="482">
        <v>0</v>
      </c>
      <c r="S21" s="482">
        <v>0</v>
      </c>
      <c r="T21" s="485">
        <v>0</v>
      </c>
      <c r="U21" s="476" t="s">
        <v>682</v>
      </c>
      <c r="V21" s="477" t="s">
        <v>690</v>
      </c>
      <c r="W21" s="482">
        <v>0</v>
      </c>
      <c r="X21" s="482">
        <v>0</v>
      </c>
      <c r="Y21" s="485">
        <v>0</v>
      </c>
      <c r="Z21" s="476" t="s">
        <v>682</v>
      </c>
      <c r="AA21" s="477" t="s">
        <v>690</v>
      </c>
      <c r="AB21" s="482">
        <v>0</v>
      </c>
      <c r="AC21" s="482">
        <v>0</v>
      </c>
      <c r="AD21" s="485">
        <v>0</v>
      </c>
      <c r="AE21" s="476" t="s">
        <v>682</v>
      </c>
      <c r="AF21" s="477" t="s">
        <v>690</v>
      </c>
      <c r="AG21" s="482">
        <v>0</v>
      </c>
      <c r="AH21" s="482">
        <v>0</v>
      </c>
      <c r="AI21" s="485">
        <v>0</v>
      </c>
    </row>
    <row r="22" spans="1:35" s="365" customFormat="1" ht="24.6" x14ac:dyDescent="0.3">
      <c r="A22" s="476" t="s">
        <v>684</v>
      </c>
      <c r="B22" s="477" t="s">
        <v>691</v>
      </c>
      <c r="C22" s="482">
        <f t="shared" si="0"/>
        <v>782091</v>
      </c>
      <c r="D22" s="482">
        <f t="shared" si="1"/>
        <v>65981</v>
      </c>
      <c r="E22" s="483">
        <f t="shared" si="2"/>
        <v>8.4364862912372093E-2</v>
      </c>
      <c r="F22" s="476" t="s">
        <v>684</v>
      </c>
      <c r="G22" s="477" t="s">
        <v>691</v>
      </c>
      <c r="H22" s="482">
        <v>642055</v>
      </c>
      <c r="I22" s="482">
        <v>0</v>
      </c>
      <c r="J22" s="485">
        <v>0</v>
      </c>
      <c r="K22" s="476" t="s">
        <v>684</v>
      </c>
      <c r="L22" s="477" t="s">
        <v>691</v>
      </c>
      <c r="M22" s="482">
        <v>0</v>
      </c>
      <c r="N22" s="482">
        <v>0</v>
      </c>
      <c r="O22" s="485">
        <v>0</v>
      </c>
      <c r="P22" s="476" t="s">
        <v>684</v>
      </c>
      <c r="Q22" s="477" t="s">
        <v>691</v>
      </c>
      <c r="R22" s="482">
        <v>0</v>
      </c>
      <c r="S22" s="482">
        <v>0</v>
      </c>
      <c r="T22" s="485">
        <v>0</v>
      </c>
      <c r="U22" s="476" t="s">
        <v>684</v>
      </c>
      <c r="V22" s="477" t="s">
        <v>691</v>
      </c>
      <c r="W22" s="482">
        <v>140036</v>
      </c>
      <c r="X22" s="482">
        <v>65981</v>
      </c>
      <c r="Y22" s="485">
        <v>47</v>
      </c>
      <c r="Z22" s="476" t="s">
        <v>684</v>
      </c>
      <c r="AA22" s="477" t="s">
        <v>691</v>
      </c>
      <c r="AB22" s="482">
        <v>0</v>
      </c>
      <c r="AC22" s="482">
        <v>0</v>
      </c>
      <c r="AD22" s="485">
        <v>0</v>
      </c>
      <c r="AE22" s="476" t="s">
        <v>684</v>
      </c>
      <c r="AF22" s="477" t="s">
        <v>691</v>
      </c>
      <c r="AG22" s="482">
        <v>0</v>
      </c>
      <c r="AH22" s="482">
        <v>0</v>
      </c>
      <c r="AI22" s="485">
        <v>0</v>
      </c>
    </row>
    <row r="23" spans="1:35" s="365" customFormat="1" ht="27.6" x14ac:dyDescent="0.3">
      <c r="A23" s="476" t="s">
        <v>692</v>
      </c>
      <c r="B23" s="477" t="s">
        <v>693</v>
      </c>
      <c r="C23" s="482">
        <f t="shared" si="0"/>
        <v>0</v>
      </c>
      <c r="D23" s="482">
        <f t="shared" si="1"/>
        <v>0</v>
      </c>
      <c r="E23" s="483">
        <v>0</v>
      </c>
      <c r="F23" s="476" t="s">
        <v>692</v>
      </c>
      <c r="G23" s="477" t="s">
        <v>693</v>
      </c>
      <c r="H23" s="482">
        <v>0</v>
      </c>
      <c r="I23" s="482">
        <v>0</v>
      </c>
      <c r="J23" s="485">
        <v>0</v>
      </c>
      <c r="K23" s="476" t="s">
        <v>692</v>
      </c>
      <c r="L23" s="477" t="s">
        <v>693</v>
      </c>
      <c r="M23" s="482">
        <v>0</v>
      </c>
      <c r="N23" s="482">
        <v>0</v>
      </c>
      <c r="O23" s="485">
        <v>0</v>
      </c>
      <c r="P23" s="476" t="s">
        <v>692</v>
      </c>
      <c r="Q23" s="477" t="s">
        <v>693</v>
      </c>
      <c r="R23" s="482">
        <v>0</v>
      </c>
      <c r="S23" s="482">
        <v>0</v>
      </c>
      <c r="T23" s="485">
        <v>0</v>
      </c>
      <c r="U23" s="476" t="s">
        <v>692</v>
      </c>
      <c r="V23" s="477" t="s">
        <v>693</v>
      </c>
      <c r="W23" s="482">
        <v>0</v>
      </c>
      <c r="X23" s="482">
        <v>0</v>
      </c>
      <c r="Y23" s="485">
        <v>0</v>
      </c>
      <c r="Z23" s="476" t="s">
        <v>692</v>
      </c>
      <c r="AA23" s="477" t="s">
        <v>693</v>
      </c>
      <c r="AB23" s="482">
        <v>0</v>
      </c>
      <c r="AC23" s="482">
        <v>0</v>
      </c>
      <c r="AD23" s="485">
        <v>0</v>
      </c>
      <c r="AE23" s="476" t="s">
        <v>692</v>
      </c>
      <c r="AF23" s="477" t="s">
        <v>693</v>
      </c>
      <c r="AG23" s="482">
        <v>0</v>
      </c>
      <c r="AH23" s="482">
        <v>0</v>
      </c>
      <c r="AI23" s="485">
        <v>0</v>
      </c>
    </row>
    <row r="24" spans="1:35" s="365" customFormat="1" ht="24.6" x14ac:dyDescent="0.3">
      <c r="A24" s="476" t="s">
        <v>678</v>
      </c>
      <c r="B24" s="477" t="s">
        <v>694</v>
      </c>
      <c r="C24" s="482">
        <f t="shared" si="0"/>
        <v>0</v>
      </c>
      <c r="D24" s="482">
        <f t="shared" si="1"/>
        <v>0</v>
      </c>
      <c r="E24" s="483">
        <v>0</v>
      </c>
      <c r="F24" s="476" t="s">
        <v>678</v>
      </c>
      <c r="G24" s="477" t="s">
        <v>694</v>
      </c>
      <c r="H24" s="482">
        <v>0</v>
      </c>
      <c r="I24" s="482">
        <v>0</v>
      </c>
      <c r="J24" s="485">
        <v>0</v>
      </c>
      <c r="K24" s="476" t="s">
        <v>678</v>
      </c>
      <c r="L24" s="477" t="s">
        <v>694</v>
      </c>
      <c r="M24" s="482">
        <v>0</v>
      </c>
      <c r="N24" s="482">
        <v>0</v>
      </c>
      <c r="O24" s="485">
        <v>0</v>
      </c>
      <c r="P24" s="476" t="s">
        <v>678</v>
      </c>
      <c r="Q24" s="477" t="s">
        <v>694</v>
      </c>
      <c r="R24" s="482">
        <v>0</v>
      </c>
      <c r="S24" s="482">
        <v>0</v>
      </c>
      <c r="T24" s="485">
        <v>0</v>
      </c>
      <c r="U24" s="476" t="s">
        <v>678</v>
      </c>
      <c r="V24" s="477" t="s">
        <v>694</v>
      </c>
      <c r="W24" s="482">
        <v>0</v>
      </c>
      <c r="X24" s="482">
        <v>0</v>
      </c>
      <c r="Y24" s="485">
        <v>0</v>
      </c>
      <c r="Z24" s="476" t="s">
        <v>678</v>
      </c>
      <c r="AA24" s="477" t="s">
        <v>694</v>
      </c>
      <c r="AB24" s="482">
        <v>0</v>
      </c>
      <c r="AC24" s="482">
        <v>0</v>
      </c>
      <c r="AD24" s="485">
        <v>0</v>
      </c>
      <c r="AE24" s="476" t="s">
        <v>678</v>
      </c>
      <c r="AF24" s="477" t="s">
        <v>694</v>
      </c>
      <c r="AG24" s="482">
        <v>0</v>
      </c>
      <c r="AH24" s="482">
        <v>0</v>
      </c>
      <c r="AI24" s="485">
        <v>0</v>
      </c>
    </row>
    <row r="25" spans="1:35" s="365" customFormat="1" ht="27.6" x14ac:dyDescent="0.3">
      <c r="A25" s="476" t="s">
        <v>680</v>
      </c>
      <c r="B25" s="477" t="s">
        <v>695</v>
      </c>
      <c r="C25" s="482">
        <f t="shared" si="0"/>
        <v>0</v>
      </c>
      <c r="D25" s="482">
        <f t="shared" si="1"/>
        <v>0</v>
      </c>
      <c r="E25" s="483">
        <v>0</v>
      </c>
      <c r="F25" s="476" t="s">
        <v>680</v>
      </c>
      <c r="G25" s="477" t="s">
        <v>695</v>
      </c>
      <c r="H25" s="482">
        <v>0</v>
      </c>
      <c r="I25" s="482">
        <v>0</v>
      </c>
      <c r="J25" s="485">
        <v>0</v>
      </c>
      <c r="K25" s="476" t="s">
        <v>680</v>
      </c>
      <c r="L25" s="477" t="s">
        <v>695</v>
      </c>
      <c r="M25" s="482">
        <v>0</v>
      </c>
      <c r="N25" s="482">
        <v>0</v>
      </c>
      <c r="O25" s="485">
        <v>0</v>
      </c>
      <c r="P25" s="476" t="s">
        <v>680</v>
      </c>
      <c r="Q25" s="477" t="s">
        <v>695</v>
      </c>
      <c r="R25" s="482">
        <v>0</v>
      </c>
      <c r="S25" s="482">
        <v>0</v>
      </c>
      <c r="T25" s="485">
        <v>0</v>
      </c>
      <c r="U25" s="476" t="s">
        <v>680</v>
      </c>
      <c r="V25" s="477" t="s">
        <v>695</v>
      </c>
      <c r="W25" s="482">
        <v>0</v>
      </c>
      <c r="X25" s="482">
        <v>0</v>
      </c>
      <c r="Y25" s="485">
        <v>0</v>
      </c>
      <c r="Z25" s="476" t="s">
        <v>680</v>
      </c>
      <c r="AA25" s="477" t="s">
        <v>695</v>
      </c>
      <c r="AB25" s="482">
        <v>0</v>
      </c>
      <c r="AC25" s="482">
        <v>0</v>
      </c>
      <c r="AD25" s="485">
        <v>0</v>
      </c>
      <c r="AE25" s="476" t="s">
        <v>680</v>
      </c>
      <c r="AF25" s="477" t="s">
        <v>695</v>
      </c>
      <c r="AG25" s="482">
        <v>0</v>
      </c>
      <c r="AH25" s="482">
        <v>0</v>
      </c>
      <c r="AI25" s="485">
        <v>0</v>
      </c>
    </row>
    <row r="26" spans="1:35" s="365" customFormat="1" ht="27.6" x14ac:dyDescent="0.3">
      <c r="A26" s="476" t="s">
        <v>682</v>
      </c>
      <c r="B26" s="477" t="s">
        <v>696</v>
      </c>
      <c r="C26" s="482">
        <f t="shared" si="0"/>
        <v>0</v>
      </c>
      <c r="D26" s="482">
        <f t="shared" si="1"/>
        <v>0</v>
      </c>
      <c r="E26" s="483">
        <v>0</v>
      </c>
      <c r="F26" s="476" t="s">
        <v>682</v>
      </c>
      <c r="G26" s="477" t="s">
        <v>696</v>
      </c>
      <c r="H26" s="482">
        <v>0</v>
      </c>
      <c r="I26" s="482">
        <v>0</v>
      </c>
      <c r="J26" s="485">
        <v>0</v>
      </c>
      <c r="K26" s="476" t="s">
        <v>682</v>
      </c>
      <c r="L26" s="477" t="s">
        <v>696</v>
      </c>
      <c r="M26" s="482">
        <v>0</v>
      </c>
      <c r="N26" s="482">
        <v>0</v>
      </c>
      <c r="O26" s="485">
        <v>0</v>
      </c>
      <c r="P26" s="476" t="s">
        <v>682</v>
      </c>
      <c r="Q26" s="477" t="s">
        <v>696</v>
      </c>
      <c r="R26" s="482">
        <v>0</v>
      </c>
      <c r="S26" s="482">
        <v>0</v>
      </c>
      <c r="T26" s="485">
        <v>0</v>
      </c>
      <c r="U26" s="476" t="s">
        <v>682</v>
      </c>
      <c r="V26" s="477" t="s">
        <v>696</v>
      </c>
      <c r="W26" s="482">
        <v>0</v>
      </c>
      <c r="X26" s="482">
        <v>0</v>
      </c>
      <c r="Y26" s="485">
        <v>0</v>
      </c>
      <c r="Z26" s="476" t="s">
        <v>682</v>
      </c>
      <c r="AA26" s="477" t="s">
        <v>696</v>
      </c>
      <c r="AB26" s="482">
        <v>0</v>
      </c>
      <c r="AC26" s="482">
        <v>0</v>
      </c>
      <c r="AD26" s="485">
        <v>0</v>
      </c>
      <c r="AE26" s="476" t="s">
        <v>682</v>
      </c>
      <c r="AF26" s="477" t="s">
        <v>696</v>
      </c>
      <c r="AG26" s="482">
        <v>0</v>
      </c>
      <c r="AH26" s="482">
        <v>0</v>
      </c>
      <c r="AI26" s="485">
        <v>0</v>
      </c>
    </row>
    <row r="27" spans="1:35" s="365" customFormat="1" ht="24.6" x14ac:dyDescent="0.3">
      <c r="A27" s="476" t="s">
        <v>684</v>
      </c>
      <c r="B27" s="477" t="s">
        <v>697</v>
      </c>
      <c r="C27" s="482">
        <f t="shared" si="0"/>
        <v>0</v>
      </c>
      <c r="D27" s="482">
        <f t="shared" si="1"/>
        <v>0</v>
      </c>
      <c r="E27" s="483">
        <v>0</v>
      </c>
      <c r="F27" s="476" t="s">
        <v>684</v>
      </c>
      <c r="G27" s="477" t="s">
        <v>697</v>
      </c>
      <c r="H27" s="482">
        <v>0</v>
      </c>
      <c r="I27" s="482">
        <v>0</v>
      </c>
      <c r="J27" s="485">
        <v>0</v>
      </c>
      <c r="K27" s="476" t="s">
        <v>684</v>
      </c>
      <c r="L27" s="477" t="s">
        <v>697</v>
      </c>
      <c r="M27" s="482">
        <v>0</v>
      </c>
      <c r="N27" s="482">
        <v>0</v>
      </c>
      <c r="O27" s="485">
        <v>0</v>
      </c>
      <c r="P27" s="476" t="s">
        <v>684</v>
      </c>
      <c r="Q27" s="477" t="s">
        <v>697</v>
      </c>
      <c r="R27" s="482">
        <v>0</v>
      </c>
      <c r="S27" s="482">
        <v>0</v>
      </c>
      <c r="T27" s="485">
        <v>0</v>
      </c>
      <c r="U27" s="476" t="s">
        <v>684</v>
      </c>
      <c r="V27" s="477" t="s">
        <v>697</v>
      </c>
      <c r="W27" s="482">
        <v>0</v>
      </c>
      <c r="X27" s="482">
        <v>0</v>
      </c>
      <c r="Y27" s="485">
        <v>0</v>
      </c>
      <c r="Z27" s="476" t="s">
        <v>684</v>
      </c>
      <c r="AA27" s="477" t="s">
        <v>697</v>
      </c>
      <c r="AB27" s="482">
        <v>0</v>
      </c>
      <c r="AC27" s="482">
        <v>0</v>
      </c>
      <c r="AD27" s="485">
        <v>0</v>
      </c>
      <c r="AE27" s="476" t="s">
        <v>684</v>
      </c>
      <c r="AF27" s="477" t="s">
        <v>697</v>
      </c>
      <c r="AG27" s="482">
        <v>0</v>
      </c>
      <c r="AH27" s="482">
        <v>0</v>
      </c>
      <c r="AI27" s="485">
        <v>0</v>
      </c>
    </row>
    <row r="28" spans="1:35" s="365" customFormat="1" x14ac:dyDescent="0.3">
      <c r="A28" s="476" t="s">
        <v>698</v>
      </c>
      <c r="B28" s="477" t="s">
        <v>699</v>
      </c>
      <c r="C28" s="482">
        <f t="shared" si="0"/>
        <v>13124046111</v>
      </c>
      <c r="D28" s="482">
        <f t="shared" si="1"/>
        <v>14008263756</v>
      </c>
      <c r="E28" s="483">
        <f t="shared" si="2"/>
        <v>1.0673738599759177</v>
      </c>
      <c r="F28" s="476" t="s">
        <v>698</v>
      </c>
      <c r="G28" s="477" t="s">
        <v>699</v>
      </c>
      <c r="H28" s="484">
        <v>13109180918</v>
      </c>
      <c r="I28" s="484">
        <v>12809213188</v>
      </c>
      <c r="J28" s="485">
        <v>97</v>
      </c>
      <c r="K28" s="476" t="s">
        <v>698</v>
      </c>
      <c r="L28" s="477" t="s">
        <v>699</v>
      </c>
      <c r="M28" s="482">
        <v>4596758</v>
      </c>
      <c r="N28" s="482">
        <v>859822639</v>
      </c>
      <c r="O28" s="485">
        <v>18704</v>
      </c>
      <c r="P28" s="476" t="s">
        <v>698</v>
      </c>
      <c r="Q28" s="477" t="s">
        <v>699</v>
      </c>
      <c r="R28" s="482">
        <v>1456319</v>
      </c>
      <c r="S28" s="482">
        <v>332223818</v>
      </c>
      <c r="T28" s="485">
        <v>22812</v>
      </c>
      <c r="U28" s="476" t="s">
        <v>698</v>
      </c>
      <c r="V28" s="477" t="s">
        <v>699</v>
      </c>
      <c r="W28" s="482">
        <v>8812116</v>
      </c>
      <c r="X28" s="482">
        <v>7004111</v>
      </c>
      <c r="Y28" s="485">
        <v>79</v>
      </c>
      <c r="Z28" s="476" t="s">
        <v>698</v>
      </c>
      <c r="AA28" s="477" t="s">
        <v>699</v>
      </c>
      <c r="AB28" s="482">
        <v>1216236</v>
      </c>
      <c r="AC28" s="482">
        <v>255986351</v>
      </c>
      <c r="AD28" s="485">
        <v>21047</v>
      </c>
      <c r="AE28" s="476" t="s">
        <v>698</v>
      </c>
      <c r="AF28" s="477" t="s">
        <v>699</v>
      </c>
      <c r="AG28" s="482">
        <v>1487377</v>
      </c>
      <c r="AH28" s="482">
        <v>1230327</v>
      </c>
      <c r="AI28" s="485">
        <v>82</v>
      </c>
    </row>
    <row r="29" spans="1:35" s="365" customFormat="1" ht="27.6" x14ac:dyDescent="0.3">
      <c r="A29" s="476" t="s">
        <v>700</v>
      </c>
      <c r="B29" s="477" t="s">
        <v>701</v>
      </c>
      <c r="C29" s="482">
        <f t="shared" si="0"/>
        <v>12627312373</v>
      </c>
      <c r="D29" s="482">
        <f t="shared" si="1"/>
        <v>13185220603</v>
      </c>
      <c r="E29" s="483">
        <f t="shared" si="2"/>
        <v>1.0441826584723548</v>
      </c>
      <c r="F29" s="476" t="s">
        <v>700</v>
      </c>
      <c r="G29" s="477" t="s">
        <v>701</v>
      </c>
      <c r="H29" s="484">
        <v>12627312373</v>
      </c>
      <c r="I29" s="484">
        <v>12006610949</v>
      </c>
      <c r="J29" s="485">
        <v>95</v>
      </c>
      <c r="K29" s="476" t="s">
        <v>700</v>
      </c>
      <c r="L29" s="477" t="s">
        <v>701</v>
      </c>
      <c r="M29" s="482">
        <v>0</v>
      </c>
      <c r="N29" s="482">
        <v>854372685</v>
      </c>
      <c r="O29" s="485">
        <v>0</v>
      </c>
      <c r="P29" s="476" t="s">
        <v>700</v>
      </c>
      <c r="Q29" s="477" t="s">
        <v>701</v>
      </c>
      <c r="R29" s="482">
        <v>0</v>
      </c>
      <c r="S29" s="482">
        <v>324236969</v>
      </c>
      <c r="T29" s="485">
        <v>0</v>
      </c>
      <c r="U29" s="476" t="s">
        <v>700</v>
      </c>
      <c r="V29" s="477" t="s">
        <v>701</v>
      </c>
      <c r="W29" s="482">
        <v>0</v>
      </c>
      <c r="X29" s="482">
        <v>0</v>
      </c>
      <c r="Y29" s="485">
        <v>0</v>
      </c>
      <c r="Z29" s="476" t="s">
        <v>700</v>
      </c>
      <c r="AA29" s="477" t="s">
        <v>701</v>
      </c>
      <c r="AB29" s="482">
        <v>0</v>
      </c>
      <c r="AC29" s="482">
        <v>249750679</v>
      </c>
      <c r="AD29" s="485">
        <v>0</v>
      </c>
      <c r="AE29" s="476" t="s">
        <v>700</v>
      </c>
      <c r="AF29" s="477" t="s">
        <v>701</v>
      </c>
      <c r="AG29" s="482">
        <v>0</v>
      </c>
      <c r="AH29" s="482">
        <v>0</v>
      </c>
      <c r="AI29" s="485">
        <v>0</v>
      </c>
    </row>
    <row r="30" spans="1:35" s="365" customFormat="1" ht="24.6" x14ac:dyDescent="0.3">
      <c r="A30" s="476" t="s">
        <v>678</v>
      </c>
      <c r="B30" s="477" t="s">
        <v>702</v>
      </c>
      <c r="C30" s="482">
        <f t="shared" si="0"/>
        <v>5995570298</v>
      </c>
      <c r="D30" s="482">
        <f t="shared" si="1"/>
        <v>6044740772</v>
      </c>
      <c r="E30" s="483">
        <f t="shared" si="2"/>
        <v>1.0082011337631054</v>
      </c>
      <c r="F30" s="476" t="s">
        <v>678</v>
      </c>
      <c r="G30" s="477" t="s">
        <v>702</v>
      </c>
      <c r="H30" s="484">
        <v>5995570298</v>
      </c>
      <c r="I30" s="484">
        <v>6044740772</v>
      </c>
      <c r="J30" s="485">
        <v>100</v>
      </c>
      <c r="K30" s="476" t="s">
        <v>678</v>
      </c>
      <c r="L30" s="477" t="s">
        <v>702</v>
      </c>
      <c r="M30" s="482">
        <v>0</v>
      </c>
      <c r="N30" s="482">
        <v>0</v>
      </c>
      <c r="O30" s="485">
        <v>0</v>
      </c>
      <c r="P30" s="476" t="s">
        <v>678</v>
      </c>
      <c r="Q30" s="477" t="s">
        <v>702</v>
      </c>
      <c r="R30" s="482">
        <v>0</v>
      </c>
      <c r="S30" s="482">
        <v>0</v>
      </c>
      <c r="T30" s="485">
        <v>0</v>
      </c>
      <c r="U30" s="476" t="s">
        <v>678</v>
      </c>
      <c r="V30" s="477" t="s">
        <v>702</v>
      </c>
      <c r="W30" s="482">
        <v>0</v>
      </c>
      <c r="X30" s="482">
        <v>0</v>
      </c>
      <c r="Y30" s="485">
        <v>0</v>
      </c>
      <c r="Z30" s="476" t="s">
        <v>678</v>
      </c>
      <c r="AA30" s="477" t="s">
        <v>702</v>
      </c>
      <c r="AB30" s="482">
        <v>0</v>
      </c>
      <c r="AC30" s="482">
        <v>0</v>
      </c>
      <c r="AD30" s="485">
        <v>0</v>
      </c>
      <c r="AE30" s="476" t="s">
        <v>678</v>
      </c>
      <c r="AF30" s="477" t="s">
        <v>702</v>
      </c>
      <c r="AG30" s="482">
        <v>0</v>
      </c>
      <c r="AH30" s="482">
        <v>0</v>
      </c>
      <c r="AI30" s="485">
        <v>0</v>
      </c>
    </row>
    <row r="31" spans="1:35" s="365" customFormat="1" ht="27.6" x14ac:dyDescent="0.3">
      <c r="A31" s="476" t="s">
        <v>680</v>
      </c>
      <c r="B31" s="477" t="s">
        <v>703</v>
      </c>
      <c r="C31" s="482">
        <f t="shared" si="0"/>
        <v>0</v>
      </c>
      <c r="D31" s="482">
        <f t="shared" si="1"/>
        <v>0</v>
      </c>
      <c r="E31" s="483">
        <v>0</v>
      </c>
      <c r="F31" s="476" t="s">
        <v>680</v>
      </c>
      <c r="G31" s="477" t="s">
        <v>703</v>
      </c>
      <c r="H31" s="482">
        <v>0</v>
      </c>
      <c r="I31" s="482">
        <v>0</v>
      </c>
      <c r="J31" s="485">
        <v>0</v>
      </c>
      <c r="K31" s="476" t="s">
        <v>680</v>
      </c>
      <c r="L31" s="477" t="s">
        <v>703</v>
      </c>
      <c r="M31" s="482">
        <v>0</v>
      </c>
      <c r="N31" s="482">
        <v>0</v>
      </c>
      <c r="O31" s="485">
        <v>0</v>
      </c>
      <c r="P31" s="476" t="s">
        <v>680</v>
      </c>
      <c r="Q31" s="477" t="s">
        <v>703</v>
      </c>
      <c r="R31" s="482">
        <v>0</v>
      </c>
      <c r="S31" s="482">
        <v>0</v>
      </c>
      <c r="T31" s="485">
        <v>0</v>
      </c>
      <c r="U31" s="476" t="s">
        <v>680</v>
      </c>
      <c r="V31" s="477" t="s">
        <v>703</v>
      </c>
      <c r="W31" s="482">
        <v>0</v>
      </c>
      <c r="X31" s="482">
        <v>0</v>
      </c>
      <c r="Y31" s="485">
        <v>0</v>
      </c>
      <c r="Z31" s="476" t="s">
        <v>680</v>
      </c>
      <c r="AA31" s="477" t="s">
        <v>703</v>
      </c>
      <c r="AB31" s="482">
        <v>0</v>
      </c>
      <c r="AC31" s="482">
        <v>0</v>
      </c>
      <c r="AD31" s="485">
        <v>0</v>
      </c>
      <c r="AE31" s="476" t="s">
        <v>680</v>
      </c>
      <c r="AF31" s="477" t="s">
        <v>703</v>
      </c>
      <c r="AG31" s="482">
        <v>0</v>
      </c>
      <c r="AH31" s="482">
        <v>0</v>
      </c>
      <c r="AI31" s="485">
        <v>0</v>
      </c>
    </row>
    <row r="32" spans="1:35" s="365" customFormat="1" ht="27.6" x14ac:dyDescent="0.3">
      <c r="A32" s="476" t="s">
        <v>682</v>
      </c>
      <c r="B32" s="477" t="s">
        <v>704</v>
      </c>
      <c r="C32" s="482">
        <f t="shared" si="0"/>
        <v>5977625981</v>
      </c>
      <c r="D32" s="482">
        <f t="shared" si="1"/>
        <v>6430930094</v>
      </c>
      <c r="E32" s="483">
        <f t="shared" si="2"/>
        <v>1.0758334687450897</v>
      </c>
      <c r="F32" s="476" t="s">
        <v>682</v>
      </c>
      <c r="G32" s="477" t="s">
        <v>704</v>
      </c>
      <c r="H32" s="484">
        <v>5977625981</v>
      </c>
      <c r="I32" s="484">
        <v>5252320440</v>
      </c>
      <c r="J32" s="485">
        <v>87</v>
      </c>
      <c r="K32" s="476" t="s">
        <v>682</v>
      </c>
      <c r="L32" s="477" t="s">
        <v>704</v>
      </c>
      <c r="M32" s="482">
        <v>0</v>
      </c>
      <c r="N32" s="482">
        <v>854372685</v>
      </c>
      <c r="O32" s="485">
        <v>0</v>
      </c>
      <c r="P32" s="476" t="s">
        <v>682</v>
      </c>
      <c r="Q32" s="477" t="s">
        <v>704</v>
      </c>
      <c r="R32" s="482">
        <v>0</v>
      </c>
      <c r="S32" s="482">
        <v>324236969</v>
      </c>
      <c r="T32" s="485">
        <v>0</v>
      </c>
      <c r="U32" s="476" t="s">
        <v>682</v>
      </c>
      <c r="V32" s="477" t="s">
        <v>704</v>
      </c>
      <c r="W32" s="482">
        <v>0</v>
      </c>
      <c r="X32" s="482">
        <v>0</v>
      </c>
      <c r="Y32" s="485">
        <v>0</v>
      </c>
      <c r="Z32" s="476" t="s">
        <v>682</v>
      </c>
      <c r="AA32" s="477" t="s">
        <v>704</v>
      </c>
      <c r="AB32" s="482">
        <v>0</v>
      </c>
      <c r="AC32" s="482">
        <v>249750679</v>
      </c>
      <c r="AD32" s="485">
        <v>0</v>
      </c>
      <c r="AE32" s="476" t="s">
        <v>682</v>
      </c>
      <c r="AF32" s="477" t="s">
        <v>704</v>
      </c>
      <c r="AG32" s="482">
        <v>0</v>
      </c>
      <c r="AH32" s="482">
        <v>0</v>
      </c>
      <c r="AI32" s="485">
        <v>0</v>
      </c>
    </row>
    <row r="33" spans="1:35" s="365" customFormat="1" ht="24.6" x14ac:dyDescent="0.3">
      <c r="A33" s="476" t="s">
        <v>684</v>
      </c>
      <c r="B33" s="477" t="s">
        <v>705</v>
      </c>
      <c r="C33" s="482">
        <f t="shared" si="0"/>
        <v>654116094</v>
      </c>
      <c r="D33" s="482">
        <f t="shared" si="1"/>
        <v>709549737</v>
      </c>
      <c r="E33" s="483">
        <f t="shared" si="2"/>
        <v>1.0847458784586945</v>
      </c>
      <c r="F33" s="476" t="s">
        <v>684</v>
      </c>
      <c r="G33" s="477" t="s">
        <v>705</v>
      </c>
      <c r="H33" s="484">
        <v>654116094</v>
      </c>
      <c r="I33" s="484">
        <v>709549737</v>
      </c>
      <c r="J33" s="485">
        <v>108</v>
      </c>
      <c r="K33" s="476" t="s">
        <v>684</v>
      </c>
      <c r="L33" s="477" t="s">
        <v>705</v>
      </c>
      <c r="M33" s="482">
        <v>0</v>
      </c>
      <c r="N33" s="482">
        <v>0</v>
      </c>
      <c r="O33" s="485">
        <v>0</v>
      </c>
      <c r="P33" s="476" t="s">
        <v>684</v>
      </c>
      <c r="Q33" s="477" t="s">
        <v>705</v>
      </c>
      <c r="R33" s="482">
        <v>0</v>
      </c>
      <c r="S33" s="482">
        <v>0</v>
      </c>
      <c r="T33" s="485">
        <v>0</v>
      </c>
      <c r="U33" s="476" t="s">
        <v>684</v>
      </c>
      <c r="V33" s="477" t="s">
        <v>705</v>
      </c>
      <c r="W33" s="482">
        <v>0</v>
      </c>
      <c r="X33" s="482">
        <v>0</v>
      </c>
      <c r="Y33" s="485">
        <v>0</v>
      </c>
      <c r="Z33" s="476" t="s">
        <v>684</v>
      </c>
      <c r="AA33" s="477" t="s">
        <v>705</v>
      </c>
      <c r="AB33" s="482">
        <v>0</v>
      </c>
      <c r="AC33" s="482">
        <v>0</v>
      </c>
      <c r="AD33" s="485">
        <v>0</v>
      </c>
      <c r="AE33" s="476" t="s">
        <v>684</v>
      </c>
      <c r="AF33" s="477" t="s">
        <v>705</v>
      </c>
      <c r="AG33" s="482">
        <v>0</v>
      </c>
      <c r="AH33" s="482">
        <v>0</v>
      </c>
      <c r="AI33" s="485">
        <v>0</v>
      </c>
    </row>
    <row r="34" spans="1:35" s="365" customFormat="1" ht="27.6" x14ac:dyDescent="0.3">
      <c r="A34" s="476" t="s">
        <v>706</v>
      </c>
      <c r="B34" s="477" t="s">
        <v>707</v>
      </c>
      <c r="C34" s="482">
        <f t="shared" si="0"/>
        <v>170452211</v>
      </c>
      <c r="D34" s="482">
        <f t="shared" si="1"/>
        <v>162154347</v>
      </c>
      <c r="E34" s="483">
        <f t="shared" si="2"/>
        <v>0.95131853115123277</v>
      </c>
      <c r="F34" s="476" t="s">
        <v>706</v>
      </c>
      <c r="G34" s="477" t="s">
        <v>707</v>
      </c>
      <c r="H34" s="484">
        <v>155587018</v>
      </c>
      <c r="I34" s="484">
        <v>141713433</v>
      </c>
      <c r="J34" s="485">
        <v>91</v>
      </c>
      <c r="K34" s="476" t="s">
        <v>706</v>
      </c>
      <c r="L34" s="477" t="s">
        <v>707</v>
      </c>
      <c r="M34" s="482">
        <v>4596758</v>
      </c>
      <c r="N34" s="482">
        <v>5449954</v>
      </c>
      <c r="O34" s="485">
        <v>118</v>
      </c>
      <c r="P34" s="476" t="s">
        <v>706</v>
      </c>
      <c r="Q34" s="477" t="s">
        <v>707</v>
      </c>
      <c r="R34" s="482">
        <v>1456319</v>
      </c>
      <c r="S34" s="482">
        <v>7986849</v>
      </c>
      <c r="T34" s="485">
        <v>548</v>
      </c>
      <c r="U34" s="476" t="s">
        <v>706</v>
      </c>
      <c r="V34" s="477" t="s">
        <v>707</v>
      </c>
      <c r="W34" s="482">
        <v>8812116</v>
      </c>
      <c r="X34" s="482">
        <v>7004111</v>
      </c>
      <c r="Y34" s="485">
        <v>79</v>
      </c>
      <c r="Z34" s="476" t="s">
        <v>706</v>
      </c>
      <c r="AA34" s="477" t="s">
        <v>707</v>
      </c>
      <c r="AB34" s="482">
        <v>1216236</v>
      </c>
      <c r="AC34" s="482">
        <v>6235672</v>
      </c>
      <c r="AD34" s="485">
        <v>512</v>
      </c>
      <c r="AE34" s="476" t="s">
        <v>706</v>
      </c>
      <c r="AF34" s="477" t="s">
        <v>707</v>
      </c>
      <c r="AG34" s="482">
        <v>1487377</v>
      </c>
      <c r="AH34" s="482">
        <v>1230327</v>
      </c>
      <c r="AI34" s="485">
        <v>82</v>
      </c>
    </row>
    <row r="35" spans="1:35" s="365" customFormat="1" ht="24.6" x14ac:dyDescent="0.3">
      <c r="A35" s="476" t="s">
        <v>678</v>
      </c>
      <c r="B35" s="477" t="s">
        <v>708</v>
      </c>
      <c r="C35" s="482">
        <f t="shared" si="0"/>
        <v>59059269</v>
      </c>
      <c r="D35" s="482">
        <f t="shared" si="1"/>
        <v>59183269</v>
      </c>
      <c r="E35" s="483">
        <f t="shared" si="2"/>
        <v>1.0020995857568098</v>
      </c>
      <c r="F35" s="476" t="s">
        <v>678</v>
      </c>
      <c r="G35" s="477" t="s">
        <v>708</v>
      </c>
      <c r="H35" s="482">
        <v>58389778</v>
      </c>
      <c r="I35" s="482">
        <v>58513778</v>
      </c>
      <c r="J35" s="485">
        <v>100</v>
      </c>
      <c r="K35" s="476" t="s">
        <v>678</v>
      </c>
      <c r="L35" s="477" t="s">
        <v>708</v>
      </c>
      <c r="M35" s="482">
        <v>669491</v>
      </c>
      <c r="N35" s="482">
        <v>669491</v>
      </c>
      <c r="O35" s="485">
        <v>100</v>
      </c>
      <c r="P35" s="476" t="s">
        <v>678</v>
      </c>
      <c r="Q35" s="477" t="s">
        <v>708</v>
      </c>
      <c r="R35" s="482">
        <v>0</v>
      </c>
      <c r="S35" s="482">
        <v>0</v>
      </c>
      <c r="T35" s="485">
        <v>0</v>
      </c>
      <c r="U35" s="476" t="s">
        <v>678</v>
      </c>
      <c r="V35" s="477" t="s">
        <v>708</v>
      </c>
      <c r="W35" s="482">
        <v>0</v>
      </c>
      <c r="X35" s="482">
        <v>0</v>
      </c>
      <c r="Y35" s="485">
        <v>0</v>
      </c>
      <c r="Z35" s="476" t="s">
        <v>678</v>
      </c>
      <c r="AA35" s="477" t="s">
        <v>708</v>
      </c>
      <c r="AB35" s="482">
        <v>0</v>
      </c>
      <c r="AC35" s="482">
        <v>0</v>
      </c>
      <c r="AD35" s="485">
        <v>0</v>
      </c>
      <c r="AE35" s="476" t="s">
        <v>678</v>
      </c>
      <c r="AF35" s="477" t="s">
        <v>708</v>
      </c>
      <c r="AG35" s="482">
        <v>0</v>
      </c>
      <c r="AH35" s="482">
        <v>0</v>
      </c>
      <c r="AI35" s="485">
        <v>0</v>
      </c>
    </row>
    <row r="36" spans="1:35" s="365" customFormat="1" ht="27.6" x14ac:dyDescent="0.3">
      <c r="A36" s="476" t="s">
        <v>680</v>
      </c>
      <c r="B36" s="477" t="s">
        <v>709</v>
      </c>
      <c r="C36" s="482">
        <f t="shared" si="0"/>
        <v>0</v>
      </c>
      <c r="D36" s="482">
        <f t="shared" si="1"/>
        <v>0</v>
      </c>
      <c r="E36" s="483">
        <v>0</v>
      </c>
      <c r="F36" s="476" t="s">
        <v>680</v>
      </c>
      <c r="G36" s="477" t="s">
        <v>709</v>
      </c>
      <c r="H36" s="482">
        <v>0</v>
      </c>
      <c r="I36" s="482">
        <v>0</v>
      </c>
      <c r="J36" s="485">
        <v>0</v>
      </c>
      <c r="K36" s="476" t="s">
        <v>680</v>
      </c>
      <c r="L36" s="477" t="s">
        <v>709</v>
      </c>
      <c r="M36" s="482">
        <v>0</v>
      </c>
      <c r="N36" s="482">
        <v>0</v>
      </c>
      <c r="O36" s="485">
        <v>0</v>
      </c>
      <c r="P36" s="476" t="s">
        <v>680</v>
      </c>
      <c r="Q36" s="477" t="s">
        <v>709</v>
      </c>
      <c r="R36" s="482">
        <v>0</v>
      </c>
      <c r="S36" s="482">
        <v>0</v>
      </c>
      <c r="T36" s="485">
        <v>0</v>
      </c>
      <c r="U36" s="476" t="s">
        <v>680</v>
      </c>
      <c r="V36" s="477" t="s">
        <v>709</v>
      </c>
      <c r="W36" s="482">
        <v>0</v>
      </c>
      <c r="X36" s="482">
        <v>0</v>
      </c>
      <c r="Y36" s="485">
        <v>0</v>
      </c>
      <c r="Z36" s="476" t="s">
        <v>680</v>
      </c>
      <c r="AA36" s="477" t="s">
        <v>709</v>
      </c>
      <c r="AB36" s="482">
        <v>0</v>
      </c>
      <c r="AC36" s="482">
        <v>0</v>
      </c>
      <c r="AD36" s="485">
        <v>0</v>
      </c>
      <c r="AE36" s="476" t="s">
        <v>680</v>
      </c>
      <c r="AF36" s="477" t="s">
        <v>709</v>
      </c>
      <c r="AG36" s="482">
        <v>0</v>
      </c>
      <c r="AH36" s="482">
        <v>0</v>
      </c>
      <c r="AI36" s="485">
        <v>0</v>
      </c>
    </row>
    <row r="37" spans="1:35" s="365" customFormat="1" ht="27.6" x14ac:dyDescent="0.3">
      <c r="A37" s="476" t="s">
        <v>682</v>
      </c>
      <c r="B37" s="477" t="s">
        <v>710</v>
      </c>
      <c r="C37" s="482">
        <f t="shared" si="0"/>
        <v>50445699</v>
      </c>
      <c r="D37" s="482">
        <f t="shared" si="1"/>
        <v>48364215</v>
      </c>
      <c r="E37" s="483">
        <f t="shared" si="2"/>
        <v>0.95873812750617249</v>
      </c>
      <c r="F37" s="476" t="s">
        <v>682</v>
      </c>
      <c r="G37" s="477" t="s">
        <v>710</v>
      </c>
      <c r="H37" s="482">
        <v>45062113</v>
      </c>
      <c r="I37" s="482">
        <v>41610747</v>
      </c>
      <c r="J37" s="485">
        <v>92</v>
      </c>
      <c r="K37" s="476" t="s">
        <v>682</v>
      </c>
      <c r="L37" s="477" t="s">
        <v>710</v>
      </c>
      <c r="M37" s="482">
        <v>3927267</v>
      </c>
      <c r="N37" s="482">
        <v>3272864</v>
      </c>
      <c r="O37" s="485">
        <v>83</v>
      </c>
      <c r="P37" s="476" t="s">
        <v>682</v>
      </c>
      <c r="Q37" s="477" t="s">
        <v>710</v>
      </c>
      <c r="R37" s="482">
        <v>1456319</v>
      </c>
      <c r="S37" s="482">
        <v>3480604</v>
      </c>
      <c r="T37" s="485">
        <v>239</v>
      </c>
      <c r="U37" s="476" t="s">
        <v>682</v>
      </c>
      <c r="V37" s="477" t="s">
        <v>710</v>
      </c>
      <c r="W37" s="482">
        <v>0</v>
      </c>
      <c r="X37" s="482">
        <v>0</v>
      </c>
      <c r="Y37" s="485">
        <v>0</v>
      </c>
      <c r="Z37" s="476" t="s">
        <v>682</v>
      </c>
      <c r="AA37" s="477" t="s">
        <v>710</v>
      </c>
      <c r="AB37" s="482">
        <v>1216236</v>
      </c>
      <c r="AC37" s="482">
        <v>1486690</v>
      </c>
      <c r="AD37" s="485">
        <v>122</v>
      </c>
      <c r="AE37" s="476" t="s">
        <v>682</v>
      </c>
      <c r="AF37" s="477" t="s">
        <v>710</v>
      </c>
      <c r="AG37" s="482">
        <v>1487377</v>
      </c>
      <c r="AH37" s="482">
        <v>1230327</v>
      </c>
      <c r="AI37" s="485">
        <v>82</v>
      </c>
    </row>
    <row r="38" spans="1:35" s="365" customFormat="1" ht="24.6" x14ac:dyDescent="0.3">
      <c r="A38" s="476" t="s">
        <v>684</v>
      </c>
      <c r="B38" s="477" t="s">
        <v>711</v>
      </c>
      <c r="C38" s="482">
        <f t="shared" si="0"/>
        <v>60947243</v>
      </c>
      <c r="D38" s="482">
        <f t="shared" si="1"/>
        <v>54606863</v>
      </c>
      <c r="E38" s="483">
        <f t="shared" si="2"/>
        <v>0.89596937141192756</v>
      </c>
      <c r="F38" s="476" t="s">
        <v>684</v>
      </c>
      <c r="G38" s="477" t="s">
        <v>711</v>
      </c>
      <c r="H38" s="482">
        <v>52135127</v>
      </c>
      <c r="I38" s="482">
        <v>41588908</v>
      </c>
      <c r="J38" s="485">
        <v>79</v>
      </c>
      <c r="K38" s="476" t="s">
        <v>684</v>
      </c>
      <c r="L38" s="477" t="s">
        <v>711</v>
      </c>
      <c r="M38" s="482">
        <v>0</v>
      </c>
      <c r="N38" s="482">
        <v>1507599</v>
      </c>
      <c r="O38" s="485">
        <v>0</v>
      </c>
      <c r="P38" s="476" t="s">
        <v>684</v>
      </c>
      <c r="Q38" s="477" t="s">
        <v>711</v>
      </c>
      <c r="R38" s="482">
        <v>0</v>
      </c>
      <c r="S38" s="482">
        <v>4506245</v>
      </c>
      <c r="T38" s="485">
        <v>0</v>
      </c>
      <c r="U38" s="476" t="s">
        <v>684</v>
      </c>
      <c r="V38" s="477" t="s">
        <v>711</v>
      </c>
      <c r="W38" s="482">
        <v>8812116</v>
      </c>
      <c r="X38" s="482">
        <v>7004111</v>
      </c>
      <c r="Y38" s="485">
        <v>79</v>
      </c>
      <c r="Z38" s="476" t="s">
        <v>684</v>
      </c>
      <c r="AA38" s="477" t="s">
        <v>711</v>
      </c>
      <c r="AB38" s="482">
        <v>0</v>
      </c>
      <c r="AC38" s="482">
        <v>4748982</v>
      </c>
      <c r="AD38" s="485">
        <v>0</v>
      </c>
      <c r="AE38" s="476" t="s">
        <v>684</v>
      </c>
      <c r="AF38" s="477" t="s">
        <v>711</v>
      </c>
      <c r="AG38" s="482">
        <v>0</v>
      </c>
      <c r="AH38" s="482">
        <v>0</v>
      </c>
      <c r="AI38" s="485">
        <v>0</v>
      </c>
    </row>
    <row r="39" spans="1:35" s="365" customFormat="1" x14ac:dyDescent="0.3">
      <c r="A39" s="476" t="s">
        <v>712</v>
      </c>
      <c r="B39" s="477" t="s">
        <v>713</v>
      </c>
      <c r="C39" s="482">
        <f t="shared" si="0"/>
        <v>0</v>
      </c>
      <c r="D39" s="482">
        <f t="shared" si="1"/>
        <v>0</v>
      </c>
      <c r="E39" s="483">
        <v>0</v>
      </c>
      <c r="F39" s="476" t="s">
        <v>712</v>
      </c>
      <c r="G39" s="477" t="s">
        <v>713</v>
      </c>
      <c r="H39" s="482">
        <v>0</v>
      </c>
      <c r="I39" s="482">
        <v>0</v>
      </c>
      <c r="J39" s="485">
        <v>0</v>
      </c>
      <c r="K39" s="476" t="s">
        <v>712</v>
      </c>
      <c r="L39" s="477" t="s">
        <v>713</v>
      </c>
      <c r="M39" s="482">
        <v>0</v>
      </c>
      <c r="N39" s="482">
        <v>0</v>
      </c>
      <c r="O39" s="485">
        <v>0</v>
      </c>
      <c r="P39" s="476" t="s">
        <v>712</v>
      </c>
      <c r="Q39" s="477" t="s">
        <v>713</v>
      </c>
      <c r="R39" s="482">
        <v>0</v>
      </c>
      <c r="S39" s="482">
        <v>0</v>
      </c>
      <c r="T39" s="485">
        <v>0</v>
      </c>
      <c r="U39" s="476" t="s">
        <v>712</v>
      </c>
      <c r="V39" s="477" t="s">
        <v>713</v>
      </c>
      <c r="W39" s="482">
        <v>0</v>
      </c>
      <c r="X39" s="482">
        <v>0</v>
      </c>
      <c r="Y39" s="485">
        <v>0</v>
      </c>
      <c r="Z39" s="476" t="s">
        <v>712</v>
      </c>
      <c r="AA39" s="477" t="s">
        <v>713</v>
      </c>
      <c r="AB39" s="482">
        <v>0</v>
      </c>
      <c r="AC39" s="482">
        <v>0</v>
      </c>
      <c r="AD39" s="485">
        <v>0</v>
      </c>
      <c r="AE39" s="476" t="s">
        <v>712</v>
      </c>
      <c r="AF39" s="477" t="s">
        <v>713</v>
      </c>
      <c r="AG39" s="482">
        <v>0</v>
      </c>
      <c r="AH39" s="482">
        <v>0</v>
      </c>
      <c r="AI39" s="485">
        <v>0</v>
      </c>
    </row>
    <row r="40" spans="1:35" s="365" customFormat="1" ht="24.6" x14ac:dyDescent="0.3">
      <c r="A40" s="476" t="s">
        <v>678</v>
      </c>
      <c r="B40" s="477" t="s">
        <v>714</v>
      </c>
      <c r="C40" s="482">
        <f t="shared" si="0"/>
        <v>0</v>
      </c>
      <c r="D40" s="482">
        <f t="shared" si="1"/>
        <v>0</v>
      </c>
      <c r="E40" s="483">
        <v>0</v>
      </c>
      <c r="F40" s="476" t="s">
        <v>678</v>
      </c>
      <c r="G40" s="477" t="s">
        <v>714</v>
      </c>
      <c r="H40" s="482">
        <v>0</v>
      </c>
      <c r="I40" s="482">
        <v>0</v>
      </c>
      <c r="J40" s="485">
        <v>0</v>
      </c>
      <c r="K40" s="476" t="s">
        <v>678</v>
      </c>
      <c r="L40" s="477" t="s">
        <v>714</v>
      </c>
      <c r="M40" s="482">
        <v>0</v>
      </c>
      <c r="N40" s="482">
        <v>0</v>
      </c>
      <c r="O40" s="485">
        <v>0</v>
      </c>
      <c r="P40" s="476" t="s">
        <v>678</v>
      </c>
      <c r="Q40" s="477" t="s">
        <v>714</v>
      </c>
      <c r="R40" s="482">
        <v>0</v>
      </c>
      <c r="S40" s="482">
        <v>0</v>
      </c>
      <c r="T40" s="485">
        <v>0</v>
      </c>
      <c r="U40" s="476" t="s">
        <v>678</v>
      </c>
      <c r="V40" s="477" t="s">
        <v>714</v>
      </c>
      <c r="W40" s="482">
        <v>0</v>
      </c>
      <c r="X40" s="482">
        <v>0</v>
      </c>
      <c r="Y40" s="485">
        <v>0</v>
      </c>
      <c r="Z40" s="476" t="s">
        <v>678</v>
      </c>
      <c r="AA40" s="477" t="s">
        <v>714</v>
      </c>
      <c r="AB40" s="482">
        <v>0</v>
      </c>
      <c r="AC40" s="482">
        <v>0</v>
      </c>
      <c r="AD40" s="485">
        <v>0</v>
      </c>
      <c r="AE40" s="476" t="s">
        <v>678</v>
      </c>
      <c r="AF40" s="477" t="s">
        <v>714</v>
      </c>
      <c r="AG40" s="482">
        <v>0</v>
      </c>
      <c r="AH40" s="482">
        <v>0</v>
      </c>
      <c r="AI40" s="485">
        <v>0</v>
      </c>
    </row>
    <row r="41" spans="1:35" s="365" customFormat="1" ht="27.6" x14ac:dyDescent="0.3">
      <c r="A41" s="476" t="s">
        <v>680</v>
      </c>
      <c r="B41" s="477" t="s">
        <v>715</v>
      </c>
      <c r="C41" s="482">
        <f t="shared" si="0"/>
        <v>0</v>
      </c>
      <c r="D41" s="482">
        <f t="shared" si="1"/>
        <v>0</v>
      </c>
      <c r="E41" s="483">
        <v>0</v>
      </c>
      <c r="F41" s="476" t="s">
        <v>680</v>
      </c>
      <c r="G41" s="477" t="s">
        <v>715</v>
      </c>
      <c r="H41" s="482">
        <v>0</v>
      </c>
      <c r="I41" s="482">
        <v>0</v>
      </c>
      <c r="J41" s="485">
        <v>0</v>
      </c>
      <c r="K41" s="476" t="s">
        <v>680</v>
      </c>
      <c r="L41" s="477" t="s">
        <v>715</v>
      </c>
      <c r="M41" s="482">
        <v>0</v>
      </c>
      <c r="N41" s="482">
        <v>0</v>
      </c>
      <c r="O41" s="485">
        <v>0</v>
      </c>
      <c r="P41" s="476" t="s">
        <v>680</v>
      </c>
      <c r="Q41" s="477" t="s">
        <v>715</v>
      </c>
      <c r="R41" s="482">
        <v>0</v>
      </c>
      <c r="S41" s="482">
        <v>0</v>
      </c>
      <c r="T41" s="485">
        <v>0</v>
      </c>
      <c r="U41" s="476" t="s">
        <v>680</v>
      </c>
      <c r="V41" s="477" t="s">
        <v>715</v>
      </c>
      <c r="W41" s="482">
        <v>0</v>
      </c>
      <c r="X41" s="482">
        <v>0</v>
      </c>
      <c r="Y41" s="485">
        <v>0</v>
      </c>
      <c r="Z41" s="476" t="s">
        <v>680</v>
      </c>
      <c r="AA41" s="477" t="s">
        <v>715</v>
      </c>
      <c r="AB41" s="482">
        <v>0</v>
      </c>
      <c r="AC41" s="482">
        <v>0</v>
      </c>
      <c r="AD41" s="485">
        <v>0</v>
      </c>
      <c r="AE41" s="476" t="s">
        <v>680</v>
      </c>
      <c r="AF41" s="477" t="s">
        <v>715</v>
      </c>
      <c r="AG41" s="482">
        <v>0</v>
      </c>
      <c r="AH41" s="482">
        <v>0</v>
      </c>
      <c r="AI41" s="485">
        <v>0</v>
      </c>
    </row>
    <row r="42" spans="1:35" s="365" customFormat="1" ht="27.6" x14ac:dyDescent="0.3">
      <c r="A42" s="476" t="s">
        <v>682</v>
      </c>
      <c r="B42" s="477" t="s">
        <v>716</v>
      </c>
      <c r="C42" s="482">
        <f t="shared" si="0"/>
        <v>0</v>
      </c>
      <c r="D42" s="482">
        <f t="shared" si="1"/>
        <v>0</v>
      </c>
      <c r="E42" s="483">
        <v>0</v>
      </c>
      <c r="F42" s="476" t="s">
        <v>682</v>
      </c>
      <c r="G42" s="477" t="s">
        <v>716</v>
      </c>
      <c r="H42" s="482">
        <v>0</v>
      </c>
      <c r="I42" s="482">
        <v>0</v>
      </c>
      <c r="J42" s="485">
        <v>0</v>
      </c>
      <c r="K42" s="476" t="s">
        <v>682</v>
      </c>
      <c r="L42" s="477" t="s">
        <v>716</v>
      </c>
      <c r="M42" s="482">
        <v>0</v>
      </c>
      <c r="N42" s="482">
        <v>0</v>
      </c>
      <c r="O42" s="485">
        <v>0</v>
      </c>
      <c r="P42" s="476" t="s">
        <v>682</v>
      </c>
      <c r="Q42" s="477" t="s">
        <v>716</v>
      </c>
      <c r="R42" s="482">
        <v>0</v>
      </c>
      <c r="S42" s="482">
        <v>0</v>
      </c>
      <c r="T42" s="485">
        <v>0</v>
      </c>
      <c r="U42" s="476" t="s">
        <v>682</v>
      </c>
      <c r="V42" s="477" t="s">
        <v>716</v>
      </c>
      <c r="W42" s="482">
        <v>0</v>
      </c>
      <c r="X42" s="482">
        <v>0</v>
      </c>
      <c r="Y42" s="485">
        <v>0</v>
      </c>
      <c r="Z42" s="476" t="s">
        <v>682</v>
      </c>
      <c r="AA42" s="477" t="s">
        <v>716</v>
      </c>
      <c r="AB42" s="482">
        <v>0</v>
      </c>
      <c r="AC42" s="482">
        <v>0</v>
      </c>
      <c r="AD42" s="485">
        <v>0</v>
      </c>
      <c r="AE42" s="476" t="s">
        <v>682</v>
      </c>
      <c r="AF42" s="477" t="s">
        <v>716</v>
      </c>
      <c r="AG42" s="482">
        <v>0</v>
      </c>
      <c r="AH42" s="482">
        <v>0</v>
      </c>
      <c r="AI42" s="485">
        <v>0</v>
      </c>
    </row>
    <row r="43" spans="1:35" s="365" customFormat="1" ht="24.6" x14ac:dyDescent="0.3">
      <c r="A43" s="476" t="s">
        <v>684</v>
      </c>
      <c r="B43" s="477" t="s">
        <v>717</v>
      </c>
      <c r="C43" s="482">
        <f t="shared" si="0"/>
        <v>0</v>
      </c>
      <c r="D43" s="482">
        <f t="shared" si="1"/>
        <v>0</v>
      </c>
      <c r="E43" s="483">
        <v>0</v>
      </c>
      <c r="F43" s="476" t="s">
        <v>684</v>
      </c>
      <c r="G43" s="477" t="s">
        <v>717</v>
      </c>
      <c r="H43" s="482">
        <v>0</v>
      </c>
      <c r="I43" s="482">
        <v>0</v>
      </c>
      <c r="J43" s="485">
        <v>0</v>
      </c>
      <c r="K43" s="476" t="s">
        <v>684</v>
      </c>
      <c r="L43" s="477" t="s">
        <v>717</v>
      </c>
      <c r="M43" s="482">
        <v>0</v>
      </c>
      <c r="N43" s="482">
        <v>0</v>
      </c>
      <c r="O43" s="485">
        <v>0</v>
      </c>
      <c r="P43" s="476" t="s">
        <v>684</v>
      </c>
      <c r="Q43" s="477" t="s">
        <v>717</v>
      </c>
      <c r="R43" s="482">
        <v>0</v>
      </c>
      <c r="S43" s="482">
        <v>0</v>
      </c>
      <c r="T43" s="485">
        <v>0</v>
      </c>
      <c r="U43" s="476" t="s">
        <v>684</v>
      </c>
      <c r="V43" s="477" t="s">
        <v>717</v>
      </c>
      <c r="W43" s="482">
        <v>0</v>
      </c>
      <c r="X43" s="482">
        <v>0</v>
      </c>
      <c r="Y43" s="485">
        <v>0</v>
      </c>
      <c r="Z43" s="476" t="s">
        <v>684</v>
      </c>
      <c r="AA43" s="477" t="s">
        <v>717</v>
      </c>
      <c r="AB43" s="482">
        <v>0</v>
      </c>
      <c r="AC43" s="482">
        <v>0</v>
      </c>
      <c r="AD43" s="485">
        <v>0</v>
      </c>
      <c r="AE43" s="476" t="s">
        <v>684</v>
      </c>
      <c r="AF43" s="477" t="s">
        <v>717</v>
      </c>
      <c r="AG43" s="482">
        <v>0</v>
      </c>
      <c r="AH43" s="482">
        <v>0</v>
      </c>
      <c r="AI43" s="485">
        <v>0</v>
      </c>
    </row>
    <row r="44" spans="1:35" s="365" customFormat="1" x14ac:dyDescent="0.3">
      <c r="A44" s="476" t="s">
        <v>718</v>
      </c>
      <c r="B44" s="477" t="s">
        <v>719</v>
      </c>
      <c r="C44" s="482">
        <f t="shared" si="0"/>
        <v>326281527</v>
      </c>
      <c r="D44" s="482">
        <f t="shared" si="1"/>
        <v>660888806</v>
      </c>
      <c r="E44" s="483">
        <f t="shared" si="2"/>
        <v>2.0255170805302747</v>
      </c>
      <c r="F44" s="476" t="s">
        <v>718</v>
      </c>
      <c r="G44" s="477" t="s">
        <v>719</v>
      </c>
      <c r="H44" s="484">
        <v>326281527</v>
      </c>
      <c r="I44" s="484">
        <v>660888806</v>
      </c>
      <c r="J44" s="485">
        <v>202</v>
      </c>
      <c r="K44" s="476" t="s">
        <v>718</v>
      </c>
      <c r="L44" s="477" t="s">
        <v>719</v>
      </c>
      <c r="M44" s="482">
        <v>0</v>
      </c>
      <c r="N44" s="482">
        <v>0</v>
      </c>
      <c r="O44" s="485">
        <v>0</v>
      </c>
      <c r="P44" s="476" t="s">
        <v>718</v>
      </c>
      <c r="Q44" s="477" t="s">
        <v>719</v>
      </c>
      <c r="R44" s="482">
        <v>0</v>
      </c>
      <c r="S44" s="482">
        <v>0</v>
      </c>
      <c r="T44" s="485">
        <v>0</v>
      </c>
      <c r="U44" s="476" t="s">
        <v>718</v>
      </c>
      <c r="V44" s="477" t="s">
        <v>719</v>
      </c>
      <c r="W44" s="482">
        <v>0</v>
      </c>
      <c r="X44" s="482">
        <v>0</v>
      </c>
      <c r="Y44" s="485">
        <v>0</v>
      </c>
      <c r="Z44" s="476" t="s">
        <v>718</v>
      </c>
      <c r="AA44" s="477" t="s">
        <v>719</v>
      </c>
      <c r="AB44" s="482">
        <v>0</v>
      </c>
      <c r="AC44" s="482">
        <v>0</v>
      </c>
      <c r="AD44" s="485">
        <v>0</v>
      </c>
      <c r="AE44" s="476" t="s">
        <v>718</v>
      </c>
      <c r="AF44" s="477" t="s">
        <v>719</v>
      </c>
      <c r="AG44" s="482">
        <v>0</v>
      </c>
      <c r="AH44" s="482">
        <v>0</v>
      </c>
      <c r="AI44" s="485">
        <v>0</v>
      </c>
    </row>
    <row r="45" spans="1:35" s="365" customFormat="1" ht="24.6" x14ac:dyDescent="0.3">
      <c r="A45" s="476" t="s">
        <v>678</v>
      </c>
      <c r="B45" s="477" t="s">
        <v>720</v>
      </c>
      <c r="C45" s="482">
        <f t="shared" si="0"/>
        <v>0</v>
      </c>
      <c r="D45" s="482">
        <f t="shared" si="1"/>
        <v>0</v>
      </c>
      <c r="E45" s="483">
        <v>0</v>
      </c>
      <c r="F45" s="476" t="s">
        <v>678</v>
      </c>
      <c r="G45" s="477" t="s">
        <v>720</v>
      </c>
      <c r="H45" s="482">
        <v>0</v>
      </c>
      <c r="I45" s="482">
        <v>0</v>
      </c>
      <c r="J45" s="485">
        <v>0</v>
      </c>
      <c r="K45" s="476" t="s">
        <v>678</v>
      </c>
      <c r="L45" s="477" t="s">
        <v>720</v>
      </c>
      <c r="M45" s="482">
        <v>0</v>
      </c>
      <c r="N45" s="482">
        <v>0</v>
      </c>
      <c r="O45" s="485">
        <v>0</v>
      </c>
      <c r="P45" s="476" t="s">
        <v>678</v>
      </c>
      <c r="Q45" s="477" t="s">
        <v>720</v>
      </c>
      <c r="R45" s="482">
        <v>0</v>
      </c>
      <c r="S45" s="482">
        <v>0</v>
      </c>
      <c r="T45" s="485">
        <v>0</v>
      </c>
      <c r="U45" s="476" t="s">
        <v>678</v>
      </c>
      <c r="V45" s="477" t="s">
        <v>720</v>
      </c>
      <c r="W45" s="482">
        <v>0</v>
      </c>
      <c r="X45" s="482">
        <v>0</v>
      </c>
      <c r="Y45" s="485">
        <v>0</v>
      </c>
      <c r="Z45" s="476" t="s">
        <v>678</v>
      </c>
      <c r="AA45" s="477" t="s">
        <v>720</v>
      </c>
      <c r="AB45" s="482">
        <v>0</v>
      </c>
      <c r="AC45" s="482">
        <v>0</v>
      </c>
      <c r="AD45" s="485">
        <v>0</v>
      </c>
      <c r="AE45" s="476" t="s">
        <v>678</v>
      </c>
      <c r="AF45" s="477" t="s">
        <v>720</v>
      </c>
      <c r="AG45" s="482">
        <v>0</v>
      </c>
      <c r="AH45" s="482">
        <v>0</v>
      </c>
      <c r="AI45" s="485">
        <v>0</v>
      </c>
    </row>
    <row r="46" spans="1:35" s="365" customFormat="1" ht="27.6" x14ac:dyDescent="0.3">
      <c r="A46" s="476" t="s">
        <v>680</v>
      </c>
      <c r="B46" s="477" t="s">
        <v>721</v>
      </c>
      <c r="C46" s="482">
        <f t="shared" si="0"/>
        <v>0</v>
      </c>
      <c r="D46" s="482">
        <f t="shared" si="1"/>
        <v>0</v>
      </c>
      <c r="E46" s="483">
        <v>0</v>
      </c>
      <c r="F46" s="476" t="s">
        <v>680</v>
      </c>
      <c r="G46" s="477" t="s">
        <v>721</v>
      </c>
      <c r="H46" s="482">
        <v>0</v>
      </c>
      <c r="I46" s="482">
        <v>0</v>
      </c>
      <c r="J46" s="485">
        <v>0</v>
      </c>
      <c r="K46" s="476" t="s">
        <v>680</v>
      </c>
      <c r="L46" s="477" t="s">
        <v>721</v>
      </c>
      <c r="M46" s="482">
        <v>0</v>
      </c>
      <c r="N46" s="482">
        <v>0</v>
      </c>
      <c r="O46" s="485">
        <v>0</v>
      </c>
      <c r="P46" s="476" t="s">
        <v>680</v>
      </c>
      <c r="Q46" s="477" t="s">
        <v>721</v>
      </c>
      <c r="R46" s="482">
        <v>0</v>
      </c>
      <c r="S46" s="482">
        <v>0</v>
      </c>
      <c r="T46" s="485">
        <v>0</v>
      </c>
      <c r="U46" s="476" t="s">
        <v>680</v>
      </c>
      <c r="V46" s="477" t="s">
        <v>721</v>
      </c>
      <c r="W46" s="482">
        <v>0</v>
      </c>
      <c r="X46" s="482">
        <v>0</v>
      </c>
      <c r="Y46" s="485">
        <v>0</v>
      </c>
      <c r="Z46" s="476" t="s">
        <v>680</v>
      </c>
      <c r="AA46" s="477" t="s">
        <v>721</v>
      </c>
      <c r="AB46" s="482">
        <v>0</v>
      </c>
      <c r="AC46" s="482">
        <v>0</v>
      </c>
      <c r="AD46" s="485">
        <v>0</v>
      </c>
      <c r="AE46" s="476" t="s">
        <v>680</v>
      </c>
      <c r="AF46" s="477" t="s">
        <v>721</v>
      </c>
      <c r="AG46" s="482">
        <v>0</v>
      </c>
      <c r="AH46" s="482">
        <v>0</v>
      </c>
      <c r="AI46" s="485">
        <v>0</v>
      </c>
    </row>
    <row r="47" spans="1:35" s="365" customFormat="1" ht="27.6" x14ac:dyDescent="0.3">
      <c r="A47" s="476" t="s">
        <v>682</v>
      </c>
      <c r="B47" s="477" t="s">
        <v>722</v>
      </c>
      <c r="C47" s="482">
        <f t="shared" si="0"/>
        <v>0</v>
      </c>
      <c r="D47" s="482">
        <f t="shared" si="1"/>
        <v>0</v>
      </c>
      <c r="E47" s="483">
        <v>0</v>
      </c>
      <c r="F47" s="476" t="s">
        <v>682</v>
      </c>
      <c r="G47" s="477" t="s">
        <v>722</v>
      </c>
      <c r="H47" s="482">
        <v>0</v>
      </c>
      <c r="I47" s="482">
        <v>0</v>
      </c>
      <c r="J47" s="485">
        <v>0</v>
      </c>
      <c r="K47" s="476" t="s">
        <v>682</v>
      </c>
      <c r="L47" s="477" t="s">
        <v>722</v>
      </c>
      <c r="M47" s="482">
        <v>0</v>
      </c>
      <c r="N47" s="482">
        <v>0</v>
      </c>
      <c r="O47" s="485">
        <v>0</v>
      </c>
      <c r="P47" s="476" t="s">
        <v>682</v>
      </c>
      <c r="Q47" s="477" t="s">
        <v>722</v>
      </c>
      <c r="R47" s="482">
        <v>0</v>
      </c>
      <c r="S47" s="482">
        <v>0</v>
      </c>
      <c r="T47" s="485">
        <v>0</v>
      </c>
      <c r="U47" s="476" t="s">
        <v>682</v>
      </c>
      <c r="V47" s="477" t="s">
        <v>722</v>
      </c>
      <c r="W47" s="482">
        <v>0</v>
      </c>
      <c r="X47" s="482">
        <v>0</v>
      </c>
      <c r="Y47" s="485">
        <v>0</v>
      </c>
      <c r="Z47" s="476" t="s">
        <v>682</v>
      </c>
      <c r="AA47" s="477" t="s">
        <v>722</v>
      </c>
      <c r="AB47" s="482">
        <v>0</v>
      </c>
      <c r="AC47" s="482">
        <v>0</v>
      </c>
      <c r="AD47" s="485">
        <v>0</v>
      </c>
      <c r="AE47" s="476" t="s">
        <v>682</v>
      </c>
      <c r="AF47" s="477" t="s">
        <v>722</v>
      </c>
      <c r="AG47" s="482">
        <v>0</v>
      </c>
      <c r="AH47" s="482">
        <v>0</v>
      </c>
      <c r="AI47" s="485">
        <v>0</v>
      </c>
    </row>
    <row r="48" spans="1:35" s="365" customFormat="1" ht="24.6" x14ac:dyDescent="0.3">
      <c r="A48" s="476" t="s">
        <v>684</v>
      </c>
      <c r="B48" s="477" t="s">
        <v>723</v>
      </c>
      <c r="C48" s="482">
        <f t="shared" si="0"/>
        <v>326281527</v>
      </c>
      <c r="D48" s="482">
        <f t="shared" si="1"/>
        <v>660888806</v>
      </c>
      <c r="E48" s="483">
        <f t="shared" si="2"/>
        <v>2.0255170805302747</v>
      </c>
      <c r="F48" s="476" t="s">
        <v>684</v>
      </c>
      <c r="G48" s="477" t="s">
        <v>723</v>
      </c>
      <c r="H48" s="484">
        <v>326281527</v>
      </c>
      <c r="I48" s="484">
        <v>660888806</v>
      </c>
      <c r="J48" s="485">
        <v>202</v>
      </c>
      <c r="K48" s="476" t="s">
        <v>684</v>
      </c>
      <c r="L48" s="477" t="s">
        <v>723</v>
      </c>
      <c r="M48" s="482">
        <v>0</v>
      </c>
      <c r="N48" s="482">
        <v>0</v>
      </c>
      <c r="O48" s="485">
        <v>0</v>
      </c>
      <c r="P48" s="476" t="s">
        <v>684</v>
      </c>
      <c r="Q48" s="477" t="s">
        <v>723</v>
      </c>
      <c r="R48" s="482">
        <v>0</v>
      </c>
      <c r="S48" s="482">
        <v>0</v>
      </c>
      <c r="T48" s="485">
        <v>0</v>
      </c>
      <c r="U48" s="476" t="s">
        <v>684</v>
      </c>
      <c r="V48" s="477" t="s">
        <v>723</v>
      </c>
      <c r="W48" s="482">
        <v>0</v>
      </c>
      <c r="X48" s="482">
        <v>0</v>
      </c>
      <c r="Y48" s="485">
        <v>0</v>
      </c>
      <c r="Z48" s="476" t="s">
        <v>684</v>
      </c>
      <c r="AA48" s="477" t="s">
        <v>723</v>
      </c>
      <c r="AB48" s="482">
        <v>0</v>
      </c>
      <c r="AC48" s="482">
        <v>0</v>
      </c>
      <c r="AD48" s="485">
        <v>0</v>
      </c>
      <c r="AE48" s="476" t="s">
        <v>684</v>
      </c>
      <c r="AF48" s="477" t="s">
        <v>723</v>
      </c>
      <c r="AG48" s="482">
        <v>0</v>
      </c>
      <c r="AH48" s="482">
        <v>0</v>
      </c>
      <c r="AI48" s="485">
        <v>0</v>
      </c>
    </row>
    <row r="49" spans="1:35" s="365" customFormat="1" x14ac:dyDescent="0.3">
      <c r="A49" s="476" t="s">
        <v>724</v>
      </c>
      <c r="B49" s="477" t="s">
        <v>725</v>
      </c>
      <c r="C49" s="482">
        <f t="shared" si="0"/>
        <v>0</v>
      </c>
      <c r="D49" s="482">
        <f t="shared" si="1"/>
        <v>0</v>
      </c>
      <c r="E49" s="483">
        <v>0</v>
      </c>
      <c r="F49" s="476" t="s">
        <v>724</v>
      </c>
      <c r="G49" s="477" t="s">
        <v>725</v>
      </c>
      <c r="H49" s="482">
        <v>0</v>
      </c>
      <c r="I49" s="482">
        <v>0</v>
      </c>
      <c r="J49" s="485">
        <v>0</v>
      </c>
      <c r="K49" s="476" t="s">
        <v>724</v>
      </c>
      <c r="L49" s="477" t="s">
        <v>725</v>
      </c>
      <c r="M49" s="482">
        <v>0</v>
      </c>
      <c r="N49" s="482">
        <v>0</v>
      </c>
      <c r="O49" s="485">
        <v>0</v>
      </c>
      <c r="P49" s="476" t="s">
        <v>724</v>
      </c>
      <c r="Q49" s="477" t="s">
        <v>725</v>
      </c>
      <c r="R49" s="482">
        <v>0</v>
      </c>
      <c r="S49" s="482">
        <v>0</v>
      </c>
      <c r="T49" s="485">
        <v>0</v>
      </c>
      <c r="U49" s="476" t="s">
        <v>724</v>
      </c>
      <c r="V49" s="477" t="s">
        <v>725</v>
      </c>
      <c r="W49" s="482">
        <v>0</v>
      </c>
      <c r="X49" s="482">
        <v>0</v>
      </c>
      <c r="Y49" s="485">
        <v>0</v>
      </c>
      <c r="Z49" s="476" t="s">
        <v>724</v>
      </c>
      <c r="AA49" s="477" t="s">
        <v>725</v>
      </c>
      <c r="AB49" s="482">
        <v>0</v>
      </c>
      <c r="AC49" s="482">
        <v>0</v>
      </c>
      <c r="AD49" s="485">
        <v>0</v>
      </c>
      <c r="AE49" s="476" t="s">
        <v>724</v>
      </c>
      <c r="AF49" s="477" t="s">
        <v>725</v>
      </c>
      <c r="AG49" s="482">
        <v>0</v>
      </c>
      <c r="AH49" s="482">
        <v>0</v>
      </c>
      <c r="AI49" s="485">
        <v>0</v>
      </c>
    </row>
    <row r="50" spans="1:35" s="365" customFormat="1" ht="24.6" x14ac:dyDescent="0.3">
      <c r="A50" s="476" t="s">
        <v>678</v>
      </c>
      <c r="B50" s="477" t="s">
        <v>726</v>
      </c>
      <c r="C50" s="482">
        <f t="shared" si="0"/>
        <v>0</v>
      </c>
      <c r="D50" s="482">
        <f t="shared" si="1"/>
        <v>0</v>
      </c>
      <c r="E50" s="483">
        <v>0</v>
      </c>
      <c r="F50" s="476" t="s">
        <v>678</v>
      </c>
      <c r="G50" s="477" t="s">
        <v>726</v>
      </c>
      <c r="H50" s="482">
        <v>0</v>
      </c>
      <c r="I50" s="482">
        <v>0</v>
      </c>
      <c r="J50" s="485">
        <v>0</v>
      </c>
      <c r="K50" s="476" t="s">
        <v>678</v>
      </c>
      <c r="L50" s="477" t="s">
        <v>726</v>
      </c>
      <c r="M50" s="482">
        <v>0</v>
      </c>
      <c r="N50" s="482">
        <v>0</v>
      </c>
      <c r="O50" s="485">
        <v>0</v>
      </c>
      <c r="P50" s="476" t="s">
        <v>678</v>
      </c>
      <c r="Q50" s="477" t="s">
        <v>726</v>
      </c>
      <c r="R50" s="482">
        <v>0</v>
      </c>
      <c r="S50" s="482">
        <v>0</v>
      </c>
      <c r="T50" s="485">
        <v>0</v>
      </c>
      <c r="U50" s="476" t="s">
        <v>678</v>
      </c>
      <c r="V50" s="477" t="s">
        <v>726</v>
      </c>
      <c r="W50" s="482">
        <v>0</v>
      </c>
      <c r="X50" s="482">
        <v>0</v>
      </c>
      <c r="Y50" s="485">
        <v>0</v>
      </c>
      <c r="Z50" s="476" t="s">
        <v>678</v>
      </c>
      <c r="AA50" s="477" t="s">
        <v>726</v>
      </c>
      <c r="AB50" s="482">
        <v>0</v>
      </c>
      <c r="AC50" s="482">
        <v>0</v>
      </c>
      <c r="AD50" s="485">
        <v>0</v>
      </c>
      <c r="AE50" s="476" t="s">
        <v>678</v>
      </c>
      <c r="AF50" s="477" t="s">
        <v>726</v>
      </c>
      <c r="AG50" s="482">
        <v>0</v>
      </c>
      <c r="AH50" s="482">
        <v>0</v>
      </c>
      <c r="AI50" s="485">
        <v>0</v>
      </c>
    </row>
    <row r="51" spans="1:35" s="365" customFormat="1" ht="27.6" x14ac:dyDescent="0.3">
      <c r="A51" s="476" t="s">
        <v>680</v>
      </c>
      <c r="B51" s="477" t="s">
        <v>727</v>
      </c>
      <c r="C51" s="482">
        <f t="shared" si="0"/>
        <v>0</v>
      </c>
      <c r="D51" s="482">
        <f t="shared" si="1"/>
        <v>0</v>
      </c>
      <c r="E51" s="483">
        <v>0</v>
      </c>
      <c r="F51" s="476" t="s">
        <v>680</v>
      </c>
      <c r="G51" s="477" t="s">
        <v>727</v>
      </c>
      <c r="H51" s="482">
        <v>0</v>
      </c>
      <c r="I51" s="482">
        <v>0</v>
      </c>
      <c r="J51" s="485">
        <v>0</v>
      </c>
      <c r="K51" s="476" t="s">
        <v>680</v>
      </c>
      <c r="L51" s="477" t="s">
        <v>727</v>
      </c>
      <c r="M51" s="482">
        <v>0</v>
      </c>
      <c r="N51" s="482">
        <v>0</v>
      </c>
      <c r="O51" s="485">
        <v>0</v>
      </c>
      <c r="P51" s="476" t="s">
        <v>680</v>
      </c>
      <c r="Q51" s="477" t="s">
        <v>727</v>
      </c>
      <c r="R51" s="482">
        <v>0</v>
      </c>
      <c r="S51" s="482">
        <v>0</v>
      </c>
      <c r="T51" s="485">
        <v>0</v>
      </c>
      <c r="U51" s="476" t="s">
        <v>680</v>
      </c>
      <c r="V51" s="477" t="s">
        <v>727</v>
      </c>
      <c r="W51" s="482">
        <v>0</v>
      </c>
      <c r="X51" s="482">
        <v>0</v>
      </c>
      <c r="Y51" s="485">
        <v>0</v>
      </c>
      <c r="Z51" s="476" t="s">
        <v>680</v>
      </c>
      <c r="AA51" s="477" t="s">
        <v>727</v>
      </c>
      <c r="AB51" s="482">
        <v>0</v>
      </c>
      <c r="AC51" s="482">
        <v>0</v>
      </c>
      <c r="AD51" s="485">
        <v>0</v>
      </c>
      <c r="AE51" s="476" t="s">
        <v>680</v>
      </c>
      <c r="AF51" s="477" t="s">
        <v>727</v>
      </c>
      <c r="AG51" s="482">
        <v>0</v>
      </c>
      <c r="AH51" s="482">
        <v>0</v>
      </c>
      <c r="AI51" s="485">
        <v>0</v>
      </c>
    </row>
    <row r="52" spans="1:35" s="365" customFormat="1" ht="27.6" x14ac:dyDescent="0.3">
      <c r="A52" s="476" t="s">
        <v>682</v>
      </c>
      <c r="B52" s="477" t="s">
        <v>728</v>
      </c>
      <c r="C52" s="482">
        <f t="shared" si="0"/>
        <v>0</v>
      </c>
      <c r="D52" s="482">
        <f t="shared" si="1"/>
        <v>0</v>
      </c>
      <c r="E52" s="483">
        <v>0</v>
      </c>
      <c r="F52" s="476" t="s">
        <v>682</v>
      </c>
      <c r="G52" s="477" t="s">
        <v>728</v>
      </c>
      <c r="H52" s="482">
        <v>0</v>
      </c>
      <c r="I52" s="482">
        <v>0</v>
      </c>
      <c r="J52" s="485">
        <v>0</v>
      </c>
      <c r="K52" s="476" t="s">
        <v>682</v>
      </c>
      <c r="L52" s="477" t="s">
        <v>728</v>
      </c>
      <c r="M52" s="482">
        <v>0</v>
      </c>
      <c r="N52" s="482">
        <v>0</v>
      </c>
      <c r="O52" s="485">
        <v>0</v>
      </c>
      <c r="P52" s="476" t="s">
        <v>682</v>
      </c>
      <c r="Q52" s="477" t="s">
        <v>728</v>
      </c>
      <c r="R52" s="482">
        <v>0</v>
      </c>
      <c r="S52" s="482">
        <v>0</v>
      </c>
      <c r="T52" s="485">
        <v>0</v>
      </c>
      <c r="U52" s="476" t="s">
        <v>682</v>
      </c>
      <c r="V52" s="477" t="s">
        <v>728</v>
      </c>
      <c r="W52" s="482">
        <v>0</v>
      </c>
      <c r="X52" s="482">
        <v>0</v>
      </c>
      <c r="Y52" s="485">
        <v>0</v>
      </c>
      <c r="Z52" s="476" t="s">
        <v>682</v>
      </c>
      <c r="AA52" s="477" t="s">
        <v>728</v>
      </c>
      <c r="AB52" s="482">
        <v>0</v>
      </c>
      <c r="AC52" s="482">
        <v>0</v>
      </c>
      <c r="AD52" s="485">
        <v>0</v>
      </c>
      <c r="AE52" s="476" t="s">
        <v>682</v>
      </c>
      <c r="AF52" s="477" t="s">
        <v>728</v>
      </c>
      <c r="AG52" s="482">
        <v>0</v>
      </c>
      <c r="AH52" s="482">
        <v>0</v>
      </c>
      <c r="AI52" s="485">
        <v>0</v>
      </c>
    </row>
    <row r="53" spans="1:35" s="365" customFormat="1" ht="24.6" x14ac:dyDescent="0.3">
      <c r="A53" s="476" t="s">
        <v>684</v>
      </c>
      <c r="B53" s="477" t="s">
        <v>729</v>
      </c>
      <c r="C53" s="482">
        <f t="shared" si="0"/>
        <v>0</v>
      </c>
      <c r="D53" s="482">
        <f t="shared" si="1"/>
        <v>0</v>
      </c>
      <c r="E53" s="483">
        <v>0</v>
      </c>
      <c r="F53" s="476" t="s">
        <v>684</v>
      </c>
      <c r="G53" s="477" t="s">
        <v>729</v>
      </c>
      <c r="H53" s="482">
        <v>0</v>
      </c>
      <c r="I53" s="482">
        <v>0</v>
      </c>
      <c r="J53" s="485">
        <v>0</v>
      </c>
      <c r="K53" s="476" t="s">
        <v>684</v>
      </c>
      <c r="L53" s="477" t="s">
        <v>729</v>
      </c>
      <c r="M53" s="482">
        <v>0</v>
      </c>
      <c r="N53" s="482">
        <v>0</v>
      </c>
      <c r="O53" s="485">
        <v>0</v>
      </c>
      <c r="P53" s="476" t="s">
        <v>684</v>
      </c>
      <c r="Q53" s="477" t="s">
        <v>729</v>
      </c>
      <c r="R53" s="482">
        <v>0</v>
      </c>
      <c r="S53" s="482">
        <v>0</v>
      </c>
      <c r="T53" s="485">
        <v>0</v>
      </c>
      <c r="U53" s="476" t="s">
        <v>684</v>
      </c>
      <c r="V53" s="477" t="s">
        <v>729</v>
      </c>
      <c r="W53" s="482">
        <v>0</v>
      </c>
      <c r="X53" s="482">
        <v>0</v>
      </c>
      <c r="Y53" s="485">
        <v>0</v>
      </c>
      <c r="Z53" s="476" t="s">
        <v>684</v>
      </c>
      <c r="AA53" s="477" t="s">
        <v>729</v>
      </c>
      <c r="AB53" s="482">
        <v>0</v>
      </c>
      <c r="AC53" s="482">
        <v>0</v>
      </c>
      <c r="AD53" s="485">
        <v>0</v>
      </c>
      <c r="AE53" s="476" t="s">
        <v>684</v>
      </c>
      <c r="AF53" s="477" t="s">
        <v>729</v>
      </c>
      <c r="AG53" s="482">
        <v>0</v>
      </c>
      <c r="AH53" s="482">
        <v>0</v>
      </c>
      <c r="AI53" s="485">
        <v>0</v>
      </c>
    </row>
    <row r="54" spans="1:35" s="365" customFormat="1" ht="27.6" x14ac:dyDescent="0.3">
      <c r="A54" s="476" t="s">
        <v>730</v>
      </c>
      <c r="B54" s="477" t="s">
        <v>731</v>
      </c>
      <c r="C54" s="482">
        <f t="shared" si="0"/>
        <v>4509332</v>
      </c>
      <c r="D54" s="482">
        <f t="shared" si="1"/>
        <v>4509332</v>
      </c>
      <c r="E54" s="483">
        <f t="shared" si="2"/>
        <v>1</v>
      </c>
      <c r="F54" s="476" t="s">
        <v>730</v>
      </c>
      <c r="G54" s="477" t="s">
        <v>731</v>
      </c>
      <c r="H54" s="482">
        <v>4509332</v>
      </c>
      <c r="I54" s="482">
        <v>4509332</v>
      </c>
      <c r="J54" s="485">
        <v>100</v>
      </c>
      <c r="K54" s="476" t="s">
        <v>730</v>
      </c>
      <c r="L54" s="477" t="s">
        <v>731</v>
      </c>
      <c r="M54" s="482">
        <v>0</v>
      </c>
      <c r="N54" s="482">
        <v>0</v>
      </c>
      <c r="O54" s="485">
        <v>0</v>
      </c>
      <c r="P54" s="476" t="s">
        <v>730</v>
      </c>
      <c r="Q54" s="477" t="s">
        <v>731</v>
      </c>
      <c r="R54" s="482">
        <v>0</v>
      </c>
      <c r="S54" s="482">
        <v>0</v>
      </c>
      <c r="T54" s="485">
        <v>0</v>
      </c>
      <c r="U54" s="476" t="s">
        <v>730</v>
      </c>
      <c r="V54" s="477" t="s">
        <v>731</v>
      </c>
      <c r="W54" s="482">
        <v>0</v>
      </c>
      <c r="X54" s="482">
        <v>0</v>
      </c>
      <c r="Y54" s="485">
        <v>0</v>
      </c>
      <c r="Z54" s="476" t="s">
        <v>730</v>
      </c>
      <c r="AA54" s="477" t="s">
        <v>731</v>
      </c>
      <c r="AB54" s="482">
        <v>0</v>
      </c>
      <c r="AC54" s="482">
        <v>0</v>
      </c>
      <c r="AD54" s="485">
        <v>0</v>
      </c>
      <c r="AE54" s="476" t="s">
        <v>730</v>
      </c>
      <c r="AF54" s="477" t="s">
        <v>731</v>
      </c>
      <c r="AG54" s="482">
        <v>0</v>
      </c>
      <c r="AH54" s="482">
        <v>0</v>
      </c>
      <c r="AI54" s="485">
        <v>0</v>
      </c>
    </row>
    <row r="55" spans="1:35" s="365" customFormat="1" ht="24.6" x14ac:dyDescent="0.3">
      <c r="A55" s="476" t="s">
        <v>732</v>
      </c>
      <c r="B55" s="477" t="s">
        <v>733</v>
      </c>
      <c r="C55" s="482">
        <f t="shared" si="0"/>
        <v>4509332</v>
      </c>
      <c r="D55" s="482">
        <f t="shared" si="1"/>
        <v>4509332</v>
      </c>
      <c r="E55" s="483">
        <f t="shared" si="2"/>
        <v>1</v>
      </c>
      <c r="F55" s="476" t="s">
        <v>732</v>
      </c>
      <c r="G55" s="477" t="s">
        <v>733</v>
      </c>
      <c r="H55" s="482">
        <v>4509332</v>
      </c>
      <c r="I55" s="482">
        <v>4509332</v>
      </c>
      <c r="J55" s="485">
        <v>100</v>
      </c>
      <c r="K55" s="476" t="s">
        <v>732</v>
      </c>
      <c r="L55" s="477" t="s">
        <v>733</v>
      </c>
      <c r="M55" s="482">
        <v>0</v>
      </c>
      <c r="N55" s="482">
        <v>0</v>
      </c>
      <c r="O55" s="485">
        <v>0</v>
      </c>
      <c r="P55" s="476" t="s">
        <v>732</v>
      </c>
      <c r="Q55" s="477" t="s">
        <v>733</v>
      </c>
      <c r="R55" s="482">
        <v>0</v>
      </c>
      <c r="S55" s="482">
        <v>0</v>
      </c>
      <c r="T55" s="485">
        <v>0</v>
      </c>
      <c r="U55" s="476" t="s">
        <v>732</v>
      </c>
      <c r="V55" s="477" t="s">
        <v>733</v>
      </c>
      <c r="W55" s="482">
        <v>0</v>
      </c>
      <c r="X55" s="482">
        <v>0</v>
      </c>
      <c r="Y55" s="485">
        <v>0</v>
      </c>
      <c r="Z55" s="476" t="s">
        <v>732</v>
      </c>
      <c r="AA55" s="477" t="s">
        <v>733</v>
      </c>
      <c r="AB55" s="482">
        <v>0</v>
      </c>
      <c r="AC55" s="482">
        <v>0</v>
      </c>
      <c r="AD55" s="485">
        <v>0</v>
      </c>
      <c r="AE55" s="476" t="s">
        <v>732</v>
      </c>
      <c r="AF55" s="477" t="s">
        <v>733</v>
      </c>
      <c r="AG55" s="482">
        <v>0</v>
      </c>
      <c r="AH55" s="482">
        <v>0</v>
      </c>
      <c r="AI55" s="485">
        <v>0</v>
      </c>
    </row>
    <row r="56" spans="1:35" s="365" customFormat="1" ht="24.6" x14ac:dyDescent="0.3">
      <c r="A56" s="476" t="s">
        <v>678</v>
      </c>
      <c r="B56" s="486" t="s">
        <v>734</v>
      </c>
      <c r="C56" s="482">
        <f t="shared" si="0"/>
        <v>0</v>
      </c>
      <c r="D56" s="482">
        <f t="shared" si="1"/>
        <v>0</v>
      </c>
      <c r="E56" s="483">
        <v>0</v>
      </c>
      <c r="F56" s="476" t="s">
        <v>678</v>
      </c>
      <c r="G56" s="486" t="s">
        <v>734</v>
      </c>
      <c r="H56" s="482">
        <v>0</v>
      </c>
      <c r="I56" s="482">
        <v>0</v>
      </c>
      <c r="J56" s="485">
        <v>0</v>
      </c>
      <c r="K56" s="476" t="s">
        <v>678</v>
      </c>
      <c r="L56" s="486" t="s">
        <v>734</v>
      </c>
      <c r="M56" s="482">
        <v>0</v>
      </c>
      <c r="N56" s="482">
        <v>0</v>
      </c>
      <c r="O56" s="485">
        <v>0</v>
      </c>
      <c r="P56" s="476" t="s">
        <v>678</v>
      </c>
      <c r="Q56" s="486" t="s">
        <v>734</v>
      </c>
      <c r="R56" s="482">
        <v>0</v>
      </c>
      <c r="S56" s="482">
        <v>0</v>
      </c>
      <c r="T56" s="485">
        <v>0</v>
      </c>
      <c r="U56" s="476" t="s">
        <v>678</v>
      </c>
      <c r="V56" s="486" t="s">
        <v>734</v>
      </c>
      <c r="W56" s="482">
        <v>0</v>
      </c>
      <c r="X56" s="482">
        <v>0</v>
      </c>
      <c r="Y56" s="485">
        <v>0</v>
      </c>
      <c r="Z56" s="476" t="s">
        <v>678</v>
      </c>
      <c r="AA56" s="486" t="s">
        <v>734</v>
      </c>
      <c r="AB56" s="482">
        <v>0</v>
      </c>
      <c r="AC56" s="482">
        <v>0</v>
      </c>
      <c r="AD56" s="485">
        <v>0</v>
      </c>
      <c r="AE56" s="476" t="s">
        <v>678</v>
      </c>
      <c r="AF56" s="486" t="s">
        <v>734</v>
      </c>
      <c r="AG56" s="482">
        <v>0</v>
      </c>
      <c r="AH56" s="482">
        <v>0</v>
      </c>
      <c r="AI56" s="485">
        <v>0</v>
      </c>
    </row>
    <row r="57" spans="1:35" s="365" customFormat="1" ht="27.6" x14ac:dyDescent="0.3">
      <c r="A57" s="476" t="s">
        <v>680</v>
      </c>
      <c r="B57" s="486" t="s">
        <v>735</v>
      </c>
      <c r="C57" s="482">
        <f t="shared" si="0"/>
        <v>0</v>
      </c>
      <c r="D57" s="482">
        <f t="shared" si="1"/>
        <v>0</v>
      </c>
      <c r="E57" s="483">
        <v>0</v>
      </c>
      <c r="F57" s="476" t="s">
        <v>680</v>
      </c>
      <c r="G57" s="486" t="s">
        <v>735</v>
      </c>
      <c r="H57" s="482">
        <v>0</v>
      </c>
      <c r="I57" s="482">
        <v>0</v>
      </c>
      <c r="J57" s="485">
        <v>0</v>
      </c>
      <c r="K57" s="476" t="s">
        <v>680</v>
      </c>
      <c r="L57" s="486" t="s">
        <v>735</v>
      </c>
      <c r="M57" s="482">
        <v>0</v>
      </c>
      <c r="N57" s="482">
        <v>0</v>
      </c>
      <c r="O57" s="485">
        <v>0</v>
      </c>
      <c r="P57" s="476" t="s">
        <v>680</v>
      </c>
      <c r="Q57" s="486" t="s">
        <v>735</v>
      </c>
      <c r="R57" s="482">
        <v>0</v>
      </c>
      <c r="S57" s="482">
        <v>0</v>
      </c>
      <c r="T57" s="485">
        <v>0</v>
      </c>
      <c r="U57" s="476" t="s">
        <v>680</v>
      </c>
      <c r="V57" s="486" t="s">
        <v>735</v>
      </c>
      <c r="W57" s="482">
        <v>0</v>
      </c>
      <c r="X57" s="482">
        <v>0</v>
      </c>
      <c r="Y57" s="485">
        <v>0</v>
      </c>
      <c r="Z57" s="476" t="s">
        <v>680</v>
      </c>
      <c r="AA57" s="486" t="s">
        <v>735</v>
      </c>
      <c r="AB57" s="482">
        <v>0</v>
      </c>
      <c r="AC57" s="482">
        <v>0</v>
      </c>
      <c r="AD57" s="485">
        <v>0</v>
      </c>
      <c r="AE57" s="476" t="s">
        <v>680</v>
      </c>
      <c r="AF57" s="486" t="s">
        <v>735</v>
      </c>
      <c r="AG57" s="482">
        <v>0</v>
      </c>
      <c r="AH57" s="482">
        <v>0</v>
      </c>
      <c r="AI57" s="485">
        <v>0</v>
      </c>
    </row>
    <row r="58" spans="1:35" s="365" customFormat="1" ht="27.6" x14ac:dyDescent="0.3">
      <c r="A58" s="476" t="s">
        <v>682</v>
      </c>
      <c r="B58" s="486" t="s">
        <v>736</v>
      </c>
      <c r="C58" s="482">
        <f t="shared" si="0"/>
        <v>0</v>
      </c>
      <c r="D58" s="482">
        <f t="shared" si="1"/>
        <v>0</v>
      </c>
      <c r="E58" s="483">
        <v>0</v>
      </c>
      <c r="F58" s="476" t="s">
        <v>682</v>
      </c>
      <c r="G58" s="486" t="s">
        <v>736</v>
      </c>
      <c r="H58" s="482">
        <v>0</v>
      </c>
      <c r="I58" s="482">
        <v>0</v>
      </c>
      <c r="J58" s="485">
        <v>0</v>
      </c>
      <c r="K58" s="476" t="s">
        <v>682</v>
      </c>
      <c r="L58" s="486" t="s">
        <v>736</v>
      </c>
      <c r="M58" s="482">
        <v>0</v>
      </c>
      <c r="N58" s="482">
        <v>0</v>
      </c>
      <c r="O58" s="485">
        <v>0</v>
      </c>
      <c r="P58" s="476" t="s">
        <v>682</v>
      </c>
      <c r="Q58" s="486" t="s">
        <v>736</v>
      </c>
      <c r="R58" s="482">
        <v>0</v>
      </c>
      <c r="S58" s="482">
        <v>0</v>
      </c>
      <c r="T58" s="485">
        <v>0</v>
      </c>
      <c r="U58" s="476" t="s">
        <v>682</v>
      </c>
      <c r="V58" s="486" t="s">
        <v>736</v>
      </c>
      <c r="W58" s="482">
        <v>0</v>
      </c>
      <c r="X58" s="482">
        <v>0</v>
      </c>
      <c r="Y58" s="485">
        <v>0</v>
      </c>
      <c r="Z58" s="476" t="s">
        <v>682</v>
      </c>
      <c r="AA58" s="486" t="s">
        <v>736</v>
      </c>
      <c r="AB58" s="482">
        <v>0</v>
      </c>
      <c r="AC58" s="482">
        <v>0</v>
      </c>
      <c r="AD58" s="485">
        <v>0</v>
      </c>
      <c r="AE58" s="476" t="s">
        <v>682</v>
      </c>
      <c r="AF58" s="486" t="s">
        <v>736</v>
      </c>
      <c r="AG58" s="482">
        <v>0</v>
      </c>
      <c r="AH58" s="482">
        <v>0</v>
      </c>
      <c r="AI58" s="485">
        <v>0</v>
      </c>
    </row>
    <row r="59" spans="1:35" s="365" customFormat="1" ht="24.6" x14ac:dyDescent="0.3">
      <c r="A59" s="476" t="s">
        <v>684</v>
      </c>
      <c r="B59" s="486" t="s">
        <v>737</v>
      </c>
      <c r="C59" s="482">
        <f t="shared" si="0"/>
        <v>4509332</v>
      </c>
      <c r="D59" s="482">
        <f t="shared" si="1"/>
        <v>4509332</v>
      </c>
      <c r="E59" s="483">
        <f t="shared" si="2"/>
        <v>1</v>
      </c>
      <c r="F59" s="476" t="s">
        <v>684</v>
      </c>
      <c r="G59" s="486" t="s">
        <v>737</v>
      </c>
      <c r="H59" s="482">
        <v>4509332</v>
      </c>
      <c r="I59" s="482">
        <v>4509332</v>
      </c>
      <c r="J59" s="485">
        <v>100</v>
      </c>
      <c r="K59" s="476" t="s">
        <v>684</v>
      </c>
      <c r="L59" s="486" t="s">
        <v>737</v>
      </c>
      <c r="M59" s="482">
        <v>0</v>
      </c>
      <c r="N59" s="482">
        <v>0</v>
      </c>
      <c r="O59" s="485">
        <v>0</v>
      </c>
      <c r="P59" s="476" t="s">
        <v>684</v>
      </c>
      <c r="Q59" s="486" t="s">
        <v>737</v>
      </c>
      <c r="R59" s="482">
        <v>0</v>
      </c>
      <c r="S59" s="482">
        <v>0</v>
      </c>
      <c r="T59" s="485">
        <v>0</v>
      </c>
      <c r="U59" s="476" t="s">
        <v>684</v>
      </c>
      <c r="V59" s="486" t="s">
        <v>737</v>
      </c>
      <c r="W59" s="482">
        <v>0</v>
      </c>
      <c r="X59" s="482">
        <v>0</v>
      </c>
      <c r="Y59" s="485">
        <v>0</v>
      </c>
      <c r="Z59" s="476" t="s">
        <v>684</v>
      </c>
      <c r="AA59" s="486" t="s">
        <v>737</v>
      </c>
      <c r="AB59" s="482">
        <v>0</v>
      </c>
      <c r="AC59" s="482">
        <v>0</v>
      </c>
      <c r="AD59" s="485">
        <v>0</v>
      </c>
      <c r="AE59" s="476" t="s">
        <v>684</v>
      </c>
      <c r="AF59" s="486" t="s">
        <v>737</v>
      </c>
      <c r="AG59" s="482">
        <v>0</v>
      </c>
      <c r="AH59" s="482">
        <v>0</v>
      </c>
      <c r="AI59" s="485">
        <v>0</v>
      </c>
    </row>
    <row r="60" spans="1:35" s="365" customFormat="1" ht="27.6" x14ac:dyDescent="0.3">
      <c r="A60" s="476" t="s">
        <v>738</v>
      </c>
      <c r="B60" s="477" t="s">
        <v>739</v>
      </c>
      <c r="C60" s="482">
        <f t="shared" si="0"/>
        <v>0</v>
      </c>
      <c r="D60" s="482">
        <f t="shared" si="1"/>
        <v>0</v>
      </c>
      <c r="E60" s="483">
        <v>0</v>
      </c>
      <c r="F60" s="476" t="s">
        <v>738</v>
      </c>
      <c r="G60" s="477" t="s">
        <v>739</v>
      </c>
      <c r="H60" s="482">
        <v>0</v>
      </c>
      <c r="I60" s="482">
        <v>0</v>
      </c>
      <c r="J60" s="485">
        <v>0</v>
      </c>
      <c r="K60" s="476" t="s">
        <v>738</v>
      </c>
      <c r="L60" s="477" t="s">
        <v>739</v>
      </c>
      <c r="M60" s="482">
        <v>0</v>
      </c>
      <c r="N60" s="482">
        <v>0</v>
      </c>
      <c r="O60" s="485">
        <v>0</v>
      </c>
      <c r="P60" s="476" t="s">
        <v>738</v>
      </c>
      <c r="Q60" s="477" t="s">
        <v>739</v>
      </c>
      <c r="R60" s="482">
        <v>0</v>
      </c>
      <c r="S60" s="482">
        <v>0</v>
      </c>
      <c r="T60" s="485">
        <v>0</v>
      </c>
      <c r="U60" s="476" t="s">
        <v>738</v>
      </c>
      <c r="V60" s="477" t="s">
        <v>739</v>
      </c>
      <c r="W60" s="482">
        <v>0</v>
      </c>
      <c r="X60" s="482">
        <v>0</v>
      </c>
      <c r="Y60" s="485">
        <v>0</v>
      </c>
      <c r="Z60" s="476" t="s">
        <v>738</v>
      </c>
      <c r="AA60" s="477" t="s">
        <v>739</v>
      </c>
      <c r="AB60" s="482">
        <v>0</v>
      </c>
      <c r="AC60" s="482">
        <v>0</v>
      </c>
      <c r="AD60" s="485">
        <v>0</v>
      </c>
      <c r="AE60" s="476" t="s">
        <v>738</v>
      </c>
      <c r="AF60" s="477" t="s">
        <v>739</v>
      </c>
      <c r="AG60" s="482">
        <v>0</v>
      </c>
      <c r="AH60" s="482">
        <v>0</v>
      </c>
      <c r="AI60" s="485">
        <v>0</v>
      </c>
    </row>
    <row r="61" spans="1:35" s="365" customFormat="1" ht="24.6" x14ac:dyDescent="0.3">
      <c r="A61" s="476" t="s">
        <v>678</v>
      </c>
      <c r="B61" s="486" t="s">
        <v>740</v>
      </c>
      <c r="C61" s="482">
        <f t="shared" si="0"/>
        <v>0</v>
      </c>
      <c r="D61" s="482">
        <f t="shared" si="1"/>
        <v>0</v>
      </c>
      <c r="E61" s="483">
        <v>0</v>
      </c>
      <c r="F61" s="476" t="s">
        <v>678</v>
      </c>
      <c r="G61" s="486" t="s">
        <v>740</v>
      </c>
      <c r="H61" s="482">
        <v>0</v>
      </c>
      <c r="I61" s="482">
        <v>0</v>
      </c>
      <c r="J61" s="485">
        <v>0</v>
      </c>
      <c r="K61" s="476" t="s">
        <v>678</v>
      </c>
      <c r="L61" s="486" t="s">
        <v>740</v>
      </c>
      <c r="M61" s="482">
        <v>0</v>
      </c>
      <c r="N61" s="482">
        <v>0</v>
      </c>
      <c r="O61" s="485">
        <v>0</v>
      </c>
      <c r="P61" s="476" t="s">
        <v>678</v>
      </c>
      <c r="Q61" s="486" t="s">
        <v>740</v>
      </c>
      <c r="R61" s="482">
        <v>0</v>
      </c>
      <c r="S61" s="482">
        <v>0</v>
      </c>
      <c r="T61" s="485">
        <v>0</v>
      </c>
      <c r="U61" s="476" t="s">
        <v>678</v>
      </c>
      <c r="V61" s="486" t="s">
        <v>740</v>
      </c>
      <c r="W61" s="482">
        <v>0</v>
      </c>
      <c r="X61" s="482">
        <v>0</v>
      </c>
      <c r="Y61" s="485">
        <v>0</v>
      </c>
      <c r="Z61" s="476" t="s">
        <v>678</v>
      </c>
      <c r="AA61" s="486" t="s">
        <v>740</v>
      </c>
      <c r="AB61" s="482">
        <v>0</v>
      </c>
      <c r="AC61" s="482">
        <v>0</v>
      </c>
      <c r="AD61" s="485">
        <v>0</v>
      </c>
      <c r="AE61" s="476" t="s">
        <v>678</v>
      </c>
      <c r="AF61" s="486" t="s">
        <v>740</v>
      </c>
      <c r="AG61" s="482">
        <v>0</v>
      </c>
      <c r="AH61" s="482">
        <v>0</v>
      </c>
      <c r="AI61" s="485">
        <v>0</v>
      </c>
    </row>
    <row r="62" spans="1:35" s="365" customFormat="1" ht="27.6" x14ac:dyDescent="0.3">
      <c r="A62" s="476" t="s">
        <v>680</v>
      </c>
      <c r="B62" s="486" t="s">
        <v>741</v>
      </c>
      <c r="C62" s="482">
        <f t="shared" si="0"/>
        <v>0</v>
      </c>
      <c r="D62" s="482">
        <f t="shared" si="1"/>
        <v>0</v>
      </c>
      <c r="E62" s="483">
        <v>0</v>
      </c>
      <c r="F62" s="476" t="s">
        <v>680</v>
      </c>
      <c r="G62" s="486" t="s">
        <v>741</v>
      </c>
      <c r="H62" s="482">
        <v>0</v>
      </c>
      <c r="I62" s="482">
        <v>0</v>
      </c>
      <c r="J62" s="485">
        <v>0</v>
      </c>
      <c r="K62" s="476" t="s">
        <v>680</v>
      </c>
      <c r="L62" s="486" t="s">
        <v>741</v>
      </c>
      <c r="M62" s="482">
        <v>0</v>
      </c>
      <c r="N62" s="482">
        <v>0</v>
      </c>
      <c r="O62" s="485">
        <v>0</v>
      </c>
      <c r="P62" s="476" t="s">
        <v>680</v>
      </c>
      <c r="Q62" s="486" t="s">
        <v>741</v>
      </c>
      <c r="R62" s="482">
        <v>0</v>
      </c>
      <c r="S62" s="482">
        <v>0</v>
      </c>
      <c r="T62" s="485">
        <v>0</v>
      </c>
      <c r="U62" s="476" t="s">
        <v>680</v>
      </c>
      <c r="V62" s="486" t="s">
        <v>741</v>
      </c>
      <c r="W62" s="482">
        <v>0</v>
      </c>
      <c r="X62" s="482">
        <v>0</v>
      </c>
      <c r="Y62" s="485">
        <v>0</v>
      </c>
      <c r="Z62" s="476" t="s">
        <v>680</v>
      </c>
      <c r="AA62" s="486" t="s">
        <v>741</v>
      </c>
      <c r="AB62" s="482">
        <v>0</v>
      </c>
      <c r="AC62" s="482">
        <v>0</v>
      </c>
      <c r="AD62" s="485">
        <v>0</v>
      </c>
      <c r="AE62" s="476" t="s">
        <v>680</v>
      </c>
      <c r="AF62" s="486" t="s">
        <v>741</v>
      </c>
      <c r="AG62" s="482">
        <v>0</v>
      </c>
      <c r="AH62" s="482">
        <v>0</v>
      </c>
      <c r="AI62" s="485">
        <v>0</v>
      </c>
    </row>
    <row r="63" spans="1:35" s="365" customFormat="1" ht="27.6" x14ac:dyDescent="0.3">
      <c r="A63" s="476" t="s">
        <v>682</v>
      </c>
      <c r="B63" s="486" t="s">
        <v>742</v>
      </c>
      <c r="C63" s="482">
        <f t="shared" si="0"/>
        <v>0</v>
      </c>
      <c r="D63" s="482">
        <f t="shared" si="1"/>
        <v>0</v>
      </c>
      <c r="E63" s="483">
        <v>0</v>
      </c>
      <c r="F63" s="476" t="s">
        <v>682</v>
      </c>
      <c r="G63" s="486" t="s">
        <v>742</v>
      </c>
      <c r="H63" s="482">
        <v>0</v>
      </c>
      <c r="I63" s="482">
        <v>0</v>
      </c>
      <c r="J63" s="485">
        <v>0</v>
      </c>
      <c r="K63" s="476" t="s">
        <v>682</v>
      </c>
      <c r="L63" s="486" t="s">
        <v>742</v>
      </c>
      <c r="M63" s="482">
        <v>0</v>
      </c>
      <c r="N63" s="482">
        <v>0</v>
      </c>
      <c r="O63" s="485">
        <v>0</v>
      </c>
      <c r="P63" s="476" t="s">
        <v>682</v>
      </c>
      <c r="Q63" s="486" t="s">
        <v>742</v>
      </c>
      <c r="R63" s="482">
        <v>0</v>
      </c>
      <c r="S63" s="482">
        <v>0</v>
      </c>
      <c r="T63" s="485">
        <v>0</v>
      </c>
      <c r="U63" s="476" t="s">
        <v>682</v>
      </c>
      <c r="V63" s="486" t="s">
        <v>742</v>
      </c>
      <c r="W63" s="482">
        <v>0</v>
      </c>
      <c r="X63" s="482">
        <v>0</v>
      </c>
      <c r="Y63" s="485">
        <v>0</v>
      </c>
      <c r="Z63" s="476" t="s">
        <v>682</v>
      </c>
      <c r="AA63" s="486" t="s">
        <v>742</v>
      </c>
      <c r="AB63" s="482">
        <v>0</v>
      </c>
      <c r="AC63" s="482">
        <v>0</v>
      </c>
      <c r="AD63" s="485">
        <v>0</v>
      </c>
      <c r="AE63" s="476" t="s">
        <v>682</v>
      </c>
      <c r="AF63" s="486" t="s">
        <v>742</v>
      </c>
      <c r="AG63" s="482">
        <v>0</v>
      </c>
      <c r="AH63" s="482">
        <v>0</v>
      </c>
      <c r="AI63" s="485">
        <v>0</v>
      </c>
    </row>
    <row r="64" spans="1:35" s="365" customFormat="1" ht="24.6" x14ac:dyDescent="0.3">
      <c r="A64" s="476" t="s">
        <v>684</v>
      </c>
      <c r="B64" s="486" t="s">
        <v>743</v>
      </c>
      <c r="C64" s="482">
        <f t="shared" si="0"/>
        <v>0</v>
      </c>
      <c r="D64" s="482">
        <f t="shared" si="1"/>
        <v>0</v>
      </c>
      <c r="E64" s="483">
        <v>0</v>
      </c>
      <c r="F64" s="476" t="s">
        <v>684</v>
      </c>
      <c r="G64" s="486" t="s">
        <v>743</v>
      </c>
      <c r="H64" s="482">
        <v>0</v>
      </c>
      <c r="I64" s="482">
        <v>0</v>
      </c>
      <c r="J64" s="485">
        <v>0</v>
      </c>
      <c r="K64" s="476" t="s">
        <v>684</v>
      </c>
      <c r="L64" s="486" t="s">
        <v>743</v>
      </c>
      <c r="M64" s="482">
        <v>0</v>
      </c>
      <c r="N64" s="482">
        <v>0</v>
      </c>
      <c r="O64" s="485">
        <v>0</v>
      </c>
      <c r="P64" s="476" t="s">
        <v>684</v>
      </c>
      <c r="Q64" s="486" t="s">
        <v>743</v>
      </c>
      <c r="R64" s="482">
        <v>0</v>
      </c>
      <c r="S64" s="482">
        <v>0</v>
      </c>
      <c r="T64" s="485">
        <v>0</v>
      </c>
      <c r="U64" s="476" t="s">
        <v>684</v>
      </c>
      <c r="V64" s="486" t="s">
        <v>743</v>
      </c>
      <c r="W64" s="482">
        <v>0</v>
      </c>
      <c r="X64" s="482">
        <v>0</v>
      </c>
      <c r="Y64" s="485">
        <v>0</v>
      </c>
      <c r="Z64" s="476" t="s">
        <v>684</v>
      </c>
      <c r="AA64" s="486" t="s">
        <v>743</v>
      </c>
      <c r="AB64" s="482">
        <v>0</v>
      </c>
      <c r="AC64" s="482">
        <v>0</v>
      </c>
      <c r="AD64" s="485">
        <v>0</v>
      </c>
      <c r="AE64" s="476" t="s">
        <v>684</v>
      </c>
      <c r="AF64" s="486" t="s">
        <v>743</v>
      </c>
      <c r="AG64" s="482">
        <v>0</v>
      </c>
      <c r="AH64" s="482">
        <v>0</v>
      </c>
      <c r="AI64" s="485">
        <v>0</v>
      </c>
    </row>
    <row r="65" spans="1:35" s="365" customFormat="1" ht="27.6" x14ac:dyDescent="0.3">
      <c r="A65" s="476" t="s">
        <v>744</v>
      </c>
      <c r="B65" s="477" t="s">
        <v>745</v>
      </c>
      <c r="C65" s="482">
        <f t="shared" si="0"/>
        <v>0</v>
      </c>
      <c r="D65" s="482">
        <f t="shared" si="1"/>
        <v>0</v>
      </c>
      <c r="E65" s="483">
        <v>0</v>
      </c>
      <c r="F65" s="476" t="s">
        <v>744</v>
      </c>
      <c r="G65" s="477" t="s">
        <v>745</v>
      </c>
      <c r="H65" s="482">
        <v>0</v>
      </c>
      <c r="I65" s="482">
        <v>0</v>
      </c>
      <c r="J65" s="485">
        <v>0</v>
      </c>
      <c r="K65" s="476" t="s">
        <v>744</v>
      </c>
      <c r="L65" s="477" t="s">
        <v>745</v>
      </c>
      <c r="M65" s="482">
        <v>0</v>
      </c>
      <c r="N65" s="482">
        <v>0</v>
      </c>
      <c r="O65" s="485">
        <v>0</v>
      </c>
      <c r="P65" s="476" t="s">
        <v>744</v>
      </c>
      <c r="Q65" s="477" t="s">
        <v>745</v>
      </c>
      <c r="R65" s="482">
        <v>0</v>
      </c>
      <c r="S65" s="482">
        <v>0</v>
      </c>
      <c r="T65" s="485">
        <v>0</v>
      </c>
      <c r="U65" s="476" t="s">
        <v>744</v>
      </c>
      <c r="V65" s="477" t="s">
        <v>745</v>
      </c>
      <c r="W65" s="482">
        <v>0</v>
      </c>
      <c r="X65" s="482">
        <v>0</v>
      </c>
      <c r="Y65" s="485">
        <v>0</v>
      </c>
      <c r="Z65" s="476" t="s">
        <v>744</v>
      </c>
      <c r="AA65" s="477" t="s">
        <v>745</v>
      </c>
      <c r="AB65" s="482">
        <v>0</v>
      </c>
      <c r="AC65" s="482">
        <v>0</v>
      </c>
      <c r="AD65" s="485">
        <v>0</v>
      </c>
      <c r="AE65" s="476" t="s">
        <v>744</v>
      </c>
      <c r="AF65" s="477" t="s">
        <v>745</v>
      </c>
      <c r="AG65" s="482">
        <v>0</v>
      </c>
      <c r="AH65" s="482">
        <v>0</v>
      </c>
      <c r="AI65" s="485">
        <v>0</v>
      </c>
    </row>
    <row r="66" spans="1:35" s="365" customFormat="1" ht="24.6" x14ac:dyDescent="0.3">
      <c r="A66" s="476" t="s">
        <v>678</v>
      </c>
      <c r="B66" s="486" t="s">
        <v>746</v>
      </c>
      <c r="C66" s="482">
        <f t="shared" si="0"/>
        <v>0</v>
      </c>
      <c r="D66" s="482">
        <f t="shared" si="1"/>
        <v>0</v>
      </c>
      <c r="E66" s="483">
        <v>0</v>
      </c>
      <c r="F66" s="476" t="s">
        <v>678</v>
      </c>
      <c r="G66" s="486" t="s">
        <v>746</v>
      </c>
      <c r="H66" s="482">
        <v>0</v>
      </c>
      <c r="I66" s="482">
        <v>0</v>
      </c>
      <c r="J66" s="485">
        <v>0</v>
      </c>
      <c r="K66" s="476" t="s">
        <v>678</v>
      </c>
      <c r="L66" s="486" t="s">
        <v>746</v>
      </c>
      <c r="M66" s="482">
        <v>0</v>
      </c>
      <c r="N66" s="482">
        <v>0</v>
      </c>
      <c r="O66" s="485">
        <v>0</v>
      </c>
      <c r="P66" s="476" t="s">
        <v>678</v>
      </c>
      <c r="Q66" s="486" t="s">
        <v>746</v>
      </c>
      <c r="R66" s="482">
        <v>0</v>
      </c>
      <c r="S66" s="482">
        <v>0</v>
      </c>
      <c r="T66" s="485">
        <v>0</v>
      </c>
      <c r="U66" s="476" t="s">
        <v>678</v>
      </c>
      <c r="V66" s="486" t="s">
        <v>746</v>
      </c>
      <c r="W66" s="482">
        <v>0</v>
      </c>
      <c r="X66" s="482">
        <v>0</v>
      </c>
      <c r="Y66" s="485">
        <v>0</v>
      </c>
      <c r="Z66" s="476" t="s">
        <v>678</v>
      </c>
      <c r="AA66" s="486" t="s">
        <v>746</v>
      </c>
      <c r="AB66" s="482">
        <v>0</v>
      </c>
      <c r="AC66" s="482">
        <v>0</v>
      </c>
      <c r="AD66" s="485">
        <v>0</v>
      </c>
      <c r="AE66" s="476" t="s">
        <v>678</v>
      </c>
      <c r="AF66" s="486" t="s">
        <v>746</v>
      </c>
      <c r="AG66" s="482">
        <v>0</v>
      </c>
      <c r="AH66" s="482">
        <v>0</v>
      </c>
      <c r="AI66" s="485">
        <v>0</v>
      </c>
    </row>
    <row r="67" spans="1:35" s="365" customFormat="1" ht="27.6" x14ac:dyDescent="0.3">
      <c r="A67" s="476" t="s">
        <v>680</v>
      </c>
      <c r="B67" s="486" t="s">
        <v>747</v>
      </c>
      <c r="C67" s="482">
        <f t="shared" si="0"/>
        <v>0</v>
      </c>
      <c r="D67" s="482">
        <f t="shared" si="1"/>
        <v>0</v>
      </c>
      <c r="E67" s="483">
        <v>0</v>
      </c>
      <c r="F67" s="476" t="s">
        <v>680</v>
      </c>
      <c r="G67" s="486" t="s">
        <v>747</v>
      </c>
      <c r="H67" s="482">
        <v>0</v>
      </c>
      <c r="I67" s="482">
        <v>0</v>
      </c>
      <c r="J67" s="485">
        <v>0</v>
      </c>
      <c r="K67" s="476" t="s">
        <v>680</v>
      </c>
      <c r="L67" s="486" t="s">
        <v>747</v>
      </c>
      <c r="M67" s="482">
        <v>0</v>
      </c>
      <c r="N67" s="482">
        <v>0</v>
      </c>
      <c r="O67" s="485">
        <v>0</v>
      </c>
      <c r="P67" s="476" t="s">
        <v>680</v>
      </c>
      <c r="Q67" s="486" t="s">
        <v>747</v>
      </c>
      <c r="R67" s="482">
        <v>0</v>
      </c>
      <c r="S67" s="482">
        <v>0</v>
      </c>
      <c r="T67" s="485">
        <v>0</v>
      </c>
      <c r="U67" s="476" t="s">
        <v>680</v>
      </c>
      <c r="V67" s="486" t="s">
        <v>747</v>
      </c>
      <c r="W67" s="482">
        <v>0</v>
      </c>
      <c r="X67" s="482">
        <v>0</v>
      </c>
      <c r="Y67" s="485">
        <v>0</v>
      </c>
      <c r="Z67" s="476" t="s">
        <v>680</v>
      </c>
      <c r="AA67" s="486" t="s">
        <v>747</v>
      </c>
      <c r="AB67" s="482">
        <v>0</v>
      </c>
      <c r="AC67" s="482">
        <v>0</v>
      </c>
      <c r="AD67" s="485">
        <v>0</v>
      </c>
      <c r="AE67" s="476" t="s">
        <v>680</v>
      </c>
      <c r="AF67" s="486" t="s">
        <v>747</v>
      </c>
      <c r="AG67" s="482">
        <v>0</v>
      </c>
      <c r="AH67" s="482">
        <v>0</v>
      </c>
      <c r="AI67" s="485">
        <v>0</v>
      </c>
    </row>
    <row r="68" spans="1:35" s="365" customFormat="1" ht="27.6" x14ac:dyDescent="0.3">
      <c r="A68" s="476" t="s">
        <v>682</v>
      </c>
      <c r="B68" s="486" t="s">
        <v>748</v>
      </c>
      <c r="C68" s="482">
        <f t="shared" si="0"/>
        <v>0</v>
      </c>
      <c r="D68" s="482">
        <f t="shared" si="1"/>
        <v>0</v>
      </c>
      <c r="E68" s="483">
        <v>0</v>
      </c>
      <c r="F68" s="476" t="s">
        <v>682</v>
      </c>
      <c r="G68" s="486" t="s">
        <v>748</v>
      </c>
      <c r="H68" s="482">
        <v>0</v>
      </c>
      <c r="I68" s="482">
        <v>0</v>
      </c>
      <c r="J68" s="485">
        <v>0</v>
      </c>
      <c r="K68" s="476" t="s">
        <v>682</v>
      </c>
      <c r="L68" s="486" t="s">
        <v>748</v>
      </c>
      <c r="M68" s="482">
        <v>0</v>
      </c>
      <c r="N68" s="482">
        <v>0</v>
      </c>
      <c r="O68" s="485">
        <v>0</v>
      </c>
      <c r="P68" s="476" t="s">
        <v>682</v>
      </c>
      <c r="Q68" s="486" t="s">
        <v>748</v>
      </c>
      <c r="R68" s="482">
        <v>0</v>
      </c>
      <c r="S68" s="482">
        <v>0</v>
      </c>
      <c r="T68" s="485">
        <v>0</v>
      </c>
      <c r="U68" s="476" t="s">
        <v>682</v>
      </c>
      <c r="V68" s="486" t="s">
        <v>748</v>
      </c>
      <c r="W68" s="482">
        <v>0</v>
      </c>
      <c r="X68" s="482">
        <v>0</v>
      </c>
      <c r="Y68" s="485">
        <v>0</v>
      </c>
      <c r="Z68" s="476" t="s">
        <v>682</v>
      </c>
      <c r="AA68" s="486" t="s">
        <v>748</v>
      </c>
      <c r="AB68" s="482">
        <v>0</v>
      </c>
      <c r="AC68" s="482">
        <v>0</v>
      </c>
      <c r="AD68" s="485">
        <v>0</v>
      </c>
      <c r="AE68" s="476" t="s">
        <v>682</v>
      </c>
      <c r="AF68" s="486" t="s">
        <v>748</v>
      </c>
      <c r="AG68" s="482">
        <v>0</v>
      </c>
      <c r="AH68" s="482">
        <v>0</v>
      </c>
      <c r="AI68" s="485">
        <v>0</v>
      </c>
    </row>
    <row r="69" spans="1:35" s="365" customFormat="1" ht="24.6" x14ac:dyDescent="0.3">
      <c r="A69" s="476" t="s">
        <v>684</v>
      </c>
      <c r="B69" s="486" t="s">
        <v>749</v>
      </c>
      <c r="C69" s="482">
        <f t="shared" si="0"/>
        <v>0</v>
      </c>
      <c r="D69" s="482">
        <f t="shared" si="1"/>
        <v>0</v>
      </c>
      <c r="E69" s="483">
        <v>0</v>
      </c>
      <c r="F69" s="476" t="s">
        <v>684</v>
      </c>
      <c r="G69" s="486" t="s">
        <v>749</v>
      </c>
      <c r="H69" s="482">
        <v>0</v>
      </c>
      <c r="I69" s="482">
        <v>0</v>
      </c>
      <c r="J69" s="485">
        <v>0</v>
      </c>
      <c r="K69" s="476" t="s">
        <v>684</v>
      </c>
      <c r="L69" s="486" t="s">
        <v>749</v>
      </c>
      <c r="M69" s="482">
        <v>0</v>
      </c>
      <c r="N69" s="482">
        <v>0</v>
      </c>
      <c r="O69" s="485">
        <v>0</v>
      </c>
      <c r="P69" s="476" t="s">
        <v>684</v>
      </c>
      <c r="Q69" s="486" t="s">
        <v>749</v>
      </c>
      <c r="R69" s="482">
        <v>0</v>
      </c>
      <c r="S69" s="482">
        <v>0</v>
      </c>
      <c r="T69" s="485">
        <v>0</v>
      </c>
      <c r="U69" s="476" t="s">
        <v>684</v>
      </c>
      <c r="V69" s="486" t="s">
        <v>749</v>
      </c>
      <c r="W69" s="482">
        <v>0</v>
      </c>
      <c r="X69" s="482">
        <v>0</v>
      </c>
      <c r="Y69" s="485">
        <v>0</v>
      </c>
      <c r="Z69" s="476" t="s">
        <v>684</v>
      </c>
      <c r="AA69" s="486" t="s">
        <v>749</v>
      </c>
      <c r="AB69" s="482">
        <v>0</v>
      </c>
      <c r="AC69" s="482">
        <v>0</v>
      </c>
      <c r="AD69" s="485">
        <v>0</v>
      </c>
      <c r="AE69" s="476" t="s">
        <v>684</v>
      </c>
      <c r="AF69" s="486" t="s">
        <v>749</v>
      </c>
      <c r="AG69" s="482">
        <v>0</v>
      </c>
      <c r="AH69" s="482">
        <v>0</v>
      </c>
      <c r="AI69" s="485">
        <v>0</v>
      </c>
    </row>
    <row r="70" spans="1:35" s="365" customFormat="1" ht="41.4" x14ac:dyDescent="0.3">
      <c r="A70" s="476" t="s">
        <v>750</v>
      </c>
      <c r="B70" s="477" t="s">
        <v>751</v>
      </c>
      <c r="C70" s="482">
        <f t="shared" si="0"/>
        <v>836000</v>
      </c>
      <c r="D70" s="482">
        <f t="shared" si="1"/>
        <v>836000</v>
      </c>
      <c r="E70" s="483">
        <f t="shared" si="2"/>
        <v>1</v>
      </c>
      <c r="F70" s="476" t="s">
        <v>750</v>
      </c>
      <c r="G70" s="477" t="s">
        <v>751</v>
      </c>
      <c r="H70" s="482">
        <v>836000</v>
      </c>
      <c r="I70" s="482">
        <v>836000</v>
      </c>
      <c r="J70" s="485">
        <v>100</v>
      </c>
      <c r="K70" s="476" t="s">
        <v>750</v>
      </c>
      <c r="L70" s="477" t="s">
        <v>751</v>
      </c>
      <c r="M70" s="482">
        <v>0</v>
      </c>
      <c r="N70" s="482">
        <v>0</v>
      </c>
      <c r="O70" s="485">
        <v>0</v>
      </c>
      <c r="P70" s="476" t="s">
        <v>750</v>
      </c>
      <c r="Q70" s="477" t="s">
        <v>751</v>
      </c>
      <c r="R70" s="482">
        <v>0</v>
      </c>
      <c r="S70" s="482">
        <v>0</v>
      </c>
      <c r="T70" s="485">
        <v>0</v>
      </c>
      <c r="U70" s="476" t="s">
        <v>750</v>
      </c>
      <c r="V70" s="477" t="s">
        <v>751</v>
      </c>
      <c r="W70" s="482">
        <v>0</v>
      </c>
      <c r="X70" s="482">
        <v>0</v>
      </c>
      <c r="Y70" s="485">
        <v>0</v>
      </c>
      <c r="Z70" s="476" t="s">
        <v>750</v>
      </c>
      <c r="AA70" s="477" t="s">
        <v>751</v>
      </c>
      <c r="AB70" s="482">
        <v>0</v>
      </c>
      <c r="AC70" s="482">
        <v>0</v>
      </c>
      <c r="AD70" s="485">
        <v>0</v>
      </c>
      <c r="AE70" s="476" t="s">
        <v>750</v>
      </c>
      <c r="AF70" s="477" t="s">
        <v>751</v>
      </c>
      <c r="AG70" s="482">
        <v>0</v>
      </c>
      <c r="AH70" s="482">
        <v>0</v>
      </c>
      <c r="AI70" s="485">
        <v>0</v>
      </c>
    </row>
    <row r="71" spans="1:35" s="365" customFormat="1" ht="27.6" x14ac:dyDescent="0.3">
      <c r="A71" s="476" t="s">
        <v>752</v>
      </c>
      <c r="B71" s="477" t="s">
        <v>753</v>
      </c>
      <c r="C71" s="482">
        <f t="shared" si="0"/>
        <v>836000</v>
      </c>
      <c r="D71" s="482">
        <f t="shared" si="1"/>
        <v>836000</v>
      </c>
      <c r="E71" s="483">
        <f t="shared" si="2"/>
        <v>1</v>
      </c>
      <c r="F71" s="476" t="s">
        <v>752</v>
      </c>
      <c r="G71" s="477" t="s">
        <v>753</v>
      </c>
      <c r="H71" s="482">
        <v>836000</v>
      </c>
      <c r="I71" s="482">
        <v>836000</v>
      </c>
      <c r="J71" s="485">
        <v>100</v>
      </c>
      <c r="K71" s="476" t="s">
        <v>752</v>
      </c>
      <c r="L71" s="477" t="s">
        <v>753</v>
      </c>
      <c r="M71" s="482">
        <v>0</v>
      </c>
      <c r="N71" s="482">
        <v>0</v>
      </c>
      <c r="O71" s="485">
        <v>0</v>
      </c>
      <c r="P71" s="476" t="s">
        <v>752</v>
      </c>
      <c r="Q71" s="477" t="s">
        <v>753</v>
      </c>
      <c r="R71" s="482">
        <v>0</v>
      </c>
      <c r="S71" s="482">
        <v>0</v>
      </c>
      <c r="T71" s="485">
        <v>0</v>
      </c>
      <c r="U71" s="476" t="s">
        <v>752</v>
      </c>
      <c r="V71" s="477" t="s">
        <v>753</v>
      </c>
      <c r="W71" s="482">
        <v>0</v>
      </c>
      <c r="X71" s="482">
        <v>0</v>
      </c>
      <c r="Y71" s="485">
        <v>0</v>
      </c>
      <c r="Z71" s="476" t="s">
        <v>752</v>
      </c>
      <c r="AA71" s="477" t="s">
        <v>753</v>
      </c>
      <c r="AB71" s="482">
        <v>0</v>
      </c>
      <c r="AC71" s="482">
        <v>0</v>
      </c>
      <c r="AD71" s="485">
        <v>0</v>
      </c>
      <c r="AE71" s="476" t="s">
        <v>752</v>
      </c>
      <c r="AF71" s="477" t="s">
        <v>753</v>
      </c>
      <c r="AG71" s="482">
        <v>0</v>
      </c>
      <c r="AH71" s="482">
        <v>0</v>
      </c>
      <c r="AI71" s="485">
        <v>0</v>
      </c>
    </row>
    <row r="72" spans="1:35" s="365" customFormat="1" ht="24.6" x14ac:dyDescent="0.3">
      <c r="A72" s="476" t="s">
        <v>678</v>
      </c>
      <c r="B72" s="477" t="s">
        <v>754</v>
      </c>
      <c r="C72" s="482">
        <f t="shared" si="0"/>
        <v>0</v>
      </c>
      <c r="D72" s="482">
        <f t="shared" si="1"/>
        <v>0</v>
      </c>
      <c r="E72" s="483">
        <v>0</v>
      </c>
      <c r="F72" s="476" t="s">
        <v>678</v>
      </c>
      <c r="G72" s="477" t="s">
        <v>754</v>
      </c>
      <c r="H72" s="482">
        <v>0</v>
      </c>
      <c r="I72" s="482">
        <v>0</v>
      </c>
      <c r="J72" s="485">
        <v>0</v>
      </c>
      <c r="K72" s="476" t="s">
        <v>678</v>
      </c>
      <c r="L72" s="477" t="s">
        <v>754</v>
      </c>
      <c r="M72" s="482">
        <v>0</v>
      </c>
      <c r="N72" s="482">
        <v>0</v>
      </c>
      <c r="O72" s="485">
        <v>0</v>
      </c>
      <c r="P72" s="476" t="s">
        <v>678</v>
      </c>
      <c r="Q72" s="477" t="s">
        <v>754</v>
      </c>
      <c r="R72" s="482">
        <v>0</v>
      </c>
      <c r="S72" s="482">
        <v>0</v>
      </c>
      <c r="T72" s="485">
        <v>0</v>
      </c>
      <c r="U72" s="476" t="s">
        <v>678</v>
      </c>
      <c r="V72" s="477" t="s">
        <v>754</v>
      </c>
      <c r="W72" s="482">
        <v>0</v>
      </c>
      <c r="X72" s="482">
        <v>0</v>
      </c>
      <c r="Y72" s="485">
        <v>0</v>
      </c>
      <c r="Z72" s="476" t="s">
        <v>678</v>
      </c>
      <c r="AA72" s="477" t="s">
        <v>754</v>
      </c>
      <c r="AB72" s="482">
        <v>0</v>
      </c>
      <c r="AC72" s="482">
        <v>0</v>
      </c>
      <c r="AD72" s="485">
        <v>0</v>
      </c>
      <c r="AE72" s="476" t="s">
        <v>678</v>
      </c>
      <c r="AF72" s="477" t="s">
        <v>754</v>
      </c>
      <c r="AG72" s="482">
        <v>0</v>
      </c>
      <c r="AH72" s="482">
        <v>0</v>
      </c>
      <c r="AI72" s="485">
        <v>0</v>
      </c>
    </row>
    <row r="73" spans="1:35" s="365" customFormat="1" ht="27.6" x14ac:dyDescent="0.3">
      <c r="A73" s="476" t="s">
        <v>680</v>
      </c>
      <c r="B73" s="477" t="s">
        <v>755</v>
      </c>
      <c r="C73" s="482">
        <f t="shared" si="0"/>
        <v>0</v>
      </c>
      <c r="D73" s="482">
        <f t="shared" si="1"/>
        <v>0</v>
      </c>
      <c r="E73" s="483">
        <v>0</v>
      </c>
      <c r="F73" s="476" t="s">
        <v>680</v>
      </c>
      <c r="G73" s="477" t="s">
        <v>755</v>
      </c>
      <c r="H73" s="482">
        <v>0</v>
      </c>
      <c r="I73" s="482">
        <v>0</v>
      </c>
      <c r="J73" s="485">
        <v>0</v>
      </c>
      <c r="K73" s="476" t="s">
        <v>680</v>
      </c>
      <c r="L73" s="477" t="s">
        <v>755</v>
      </c>
      <c r="M73" s="482">
        <v>0</v>
      </c>
      <c r="N73" s="482">
        <v>0</v>
      </c>
      <c r="O73" s="485">
        <v>0</v>
      </c>
      <c r="P73" s="476" t="s">
        <v>680</v>
      </c>
      <c r="Q73" s="477" t="s">
        <v>755</v>
      </c>
      <c r="R73" s="482">
        <v>0</v>
      </c>
      <c r="S73" s="482">
        <v>0</v>
      </c>
      <c r="T73" s="485">
        <v>0</v>
      </c>
      <c r="U73" s="476" t="s">
        <v>680</v>
      </c>
      <c r="V73" s="477" t="s">
        <v>755</v>
      </c>
      <c r="W73" s="482">
        <v>0</v>
      </c>
      <c r="X73" s="482">
        <v>0</v>
      </c>
      <c r="Y73" s="485">
        <v>0</v>
      </c>
      <c r="Z73" s="476" t="s">
        <v>680</v>
      </c>
      <c r="AA73" s="477" t="s">
        <v>755</v>
      </c>
      <c r="AB73" s="482">
        <v>0</v>
      </c>
      <c r="AC73" s="482">
        <v>0</v>
      </c>
      <c r="AD73" s="485">
        <v>0</v>
      </c>
      <c r="AE73" s="476" t="s">
        <v>680</v>
      </c>
      <c r="AF73" s="477" t="s">
        <v>755</v>
      </c>
      <c r="AG73" s="482">
        <v>0</v>
      </c>
      <c r="AH73" s="482">
        <v>0</v>
      </c>
      <c r="AI73" s="485">
        <v>0</v>
      </c>
    </row>
    <row r="74" spans="1:35" s="365" customFormat="1" ht="27.6" x14ac:dyDescent="0.3">
      <c r="A74" s="476" t="s">
        <v>682</v>
      </c>
      <c r="B74" s="477" t="s">
        <v>756</v>
      </c>
      <c r="C74" s="482">
        <f t="shared" si="0"/>
        <v>0</v>
      </c>
      <c r="D74" s="482">
        <f t="shared" si="1"/>
        <v>0</v>
      </c>
      <c r="E74" s="483">
        <v>0</v>
      </c>
      <c r="F74" s="476" t="s">
        <v>682</v>
      </c>
      <c r="G74" s="477" t="s">
        <v>756</v>
      </c>
      <c r="H74" s="482">
        <v>0</v>
      </c>
      <c r="I74" s="482">
        <v>0</v>
      </c>
      <c r="J74" s="485">
        <v>0</v>
      </c>
      <c r="K74" s="476" t="s">
        <v>682</v>
      </c>
      <c r="L74" s="477" t="s">
        <v>756</v>
      </c>
      <c r="M74" s="482">
        <v>0</v>
      </c>
      <c r="N74" s="482">
        <v>0</v>
      </c>
      <c r="O74" s="485">
        <v>0</v>
      </c>
      <c r="P74" s="476" t="s">
        <v>682</v>
      </c>
      <c r="Q74" s="477" t="s">
        <v>756</v>
      </c>
      <c r="R74" s="482">
        <v>0</v>
      </c>
      <c r="S74" s="482">
        <v>0</v>
      </c>
      <c r="T74" s="485">
        <v>0</v>
      </c>
      <c r="U74" s="476" t="s">
        <v>682</v>
      </c>
      <c r="V74" s="477" t="s">
        <v>756</v>
      </c>
      <c r="W74" s="482">
        <v>0</v>
      </c>
      <c r="X74" s="482">
        <v>0</v>
      </c>
      <c r="Y74" s="485">
        <v>0</v>
      </c>
      <c r="Z74" s="476" t="s">
        <v>682</v>
      </c>
      <c r="AA74" s="477" t="s">
        <v>756</v>
      </c>
      <c r="AB74" s="482">
        <v>0</v>
      </c>
      <c r="AC74" s="482">
        <v>0</v>
      </c>
      <c r="AD74" s="485">
        <v>0</v>
      </c>
      <c r="AE74" s="476" t="s">
        <v>682</v>
      </c>
      <c r="AF74" s="477" t="s">
        <v>756</v>
      </c>
      <c r="AG74" s="482">
        <v>0</v>
      </c>
      <c r="AH74" s="482">
        <v>0</v>
      </c>
      <c r="AI74" s="485">
        <v>0</v>
      </c>
    </row>
    <row r="75" spans="1:35" s="365" customFormat="1" ht="24.6" x14ac:dyDescent="0.3">
      <c r="A75" s="476" t="s">
        <v>684</v>
      </c>
      <c r="B75" s="477" t="s">
        <v>757</v>
      </c>
      <c r="C75" s="482">
        <f t="shared" si="0"/>
        <v>836000</v>
      </c>
      <c r="D75" s="482">
        <f t="shared" si="1"/>
        <v>836000</v>
      </c>
      <c r="E75" s="483">
        <f t="shared" si="2"/>
        <v>1</v>
      </c>
      <c r="F75" s="476" t="s">
        <v>684</v>
      </c>
      <c r="G75" s="477" t="s">
        <v>757</v>
      </c>
      <c r="H75" s="482">
        <v>836000</v>
      </c>
      <c r="I75" s="482">
        <v>836000</v>
      </c>
      <c r="J75" s="485">
        <v>100</v>
      </c>
      <c r="K75" s="476" t="s">
        <v>684</v>
      </c>
      <c r="L75" s="477" t="s">
        <v>757</v>
      </c>
      <c r="M75" s="482">
        <v>0</v>
      </c>
      <c r="N75" s="482">
        <v>0</v>
      </c>
      <c r="O75" s="485">
        <v>0</v>
      </c>
      <c r="P75" s="476" t="s">
        <v>684</v>
      </c>
      <c r="Q75" s="477" t="s">
        <v>757</v>
      </c>
      <c r="R75" s="482">
        <v>0</v>
      </c>
      <c r="S75" s="482">
        <v>0</v>
      </c>
      <c r="T75" s="485">
        <v>0</v>
      </c>
      <c r="U75" s="476" t="s">
        <v>684</v>
      </c>
      <c r="V75" s="477" t="s">
        <v>757</v>
      </c>
      <c r="W75" s="482">
        <v>0</v>
      </c>
      <c r="X75" s="482">
        <v>0</v>
      </c>
      <c r="Y75" s="485">
        <v>0</v>
      </c>
      <c r="Z75" s="476" t="s">
        <v>684</v>
      </c>
      <c r="AA75" s="477" t="s">
        <v>757</v>
      </c>
      <c r="AB75" s="482">
        <v>0</v>
      </c>
      <c r="AC75" s="482">
        <v>0</v>
      </c>
      <c r="AD75" s="485">
        <v>0</v>
      </c>
      <c r="AE75" s="476" t="s">
        <v>684</v>
      </c>
      <c r="AF75" s="477" t="s">
        <v>757</v>
      </c>
      <c r="AG75" s="482">
        <v>0</v>
      </c>
      <c r="AH75" s="482">
        <v>0</v>
      </c>
      <c r="AI75" s="485">
        <v>0</v>
      </c>
    </row>
    <row r="76" spans="1:35" s="365" customFormat="1" ht="27.6" x14ac:dyDescent="0.3">
      <c r="A76" s="476" t="s">
        <v>758</v>
      </c>
      <c r="B76" s="477" t="s">
        <v>759</v>
      </c>
      <c r="C76" s="482">
        <f t="shared" ref="C76:C121" si="3">M76+R76+H76+W76</f>
        <v>0</v>
      </c>
      <c r="D76" s="482">
        <f t="shared" ref="D76:D121" si="4">N76+S76+I76+X76</f>
        <v>0</v>
      </c>
      <c r="E76" s="483">
        <v>0</v>
      </c>
      <c r="F76" s="476" t="s">
        <v>758</v>
      </c>
      <c r="G76" s="477" t="s">
        <v>759</v>
      </c>
      <c r="H76" s="482">
        <v>0</v>
      </c>
      <c r="I76" s="482">
        <v>0</v>
      </c>
      <c r="J76" s="485">
        <v>0</v>
      </c>
      <c r="K76" s="476" t="s">
        <v>758</v>
      </c>
      <c r="L76" s="477" t="s">
        <v>759</v>
      </c>
      <c r="M76" s="482">
        <v>0</v>
      </c>
      <c r="N76" s="482">
        <v>0</v>
      </c>
      <c r="O76" s="485">
        <v>0</v>
      </c>
      <c r="P76" s="476" t="s">
        <v>758</v>
      </c>
      <c r="Q76" s="477" t="s">
        <v>759</v>
      </c>
      <c r="R76" s="482">
        <v>0</v>
      </c>
      <c r="S76" s="482">
        <v>0</v>
      </c>
      <c r="T76" s="485">
        <v>0</v>
      </c>
      <c r="U76" s="476" t="s">
        <v>758</v>
      </c>
      <c r="V76" s="477" t="s">
        <v>759</v>
      </c>
      <c r="W76" s="482">
        <v>0</v>
      </c>
      <c r="X76" s="482">
        <v>0</v>
      </c>
      <c r="Y76" s="485">
        <v>0</v>
      </c>
      <c r="Z76" s="476" t="s">
        <v>758</v>
      </c>
      <c r="AA76" s="477" t="s">
        <v>759</v>
      </c>
      <c r="AB76" s="482">
        <v>0</v>
      </c>
      <c r="AC76" s="482">
        <v>0</v>
      </c>
      <c r="AD76" s="485">
        <v>0</v>
      </c>
      <c r="AE76" s="476" t="s">
        <v>758</v>
      </c>
      <c r="AF76" s="477" t="s">
        <v>759</v>
      </c>
      <c r="AG76" s="482">
        <v>0</v>
      </c>
      <c r="AH76" s="482">
        <v>0</v>
      </c>
      <c r="AI76" s="485">
        <v>0</v>
      </c>
    </row>
    <row r="77" spans="1:35" s="365" customFormat="1" ht="24.6" x14ac:dyDescent="0.3">
      <c r="A77" s="476" t="s">
        <v>678</v>
      </c>
      <c r="B77" s="477" t="s">
        <v>760</v>
      </c>
      <c r="C77" s="482">
        <f t="shared" si="3"/>
        <v>0</v>
      </c>
      <c r="D77" s="482">
        <f t="shared" si="4"/>
        <v>0</v>
      </c>
      <c r="E77" s="483">
        <v>0</v>
      </c>
      <c r="F77" s="476" t="s">
        <v>678</v>
      </c>
      <c r="G77" s="477" t="s">
        <v>760</v>
      </c>
      <c r="H77" s="482">
        <v>0</v>
      </c>
      <c r="I77" s="482">
        <v>0</v>
      </c>
      <c r="J77" s="485">
        <v>0</v>
      </c>
      <c r="K77" s="476" t="s">
        <v>678</v>
      </c>
      <c r="L77" s="477" t="s">
        <v>760</v>
      </c>
      <c r="M77" s="482">
        <v>0</v>
      </c>
      <c r="N77" s="482">
        <v>0</v>
      </c>
      <c r="O77" s="485">
        <v>0</v>
      </c>
      <c r="P77" s="476" t="s">
        <v>678</v>
      </c>
      <c r="Q77" s="477" t="s">
        <v>760</v>
      </c>
      <c r="R77" s="482">
        <v>0</v>
      </c>
      <c r="S77" s="482">
        <v>0</v>
      </c>
      <c r="T77" s="485">
        <v>0</v>
      </c>
      <c r="U77" s="476" t="s">
        <v>678</v>
      </c>
      <c r="V77" s="477" t="s">
        <v>760</v>
      </c>
      <c r="W77" s="482">
        <v>0</v>
      </c>
      <c r="X77" s="482">
        <v>0</v>
      </c>
      <c r="Y77" s="485">
        <v>0</v>
      </c>
      <c r="Z77" s="476" t="s">
        <v>678</v>
      </c>
      <c r="AA77" s="477" t="s">
        <v>760</v>
      </c>
      <c r="AB77" s="482">
        <v>0</v>
      </c>
      <c r="AC77" s="482">
        <v>0</v>
      </c>
      <c r="AD77" s="485">
        <v>0</v>
      </c>
      <c r="AE77" s="476" t="s">
        <v>678</v>
      </c>
      <c r="AF77" s="477" t="s">
        <v>760</v>
      </c>
      <c r="AG77" s="482">
        <v>0</v>
      </c>
      <c r="AH77" s="482">
        <v>0</v>
      </c>
      <c r="AI77" s="485">
        <v>0</v>
      </c>
    </row>
    <row r="78" spans="1:35" s="365" customFormat="1" ht="27.6" x14ac:dyDescent="0.3">
      <c r="A78" s="476" t="s">
        <v>680</v>
      </c>
      <c r="B78" s="477" t="s">
        <v>761</v>
      </c>
      <c r="C78" s="482">
        <f t="shared" si="3"/>
        <v>0</v>
      </c>
      <c r="D78" s="482">
        <f t="shared" si="4"/>
        <v>0</v>
      </c>
      <c r="E78" s="483">
        <v>0</v>
      </c>
      <c r="F78" s="476" t="s">
        <v>680</v>
      </c>
      <c r="G78" s="477" t="s">
        <v>761</v>
      </c>
      <c r="H78" s="482">
        <v>0</v>
      </c>
      <c r="I78" s="482">
        <v>0</v>
      </c>
      <c r="J78" s="485">
        <v>0</v>
      </c>
      <c r="K78" s="476" t="s">
        <v>680</v>
      </c>
      <c r="L78" s="477" t="s">
        <v>761</v>
      </c>
      <c r="M78" s="482">
        <v>0</v>
      </c>
      <c r="N78" s="482">
        <v>0</v>
      </c>
      <c r="O78" s="485">
        <v>0</v>
      </c>
      <c r="P78" s="476" t="s">
        <v>680</v>
      </c>
      <c r="Q78" s="477" t="s">
        <v>761</v>
      </c>
      <c r="R78" s="482">
        <v>0</v>
      </c>
      <c r="S78" s="482">
        <v>0</v>
      </c>
      <c r="T78" s="485">
        <v>0</v>
      </c>
      <c r="U78" s="476" t="s">
        <v>680</v>
      </c>
      <c r="V78" s="477" t="s">
        <v>761</v>
      </c>
      <c r="W78" s="482">
        <v>0</v>
      </c>
      <c r="X78" s="482">
        <v>0</v>
      </c>
      <c r="Y78" s="485">
        <v>0</v>
      </c>
      <c r="Z78" s="476" t="s">
        <v>680</v>
      </c>
      <c r="AA78" s="477" t="s">
        <v>761</v>
      </c>
      <c r="AB78" s="482">
        <v>0</v>
      </c>
      <c r="AC78" s="482">
        <v>0</v>
      </c>
      <c r="AD78" s="485">
        <v>0</v>
      </c>
      <c r="AE78" s="476" t="s">
        <v>680</v>
      </c>
      <c r="AF78" s="477" t="s">
        <v>761</v>
      </c>
      <c r="AG78" s="482">
        <v>0</v>
      </c>
      <c r="AH78" s="482">
        <v>0</v>
      </c>
      <c r="AI78" s="485">
        <v>0</v>
      </c>
    </row>
    <row r="79" spans="1:35" s="365" customFormat="1" ht="27.6" x14ac:dyDescent="0.3">
      <c r="A79" s="476" t="s">
        <v>682</v>
      </c>
      <c r="B79" s="477" t="s">
        <v>762</v>
      </c>
      <c r="C79" s="482">
        <f t="shared" si="3"/>
        <v>0</v>
      </c>
      <c r="D79" s="482">
        <f t="shared" si="4"/>
        <v>0</v>
      </c>
      <c r="E79" s="483">
        <v>0</v>
      </c>
      <c r="F79" s="476" t="s">
        <v>682</v>
      </c>
      <c r="G79" s="477" t="s">
        <v>762</v>
      </c>
      <c r="H79" s="482">
        <v>0</v>
      </c>
      <c r="I79" s="482">
        <v>0</v>
      </c>
      <c r="J79" s="485">
        <v>0</v>
      </c>
      <c r="K79" s="476" t="s">
        <v>682</v>
      </c>
      <c r="L79" s="477" t="s">
        <v>762</v>
      </c>
      <c r="M79" s="482">
        <v>0</v>
      </c>
      <c r="N79" s="482">
        <v>0</v>
      </c>
      <c r="O79" s="485">
        <v>0</v>
      </c>
      <c r="P79" s="476" t="s">
        <v>682</v>
      </c>
      <c r="Q79" s="477" t="s">
        <v>762</v>
      </c>
      <c r="R79" s="482">
        <v>0</v>
      </c>
      <c r="S79" s="482">
        <v>0</v>
      </c>
      <c r="T79" s="485">
        <v>0</v>
      </c>
      <c r="U79" s="476" t="s">
        <v>682</v>
      </c>
      <c r="V79" s="477" t="s">
        <v>762</v>
      </c>
      <c r="W79" s="482">
        <v>0</v>
      </c>
      <c r="X79" s="482">
        <v>0</v>
      </c>
      <c r="Y79" s="485">
        <v>0</v>
      </c>
      <c r="Z79" s="476" t="s">
        <v>682</v>
      </c>
      <c r="AA79" s="477" t="s">
        <v>762</v>
      </c>
      <c r="AB79" s="482">
        <v>0</v>
      </c>
      <c r="AC79" s="482">
        <v>0</v>
      </c>
      <c r="AD79" s="485">
        <v>0</v>
      </c>
      <c r="AE79" s="476" t="s">
        <v>682</v>
      </c>
      <c r="AF79" s="477" t="s">
        <v>762</v>
      </c>
      <c r="AG79" s="482">
        <v>0</v>
      </c>
      <c r="AH79" s="482">
        <v>0</v>
      </c>
      <c r="AI79" s="485">
        <v>0</v>
      </c>
    </row>
    <row r="80" spans="1:35" s="365" customFormat="1" ht="24.6" x14ac:dyDescent="0.3">
      <c r="A80" s="476" t="s">
        <v>684</v>
      </c>
      <c r="B80" s="477" t="s">
        <v>763</v>
      </c>
      <c r="C80" s="482">
        <f t="shared" si="3"/>
        <v>0</v>
      </c>
      <c r="D80" s="482">
        <f t="shared" si="4"/>
        <v>0</v>
      </c>
      <c r="E80" s="483">
        <v>0</v>
      </c>
      <c r="F80" s="476" t="s">
        <v>684</v>
      </c>
      <c r="G80" s="477" t="s">
        <v>763</v>
      </c>
      <c r="H80" s="482">
        <v>0</v>
      </c>
      <c r="I80" s="482">
        <v>0</v>
      </c>
      <c r="J80" s="485">
        <v>0</v>
      </c>
      <c r="K80" s="476" t="s">
        <v>684</v>
      </c>
      <c r="L80" s="477" t="s">
        <v>763</v>
      </c>
      <c r="M80" s="482">
        <v>0</v>
      </c>
      <c r="N80" s="482">
        <v>0</v>
      </c>
      <c r="O80" s="485">
        <v>0</v>
      </c>
      <c r="P80" s="476" t="s">
        <v>684</v>
      </c>
      <c r="Q80" s="477" t="s">
        <v>763</v>
      </c>
      <c r="R80" s="482">
        <v>0</v>
      </c>
      <c r="S80" s="482">
        <v>0</v>
      </c>
      <c r="T80" s="485">
        <v>0</v>
      </c>
      <c r="U80" s="476" t="s">
        <v>684</v>
      </c>
      <c r="V80" s="477" t="s">
        <v>763</v>
      </c>
      <c r="W80" s="482">
        <v>0</v>
      </c>
      <c r="X80" s="482">
        <v>0</v>
      </c>
      <c r="Y80" s="485">
        <v>0</v>
      </c>
      <c r="Z80" s="476" t="s">
        <v>684</v>
      </c>
      <c r="AA80" s="477" t="s">
        <v>763</v>
      </c>
      <c r="AB80" s="482">
        <v>0</v>
      </c>
      <c r="AC80" s="482">
        <v>0</v>
      </c>
      <c r="AD80" s="485">
        <v>0</v>
      </c>
      <c r="AE80" s="476" t="s">
        <v>684</v>
      </c>
      <c r="AF80" s="477" t="s">
        <v>763</v>
      </c>
      <c r="AG80" s="482">
        <v>0</v>
      </c>
      <c r="AH80" s="482">
        <v>0</v>
      </c>
      <c r="AI80" s="485">
        <v>0</v>
      </c>
    </row>
    <row r="81" spans="1:35" s="365" customFormat="1" ht="27.6" x14ac:dyDescent="0.3">
      <c r="A81" s="476" t="s">
        <v>764</v>
      </c>
      <c r="B81" s="477" t="s">
        <v>765</v>
      </c>
      <c r="C81" s="482">
        <f t="shared" si="3"/>
        <v>2700100</v>
      </c>
      <c r="D81" s="482">
        <f t="shared" si="4"/>
        <v>2451200</v>
      </c>
      <c r="E81" s="483">
        <f t="shared" ref="E81:E120" si="5">D81/C81</f>
        <v>0.90781822895448316</v>
      </c>
      <c r="F81" s="476" t="s">
        <v>764</v>
      </c>
      <c r="G81" s="477" t="s">
        <v>765</v>
      </c>
      <c r="H81" s="482">
        <v>466000</v>
      </c>
      <c r="I81" s="482">
        <v>466000</v>
      </c>
      <c r="J81" s="485">
        <v>100</v>
      </c>
      <c r="K81" s="476" t="s">
        <v>764</v>
      </c>
      <c r="L81" s="477" t="s">
        <v>765</v>
      </c>
      <c r="M81" s="482">
        <v>2234100</v>
      </c>
      <c r="N81" s="482">
        <v>1985200</v>
      </c>
      <c r="O81" s="485">
        <v>88</v>
      </c>
      <c r="P81" s="476" t="s">
        <v>764</v>
      </c>
      <c r="Q81" s="477" t="s">
        <v>765</v>
      </c>
      <c r="R81" s="482">
        <v>0</v>
      </c>
      <c r="S81" s="482">
        <v>0</v>
      </c>
      <c r="T81" s="485">
        <v>0</v>
      </c>
      <c r="U81" s="476" t="s">
        <v>764</v>
      </c>
      <c r="V81" s="477" t="s">
        <v>765</v>
      </c>
      <c r="W81" s="482">
        <v>0</v>
      </c>
      <c r="X81" s="482">
        <v>0</v>
      </c>
      <c r="Y81" s="485">
        <v>0</v>
      </c>
      <c r="Z81" s="476" t="s">
        <v>764</v>
      </c>
      <c r="AA81" s="477" t="s">
        <v>765</v>
      </c>
      <c r="AB81" s="482">
        <v>0</v>
      </c>
      <c r="AC81" s="482">
        <v>0</v>
      </c>
      <c r="AD81" s="485">
        <v>0</v>
      </c>
      <c r="AE81" s="476" t="s">
        <v>764</v>
      </c>
      <c r="AF81" s="477" t="s">
        <v>765</v>
      </c>
      <c r="AG81" s="482">
        <v>0</v>
      </c>
      <c r="AH81" s="482">
        <v>0</v>
      </c>
      <c r="AI81" s="485">
        <v>0</v>
      </c>
    </row>
    <row r="82" spans="1:35" s="365" customFormat="1" x14ac:dyDescent="0.3">
      <c r="A82" s="476" t="s">
        <v>766</v>
      </c>
      <c r="B82" s="477" t="s">
        <v>767</v>
      </c>
      <c r="C82" s="482">
        <f t="shared" si="3"/>
        <v>2700100</v>
      </c>
      <c r="D82" s="482">
        <f t="shared" si="4"/>
        <v>2451200</v>
      </c>
      <c r="E82" s="483">
        <f t="shared" si="5"/>
        <v>0.90781822895448316</v>
      </c>
      <c r="F82" s="476" t="s">
        <v>766</v>
      </c>
      <c r="G82" s="477" t="s">
        <v>767</v>
      </c>
      <c r="H82" s="482">
        <v>466000</v>
      </c>
      <c r="I82" s="482">
        <v>466000</v>
      </c>
      <c r="J82" s="485">
        <v>100</v>
      </c>
      <c r="K82" s="476" t="s">
        <v>766</v>
      </c>
      <c r="L82" s="477" t="s">
        <v>767</v>
      </c>
      <c r="M82" s="482">
        <v>2234100</v>
      </c>
      <c r="N82" s="482">
        <v>1985200</v>
      </c>
      <c r="O82" s="485">
        <v>88</v>
      </c>
      <c r="P82" s="476" t="s">
        <v>766</v>
      </c>
      <c r="Q82" s="477" t="s">
        <v>767</v>
      </c>
      <c r="R82" s="482">
        <v>0</v>
      </c>
      <c r="S82" s="482">
        <v>0</v>
      </c>
      <c r="T82" s="485">
        <v>0</v>
      </c>
      <c r="U82" s="476" t="s">
        <v>766</v>
      </c>
      <c r="V82" s="477" t="s">
        <v>767</v>
      </c>
      <c r="W82" s="482">
        <v>0</v>
      </c>
      <c r="X82" s="482">
        <v>0</v>
      </c>
      <c r="Y82" s="485">
        <v>0</v>
      </c>
      <c r="Z82" s="476" t="s">
        <v>766</v>
      </c>
      <c r="AA82" s="477" t="s">
        <v>767</v>
      </c>
      <c r="AB82" s="482">
        <v>0</v>
      </c>
      <c r="AC82" s="482">
        <v>0</v>
      </c>
      <c r="AD82" s="485">
        <v>0</v>
      </c>
      <c r="AE82" s="476" t="s">
        <v>766</v>
      </c>
      <c r="AF82" s="477" t="s">
        <v>767</v>
      </c>
      <c r="AG82" s="482">
        <v>0</v>
      </c>
      <c r="AH82" s="482">
        <v>0</v>
      </c>
      <c r="AI82" s="485">
        <v>0</v>
      </c>
    </row>
    <row r="83" spans="1:35" s="365" customFormat="1" x14ac:dyDescent="0.3">
      <c r="A83" s="476" t="s">
        <v>768</v>
      </c>
      <c r="B83" s="477" t="s">
        <v>769</v>
      </c>
      <c r="C83" s="482">
        <f t="shared" si="3"/>
        <v>0</v>
      </c>
      <c r="D83" s="482">
        <f t="shared" si="4"/>
        <v>0</v>
      </c>
      <c r="E83" s="483">
        <v>0</v>
      </c>
      <c r="F83" s="476" t="s">
        <v>768</v>
      </c>
      <c r="G83" s="477" t="s">
        <v>769</v>
      </c>
      <c r="H83" s="482">
        <v>0</v>
      </c>
      <c r="I83" s="482">
        <v>0</v>
      </c>
      <c r="J83" s="485">
        <v>0</v>
      </c>
      <c r="K83" s="476" t="s">
        <v>768</v>
      </c>
      <c r="L83" s="477" t="s">
        <v>769</v>
      </c>
      <c r="M83" s="482">
        <v>0</v>
      </c>
      <c r="N83" s="482">
        <v>0</v>
      </c>
      <c r="O83" s="485">
        <v>0</v>
      </c>
      <c r="P83" s="476" t="s">
        <v>768</v>
      </c>
      <c r="Q83" s="477" t="s">
        <v>769</v>
      </c>
      <c r="R83" s="482">
        <v>0</v>
      </c>
      <c r="S83" s="482">
        <v>0</v>
      </c>
      <c r="T83" s="485">
        <v>0</v>
      </c>
      <c r="U83" s="476" t="s">
        <v>768</v>
      </c>
      <c r="V83" s="477" t="s">
        <v>769</v>
      </c>
      <c r="W83" s="482">
        <v>0</v>
      </c>
      <c r="X83" s="482">
        <v>0</v>
      </c>
      <c r="Y83" s="485">
        <v>0</v>
      </c>
      <c r="Z83" s="476" t="s">
        <v>768</v>
      </c>
      <c r="AA83" s="477" t="s">
        <v>769</v>
      </c>
      <c r="AB83" s="482">
        <v>0</v>
      </c>
      <c r="AC83" s="482">
        <v>0</v>
      </c>
      <c r="AD83" s="485">
        <v>0</v>
      </c>
      <c r="AE83" s="476" t="s">
        <v>768</v>
      </c>
      <c r="AF83" s="477" t="s">
        <v>769</v>
      </c>
      <c r="AG83" s="482">
        <v>0</v>
      </c>
      <c r="AH83" s="482">
        <v>0</v>
      </c>
      <c r="AI83" s="485">
        <v>0</v>
      </c>
    </row>
    <row r="84" spans="1:35" s="365" customFormat="1" x14ac:dyDescent="0.3">
      <c r="A84" s="476" t="s">
        <v>770</v>
      </c>
      <c r="B84" s="477" t="s">
        <v>771</v>
      </c>
      <c r="C84" s="482">
        <f t="shared" si="3"/>
        <v>2465410295</v>
      </c>
      <c r="D84" s="482">
        <f t="shared" si="4"/>
        <v>1717938669</v>
      </c>
      <c r="E84" s="483">
        <f t="shared" si="5"/>
        <v>0.69681653900938223</v>
      </c>
      <c r="F84" s="476" t="s">
        <v>770</v>
      </c>
      <c r="G84" s="477" t="s">
        <v>771</v>
      </c>
      <c r="H84" s="484">
        <v>2464287705</v>
      </c>
      <c r="I84" s="484">
        <v>1717617542</v>
      </c>
      <c r="J84" s="485">
        <v>69</v>
      </c>
      <c r="K84" s="476" t="s">
        <v>770</v>
      </c>
      <c r="L84" s="477" t="s">
        <v>771</v>
      </c>
      <c r="M84" s="482">
        <v>274951</v>
      </c>
      <c r="N84" s="482">
        <v>270662</v>
      </c>
      <c r="O84" s="485">
        <v>98</v>
      </c>
      <c r="P84" s="476" t="s">
        <v>770</v>
      </c>
      <c r="Q84" s="477" t="s">
        <v>771</v>
      </c>
      <c r="R84" s="482">
        <v>765175</v>
      </c>
      <c r="S84" s="482">
        <v>38270</v>
      </c>
      <c r="T84" s="485">
        <v>5</v>
      </c>
      <c r="U84" s="476" t="s">
        <v>770</v>
      </c>
      <c r="V84" s="477" t="s">
        <v>771</v>
      </c>
      <c r="W84" s="482">
        <v>82464</v>
      </c>
      <c r="X84" s="482">
        <v>12195</v>
      </c>
      <c r="Y84" s="485">
        <v>14</v>
      </c>
      <c r="Z84" s="476" t="s">
        <v>770</v>
      </c>
      <c r="AA84" s="477" t="s">
        <v>771</v>
      </c>
      <c r="AB84" s="482">
        <v>457801</v>
      </c>
      <c r="AC84" s="482">
        <v>0</v>
      </c>
      <c r="AD84" s="485">
        <v>0</v>
      </c>
      <c r="AE84" s="476" t="s">
        <v>770</v>
      </c>
      <c r="AF84" s="477" t="s">
        <v>771</v>
      </c>
      <c r="AG84" s="482">
        <v>1808095</v>
      </c>
      <c r="AH84" s="482">
        <v>0</v>
      </c>
      <c r="AI84" s="485">
        <v>0</v>
      </c>
    </row>
    <row r="85" spans="1:35" s="365" customFormat="1" x14ac:dyDescent="0.3">
      <c r="A85" s="476" t="s">
        <v>772</v>
      </c>
      <c r="B85" s="477" t="s">
        <v>773</v>
      </c>
      <c r="C85" s="482">
        <f t="shared" si="3"/>
        <v>0</v>
      </c>
      <c r="D85" s="482">
        <f t="shared" si="4"/>
        <v>0</v>
      </c>
      <c r="E85" s="483">
        <v>0</v>
      </c>
      <c r="F85" s="476" t="s">
        <v>772</v>
      </c>
      <c r="G85" s="477" t="s">
        <v>773</v>
      </c>
      <c r="H85" s="482">
        <v>0</v>
      </c>
      <c r="I85" s="482">
        <v>0</v>
      </c>
      <c r="J85" s="485">
        <v>0</v>
      </c>
      <c r="K85" s="476" t="s">
        <v>772</v>
      </c>
      <c r="L85" s="477" t="s">
        <v>773</v>
      </c>
      <c r="M85" s="482">
        <v>0</v>
      </c>
      <c r="N85" s="482">
        <v>0</v>
      </c>
      <c r="O85" s="485">
        <v>0</v>
      </c>
      <c r="P85" s="476" t="s">
        <v>772</v>
      </c>
      <c r="Q85" s="477" t="s">
        <v>773</v>
      </c>
      <c r="R85" s="482">
        <v>0</v>
      </c>
      <c r="S85" s="482">
        <v>0</v>
      </c>
      <c r="T85" s="485">
        <v>0</v>
      </c>
      <c r="U85" s="476" t="s">
        <v>772</v>
      </c>
      <c r="V85" s="477" t="s">
        <v>773</v>
      </c>
      <c r="W85" s="482">
        <v>0</v>
      </c>
      <c r="X85" s="482">
        <v>0</v>
      </c>
      <c r="Y85" s="485">
        <v>0</v>
      </c>
      <c r="Z85" s="476" t="s">
        <v>772</v>
      </c>
      <c r="AA85" s="477" t="s">
        <v>773</v>
      </c>
      <c r="AB85" s="482">
        <v>0</v>
      </c>
      <c r="AC85" s="482">
        <v>0</v>
      </c>
      <c r="AD85" s="485">
        <v>0</v>
      </c>
      <c r="AE85" s="476" t="s">
        <v>772</v>
      </c>
      <c r="AF85" s="477" t="s">
        <v>773</v>
      </c>
      <c r="AG85" s="482">
        <v>0</v>
      </c>
      <c r="AH85" s="482">
        <v>0</v>
      </c>
      <c r="AI85" s="485">
        <v>0</v>
      </c>
    </row>
    <row r="86" spans="1:35" s="365" customFormat="1" x14ac:dyDescent="0.3">
      <c r="A86" s="476" t="s">
        <v>774</v>
      </c>
      <c r="B86" s="477" t="s">
        <v>775</v>
      </c>
      <c r="C86" s="482">
        <f t="shared" si="3"/>
        <v>0</v>
      </c>
      <c r="D86" s="482">
        <f t="shared" si="4"/>
        <v>0</v>
      </c>
      <c r="E86" s="483">
        <v>0</v>
      </c>
      <c r="F86" s="476" t="s">
        <v>774</v>
      </c>
      <c r="G86" s="477" t="s">
        <v>775</v>
      </c>
      <c r="H86" s="482">
        <v>0</v>
      </c>
      <c r="I86" s="482">
        <v>0</v>
      </c>
      <c r="J86" s="485">
        <v>0</v>
      </c>
      <c r="K86" s="476" t="s">
        <v>774</v>
      </c>
      <c r="L86" s="477" t="s">
        <v>775</v>
      </c>
      <c r="M86" s="482">
        <v>0</v>
      </c>
      <c r="N86" s="482">
        <v>0</v>
      </c>
      <c r="O86" s="485">
        <v>0</v>
      </c>
      <c r="P86" s="476" t="s">
        <v>774</v>
      </c>
      <c r="Q86" s="477" t="s">
        <v>775</v>
      </c>
      <c r="R86" s="482">
        <v>0</v>
      </c>
      <c r="S86" s="482">
        <v>0</v>
      </c>
      <c r="T86" s="485">
        <v>0</v>
      </c>
      <c r="U86" s="476" t="s">
        <v>774</v>
      </c>
      <c r="V86" s="477" t="s">
        <v>775</v>
      </c>
      <c r="W86" s="482">
        <v>0</v>
      </c>
      <c r="X86" s="482">
        <v>0</v>
      </c>
      <c r="Y86" s="485">
        <v>0</v>
      </c>
      <c r="Z86" s="476" t="s">
        <v>774</v>
      </c>
      <c r="AA86" s="477" t="s">
        <v>775</v>
      </c>
      <c r="AB86" s="482">
        <v>0</v>
      </c>
      <c r="AC86" s="482">
        <v>0</v>
      </c>
      <c r="AD86" s="485">
        <v>0</v>
      </c>
      <c r="AE86" s="476" t="s">
        <v>774</v>
      </c>
      <c r="AF86" s="477" t="s">
        <v>775</v>
      </c>
      <c r="AG86" s="482">
        <v>0</v>
      </c>
      <c r="AH86" s="482">
        <v>0</v>
      </c>
      <c r="AI86" s="485">
        <v>0</v>
      </c>
    </row>
    <row r="87" spans="1:35" s="365" customFormat="1" x14ac:dyDescent="0.3">
      <c r="A87" s="476" t="s">
        <v>776</v>
      </c>
      <c r="B87" s="477" t="s">
        <v>777</v>
      </c>
      <c r="C87" s="482">
        <f t="shared" si="3"/>
        <v>2465410295</v>
      </c>
      <c r="D87" s="482">
        <f t="shared" si="4"/>
        <v>1717938669</v>
      </c>
      <c r="E87" s="483">
        <f t="shared" si="5"/>
        <v>0.69681653900938223</v>
      </c>
      <c r="F87" s="476" t="s">
        <v>776</v>
      </c>
      <c r="G87" s="477" t="s">
        <v>777</v>
      </c>
      <c r="H87" s="484">
        <v>2464287705</v>
      </c>
      <c r="I87" s="484">
        <v>1717617542</v>
      </c>
      <c r="J87" s="485">
        <v>69</v>
      </c>
      <c r="K87" s="476" t="s">
        <v>776</v>
      </c>
      <c r="L87" s="477" t="s">
        <v>777</v>
      </c>
      <c r="M87" s="482">
        <v>274951</v>
      </c>
      <c r="N87" s="482">
        <v>270662</v>
      </c>
      <c r="O87" s="485">
        <v>98</v>
      </c>
      <c r="P87" s="476" t="s">
        <v>776</v>
      </c>
      <c r="Q87" s="477" t="s">
        <v>777</v>
      </c>
      <c r="R87" s="482">
        <v>765175</v>
      </c>
      <c r="S87" s="482">
        <v>38270</v>
      </c>
      <c r="T87" s="485">
        <v>5</v>
      </c>
      <c r="U87" s="476" t="s">
        <v>776</v>
      </c>
      <c r="V87" s="477" t="s">
        <v>777</v>
      </c>
      <c r="W87" s="482">
        <v>82464</v>
      </c>
      <c r="X87" s="482">
        <v>12195</v>
      </c>
      <c r="Y87" s="485">
        <v>14</v>
      </c>
      <c r="Z87" s="476" t="s">
        <v>776</v>
      </c>
      <c r="AA87" s="477" t="s">
        <v>777</v>
      </c>
      <c r="AB87" s="482">
        <v>457801</v>
      </c>
      <c r="AC87" s="482">
        <v>0</v>
      </c>
      <c r="AD87" s="485">
        <v>0</v>
      </c>
      <c r="AE87" s="476" t="s">
        <v>776</v>
      </c>
      <c r="AF87" s="477" t="s">
        <v>777</v>
      </c>
      <c r="AG87" s="482">
        <v>1808095</v>
      </c>
      <c r="AH87" s="482">
        <v>0</v>
      </c>
      <c r="AI87" s="485">
        <v>0</v>
      </c>
    </row>
    <row r="88" spans="1:35" s="365" customFormat="1" x14ac:dyDescent="0.3">
      <c r="A88" s="476" t="s">
        <v>778</v>
      </c>
      <c r="B88" s="477" t="s">
        <v>779</v>
      </c>
      <c r="C88" s="482">
        <f t="shared" si="3"/>
        <v>0</v>
      </c>
      <c r="D88" s="482">
        <f t="shared" si="4"/>
        <v>0</v>
      </c>
      <c r="E88" s="483">
        <v>0</v>
      </c>
      <c r="F88" s="476" t="s">
        <v>778</v>
      </c>
      <c r="G88" s="477" t="s">
        <v>779</v>
      </c>
      <c r="H88" s="482">
        <v>0</v>
      </c>
      <c r="I88" s="482">
        <v>0</v>
      </c>
      <c r="J88" s="485">
        <v>0</v>
      </c>
      <c r="K88" s="476" t="s">
        <v>778</v>
      </c>
      <c r="L88" s="477" t="s">
        <v>779</v>
      </c>
      <c r="M88" s="482">
        <v>0</v>
      </c>
      <c r="N88" s="482">
        <v>0</v>
      </c>
      <c r="O88" s="485">
        <v>0</v>
      </c>
      <c r="P88" s="476" t="s">
        <v>778</v>
      </c>
      <c r="Q88" s="477" t="s">
        <v>779</v>
      </c>
      <c r="R88" s="482">
        <v>0</v>
      </c>
      <c r="S88" s="482">
        <v>0</v>
      </c>
      <c r="T88" s="485">
        <v>0</v>
      </c>
      <c r="U88" s="476" t="s">
        <v>778</v>
      </c>
      <c r="V88" s="477" t="s">
        <v>779</v>
      </c>
      <c r="W88" s="482">
        <v>0</v>
      </c>
      <c r="X88" s="482">
        <v>0</v>
      </c>
      <c r="Y88" s="485">
        <v>0</v>
      </c>
      <c r="Z88" s="476" t="s">
        <v>778</v>
      </c>
      <c r="AA88" s="477" t="s">
        <v>779</v>
      </c>
      <c r="AB88" s="482">
        <v>0</v>
      </c>
      <c r="AC88" s="482">
        <v>0</v>
      </c>
      <c r="AD88" s="485">
        <v>0</v>
      </c>
      <c r="AE88" s="476" t="s">
        <v>778</v>
      </c>
      <c r="AF88" s="477" t="s">
        <v>779</v>
      </c>
      <c r="AG88" s="482">
        <v>0</v>
      </c>
      <c r="AH88" s="482">
        <v>0</v>
      </c>
      <c r="AI88" s="485">
        <v>0</v>
      </c>
    </row>
    <row r="89" spans="1:35" s="365" customFormat="1" x14ac:dyDescent="0.3">
      <c r="A89" s="476" t="s">
        <v>780</v>
      </c>
      <c r="B89" s="477" t="s">
        <v>781</v>
      </c>
      <c r="C89" s="482">
        <f t="shared" si="3"/>
        <v>744898456</v>
      </c>
      <c r="D89" s="482">
        <f t="shared" si="4"/>
        <v>1166970839</v>
      </c>
      <c r="E89" s="483">
        <f t="shared" si="5"/>
        <v>1.5666173417333544</v>
      </c>
      <c r="F89" s="476" t="s">
        <v>780</v>
      </c>
      <c r="G89" s="477" t="s">
        <v>781</v>
      </c>
      <c r="H89" s="484">
        <v>744127103</v>
      </c>
      <c r="I89" s="484">
        <v>1166256188</v>
      </c>
      <c r="J89" s="485">
        <v>156</v>
      </c>
      <c r="K89" s="476" t="s">
        <v>780</v>
      </c>
      <c r="L89" s="477" t="s">
        <v>781</v>
      </c>
      <c r="M89" s="482">
        <v>586308</v>
      </c>
      <c r="N89" s="482">
        <v>448480</v>
      </c>
      <c r="O89" s="485">
        <v>76</v>
      </c>
      <c r="P89" s="476" t="s">
        <v>780</v>
      </c>
      <c r="Q89" s="477" t="s">
        <v>781</v>
      </c>
      <c r="R89" s="482">
        <v>15000</v>
      </c>
      <c r="S89" s="482">
        <v>125286</v>
      </c>
      <c r="T89" s="485">
        <v>835</v>
      </c>
      <c r="U89" s="476" t="s">
        <v>780</v>
      </c>
      <c r="V89" s="477" t="s">
        <v>781</v>
      </c>
      <c r="W89" s="482">
        <v>170045</v>
      </c>
      <c r="X89" s="482">
        <v>140885</v>
      </c>
      <c r="Y89" s="485">
        <v>82</v>
      </c>
      <c r="Z89" s="476" t="s">
        <v>780</v>
      </c>
      <c r="AA89" s="477" t="s">
        <v>781</v>
      </c>
      <c r="AB89" s="482">
        <v>142786</v>
      </c>
      <c r="AC89" s="482">
        <v>127986</v>
      </c>
      <c r="AD89" s="485">
        <v>89</v>
      </c>
      <c r="AE89" s="476" t="s">
        <v>780</v>
      </c>
      <c r="AF89" s="477" t="s">
        <v>781</v>
      </c>
      <c r="AG89" s="482">
        <v>1017009</v>
      </c>
      <c r="AH89" s="482">
        <v>1740359</v>
      </c>
      <c r="AI89" s="485">
        <v>171</v>
      </c>
    </row>
    <row r="90" spans="1:35" s="365" customFormat="1" ht="27.6" x14ac:dyDescent="0.3">
      <c r="A90" s="476" t="s">
        <v>782</v>
      </c>
      <c r="B90" s="477" t="s">
        <v>783</v>
      </c>
      <c r="C90" s="482">
        <f t="shared" si="3"/>
        <v>126353712</v>
      </c>
      <c r="D90" s="482">
        <f t="shared" si="4"/>
        <v>140850239</v>
      </c>
      <c r="E90" s="483">
        <f t="shared" si="5"/>
        <v>1.1147297279244159</v>
      </c>
      <c r="F90" s="476" t="s">
        <v>782</v>
      </c>
      <c r="G90" s="477" t="s">
        <v>783</v>
      </c>
      <c r="H90" s="484">
        <v>125582359</v>
      </c>
      <c r="I90" s="484">
        <v>140141588</v>
      </c>
      <c r="J90" s="485">
        <v>111</v>
      </c>
      <c r="K90" s="476" t="s">
        <v>782</v>
      </c>
      <c r="L90" s="477" t="s">
        <v>783</v>
      </c>
      <c r="M90" s="482">
        <v>586308</v>
      </c>
      <c r="N90" s="482">
        <v>442480</v>
      </c>
      <c r="O90" s="485">
        <v>75</v>
      </c>
      <c r="P90" s="476" t="s">
        <v>782</v>
      </c>
      <c r="Q90" s="477" t="s">
        <v>783</v>
      </c>
      <c r="R90" s="482">
        <v>15000</v>
      </c>
      <c r="S90" s="482">
        <v>125286</v>
      </c>
      <c r="T90" s="485">
        <v>835</v>
      </c>
      <c r="U90" s="476" t="s">
        <v>782</v>
      </c>
      <c r="V90" s="477" t="s">
        <v>783</v>
      </c>
      <c r="W90" s="482">
        <v>170045</v>
      </c>
      <c r="X90" s="482">
        <v>140885</v>
      </c>
      <c r="Y90" s="485">
        <v>82</v>
      </c>
      <c r="Z90" s="476" t="s">
        <v>782</v>
      </c>
      <c r="AA90" s="477" t="s">
        <v>783</v>
      </c>
      <c r="AB90" s="482">
        <v>142786</v>
      </c>
      <c r="AC90" s="482">
        <v>127986</v>
      </c>
      <c r="AD90" s="485">
        <v>89</v>
      </c>
      <c r="AE90" s="476" t="s">
        <v>782</v>
      </c>
      <c r="AF90" s="477" t="s">
        <v>783</v>
      </c>
      <c r="AG90" s="482">
        <v>995596</v>
      </c>
      <c r="AH90" s="482">
        <v>1740359</v>
      </c>
      <c r="AI90" s="485">
        <v>174</v>
      </c>
    </row>
    <row r="91" spans="1:35" s="365" customFormat="1" ht="27.6" x14ac:dyDescent="0.3">
      <c r="A91" s="476" t="s">
        <v>784</v>
      </c>
      <c r="B91" s="477" t="s">
        <v>785</v>
      </c>
      <c r="C91" s="482">
        <f t="shared" si="3"/>
        <v>304485392</v>
      </c>
      <c r="D91" s="482">
        <f t="shared" si="4"/>
        <v>350594991</v>
      </c>
      <c r="E91" s="483">
        <f t="shared" si="5"/>
        <v>1.151434519393955</v>
      </c>
      <c r="F91" s="476" t="s">
        <v>784</v>
      </c>
      <c r="G91" s="477" t="s">
        <v>785</v>
      </c>
      <c r="H91" s="484">
        <v>304485392</v>
      </c>
      <c r="I91" s="484">
        <v>350594991</v>
      </c>
      <c r="J91" s="485">
        <v>115</v>
      </c>
      <c r="K91" s="476" t="s">
        <v>784</v>
      </c>
      <c r="L91" s="477" t="s">
        <v>785</v>
      </c>
      <c r="M91" s="482">
        <v>0</v>
      </c>
      <c r="N91" s="482">
        <v>0</v>
      </c>
      <c r="O91" s="485">
        <v>0</v>
      </c>
      <c r="P91" s="476" t="s">
        <v>784</v>
      </c>
      <c r="Q91" s="477" t="s">
        <v>785</v>
      </c>
      <c r="R91" s="482">
        <v>0</v>
      </c>
      <c r="S91" s="482">
        <v>0</v>
      </c>
      <c r="T91" s="485">
        <v>0</v>
      </c>
      <c r="U91" s="476" t="s">
        <v>784</v>
      </c>
      <c r="V91" s="477" t="s">
        <v>785</v>
      </c>
      <c r="W91" s="482">
        <v>0</v>
      </c>
      <c r="X91" s="482">
        <v>0</v>
      </c>
      <c r="Y91" s="485">
        <v>0</v>
      </c>
      <c r="Z91" s="476" t="s">
        <v>784</v>
      </c>
      <c r="AA91" s="477" t="s">
        <v>785</v>
      </c>
      <c r="AB91" s="482">
        <v>0</v>
      </c>
      <c r="AC91" s="482">
        <v>0</v>
      </c>
      <c r="AD91" s="485">
        <v>0</v>
      </c>
      <c r="AE91" s="476" t="s">
        <v>784</v>
      </c>
      <c r="AF91" s="477" t="s">
        <v>785</v>
      </c>
      <c r="AG91" s="482">
        <v>0</v>
      </c>
      <c r="AH91" s="482">
        <v>0</v>
      </c>
      <c r="AI91" s="485">
        <v>0</v>
      </c>
    </row>
    <row r="92" spans="1:35" s="365" customFormat="1" ht="27.6" x14ac:dyDescent="0.3">
      <c r="A92" s="476" t="s">
        <v>786</v>
      </c>
      <c r="B92" s="477" t="s">
        <v>787</v>
      </c>
      <c r="C92" s="482">
        <f t="shared" si="3"/>
        <v>314059352</v>
      </c>
      <c r="D92" s="482">
        <f t="shared" si="4"/>
        <v>675525609</v>
      </c>
      <c r="E92" s="483">
        <f t="shared" si="5"/>
        <v>2.1509488722373726</v>
      </c>
      <c r="F92" s="476" t="s">
        <v>786</v>
      </c>
      <c r="G92" s="477" t="s">
        <v>787</v>
      </c>
      <c r="H92" s="484">
        <v>314059352</v>
      </c>
      <c r="I92" s="484">
        <v>675519609</v>
      </c>
      <c r="J92" s="485">
        <v>215</v>
      </c>
      <c r="K92" s="476" t="s">
        <v>786</v>
      </c>
      <c r="L92" s="477" t="s">
        <v>787</v>
      </c>
      <c r="M92" s="482">
        <v>0</v>
      </c>
      <c r="N92" s="482">
        <v>6000</v>
      </c>
      <c r="O92" s="485">
        <v>0</v>
      </c>
      <c r="P92" s="476" t="s">
        <v>786</v>
      </c>
      <c r="Q92" s="477" t="s">
        <v>787</v>
      </c>
      <c r="R92" s="482">
        <v>0</v>
      </c>
      <c r="S92" s="482">
        <v>0</v>
      </c>
      <c r="T92" s="485">
        <v>0</v>
      </c>
      <c r="U92" s="476" t="s">
        <v>786</v>
      </c>
      <c r="V92" s="477" t="s">
        <v>787</v>
      </c>
      <c r="W92" s="482">
        <v>0</v>
      </c>
      <c r="X92" s="482">
        <v>0</v>
      </c>
      <c r="Y92" s="485">
        <v>0</v>
      </c>
      <c r="Z92" s="476" t="s">
        <v>786</v>
      </c>
      <c r="AA92" s="477" t="s">
        <v>787</v>
      </c>
      <c r="AB92" s="482">
        <v>0</v>
      </c>
      <c r="AC92" s="482">
        <v>0</v>
      </c>
      <c r="AD92" s="485">
        <v>0</v>
      </c>
      <c r="AE92" s="476" t="s">
        <v>786</v>
      </c>
      <c r="AF92" s="477" t="s">
        <v>787</v>
      </c>
      <c r="AG92" s="482">
        <v>21413</v>
      </c>
      <c r="AH92" s="482">
        <v>0</v>
      </c>
      <c r="AI92" s="485">
        <v>0</v>
      </c>
    </row>
    <row r="93" spans="1:35" s="365" customFormat="1" ht="27.6" x14ac:dyDescent="0.3">
      <c r="A93" s="476" t="s">
        <v>788</v>
      </c>
      <c r="B93" s="477" t="s">
        <v>789</v>
      </c>
      <c r="C93" s="482">
        <f t="shared" si="3"/>
        <v>-266887</v>
      </c>
      <c r="D93" s="482">
        <f t="shared" si="4"/>
        <v>21570189</v>
      </c>
      <c r="E93" s="483">
        <f t="shared" si="5"/>
        <v>-80.821430043426616</v>
      </c>
      <c r="F93" s="476" t="s">
        <v>788</v>
      </c>
      <c r="G93" s="477" t="s">
        <v>789</v>
      </c>
      <c r="H93" s="482">
        <v>-1466763</v>
      </c>
      <c r="I93" s="482">
        <v>21161052</v>
      </c>
      <c r="J93" s="485">
        <v>-1442</v>
      </c>
      <c r="K93" s="476" t="s">
        <v>788</v>
      </c>
      <c r="L93" s="477" t="s">
        <v>789</v>
      </c>
      <c r="M93" s="482">
        <v>984690</v>
      </c>
      <c r="N93" s="482">
        <v>-825623</v>
      </c>
      <c r="O93" s="485">
        <v>-83</v>
      </c>
      <c r="P93" s="476" t="s">
        <v>788</v>
      </c>
      <c r="Q93" s="477" t="s">
        <v>789</v>
      </c>
      <c r="R93" s="482">
        <v>211136</v>
      </c>
      <c r="S93" s="482">
        <v>1224269</v>
      </c>
      <c r="T93" s="485">
        <v>579</v>
      </c>
      <c r="U93" s="476" t="s">
        <v>788</v>
      </c>
      <c r="V93" s="477" t="s">
        <v>789</v>
      </c>
      <c r="W93" s="482">
        <v>4050</v>
      </c>
      <c r="X93" s="482">
        <v>10491</v>
      </c>
      <c r="Y93" s="485">
        <v>259</v>
      </c>
      <c r="Z93" s="476" t="s">
        <v>788</v>
      </c>
      <c r="AA93" s="477" t="s">
        <v>789</v>
      </c>
      <c r="AB93" s="482">
        <v>685114</v>
      </c>
      <c r="AC93" s="482">
        <v>0</v>
      </c>
      <c r="AD93" s="485">
        <v>0</v>
      </c>
      <c r="AE93" s="476" t="s">
        <v>788</v>
      </c>
      <c r="AF93" s="477" t="s">
        <v>789</v>
      </c>
      <c r="AG93" s="482">
        <v>6640619</v>
      </c>
      <c r="AH93" s="482">
        <v>12718044</v>
      </c>
      <c r="AI93" s="487">
        <v>191</v>
      </c>
    </row>
    <row r="94" spans="1:35" s="365" customFormat="1" x14ac:dyDescent="0.3">
      <c r="A94" s="476" t="s">
        <v>790</v>
      </c>
      <c r="B94" s="477" t="s">
        <v>791</v>
      </c>
      <c r="C94" s="482">
        <f t="shared" si="3"/>
        <v>0</v>
      </c>
      <c r="D94" s="482">
        <f t="shared" si="4"/>
        <v>0</v>
      </c>
      <c r="E94" s="483">
        <v>0</v>
      </c>
      <c r="F94" s="476" t="s">
        <v>790</v>
      </c>
      <c r="G94" s="477" t="s">
        <v>791</v>
      </c>
      <c r="H94" s="482">
        <v>0</v>
      </c>
      <c r="I94" s="482">
        <v>0</v>
      </c>
      <c r="J94" s="485">
        <v>0</v>
      </c>
      <c r="K94" s="476" t="s">
        <v>790</v>
      </c>
      <c r="L94" s="477" t="s">
        <v>791</v>
      </c>
      <c r="M94" s="482">
        <v>0</v>
      </c>
      <c r="N94" s="482">
        <v>0</v>
      </c>
      <c r="O94" s="485">
        <v>0</v>
      </c>
      <c r="P94" s="476" t="s">
        <v>790</v>
      </c>
      <c r="Q94" s="477" t="s">
        <v>791</v>
      </c>
      <c r="R94" s="482">
        <v>0</v>
      </c>
      <c r="S94" s="482">
        <v>0</v>
      </c>
      <c r="T94" s="485">
        <v>0</v>
      </c>
      <c r="U94" s="476" t="s">
        <v>790</v>
      </c>
      <c r="V94" s="477" t="s">
        <v>791</v>
      </c>
      <c r="W94" s="482">
        <v>0</v>
      </c>
      <c r="X94" s="482">
        <v>0</v>
      </c>
      <c r="Y94" s="485">
        <v>0</v>
      </c>
      <c r="Z94" s="476" t="s">
        <v>790</v>
      </c>
      <c r="AA94" s="477" t="s">
        <v>791</v>
      </c>
      <c r="AB94" s="482">
        <v>0</v>
      </c>
      <c r="AC94" s="482">
        <v>0</v>
      </c>
      <c r="AD94" s="485">
        <v>0</v>
      </c>
      <c r="AE94" s="476" t="s">
        <v>790</v>
      </c>
      <c r="AF94" s="477" t="s">
        <v>791</v>
      </c>
      <c r="AG94" s="482">
        <v>0</v>
      </c>
      <c r="AH94" s="482">
        <v>0</v>
      </c>
      <c r="AI94" s="485">
        <v>0</v>
      </c>
    </row>
    <row r="95" spans="1:35" s="366" customFormat="1" x14ac:dyDescent="0.3">
      <c r="A95" s="488" t="s">
        <v>792</v>
      </c>
      <c r="B95" s="489" t="s">
        <v>793</v>
      </c>
      <c r="C95" s="490">
        <f t="shared" si="3"/>
        <v>16343550759</v>
      </c>
      <c r="D95" s="490">
        <f t="shared" si="4"/>
        <v>16923236058</v>
      </c>
      <c r="E95" s="491">
        <f t="shared" si="5"/>
        <v>1.0354687489608574</v>
      </c>
      <c r="F95" s="488" t="s">
        <v>792</v>
      </c>
      <c r="G95" s="489" t="s">
        <v>793</v>
      </c>
      <c r="H95" s="492">
        <v>16322582350</v>
      </c>
      <c r="I95" s="492">
        <v>15720059302</v>
      </c>
      <c r="J95" s="493">
        <v>96</v>
      </c>
      <c r="K95" s="488" t="s">
        <v>792</v>
      </c>
      <c r="L95" s="489" t="s">
        <v>793</v>
      </c>
      <c r="M95" s="490">
        <v>9312068</v>
      </c>
      <c r="N95" s="490">
        <v>862119239</v>
      </c>
      <c r="O95" s="493">
        <v>9258</v>
      </c>
      <c r="P95" s="488" t="s">
        <v>792</v>
      </c>
      <c r="Q95" s="489" t="s">
        <v>793</v>
      </c>
      <c r="R95" s="490">
        <v>2447630</v>
      </c>
      <c r="S95" s="490">
        <v>333611643</v>
      </c>
      <c r="T95" s="493">
        <v>13629</v>
      </c>
      <c r="U95" s="488" t="s">
        <v>792</v>
      </c>
      <c r="V95" s="489" t="s">
        <v>793</v>
      </c>
      <c r="W95" s="490">
        <v>9208711</v>
      </c>
      <c r="X95" s="490">
        <v>7445874</v>
      </c>
      <c r="Y95" s="493">
        <v>80</v>
      </c>
      <c r="Z95" s="488" t="s">
        <v>792</v>
      </c>
      <c r="AA95" s="489" t="s">
        <v>793</v>
      </c>
      <c r="AB95" s="490">
        <v>2501937</v>
      </c>
      <c r="AC95" s="490">
        <v>256114337</v>
      </c>
      <c r="AD95" s="493">
        <v>10236</v>
      </c>
      <c r="AE95" s="488" t="s">
        <v>792</v>
      </c>
      <c r="AF95" s="489" t="s">
        <v>793</v>
      </c>
      <c r="AG95" s="490">
        <v>11379223</v>
      </c>
      <c r="AH95" s="490">
        <v>16008485</v>
      </c>
      <c r="AI95" s="493">
        <v>140</v>
      </c>
    </row>
    <row r="96" spans="1:35" s="365" customFormat="1" x14ac:dyDescent="0.3">
      <c r="A96" s="476" t="s">
        <v>3</v>
      </c>
      <c r="B96" s="477" t="s">
        <v>3</v>
      </c>
      <c r="C96" s="494"/>
      <c r="D96" s="494"/>
      <c r="E96" s="483"/>
      <c r="F96" s="476" t="s">
        <v>3</v>
      </c>
      <c r="G96" s="477" t="s">
        <v>3</v>
      </c>
      <c r="H96" s="494" t="s">
        <v>3</v>
      </c>
      <c r="I96" s="494" t="s">
        <v>3</v>
      </c>
      <c r="J96" s="478" t="s">
        <v>3</v>
      </c>
      <c r="K96" s="476" t="s">
        <v>3</v>
      </c>
      <c r="L96" s="477" t="s">
        <v>3</v>
      </c>
      <c r="M96" s="494" t="s">
        <v>3</v>
      </c>
      <c r="N96" s="494" t="s">
        <v>3</v>
      </c>
      <c r="O96" s="478" t="s">
        <v>3</v>
      </c>
      <c r="P96" s="476" t="s">
        <v>3</v>
      </c>
      <c r="Q96" s="477" t="s">
        <v>3</v>
      </c>
      <c r="R96" s="494" t="s">
        <v>3</v>
      </c>
      <c r="S96" s="494" t="s">
        <v>3</v>
      </c>
      <c r="T96" s="478" t="s">
        <v>3</v>
      </c>
      <c r="U96" s="476" t="s">
        <v>3</v>
      </c>
      <c r="V96" s="477" t="s">
        <v>3</v>
      </c>
      <c r="W96" s="494" t="s">
        <v>3</v>
      </c>
      <c r="X96" s="494" t="s">
        <v>3</v>
      </c>
      <c r="Y96" s="478" t="s">
        <v>3</v>
      </c>
      <c r="Z96" s="476" t="s">
        <v>3</v>
      </c>
      <c r="AA96" s="477" t="s">
        <v>3</v>
      </c>
      <c r="AB96" s="494" t="s">
        <v>3</v>
      </c>
      <c r="AC96" s="494" t="s">
        <v>3</v>
      </c>
      <c r="AD96" s="478" t="s">
        <v>3</v>
      </c>
      <c r="AE96" s="476" t="s">
        <v>3</v>
      </c>
      <c r="AF96" s="477" t="s">
        <v>3</v>
      </c>
      <c r="AG96" s="494" t="s">
        <v>3</v>
      </c>
      <c r="AH96" s="494" t="s">
        <v>3</v>
      </c>
      <c r="AI96" s="478" t="s">
        <v>3</v>
      </c>
    </row>
    <row r="97" spans="1:35" s="365" customFormat="1" x14ac:dyDescent="0.3">
      <c r="A97" s="476" t="s">
        <v>794</v>
      </c>
      <c r="B97" s="477" t="s">
        <v>3</v>
      </c>
      <c r="C97" s="494"/>
      <c r="D97" s="494"/>
      <c r="E97" s="483"/>
      <c r="F97" s="476" t="s">
        <v>794</v>
      </c>
      <c r="G97" s="477" t="s">
        <v>3</v>
      </c>
      <c r="H97" s="494" t="s">
        <v>3</v>
      </c>
      <c r="I97" s="494" t="s">
        <v>3</v>
      </c>
      <c r="J97" s="478" t="s">
        <v>3</v>
      </c>
      <c r="K97" s="476" t="s">
        <v>794</v>
      </c>
      <c r="L97" s="477" t="s">
        <v>3</v>
      </c>
      <c r="M97" s="494" t="s">
        <v>3</v>
      </c>
      <c r="N97" s="494" t="s">
        <v>3</v>
      </c>
      <c r="O97" s="478" t="s">
        <v>3</v>
      </c>
      <c r="P97" s="476" t="s">
        <v>794</v>
      </c>
      <c r="Q97" s="477" t="s">
        <v>3</v>
      </c>
      <c r="R97" s="494" t="s">
        <v>3</v>
      </c>
      <c r="S97" s="494" t="s">
        <v>3</v>
      </c>
      <c r="T97" s="478" t="s">
        <v>3</v>
      </c>
      <c r="U97" s="476" t="s">
        <v>794</v>
      </c>
      <c r="V97" s="477" t="s">
        <v>3</v>
      </c>
      <c r="W97" s="494" t="s">
        <v>3</v>
      </c>
      <c r="X97" s="494" t="s">
        <v>3</v>
      </c>
      <c r="Y97" s="478" t="s">
        <v>3</v>
      </c>
      <c r="Z97" s="476" t="s">
        <v>794</v>
      </c>
      <c r="AA97" s="477" t="s">
        <v>3</v>
      </c>
      <c r="AB97" s="494" t="s">
        <v>3</v>
      </c>
      <c r="AC97" s="494" t="s">
        <v>3</v>
      </c>
      <c r="AD97" s="478" t="s">
        <v>3</v>
      </c>
      <c r="AE97" s="476" t="s">
        <v>794</v>
      </c>
      <c r="AF97" s="477" t="s">
        <v>3</v>
      </c>
      <c r="AG97" s="494" t="s">
        <v>3</v>
      </c>
      <c r="AH97" s="494" t="s">
        <v>3</v>
      </c>
      <c r="AI97" s="478" t="s">
        <v>3</v>
      </c>
    </row>
    <row r="98" spans="1:35" s="365" customFormat="1" x14ac:dyDescent="0.3">
      <c r="A98" s="476" t="s">
        <v>795</v>
      </c>
      <c r="B98" s="477" t="s">
        <v>796</v>
      </c>
      <c r="C98" s="482">
        <f t="shared" si="3"/>
        <v>11581199371</v>
      </c>
      <c r="D98" s="482">
        <f t="shared" si="4"/>
        <v>12297269735</v>
      </c>
      <c r="E98" s="483">
        <f t="shared" si="5"/>
        <v>1.061830415059867</v>
      </c>
      <c r="F98" s="476" t="s">
        <v>795</v>
      </c>
      <c r="G98" s="477" t="s">
        <v>796</v>
      </c>
      <c r="H98" s="484">
        <v>11614012280</v>
      </c>
      <c r="I98" s="484">
        <v>11196037972</v>
      </c>
      <c r="J98" s="485">
        <v>96</v>
      </c>
      <c r="K98" s="476" t="s">
        <v>795</v>
      </c>
      <c r="L98" s="477" t="s">
        <v>796</v>
      </c>
      <c r="M98" s="482">
        <v>2834294</v>
      </c>
      <c r="N98" s="482">
        <v>854387516</v>
      </c>
      <c r="O98" s="485">
        <v>30144</v>
      </c>
      <c r="P98" s="476" t="s">
        <v>795</v>
      </c>
      <c r="Q98" s="477" t="s">
        <v>796</v>
      </c>
      <c r="R98" s="482">
        <v>-10590252</v>
      </c>
      <c r="S98" s="484">
        <v>298513678</v>
      </c>
      <c r="T98" s="485">
        <v>-2818</v>
      </c>
      <c r="U98" s="476" t="s">
        <v>795</v>
      </c>
      <c r="V98" s="477" t="s">
        <v>796</v>
      </c>
      <c r="W98" s="484">
        <v>-25056951</v>
      </c>
      <c r="X98" s="484">
        <v>-51669431</v>
      </c>
      <c r="Y98" s="485">
        <v>206</v>
      </c>
      <c r="Z98" s="476" t="s">
        <v>795</v>
      </c>
      <c r="AA98" s="477" t="s">
        <v>796</v>
      </c>
      <c r="AB98" s="482">
        <v>-13796317</v>
      </c>
      <c r="AC98" s="484">
        <v>254157116</v>
      </c>
      <c r="AD98" s="485">
        <v>-1842</v>
      </c>
      <c r="AE98" s="476" t="s">
        <v>795</v>
      </c>
      <c r="AF98" s="477" t="s">
        <v>796</v>
      </c>
      <c r="AG98" s="484">
        <v>1006425</v>
      </c>
      <c r="AH98" s="482">
        <v>15610935</v>
      </c>
      <c r="AI98" s="485">
        <v>1551</v>
      </c>
    </row>
    <row r="99" spans="1:35" s="365" customFormat="1" x14ac:dyDescent="0.3">
      <c r="A99" s="476" t="s">
        <v>797</v>
      </c>
      <c r="B99" s="477" t="s">
        <v>798</v>
      </c>
      <c r="C99" s="482">
        <f t="shared" si="3"/>
        <v>13557427860</v>
      </c>
      <c r="D99" s="482">
        <f t="shared" si="4"/>
        <v>13587952053</v>
      </c>
      <c r="E99" s="483">
        <f t="shared" si="5"/>
        <v>1.0022514737541077</v>
      </c>
      <c r="F99" s="476" t="s">
        <v>797</v>
      </c>
      <c r="G99" s="477" t="s">
        <v>798</v>
      </c>
      <c r="H99" s="484">
        <v>13446328967</v>
      </c>
      <c r="I99" s="484">
        <v>13463422515</v>
      </c>
      <c r="J99" s="485">
        <v>100</v>
      </c>
      <c r="K99" s="476" t="s">
        <v>797</v>
      </c>
      <c r="L99" s="477" t="s">
        <v>798</v>
      </c>
      <c r="M99" s="482">
        <v>5214771</v>
      </c>
      <c r="N99" s="482">
        <v>5214771</v>
      </c>
      <c r="O99" s="485">
        <v>100</v>
      </c>
      <c r="P99" s="476" t="s">
        <v>797</v>
      </c>
      <c r="Q99" s="477" t="s">
        <v>798</v>
      </c>
      <c r="R99" s="482">
        <v>22719516</v>
      </c>
      <c r="S99" s="482">
        <v>31571532</v>
      </c>
      <c r="T99" s="485">
        <v>138</v>
      </c>
      <c r="U99" s="476" t="s">
        <v>797</v>
      </c>
      <c r="V99" s="477" t="s">
        <v>798</v>
      </c>
      <c r="W99" s="482">
        <v>83164606</v>
      </c>
      <c r="X99" s="482">
        <v>87743235</v>
      </c>
      <c r="Y99" s="485">
        <v>105</v>
      </c>
      <c r="Z99" s="476" t="s">
        <v>797</v>
      </c>
      <c r="AA99" s="477" t="s">
        <v>798</v>
      </c>
      <c r="AB99" s="482">
        <v>0</v>
      </c>
      <c r="AC99" s="482">
        <v>4273387</v>
      </c>
      <c r="AD99" s="485">
        <v>0</v>
      </c>
      <c r="AE99" s="476" t="s">
        <v>797</v>
      </c>
      <c r="AF99" s="477" t="s">
        <v>798</v>
      </c>
      <c r="AG99" s="482">
        <v>30524193</v>
      </c>
      <c r="AH99" s="482">
        <v>30524193</v>
      </c>
      <c r="AI99" s="485">
        <v>100</v>
      </c>
    </row>
    <row r="100" spans="1:35" s="365" customFormat="1" x14ac:dyDescent="0.3">
      <c r="A100" s="476" t="s">
        <v>799</v>
      </c>
      <c r="B100" s="477" t="s">
        <v>800</v>
      </c>
      <c r="C100" s="482">
        <f t="shared" si="3"/>
        <v>121063983</v>
      </c>
      <c r="D100" s="482">
        <f t="shared" si="4"/>
        <v>929310225</v>
      </c>
      <c r="E100" s="483">
        <f t="shared" si="5"/>
        <v>7.6761907379174863</v>
      </c>
      <c r="F100" s="476" t="s">
        <v>799</v>
      </c>
      <c r="G100" s="477" t="s">
        <v>800</v>
      </c>
      <c r="H100" s="482">
        <v>121063983</v>
      </c>
      <c r="I100" s="484">
        <v>-266107991</v>
      </c>
      <c r="J100" s="485">
        <v>-219</v>
      </c>
      <c r="K100" s="476" t="s">
        <v>799</v>
      </c>
      <c r="L100" s="477" t="s">
        <v>800</v>
      </c>
      <c r="M100" s="482">
        <v>0</v>
      </c>
      <c r="N100" s="482">
        <v>879118886</v>
      </c>
      <c r="O100" s="485">
        <v>0</v>
      </c>
      <c r="P100" s="476" t="s">
        <v>799</v>
      </c>
      <c r="Q100" s="477" t="s">
        <v>800</v>
      </c>
      <c r="R100" s="482">
        <v>0</v>
      </c>
      <c r="S100" s="482">
        <v>316299330</v>
      </c>
      <c r="T100" s="485">
        <v>0</v>
      </c>
      <c r="U100" s="476" t="s">
        <v>799</v>
      </c>
      <c r="V100" s="477" t="s">
        <v>800</v>
      </c>
      <c r="W100" s="482">
        <v>0</v>
      </c>
      <c r="X100" s="482">
        <v>0</v>
      </c>
      <c r="Y100" s="485">
        <v>0</v>
      </c>
      <c r="Z100" s="476" t="s">
        <v>799</v>
      </c>
      <c r="AA100" s="477" t="s">
        <v>800</v>
      </c>
      <c r="AB100" s="482">
        <v>0</v>
      </c>
      <c r="AC100" s="482">
        <v>241784053</v>
      </c>
      <c r="AD100" s="485">
        <v>0</v>
      </c>
      <c r="AE100" s="476" t="s">
        <v>799</v>
      </c>
      <c r="AF100" s="477" t="s">
        <v>800</v>
      </c>
      <c r="AG100" s="482">
        <v>0</v>
      </c>
      <c r="AH100" s="482">
        <v>0</v>
      </c>
      <c r="AI100" s="485">
        <v>0</v>
      </c>
    </row>
    <row r="101" spans="1:35" s="365" customFormat="1" ht="27.6" x14ac:dyDescent="0.3">
      <c r="A101" s="476" t="s">
        <v>801</v>
      </c>
      <c r="B101" s="477" t="s">
        <v>802</v>
      </c>
      <c r="C101" s="482">
        <f t="shared" si="3"/>
        <v>297265611</v>
      </c>
      <c r="D101" s="482">
        <f t="shared" si="4"/>
        <v>294295879</v>
      </c>
      <c r="E101" s="483">
        <f t="shared" si="5"/>
        <v>0.9900098366911334</v>
      </c>
      <c r="F101" s="476" t="s">
        <v>801</v>
      </c>
      <c r="G101" s="477" t="s">
        <v>802</v>
      </c>
      <c r="H101" s="484">
        <v>310320131</v>
      </c>
      <c r="I101" s="484">
        <v>308088226</v>
      </c>
      <c r="J101" s="485">
        <v>99</v>
      </c>
      <c r="K101" s="476" t="s">
        <v>801</v>
      </c>
      <c r="L101" s="477" t="s">
        <v>802</v>
      </c>
      <c r="M101" s="482">
        <v>1496578</v>
      </c>
      <c r="N101" s="482">
        <v>1496578</v>
      </c>
      <c r="O101" s="485">
        <v>100</v>
      </c>
      <c r="P101" s="476" t="s">
        <v>801</v>
      </c>
      <c r="Q101" s="477" t="s">
        <v>802</v>
      </c>
      <c r="R101" s="484">
        <v>-17396814</v>
      </c>
      <c r="S101" s="484">
        <v>-13875767</v>
      </c>
      <c r="T101" s="485">
        <v>79</v>
      </c>
      <c r="U101" s="476" t="s">
        <v>801</v>
      </c>
      <c r="V101" s="477" t="s">
        <v>802</v>
      </c>
      <c r="W101" s="482">
        <v>2845716</v>
      </c>
      <c r="X101" s="482">
        <v>-1413158</v>
      </c>
      <c r="Y101" s="485">
        <v>-49</v>
      </c>
      <c r="Z101" s="476" t="s">
        <v>801</v>
      </c>
      <c r="AA101" s="477" t="s">
        <v>802</v>
      </c>
      <c r="AB101" s="482">
        <v>0</v>
      </c>
      <c r="AC101" s="482">
        <v>-3843850</v>
      </c>
      <c r="AD101" s="485">
        <v>0</v>
      </c>
      <c r="AE101" s="476" t="s">
        <v>801</v>
      </c>
      <c r="AF101" s="477" t="s">
        <v>802</v>
      </c>
      <c r="AG101" s="482">
        <v>3219117</v>
      </c>
      <c r="AH101" s="482">
        <v>3219117</v>
      </c>
      <c r="AI101" s="485">
        <v>100</v>
      </c>
    </row>
    <row r="102" spans="1:35" s="365" customFormat="1" x14ac:dyDescent="0.3">
      <c r="A102" s="476" t="s">
        <v>803</v>
      </c>
      <c r="B102" s="477" t="s">
        <v>804</v>
      </c>
      <c r="C102" s="482">
        <f t="shared" si="3"/>
        <v>-2533539812</v>
      </c>
      <c r="D102" s="482">
        <f t="shared" si="4"/>
        <v>-2394558083</v>
      </c>
      <c r="E102" s="483">
        <f t="shared" si="5"/>
        <v>0.94514326226818335</v>
      </c>
      <c r="F102" s="476" t="s">
        <v>803</v>
      </c>
      <c r="G102" s="477" t="s">
        <v>804</v>
      </c>
      <c r="H102" s="484">
        <v>-2407735550</v>
      </c>
      <c r="I102" s="484">
        <v>-2263700801</v>
      </c>
      <c r="J102" s="485">
        <v>94</v>
      </c>
      <c r="K102" s="476" t="s">
        <v>803</v>
      </c>
      <c r="L102" s="477" t="s">
        <v>804</v>
      </c>
      <c r="M102" s="482">
        <v>-5178379</v>
      </c>
      <c r="N102" s="482">
        <v>-3877055</v>
      </c>
      <c r="O102" s="485">
        <v>74</v>
      </c>
      <c r="P102" s="476" t="s">
        <v>803</v>
      </c>
      <c r="Q102" s="477" t="s">
        <v>804</v>
      </c>
      <c r="R102" s="484">
        <v>-14077904</v>
      </c>
      <c r="S102" s="484">
        <v>-15912954</v>
      </c>
      <c r="T102" s="485">
        <v>113</v>
      </c>
      <c r="U102" s="476" t="s">
        <v>803</v>
      </c>
      <c r="V102" s="477" t="s">
        <v>804</v>
      </c>
      <c r="W102" s="484">
        <v>-106547979</v>
      </c>
      <c r="X102" s="484">
        <v>-111067273</v>
      </c>
      <c r="Y102" s="485">
        <v>104</v>
      </c>
      <c r="Z102" s="476" t="s">
        <v>803</v>
      </c>
      <c r="AA102" s="477" t="s">
        <v>804</v>
      </c>
      <c r="AB102" s="484">
        <v>-9263340</v>
      </c>
      <c r="AC102" s="482">
        <v>-13796317</v>
      </c>
      <c r="AD102" s="485">
        <v>148</v>
      </c>
      <c r="AE102" s="476" t="s">
        <v>803</v>
      </c>
      <c r="AF102" s="477" t="s">
        <v>804</v>
      </c>
      <c r="AG102" s="484">
        <v>-46700525</v>
      </c>
      <c r="AH102" s="484">
        <v>-32736885</v>
      </c>
      <c r="AI102" s="485">
        <v>70</v>
      </c>
    </row>
    <row r="103" spans="1:35" s="365" customFormat="1" ht="27.6" x14ac:dyDescent="0.3">
      <c r="A103" s="476" t="s">
        <v>805</v>
      </c>
      <c r="B103" s="477" t="s">
        <v>806</v>
      </c>
      <c r="C103" s="482">
        <f t="shared" si="3"/>
        <v>0</v>
      </c>
      <c r="D103" s="482">
        <f t="shared" si="4"/>
        <v>0</v>
      </c>
      <c r="E103" s="483">
        <v>0</v>
      </c>
      <c r="F103" s="476" t="s">
        <v>805</v>
      </c>
      <c r="G103" s="477" t="s">
        <v>806</v>
      </c>
      <c r="H103" s="482">
        <v>0</v>
      </c>
      <c r="I103" s="482">
        <v>0</v>
      </c>
      <c r="J103" s="485">
        <v>0</v>
      </c>
      <c r="K103" s="476" t="s">
        <v>805</v>
      </c>
      <c r="L103" s="477" t="s">
        <v>806</v>
      </c>
      <c r="M103" s="482">
        <v>0</v>
      </c>
      <c r="N103" s="482">
        <v>0</v>
      </c>
      <c r="O103" s="485">
        <v>0</v>
      </c>
      <c r="P103" s="476" t="s">
        <v>805</v>
      </c>
      <c r="Q103" s="477" t="s">
        <v>806</v>
      </c>
      <c r="R103" s="482">
        <v>0</v>
      </c>
      <c r="S103" s="482">
        <v>0</v>
      </c>
      <c r="T103" s="485">
        <v>0</v>
      </c>
      <c r="U103" s="476" t="s">
        <v>805</v>
      </c>
      <c r="V103" s="477" t="s">
        <v>806</v>
      </c>
      <c r="W103" s="482">
        <v>0</v>
      </c>
      <c r="X103" s="482">
        <v>0</v>
      </c>
      <c r="Y103" s="485">
        <v>0</v>
      </c>
      <c r="Z103" s="476" t="s">
        <v>805</v>
      </c>
      <c r="AA103" s="477" t="s">
        <v>806</v>
      </c>
      <c r="AB103" s="482">
        <v>0</v>
      </c>
      <c r="AC103" s="482">
        <v>0</v>
      </c>
      <c r="AD103" s="485">
        <v>0</v>
      </c>
      <c r="AE103" s="476" t="s">
        <v>805</v>
      </c>
      <c r="AF103" s="477" t="s">
        <v>806</v>
      </c>
      <c r="AG103" s="482">
        <v>0</v>
      </c>
      <c r="AH103" s="482">
        <v>0</v>
      </c>
      <c r="AI103" s="485">
        <v>0</v>
      </c>
    </row>
    <row r="104" spans="1:35" s="365" customFormat="1" x14ac:dyDescent="0.3">
      <c r="A104" s="476" t="s">
        <v>807</v>
      </c>
      <c r="B104" s="477" t="s">
        <v>808</v>
      </c>
      <c r="C104" s="482">
        <f t="shared" si="3"/>
        <v>138981729</v>
      </c>
      <c r="D104" s="482">
        <f t="shared" si="4"/>
        <v>-119730339</v>
      </c>
      <c r="E104" s="483">
        <f t="shared" si="5"/>
        <v>-0.86148258380063758</v>
      </c>
      <c r="F104" s="476" t="s">
        <v>807</v>
      </c>
      <c r="G104" s="477" t="s">
        <v>808</v>
      </c>
      <c r="H104" s="484">
        <v>144034749</v>
      </c>
      <c r="I104" s="484">
        <v>-45663977</v>
      </c>
      <c r="J104" s="485">
        <v>-31</v>
      </c>
      <c r="K104" s="476" t="s">
        <v>807</v>
      </c>
      <c r="L104" s="477" t="s">
        <v>808</v>
      </c>
      <c r="M104" s="482">
        <v>1301324</v>
      </c>
      <c r="N104" s="482">
        <v>-27565664</v>
      </c>
      <c r="O104" s="485">
        <v>-2118</v>
      </c>
      <c r="P104" s="476" t="s">
        <v>807</v>
      </c>
      <c r="Q104" s="477" t="s">
        <v>808</v>
      </c>
      <c r="R104" s="482">
        <v>-1835050</v>
      </c>
      <c r="S104" s="482">
        <v>-19568463</v>
      </c>
      <c r="T104" s="485">
        <v>1066</v>
      </c>
      <c r="U104" s="476" t="s">
        <v>807</v>
      </c>
      <c r="V104" s="477" t="s">
        <v>808</v>
      </c>
      <c r="W104" s="482">
        <v>-4519294</v>
      </c>
      <c r="X104" s="482">
        <v>-26932235</v>
      </c>
      <c r="Y104" s="485">
        <v>595</v>
      </c>
      <c r="Z104" s="476" t="s">
        <v>807</v>
      </c>
      <c r="AA104" s="477" t="s">
        <v>808</v>
      </c>
      <c r="AB104" s="482">
        <v>-4532977</v>
      </c>
      <c r="AC104" s="482">
        <v>25739843</v>
      </c>
      <c r="AD104" s="485">
        <v>-567</v>
      </c>
      <c r="AE104" s="476" t="s">
        <v>807</v>
      </c>
      <c r="AF104" s="477" t="s">
        <v>808</v>
      </c>
      <c r="AG104" s="482">
        <v>13963640</v>
      </c>
      <c r="AH104" s="482">
        <v>14604510</v>
      </c>
      <c r="AI104" s="485">
        <v>104</v>
      </c>
    </row>
    <row r="105" spans="1:35" s="365" customFormat="1" x14ac:dyDescent="0.3">
      <c r="A105" s="476" t="s">
        <v>809</v>
      </c>
      <c r="B105" s="477" t="s">
        <v>810</v>
      </c>
      <c r="C105" s="482">
        <f t="shared" si="3"/>
        <v>425717058</v>
      </c>
      <c r="D105" s="482">
        <f t="shared" si="4"/>
        <v>354090675</v>
      </c>
      <c r="E105" s="483">
        <f t="shared" si="5"/>
        <v>0.83175120269669811</v>
      </c>
      <c r="F105" s="476" t="s">
        <v>809</v>
      </c>
      <c r="G105" s="477" t="s">
        <v>810</v>
      </c>
      <c r="H105" s="484">
        <v>424728378</v>
      </c>
      <c r="I105" s="484">
        <v>352523512</v>
      </c>
      <c r="J105" s="485">
        <v>83</v>
      </c>
      <c r="K105" s="476" t="s">
        <v>809</v>
      </c>
      <c r="L105" s="477" t="s">
        <v>810</v>
      </c>
      <c r="M105" s="482">
        <v>520323</v>
      </c>
      <c r="N105" s="482">
        <v>664045</v>
      </c>
      <c r="O105" s="485">
        <v>127</v>
      </c>
      <c r="P105" s="476" t="s">
        <v>809</v>
      </c>
      <c r="Q105" s="477" t="s">
        <v>810</v>
      </c>
      <c r="R105" s="482">
        <v>127392</v>
      </c>
      <c r="S105" s="482">
        <v>355750</v>
      </c>
      <c r="T105" s="485">
        <v>279</v>
      </c>
      <c r="U105" s="476" t="s">
        <v>809</v>
      </c>
      <c r="V105" s="477" t="s">
        <v>810</v>
      </c>
      <c r="W105" s="482">
        <v>340965</v>
      </c>
      <c r="X105" s="482">
        <v>547368</v>
      </c>
      <c r="Y105" s="485">
        <v>160</v>
      </c>
      <c r="Z105" s="476" t="s">
        <v>809</v>
      </c>
      <c r="AA105" s="477" t="s">
        <v>810</v>
      </c>
      <c r="AB105" s="482">
        <v>212857</v>
      </c>
      <c r="AC105" s="482">
        <v>1957221</v>
      </c>
      <c r="AD105" s="485">
        <v>919</v>
      </c>
      <c r="AE105" s="476" t="s">
        <v>809</v>
      </c>
      <c r="AF105" s="477" t="s">
        <v>810</v>
      </c>
      <c r="AG105" s="482">
        <v>458826</v>
      </c>
      <c r="AH105" s="482">
        <v>397550</v>
      </c>
      <c r="AI105" s="485">
        <v>86</v>
      </c>
    </row>
    <row r="106" spans="1:35" s="365" customFormat="1" ht="27.6" x14ac:dyDescent="0.3">
      <c r="A106" s="476" t="s">
        <v>811</v>
      </c>
      <c r="B106" s="477" t="s">
        <v>812</v>
      </c>
      <c r="C106" s="482">
        <f t="shared" si="3"/>
        <v>86829945</v>
      </c>
      <c r="D106" s="482">
        <f t="shared" si="4"/>
        <v>25792565</v>
      </c>
      <c r="E106" s="483">
        <f t="shared" si="5"/>
        <v>0.29704688860507744</v>
      </c>
      <c r="F106" s="476" t="s">
        <v>811</v>
      </c>
      <c r="G106" s="477" t="s">
        <v>812</v>
      </c>
      <c r="H106" s="482">
        <v>86129278</v>
      </c>
      <c r="I106" s="482">
        <v>24795997</v>
      </c>
      <c r="J106" s="485">
        <v>28</v>
      </c>
      <c r="K106" s="476" t="s">
        <v>811</v>
      </c>
      <c r="L106" s="477" t="s">
        <v>812</v>
      </c>
      <c r="M106" s="482">
        <v>359702</v>
      </c>
      <c r="N106" s="482">
        <v>273650</v>
      </c>
      <c r="O106" s="485">
        <v>76</v>
      </c>
      <c r="P106" s="476" t="s">
        <v>811</v>
      </c>
      <c r="Q106" s="477" t="s">
        <v>812</v>
      </c>
      <c r="R106" s="482">
        <v>0</v>
      </c>
      <c r="S106" s="482">
        <v>175550</v>
      </c>
      <c r="T106" s="485">
        <v>0</v>
      </c>
      <c r="U106" s="476" t="s">
        <v>811</v>
      </c>
      <c r="V106" s="477" t="s">
        <v>812</v>
      </c>
      <c r="W106" s="482">
        <v>340965</v>
      </c>
      <c r="X106" s="482">
        <v>547368</v>
      </c>
      <c r="Y106" s="485">
        <v>160</v>
      </c>
      <c r="Z106" s="476" t="s">
        <v>811</v>
      </c>
      <c r="AA106" s="477" t="s">
        <v>812</v>
      </c>
      <c r="AB106" s="482">
        <v>13800</v>
      </c>
      <c r="AC106" s="482">
        <v>1957221</v>
      </c>
      <c r="AD106" s="485">
        <v>14182</v>
      </c>
      <c r="AE106" s="476" t="s">
        <v>811</v>
      </c>
      <c r="AF106" s="477" t="s">
        <v>812</v>
      </c>
      <c r="AG106" s="482">
        <v>278889</v>
      </c>
      <c r="AH106" s="482">
        <v>397550</v>
      </c>
      <c r="AI106" s="485">
        <v>142</v>
      </c>
    </row>
    <row r="107" spans="1:35" s="365" customFormat="1" ht="27.6" x14ac:dyDescent="0.3">
      <c r="A107" s="476" t="s">
        <v>813</v>
      </c>
      <c r="B107" s="477" t="s">
        <v>814</v>
      </c>
      <c r="C107" s="482">
        <f t="shared" si="3"/>
        <v>240452287</v>
      </c>
      <c r="D107" s="482">
        <f t="shared" si="4"/>
        <v>223463159</v>
      </c>
      <c r="E107" s="483">
        <f t="shared" si="5"/>
        <v>0.92934511785284035</v>
      </c>
      <c r="F107" s="476" t="s">
        <v>813</v>
      </c>
      <c r="G107" s="477" t="s">
        <v>814</v>
      </c>
      <c r="H107" s="484">
        <v>240164274</v>
      </c>
      <c r="I107" s="484">
        <v>222897764</v>
      </c>
      <c r="J107" s="485">
        <v>92</v>
      </c>
      <c r="K107" s="476" t="s">
        <v>813</v>
      </c>
      <c r="L107" s="477" t="s">
        <v>814</v>
      </c>
      <c r="M107" s="482">
        <v>160621</v>
      </c>
      <c r="N107" s="482">
        <v>390395</v>
      </c>
      <c r="O107" s="485">
        <v>243</v>
      </c>
      <c r="P107" s="476" t="s">
        <v>813</v>
      </c>
      <c r="Q107" s="477" t="s">
        <v>814</v>
      </c>
      <c r="R107" s="482">
        <v>127392</v>
      </c>
      <c r="S107" s="482">
        <v>175000</v>
      </c>
      <c r="T107" s="485">
        <v>137</v>
      </c>
      <c r="U107" s="476" t="s">
        <v>813</v>
      </c>
      <c r="V107" s="477" t="s">
        <v>814</v>
      </c>
      <c r="W107" s="482">
        <v>0</v>
      </c>
      <c r="X107" s="482">
        <v>0</v>
      </c>
      <c r="Y107" s="485">
        <v>0</v>
      </c>
      <c r="Z107" s="476" t="s">
        <v>813</v>
      </c>
      <c r="AA107" s="477" t="s">
        <v>814</v>
      </c>
      <c r="AB107" s="482">
        <v>198787</v>
      </c>
      <c r="AC107" s="482">
        <v>0</v>
      </c>
      <c r="AD107" s="485">
        <v>0</v>
      </c>
      <c r="AE107" s="476" t="s">
        <v>813</v>
      </c>
      <c r="AF107" s="477" t="s">
        <v>814</v>
      </c>
      <c r="AG107" s="482">
        <v>174457</v>
      </c>
      <c r="AH107" s="482">
        <v>0</v>
      </c>
      <c r="AI107" s="485">
        <v>0</v>
      </c>
    </row>
    <row r="108" spans="1:35" s="365" customFormat="1" ht="27.6" x14ac:dyDescent="0.3">
      <c r="A108" s="476" t="s">
        <v>815</v>
      </c>
      <c r="B108" s="477" t="s">
        <v>816</v>
      </c>
      <c r="C108" s="482">
        <f t="shared" si="3"/>
        <v>98434826</v>
      </c>
      <c r="D108" s="482">
        <f t="shared" si="4"/>
        <v>104834951</v>
      </c>
      <c r="E108" s="483">
        <f t="shared" si="5"/>
        <v>1.0650189090596858</v>
      </c>
      <c r="F108" s="476" t="s">
        <v>815</v>
      </c>
      <c r="G108" s="477" t="s">
        <v>816</v>
      </c>
      <c r="H108" s="482">
        <v>98434826</v>
      </c>
      <c r="I108" s="482">
        <v>104829751</v>
      </c>
      <c r="J108" s="485">
        <v>106</v>
      </c>
      <c r="K108" s="476" t="s">
        <v>815</v>
      </c>
      <c r="L108" s="477" t="s">
        <v>816</v>
      </c>
      <c r="M108" s="482">
        <v>0</v>
      </c>
      <c r="N108" s="482">
        <v>0</v>
      </c>
      <c r="O108" s="485">
        <v>0</v>
      </c>
      <c r="P108" s="476" t="s">
        <v>815</v>
      </c>
      <c r="Q108" s="477" t="s">
        <v>816</v>
      </c>
      <c r="R108" s="482">
        <v>0</v>
      </c>
      <c r="S108" s="482">
        <v>5200</v>
      </c>
      <c r="T108" s="485">
        <v>0</v>
      </c>
      <c r="U108" s="476" t="s">
        <v>815</v>
      </c>
      <c r="V108" s="477" t="s">
        <v>816</v>
      </c>
      <c r="W108" s="482">
        <v>0</v>
      </c>
      <c r="X108" s="482">
        <v>0</v>
      </c>
      <c r="Y108" s="485">
        <v>0</v>
      </c>
      <c r="Z108" s="476" t="s">
        <v>815</v>
      </c>
      <c r="AA108" s="477" t="s">
        <v>816</v>
      </c>
      <c r="AB108" s="482">
        <v>270</v>
      </c>
      <c r="AC108" s="482">
        <v>0</v>
      </c>
      <c r="AD108" s="485">
        <v>0</v>
      </c>
      <c r="AE108" s="476" t="s">
        <v>815</v>
      </c>
      <c r="AF108" s="477" t="s">
        <v>816</v>
      </c>
      <c r="AG108" s="482">
        <v>5480</v>
      </c>
      <c r="AH108" s="482">
        <v>0</v>
      </c>
      <c r="AI108" s="485">
        <v>0</v>
      </c>
    </row>
    <row r="109" spans="1:35" s="365" customFormat="1" ht="27.6" x14ac:dyDescent="0.3">
      <c r="A109" s="476" t="s">
        <v>817</v>
      </c>
      <c r="B109" s="477" t="s">
        <v>818</v>
      </c>
      <c r="C109" s="482">
        <f t="shared" si="3"/>
        <v>0</v>
      </c>
      <c r="D109" s="482">
        <f t="shared" si="4"/>
        <v>0</v>
      </c>
      <c r="E109" s="483">
        <v>0</v>
      </c>
      <c r="F109" s="476" t="s">
        <v>817</v>
      </c>
      <c r="G109" s="477" t="s">
        <v>818</v>
      </c>
      <c r="H109" s="482">
        <v>0</v>
      </c>
      <c r="I109" s="482">
        <v>0</v>
      </c>
      <c r="J109" s="485">
        <v>0</v>
      </c>
      <c r="K109" s="476" t="s">
        <v>817</v>
      </c>
      <c r="L109" s="477" t="s">
        <v>818</v>
      </c>
      <c r="M109" s="482">
        <v>0</v>
      </c>
      <c r="N109" s="482">
        <v>0</v>
      </c>
      <c r="O109" s="485">
        <v>0</v>
      </c>
      <c r="P109" s="476" t="s">
        <v>817</v>
      </c>
      <c r="Q109" s="477" t="s">
        <v>818</v>
      </c>
      <c r="R109" s="482">
        <v>0</v>
      </c>
      <c r="S109" s="482">
        <v>0</v>
      </c>
      <c r="T109" s="485">
        <v>0</v>
      </c>
      <c r="U109" s="476" t="s">
        <v>817</v>
      </c>
      <c r="V109" s="477" t="s">
        <v>818</v>
      </c>
      <c r="W109" s="482">
        <v>0</v>
      </c>
      <c r="X109" s="482">
        <v>0</v>
      </c>
      <c r="Y109" s="485">
        <v>0</v>
      </c>
      <c r="Z109" s="476" t="s">
        <v>817</v>
      </c>
      <c r="AA109" s="477" t="s">
        <v>818</v>
      </c>
      <c r="AB109" s="482">
        <v>0</v>
      </c>
      <c r="AC109" s="482">
        <v>0</v>
      </c>
      <c r="AD109" s="485">
        <v>0</v>
      </c>
      <c r="AE109" s="476" t="s">
        <v>817</v>
      </c>
      <c r="AF109" s="477" t="s">
        <v>818</v>
      </c>
      <c r="AG109" s="482">
        <v>0</v>
      </c>
      <c r="AH109" s="482">
        <v>0</v>
      </c>
      <c r="AI109" s="485">
        <v>0</v>
      </c>
    </row>
    <row r="110" spans="1:35" s="365" customFormat="1" ht="27.6" x14ac:dyDescent="0.3">
      <c r="A110" s="476" t="s">
        <v>819</v>
      </c>
      <c r="B110" s="477" t="s">
        <v>820</v>
      </c>
      <c r="C110" s="482">
        <f t="shared" si="3"/>
        <v>4336634330</v>
      </c>
      <c r="D110" s="482">
        <f t="shared" si="4"/>
        <v>4271875648</v>
      </c>
      <c r="E110" s="483">
        <f t="shared" si="5"/>
        <v>0.98506706420875467</v>
      </c>
      <c r="F110" s="476" t="s">
        <v>819</v>
      </c>
      <c r="G110" s="477" t="s">
        <v>820</v>
      </c>
      <c r="H110" s="484">
        <v>4283841692</v>
      </c>
      <c r="I110" s="484">
        <v>4171497818</v>
      </c>
      <c r="J110" s="485">
        <v>97</v>
      </c>
      <c r="K110" s="476" t="s">
        <v>819</v>
      </c>
      <c r="L110" s="477" t="s">
        <v>820</v>
      </c>
      <c r="M110" s="482">
        <v>5957451</v>
      </c>
      <c r="N110" s="482">
        <v>7067678</v>
      </c>
      <c r="O110" s="485">
        <v>118</v>
      </c>
      <c r="P110" s="476" t="s">
        <v>819</v>
      </c>
      <c r="Q110" s="477" t="s">
        <v>820</v>
      </c>
      <c r="R110" s="482">
        <v>12910490</v>
      </c>
      <c r="S110" s="482">
        <v>34742215</v>
      </c>
      <c r="T110" s="485">
        <v>269</v>
      </c>
      <c r="U110" s="476" t="s">
        <v>819</v>
      </c>
      <c r="V110" s="477" t="s">
        <v>820</v>
      </c>
      <c r="W110" s="482">
        <v>33924697</v>
      </c>
      <c r="X110" s="482">
        <v>58567937</v>
      </c>
      <c r="Y110" s="485">
        <v>172</v>
      </c>
      <c r="Z110" s="476" t="s">
        <v>819</v>
      </c>
      <c r="AA110" s="477" t="s">
        <v>820</v>
      </c>
      <c r="AB110" s="482">
        <v>16085397</v>
      </c>
      <c r="AC110" s="482">
        <v>0</v>
      </c>
      <c r="AD110" s="485">
        <v>0</v>
      </c>
      <c r="AE110" s="476" t="s">
        <v>819</v>
      </c>
      <c r="AF110" s="477" t="s">
        <v>820</v>
      </c>
      <c r="AG110" s="482">
        <v>9913972</v>
      </c>
      <c r="AH110" s="482">
        <v>0</v>
      </c>
      <c r="AI110" s="485">
        <v>0</v>
      </c>
    </row>
    <row r="111" spans="1:35" s="366" customFormat="1" ht="24.6" x14ac:dyDescent="0.3">
      <c r="A111" s="488" t="s">
        <v>821</v>
      </c>
      <c r="B111" s="489" t="s">
        <v>822</v>
      </c>
      <c r="C111" s="490">
        <f t="shared" si="3"/>
        <v>16343550759</v>
      </c>
      <c r="D111" s="490">
        <f t="shared" si="4"/>
        <v>16923236058</v>
      </c>
      <c r="E111" s="491">
        <f t="shared" si="5"/>
        <v>1.0354687489608574</v>
      </c>
      <c r="F111" s="488" t="s">
        <v>821</v>
      </c>
      <c r="G111" s="489" t="s">
        <v>822</v>
      </c>
      <c r="H111" s="492">
        <v>16322582350</v>
      </c>
      <c r="I111" s="492">
        <v>15720059302</v>
      </c>
      <c r="J111" s="493">
        <v>96</v>
      </c>
      <c r="K111" s="488" t="s">
        <v>821</v>
      </c>
      <c r="L111" s="489" t="s">
        <v>822</v>
      </c>
      <c r="M111" s="490">
        <v>9312068</v>
      </c>
      <c r="N111" s="490">
        <v>862119239</v>
      </c>
      <c r="O111" s="493">
        <v>9258</v>
      </c>
      <c r="P111" s="488" t="s">
        <v>821</v>
      </c>
      <c r="Q111" s="489" t="s">
        <v>822</v>
      </c>
      <c r="R111" s="490">
        <v>2447630</v>
      </c>
      <c r="S111" s="490">
        <v>333611643</v>
      </c>
      <c r="T111" s="493">
        <v>13629</v>
      </c>
      <c r="U111" s="488" t="s">
        <v>821</v>
      </c>
      <c r="V111" s="489" t="s">
        <v>822</v>
      </c>
      <c r="W111" s="490">
        <v>9208711</v>
      </c>
      <c r="X111" s="490">
        <v>7445874</v>
      </c>
      <c r="Y111" s="493">
        <v>80</v>
      </c>
      <c r="Z111" s="488" t="s">
        <v>821</v>
      </c>
      <c r="AA111" s="489" t="s">
        <v>822</v>
      </c>
      <c r="AB111" s="490">
        <v>2501937</v>
      </c>
      <c r="AC111" s="490">
        <v>256114337</v>
      </c>
      <c r="AD111" s="493">
        <v>10236</v>
      </c>
      <c r="AE111" s="488" t="s">
        <v>821</v>
      </c>
      <c r="AF111" s="489" t="s">
        <v>822</v>
      </c>
      <c r="AG111" s="490">
        <v>11379223</v>
      </c>
      <c r="AH111" s="490">
        <v>16008485</v>
      </c>
      <c r="AI111" s="493">
        <v>140</v>
      </c>
    </row>
    <row r="112" spans="1:35" s="365" customFormat="1" x14ac:dyDescent="0.3">
      <c r="A112" s="476" t="s">
        <v>3</v>
      </c>
      <c r="B112" s="477" t="s">
        <v>3</v>
      </c>
      <c r="C112" s="494"/>
      <c r="D112" s="494"/>
      <c r="E112" s="483"/>
      <c r="F112" s="476" t="s">
        <v>3</v>
      </c>
      <c r="G112" s="477" t="s">
        <v>3</v>
      </c>
      <c r="H112" s="494" t="s">
        <v>3</v>
      </c>
      <c r="I112" s="494" t="s">
        <v>3</v>
      </c>
      <c r="J112" s="478" t="s">
        <v>3</v>
      </c>
      <c r="K112" s="476" t="s">
        <v>3</v>
      </c>
      <c r="L112" s="477" t="s">
        <v>3</v>
      </c>
      <c r="M112" s="494" t="s">
        <v>3</v>
      </c>
      <c r="N112" s="494" t="s">
        <v>3</v>
      </c>
      <c r="O112" s="478" t="s">
        <v>3</v>
      </c>
      <c r="P112" s="476" t="s">
        <v>3</v>
      </c>
      <c r="Q112" s="477" t="s">
        <v>3</v>
      </c>
      <c r="R112" s="494" t="s">
        <v>3</v>
      </c>
      <c r="S112" s="494" t="s">
        <v>3</v>
      </c>
      <c r="T112" s="478" t="s">
        <v>3</v>
      </c>
      <c r="U112" s="476" t="s">
        <v>3</v>
      </c>
      <c r="V112" s="477" t="s">
        <v>3</v>
      </c>
      <c r="W112" s="494" t="s">
        <v>3</v>
      </c>
      <c r="X112" s="494" t="s">
        <v>3</v>
      </c>
      <c r="Y112" s="478" t="s">
        <v>3</v>
      </c>
      <c r="Z112" s="476" t="s">
        <v>3</v>
      </c>
      <c r="AA112" s="477" t="s">
        <v>3</v>
      </c>
      <c r="AB112" s="494" t="s">
        <v>3</v>
      </c>
      <c r="AC112" s="494" t="s">
        <v>3</v>
      </c>
      <c r="AD112" s="478" t="s">
        <v>3</v>
      </c>
      <c r="AE112" s="476" t="s">
        <v>3</v>
      </c>
      <c r="AF112" s="477" t="s">
        <v>3</v>
      </c>
      <c r="AG112" s="494" t="s">
        <v>3</v>
      </c>
      <c r="AH112" s="494" t="s">
        <v>3</v>
      </c>
      <c r="AI112" s="478" t="s">
        <v>3</v>
      </c>
    </row>
    <row r="113" spans="1:35" s="365" customFormat="1" ht="27.6" x14ac:dyDescent="0.3">
      <c r="A113" s="476" t="s">
        <v>823</v>
      </c>
      <c r="B113" s="477" t="s">
        <v>824</v>
      </c>
      <c r="C113" s="494"/>
      <c r="D113" s="494"/>
      <c r="E113" s="483"/>
      <c r="F113" s="476" t="s">
        <v>823</v>
      </c>
      <c r="G113" s="477" t="s">
        <v>824</v>
      </c>
      <c r="H113" s="494" t="s">
        <v>3</v>
      </c>
      <c r="I113" s="494" t="s">
        <v>3</v>
      </c>
      <c r="J113" s="478" t="s">
        <v>3</v>
      </c>
      <c r="K113" s="476" t="s">
        <v>823</v>
      </c>
      <c r="L113" s="477" t="s">
        <v>824</v>
      </c>
      <c r="M113" s="494" t="s">
        <v>3</v>
      </c>
      <c r="N113" s="494" t="s">
        <v>3</v>
      </c>
      <c r="O113" s="478" t="s">
        <v>3</v>
      </c>
      <c r="P113" s="476" t="s">
        <v>823</v>
      </c>
      <c r="Q113" s="477" t="s">
        <v>824</v>
      </c>
      <c r="R113" s="494" t="s">
        <v>3</v>
      </c>
      <c r="S113" s="494" t="s">
        <v>3</v>
      </c>
      <c r="T113" s="478" t="s">
        <v>3</v>
      </c>
      <c r="U113" s="476" t="s">
        <v>823</v>
      </c>
      <c r="V113" s="477" t="s">
        <v>824</v>
      </c>
      <c r="W113" s="494" t="s">
        <v>3</v>
      </c>
      <c r="X113" s="494" t="s">
        <v>3</v>
      </c>
      <c r="Y113" s="478" t="s">
        <v>3</v>
      </c>
      <c r="Z113" s="476" t="s">
        <v>823</v>
      </c>
      <c r="AA113" s="477" t="s">
        <v>824</v>
      </c>
      <c r="AB113" s="494" t="s">
        <v>3</v>
      </c>
      <c r="AC113" s="494" t="s">
        <v>3</v>
      </c>
      <c r="AD113" s="478" t="s">
        <v>3</v>
      </c>
      <c r="AE113" s="476" t="s">
        <v>823</v>
      </c>
      <c r="AF113" s="477" t="s">
        <v>824</v>
      </c>
      <c r="AG113" s="494" t="s">
        <v>3</v>
      </c>
      <c r="AH113" s="494" t="s">
        <v>3</v>
      </c>
      <c r="AI113" s="478" t="s">
        <v>3</v>
      </c>
    </row>
    <row r="114" spans="1:35" s="365" customFormat="1" x14ac:dyDescent="0.3">
      <c r="A114" s="476" t="s">
        <v>825</v>
      </c>
      <c r="B114" s="477" t="s">
        <v>826</v>
      </c>
      <c r="C114" s="482">
        <f t="shared" si="3"/>
        <v>734346474</v>
      </c>
      <c r="D114" s="482">
        <f t="shared" si="4"/>
        <v>733749014</v>
      </c>
      <c r="E114" s="483">
        <f t="shared" si="5"/>
        <v>0.99918640584362639</v>
      </c>
      <c r="F114" s="476" t="s">
        <v>825</v>
      </c>
      <c r="G114" s="477" t="s">
        <v>826</v>
      </c>
      <c r="H114" s="484">
        <v>594498377</v>
      </c>
      <c r="I114" s="484">
        <v>516829001</v>
      </c>
      <c r="J114" s="485">
        <v>86</v>
      </c>
      <c r="K114" s="476" t="s">
        <v>825</v>
      </c>
      <c r="L114" s="477" t="s">
        <v>826</v>
      </c>
      <c r="M114" s="482">
        <v>33429555</v>
      </c>
      <c r="N114" s="482">
        <v>84726983</v>
      </c>
      <c r="O114" s="485">
        <v>253</v>
      </c>
      <c r="P114" s="476" t="s">
        <v>825</v>
      </c>
      <c r="Q114" s="477" t="s">
        <v>826</v>
      </c>
      <c r="R114" s="482">
        <v>10425025</v>
      </c>
      <c r="S114" s="482">
        <v>46682259</v>
      </c>
      <c r="T114" s="485">
        <v>447</v>
      </c>
      <c r="U114" s="476" t="s">
        <v>825</v>
      </c>
      <c r="V114" s="477" t="s">
        <v>826</v>
      </c>
      <c r="W114" s="482">
        <v>95993517</v>
      </c>
      <c r="X114" s="482">
        <v>85510771</v>
      </c>
      <c r="Y114" s="485">
        <v>89</v>
      </c>
      <c r="Z114" s="476" t="s">
        <v>825</v>
      </c>
      <c r="AA114" s="477" t="s">
        <v>826</v>
      </c>
      <c r="AB114" s="482">
        <v>11414671</v>
      </c>
      <c r="AC114" s="482">
        <v>29510848</v>
      </c>
      <c r="AD114" s="485">
        <v>258</v>
      </c>
      <c r="AE114" s="476" t="s">
        <v>825</v>
      </c>
      <c r="AF114" s="477" t="s">
        <v>826</v>
      </c>
      <c r="AG114" s="482">
        <v>29024498</v>
      </c>
      <c r="AH114" s="482">
        <v>28461783</v>
      </c>
      <c r="AI114" s="485">
        <v>98</v>
      </c>
    </row>
    <row r="115" spans="1:35" s="365" customFormat="1" ht="27.6" x14ac:dyDescent="0.3">
      <c r="A115" s="476" t="s">
        <v>827</v>
      </c>
      <c r="B115" s="477" t="s">
        <v>828</v>
      </c>
      <c r="C115" s="482">
        <f t="shared" si="3"/>
        <v>136911206</v>
      </c>
      <c r="D115" s="482">
        <f t="shared" si="4"/>
        <v>176517872</v>
      </c>
      <c r="E115" s="483">
        <f t="shared" si="5"/>
        <v>1.2892872479700457</v>
      </c>
      <c r="F115" s="476" t="s">
        <v>827</v>
      </c>
      <c r="G115" s="477" t="s">
        <v>828</v>
      </c>
      <c r="H115" s="482">
        <v>66210872</v>
      </c>
      <c r="I115" s="482">
        <v>58895870</v>
      </c>
      <c r="J115" s="485">
        <v>88</v>
      </c>
      <c r="K115" s="476" t="s">
        <v>827</v>
      </c>
      <c r="L115" s="477" t="s">
        <v>828</v>
      </c>
      <c r="M115" s="482">
        <v>30362584</v>
      </c>
      <c r="N115" s="482">
        <v>48702002</v>
      </c>
      <c r="O115" s="485">
        <v>160</v>
      </c>
      <c r="P115" s="476" t="s">
        <v>827</v>
      </c>
      <c r="Q115" s="477" t="s">
        <v>828</v>
      </c>
      <c r="R115" s="482">
        <v>4161715</v>
      </c>
      <c r="S115" s="482">
        <v>30138357</v>
      </c>
      <c r="T115" s="485">
        <v>724</v>
      </c>
      <c r="U115" s="476" t="s">
        <v>827</v>
      </c>
      <c r="V115" s="477" t="s">
        <v>828</v>
      </c>
      <c r="W115" s="482">
        <v>36176035</v>
      </c>
      <c r="X115" s="482">
        <v>38781643</v>
      </c>
      <c r="Y115" s="485">
        <v>107</v>
      </c>
      <c r="Z115" s="476" t="s">
        <v>827</v>
      </c>
      <c r="AA115" s="477" t="s">
        <v>828</v>
      </c>
      <c r="AB115" s="482">
        <v>8040957</v>
      </c>
      <c r="AC115" s="482">
        <v>23459439</v>
      </c>
      <c r="AD115" s="485">
        <v>291</v>
      </c>
      <c r="AE115" s="476" t="s">
        <v>827</v>
      </c>
      <c r="AF115" s="477" t="s">
        <v>828</v>
      </c>
      <c r="AG115" s="482">
        <v>6332305</v>
      </c>
      <c r="AH115" s="482">
        <v>6132464</v>
      </c>
      <c r="AI115" s="485">
        <v>96</v>
      </c>
    </row>
    <row r="116" spans="1:35" s="365" customFormat="1" x14ac:dyDescent="0.3">
      <c r="A116" s="476" t="s">
        <v>829</v>
      </c>
      <c r="B116" s="477" t="s">
        <v>830</v>
      </c>
      <c r="C116" s="482">
        <f t="shared" si="3"/>
        <v>0</v>
      </c>
      <c r="D116" s="482">
        <f t="shared" si="4"/>
        <v>0</v>
      </c>
      <c r="E116" s="483">
        <v>0</v>
      </c>
      <c r="F116" s="476" t="s">
        <v>829</v>
      </c>
      <c r="G116" s="477" t="s">
        <v>830</v>
      </c>
      <c r="H116" s="482">
        <v>0</v>
      </c>
      <c r="I116" s="482">
        <v>0</v>
      </c>
      <c r="J116" s="485">
        <v>0</v>
      </c>
      <c r="K116" s="476" t="s">
        <v>829</v>
      </c>
      <c r="L116" s="477" t="s">
        <v>830</v>
      </c>
      <c r="M116" s="482">
        <v>0</v>
      </c>
      <c r="N116" s="482">
        <v>0</v>
      </c>
      <c r="O116" s="485">
        <v>0</v>
      </c>
      <c r="P116" s="476" t="s">
        <v>829</v>
      </c>
      <c r="Q116" s="477" t="s">
        <v>830</v>
      </c>
      <c r="R116" s="482">
        <v>0</v>
      </c>
      <c r="S116" s="482">
        <v>0</v>
      </c>
      <c r="T116" s="485">
        <v>0</v>
      </c>
      <c r="U116" s="476" t="s">
        <v>829</v>
      </c>
      <c r="V116" s="477" t="s">
        <v>830</v>
      </c>
      <c r="W116" s="482">
        <v>0</v>
      </c>
      <c r="X116" s="482">
        <v>0</v>
      </c>
      <c r="Y116" s="485">
        <v>0</v>
      </c>
      <c r="Z116" s="476" t="s">
        <v>829</v>
      </c>
      <c r="AA116" s="477" t="s">
        <v>830</v>
      </c>
      <c r="AB116" s="482">
        <v>0</v>
      </c>
      <c r="AC116" s="482">
        <v>0</v>
      </c>
      <c r="AD116" s="485">
        <v>0</v>
      </c>
      <c r="AE116" s="476" t="s">
        <v>829</v>
      </c>
      <c r="AF116" s="477" t="s">
        <v>830</v>
      </c>
      <c r="AG116" s="482">
        <v>0</v>
      </c>
      <c r="AH116" s="482">
        <v>0</v>
      </c>
      <c r="AI116" s="485">
        <v>0</v>
      </c>
    </row>
    <row r="117" spans="1:35" s="365" customFormat="1" ht="69" x14ac:dyDescent="0.3">
      <c r="A117" s="476" t="s">
        <v>831</v>
      </c>
      <c r="B117" s="477" t="s">
        <v>832</v>
      </c>
      <c r="C117" s="482">
        <f t="shared" si="3"/>
        <v>1705388341</v>
      </c>
      <c r="D117" s="482">
        <f t="shared" si="4"/>
        <v>3045660264</v>
      </c>
      <c r="E117" s="483">
        <f t="shared" si="5"/>
        <v>1.7859042370455609</v>
      </c>
      <c r="F117" s="476" t="s">
        <v>831</v>
      </c>
      <c r="G117" s="477" t="s">
        <v>832</v>
      </c>
      <c r="H117" s="484">
        <v>1705388341</v>
      </c>
      <c r="I117" s="484">
        <v>3045660264</v>
      </c>
      <c r="J117" s="485">
        <v>178</v>
      </c>
      <c r="K117" s="476" t="s">
        <v>831</v>
      </c>
      <c r="L117" s="477" t="s">
        <v>832</v>
      </c>
      <c r="M117" s="482">
        <v>0</v>
      </c>
      <c r="N117" s="482">
        <v>0</v>
      </c>
      <c r="O117" s="485">
        <v>0</v>
      </c>
      <c r="P117" s="476" t="s">
        <v>831</v>
      </c>
      <c r="Q117" s="477" t="s">
        <v>832</v>
      </c>
      <c r="R117" s="482">
        <v>0</v>
      </c>
      <c r="S117" s="482">
        <v>0</v>
      </c>
      <c r="T117" s="485">
        <v>0</v>
      </c>
      <c r="U117" s="476" t="s">
        <v>831</v>
      </c>
      <c r="V117" s="477" t="s">
        <v>832</v>
      </c>
      <c r="W117" s="482">
        <v>0</v>
      </c>
      <c r="X117" s="482">
        <v>0</v>
      </c>
      <c r="Y117" s="485">
        <v>0</v>
      </c>
      <c r="Z117" s="476" t="s">
        <v>831</v>
      </c>
      <c r="AA117" s="477" t="s">
        <v>832</v>
      </c>
      <c r="AB117" s="482">
        <v>0</v>
      </c>
      <c r="AC117" s="482">
        <v>0</v>
      </c>
      <c r="AD117" s="485">
        <v>0</v>
      </c>
      <c r="AE117" s="476" t="s">
        <v>831</v>
      </c>
      <c r="AF117" s="477" t="s">
        <v>832</v>
      </c>
      <c r="AG117" s="482">
        <v>0</v>
      </c>
      <c r="AH117" s="482">
        <v>0</v>
      </c>
      <c r="AI117" s="485">
        <v>0</v>
      </c>
    </row>
    <row r="118" spans="1:35" s="365" customFormat="1" ht="69" x14ac:dyDescent="0.3">
      <c r="A118" s="476" t="s">
        <v>833</v>
      </c>
      <c r="B118" s="477" t="s">
        <v>834</v>
      </c>
      <c r="C118" s="482">
        <f t="shared" si="3"/>
        <v>0</v>
      </c>
      <c r="D118" s="482">
        <f t="shared" si="4"/>
        <v>0</v>
      </c>
      <c r="E118" s="483">
        <v>0</v>
      </c>
      <c r="F118" s="476" t="s">
        <v>833</v>
      </c>
      <c r="G118" s="477" t="s">
        <v>834</v>
      </c>
      <c r="H118" s="482">
        <v>0</v>
      </c>
      <c r="I118" s="482">
        <v>0</v>
      </c>
      <c r="J118" s="485">
        <v>0</v>
      </c>
      <c r="K118" s="476" t="s">
        <v>833</v>
      </c>
      <c r="L118" s="477" t="s">
        <v>834</v>
      </c>
      <c r="M118" s="482">
        <v>0</v>
      </c>
      <c r="N118" s="482">
        <v>0</v>
      </c>
      <c r="O118" s="485">
        <v>0</v>
      </c>
      <c r="P118" s="476" t="s">
        <v>833</v>
      </c>
      <c r="Q118" s="477" t="s">
        <v>834</v>
      </c>
      <c r="R118" s="482">
        <v>0</v>
      </c>
      <c r="S118" s="482">
        <v>0</v>
      </c>
      <c r="T118" s="485">
        <v>0</v>
      </c>
      <c r="U118" s="476" t="s">
        <v>833</v>
      </c>
      <c r="V118" s="477" t="s">
        <v>834</v>
      </c>
      <c r="W118" s="482">
        <v>0</v>
      </c>
      <c r="X118" s="482">
        <v>0</v>
      </c>
      <c r="Y118" s="485">
        <v>0</v>
      </c>
      <c r="Z118" s="476" t="s">
        <v>833</v>
      </c>
      <c r="AA118" s="477" t="s">
        <v>834</v>
      </c>
      <c r="AB118" s="482">
        <v>0</v>
      </c>
      <c r="AC118" s="482">
        <v>0</v>
      </c>
      <c r="AD118" s="485">
        <v>0</v>
      </c>
      <c r="AE118" s="476" t="s">
        <v>833</v>
      </c>
      <c r="AF118" s="477" t="s">
        <v>834</v>
      </c>
      <c r="AG118" s="482">
        <v>0</v>
      </c>
      <c r="AH118" s="482">
        <v>0</v>
      </c>
      <c r="AI118" s="485">
        <v>0</v>
      </c>
    </row>
    <row r="119" spans="1:35" s="365" customFormat="1" x14ac:dyDescent="0.3">
      <c r="A119" s="476" t="s">
        <v>835</v>
      </c>
      <c r="B119" s="477" t="s">
        <v>836</v>
      </c>
      <c r="C119" s="482">
        <f t="shared" si="3"/>
        <v>28567870</v>
      </c>
      <c r="D119" s="482">
        <f t="shared" si="4"/>
        <v>-28979423</v>
      </c>
      <c r="E119" s="483">
        <f t="shared" si="5"/>
        <v>-1.0144061492858936</v>
      </c>
      <c r="F119" s="476" t="s">
        <v>835</v>
      </c>
      <c r="G119" s="477" t="s">
        <v>836</v>
      </c>
      <c r="H119" s="482">
        <v>28567870</v>
      </c>
      <c r="I119" s="484">
        <v>-28979423</v>
      </c>
      <c r="J119" s="485">
        <v>-101</v>
      </c>
      <c r="K119" s="476" t="s">
        <v>835</v>
      </c>
      <c r="L119" s="477" t="s">
        <v>836</v>
      </c>
      <c r="M119" s="482">
        <v>0</v>
      </c>
      <c r="N119" s="482">
        <v>0</v>
      </c>
      <c r="O119" s="485">
        <v>0</v>
      </c>
      <c r="P119" s="476" t="s">
        <v>835</v>
      </c>
      <c r="Q119" s="477" t="s">
        <v>836</v>
      </c>
      <c r="R119" s="482">
        <v>0</v>
      </c>
      <c r="S119" s="482">
        <v>0</v>
      </c>
      <c r="T119" s="485">
        <v>0</v>
      </c>
      <c r="U119" s="476" t="s">
        <v>835</v>
      </c>
      <c r="V119" s="477" t="s">
        <v>836</v>
      </c>
      <c r="W119" s="482">
        <v>0</v>
      </c>
      <c r="X119" s="482">
        <v>0</v>
      </c>
      <c r="Y119" s="485">
        <v>0</v>
      </c>
      <c r="Z119" s="476" t="s">
        <v>835</v>
      </c>
      <c r="AA119" s="477" t="s">
        <v>836</v>
      </c>
      <c r="AB119" s="482">
        <v>0</v>
      </c>
      <c r="AC119" s="482">
        <v>0</v>
      </c>
      <c r="AD119" s="485">
        <v>0</v>
      </c>
      <c r="AE119" s="476" t="s">
        <v>835</v>
      </c>
      <c r="AF119" s="477" t="s">
        <v>836</v>
      </c>
      <c r="AG119" s="482">
        <v>0</v>
      </c>
      <c r="AH119" s="482">
        <v>0</v>
      </c>
      <c r="AI119" s="485">
        <v>0</v>
      </c>
    </row>
    <row r="120" spans="1:35" s="365" customFormat="1" x14ac:dyDescent="0.3">
      <c r="A120" s="476" t="s">
        <v>837</v>
      </c>
      <c r="B120" s="477" t="s">
        <v>838</v>
      </c>
      <c r="C120" s="482">
        <f t="shared" si="3"/>
        <v>2159813</v>
      </c>
      <c r="D120" s="482">
        <f t="shared" si="4"/>
        <v>2159813</v>
      </c>
      <c r="E120" s="483">
        <f t="shared" si="5"/>
        <v>1</v>
      </c>
      <c r="F120" s="476" t="s">
        <v>837</v>
      </c>
      <c r="G120" s="477" t="s">
        <v>838</v>
      </c>
      <c r="H120" s="482">
        <v>2159813</v>
      </c>
      <c r="I120" s="482">
        <v>2159813</v>
      </c>
      <c r="J120" s="485">
        <v>100</v>
      </c>
      <c r="K120" s="476" t="s">
        <v>837</v>
      </c>
      <c r="L120" s="477" t="s">
        <v>838</v>
      </c>
      <c r="M120" s="482">
        <v>0</v>
      </c>
      <c r="N120" s="482">
        <v>0</v>
      </c>
      <c r="O120" s="485">
        <v>0</v>
      </c>
      <c r="P120" s="476" t="s">
        <v>837</v>
      </c>
      <c r="Q120" s="477" t="s">
        <v>838</v>
      </c>
      <c r="R120" s="482">
        <v>0</v>
      </c>
      <c r="S120" s="482">
        <v>0</v>
      </c>
      <c r="T120" s="485">
        <v>0</v>
      </c>
      <c r="U120" s="476" t="s">
        <v>837</v>
      </c>
      <c r="V120" s="477" t="s">
        <v>838</v>
      </c>
      <c r="W120" s="482">
        <v>0</v>
      </c>
      <c r="X120" s="482">
        <v>0</v>
      </c>
      <c r="Y120" s="485">
        <v>0</v>
      </c>
      <c r="Z120" s="476" t="s">
        <v>837</v>
      </c>
      <c r="AA120" s="477" t="s">
        <v>838</v>
      </c>
      <c r="AB120" s="482">
        <v>0</v>
      </c>
      <c r="AC120" s="482">
        <v>0</v>
      </c>
      <c r="AD120" s="485">
        <v>0</v>
      </c>
      <c r="AE120" s="476" t="s">
        <v>837</v>
      </c>
      <c r="AF120" s="477" t="s">
        <v>838</v>
      </c>
      <c r="AG120" s="482">
        <v>0</v>
      </c>
      <c r="AH120" s="482">
        <v>0</v>
      </c>
      <c r="AI120" s="485">
        <v>0</v>
      </c>
    </row>
    <row r="121" spans="1:35" s="365" customFormat="1" ht="15" thickBot="1" x14ac:dyDescent="0.35">
      <c r="A121" s="495" t="s">
        <v>839</v>
      </c>
      <c r="B121" s="496" t="s">
        <v>840</v>
      </c>
      <c r="C121" s="497">
        <f t="shared" si="3"/>
        <v>0</v>
      </c>
      <c r="D121" s="497">
        <f t="shared" si="4"/>
        <v>0</v>
      </c>
      <c r="E121" s="498">
        <v>0</v>
      </c>
      <c r="F121" s="495" t="s">
        <v>839</v>
      </c>
      <c r="G121" s="496" t="s">
        <v>840</v>
      </c>
      <c r="H121" s="497">
        <v>0</v>
      </c>
      <c r="I121" s="497">
        <v>0</v>
      </c>
      <c r="J121" s="499">
        <v>0</v>
      </c>
      <c r="K121" s="495" t="s">
        <v>839</v>
      </c>
      <c r="L121" s="496" t="s">
        <v>840</v>
      </c>
      <c r="M121" s="497">
        <v>0</v>
      </c>
      <c r="N121" s="497">
        <v>0</v>
      </c>
      <c r="O121" s="499">
        <v>0</v>
      </c>
      <c r="P121" s="495" t="s">
        <v>839</v>
      </c>
      <c r="Q121" s="496" t="s">
        <v>840</v>
      </c>
      <c r="R121" s="497">
        <v>0</v>
      </c>
      <c r="S121" s="497">
        <v>0</v>
      </c>
      <c r="T121" s="499">
        <v>0</v>
      </c>
      <c r="U121" s="495" t="s">
        <v>839</v>
      </c>
      <c r="V121" s="496" t="s">
        <v>840</v>
      </c>
      <c r="W121" s="497">
        <v>0</v>
      </c>
      <c r="X121" s="497">
        <v>0</v>
      </c>
      <c r="Y121" s="499">
        <v>0</v>
      </c>
      <c r="Z121" s="495" t="s">
        <v>839</v>
      </c>
      <c r="AA121" s="496" t="s">
        <v>840</v>
      </c>
      <c r="AB121" s="497">
        <v>0</v>
      </c>
      <c r="AC121" s="497">
        <v>0</v>
      </c>
      <c r="AD121" s="499">
        <v>0</v>
      </c>
      <c r="AE121" s="495" t="s">
        <v>839</v>
      </c>
      <c r="AF121" s="496" t="s">
        <v>840</v>
      </c>
      <c r="AG121" s="497">
        <v>0</v>
      </c>
      <c r="AH121" s="497">
        <v>0</v>
      </c>
      <c r="AI121" s="499">
        <v>0</v>
      </c>
    </row>
    <row r="122" spans="1:35" s="365" customFormat="1" x14ac:dyDescent="0.3"/>
    <row r="123" spans="1:35" s="365" customFormat="1" x14ac:dyDescent="0.3"/>
    <row r="124" spans="1:35" s="365" customFormat="1" x14ac:dyDescent="0.3"/>
    <row r="125" spans="1:35" s="365" customFormat="1" x14ac:dyDescent="0.3"/>
    <row r="126" spans="1:35" s="365" customFormat="1" x14ac:dyDescent="0.3"/>
    <row r="127" spans="1:35" s="365" customFormat="1" x14ac:dyDescent="0.3"/>
    <row r="128" spans="1:35" s="365" customFormat="1" x14ac:dyDescent="0.3"/>
    <row r="129" s="365" customFormat="1" x14ac:dyDescent="0.3"/>
    <row r="130" s="365" customFormat="1" x14ac:dyDescent="0.3"/>
    <row r="131" s="365" customFormat="1" x14ac:dyDescent="0.3"/>
    <row r="132" s="365" customFormat="1" x14ac:dyDescent="0.3"/>
    <row r="133" s="365" customFormat="1" x14ac:dyDescent="0.3"/>
    <row r="134" s="365" customFormat="1" x14ac:dyDescent="0.3"/>
    <row r="135" s="365" customFormat="1" x14ac:dyDescent="0.3"/>
    <row r="136" s="365" customFormat="1" x14ac:dyDescent="0.3"/>
    <row r="137" s="365" customFormat="1" x14ac:dyDescent="0.3"/>
    <row r="138" s="365" customFormat="1" x14ac:dyDescent="0.3"/>
    <row r="139" s="365" customFormat="1" x14ac:dyDescent="0.3"/>
    <row r="140" s="365" customFormat="1" x14ac:dyDescent="0.3"/>
    <row r="141" s="365" customFormat="1" x14ac:dyDescent="0.3"/>
    <row r="142" s="365" customFormat="1" x14ac:dyDescent="0.3"/>
    <row r="143" s="365" customFormat="1" x14ac:dyDescent="0.3"/>
  </sheetData>
  <sheetProtection formatCells="0" formatColumns="0" formatRows="0" insertColumns="0" insertRows="0" insertHyperlinks="0" deleteColumns="0" deleteRows="0" sort="0" autoFilter="0" pivotTables="0"/>
  <mergeCells count="21">
    <mergeCell ref="Z6:AD6"/>
    <mergeCell ref="A6:E6"/>
    <mergeCell ref="F6:J6"/>
    <mergeCell ref="K6:O6"/>
    <mergeCell ref="AE6:AI6"/>
    <mergeCell ref="P6:T6"/>
    <mergeCell ref="U6:Y6"/>
    <mergeCell ref="Z3:AD3"/>
    <mergeCell ref="A4:E4"/>
    <mergeCell ref="F4:J4"/>
    <mergeCell ref="K4:O4"/>
    <mergeCell ref="AE4:AI4"/>
    <mergeCell ref="P4:T4"/>
    <mergeCell ref="U4:Y4"/>
    <mergeCell ref="Z4:AD4"/>
    <mergeCell ref="A3:E3"/>
    <mergeCell ref="F3:J3"/>
    <mergeCell ref="K3:O3"/>
    <mergeCell ref="AE3:AI3"/>
    <mergeCell ref="P3:T3"/>
    <mergeCell ref="U3:Y3"/>
  </mergeCells>
  <pageMargins left="1" right="1" top="1" bottom="1" header="0.5" footer="0.5"/>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AC51E-6734-4FB7-999E-45E8217D3576}">
  <sheetPr>
    <pageSetUpPr fitToPage="1"/>
  </sheetPr>
  <dimension ref="A1:E12"/>
  <sheetViews>
    <sheetView view="pageBreakPreview" zoomScale="115" zoomScaleNormal="100" zoomScaleSheetLayoutView="115" workbookViewId="0">
      <selection activeCell="E1" sqref="E1"/>
    </sheetView>
  </sheetViews>
  <sheetFormatPr defaultRowHeight="13.2" x14ac:dyDescent="0.25"/>
  <cols>
    <col min="1" max="1" width="51.88671875" style="501" customWidth="1"/>
    <col min="2" max="2" width="14" style="501" bestFit="1" customWidth="1"/>
    <col min="3" max="3" width="12" style="501" bestFit="1" customWidth="1"/>
    <col min="4" max="4" width="10.44140625" style="501" bestFit="1" customWidth="1"/>
    <col min="5" max="5" width="17.88671875" style="2" customWidth="1"/>
    <col min="6" max="256" width="9.109375" style="2"/>
    <col min="257" max="257" width="39.44140625" style="2" customWidth="1"/>
    <col min="258" max="258" width="14" style="2" bestFit="1" customWidth="1"/>
    <col min="259" max="259" width="12" style="2" bestFit="1" customWidth="1"/>
    <col min="260" max="260" width="10.44140625" style="2" bestFit="1" customWidth="1"/>
    <col min="261" max="261" width="17.88671875" style="2" customWidth="1"/>
    <col min="262" max="512" width="9.109375" style="2"/>
    <col min="513" max="513" width="39.44140625" style="2" customWidth="1"/>
    <col min="514" max="514" width="14" style="2" bestFit="1" customWidth="1"/>
    <col min="515" max="515" width="12" style="2" bestFit="1" customWidth="1"/>
    <col min="516" max="516" width="10.44140625" style="2" bestFit="1" customWidth="1"/>
    <col min="517" max="517" width="17.88671875" style="2" customWidth="1"/>
    <col min="518" max="768" width="9.109375" style="2"/>
    <col min="769" max="769" width="39.44140625" style="2" customWidth="1"/>
    <col min="770" max="770" width="14" style="2" bestFit="1" customWidth="1"/>
    <col min="771" max="771" width="12" style="2" bestFit="1" customWidth="1"/>
    <col min="772" max="772" width="10.44140625" style="2" bestFit="1" customWidth="1"/>
    <col min="773" max="773" width="17.88671875" style="2" customWidth="1"/>
    <col min="774" max="1024" width="9.109375" style="2"/>
    <col min="1025" max="1025" width="39.44140625" style="2" customWidth="1"/>
    <col min="1026" max="1026" width="14" style="2" bestFit="1" customWidth="1"/>
    <col min="1027" max="1027" width="12" style="2" bestFit="1" customWidth="1"/>
    <col min="1028" max="1028" width="10.44140625" style="2" bestFit="1" customWidth="1"/>
    <col min="1029" max="1029" width="17.88671875" style="2" customWidth="1"/>
    <col min="1030" max="1280" width="9.109375" style="2"/>
    <col min="1281" max="1281" width="39.44140625" style="2" customWidth="1"/>
    <col min="1282" max="1282" width="14" style="2" bestFit="1" customWidth="1"/>
    <col min="1283" max="1283" width="12" style="2" bestFit="1" customWidth="1"/>
    <col min="1284" max="1284" width="10.44140625" style="2" bestFit="1" customWidth="1"/>
    <col min="1285" max="1285" width="17.88671875" style="2" customWidth="1"/>
    <col min="1286" max="1536" width="9.109375" style="2"/>
    <col min="1537" max="1537" width="39.44140625" style="2" customWidth="1"/>
    <col min="1538" max="1538" width="14" style="2" bestFit="1" customWidth="1"/>
    <col min="1539" max="1539" width="12" style="2" bestFit="1" customWidth="1"/>
    <col min="1540" max="1540" width="10.44140625" style="2" bestFit="1" customWidth="1"/>
    <col min="1541" max="1541" width="17.88671875" style="2" customWidth="1"/>
    <col min="1542" max="1792" width="9.109375" style="2"/>
    <col min="1793" max="1793" width="39.44140625" style="2" customWidth="1"/>
    <col min="1794" max="1794" width="14" style="2" bestFit="1" customWidth="1"/>
    <col min="1795" max="1795" width="12" style="2" bestFit="1" customWidth="1"/>
    <col min="1796" max="1796" width="10.44140625" style="2" bestFit="1" customWidth="1"/>
    <col min="1797" max="1797" width="17.88671875" style="2" customWidth="1"/>
    <col min="1798" max="2048" width="9.109375" style="2"/>
    <col min="2049" max="2049" width="39.44140625" style="2" customWidth="1"/>
    <col min="2050" max="2050" width="14" style="2" bestFit="1" customWidth="1"/>
    <col min="2051" max="2051" width="12" style="2" bestFit="1" customWidth="1"/>
    <col min="2052" max="2052" width="10.44140625" style="2" bestFit="1" customWidth="1"/>
    <col min="2053" max="2053" width="17.88671875" style="2" customWidth="1"/>
    <col min="2054" max="2304" width="9.109375" style="2"/>
    <col min="2305" max="2305" width="39.44140625" style="2" customWidth="1"/>
    <col min="2306" max="2306" width="14" style="2" bestFit="1" customWidth="1"/>
    <col min="2307" max="2307" width="12" style="2" bestFit="1" customWidth="1"/>
    <col min="2308" max="2308" width="10.44140625" style="2" bestFit="1" customWidth="1"/>
    <col min="2309" max="2309" width="17.88671875" style="2" customWidth="1"/>
    <col min="2310" max="2560" width="9.109375" style="2"/>
    <col min="2561" max="2561" width="39.44140625" style="2" customWidth="1"/>
    <col min="2562" max="2562" width="14" style="2" bestFit="1" customWidth="1"/>
    <col min="2563" max="2563" width="12" style="2" bestFit="1" customWidth="1"/>
    <col min="2564" max="2564" width="10.44140625" style="2" bestFit="1" customWidth="1"/>
    <col min="2565" max="2565" width="17.88671875" style="2" customWidth="1"/>
    <col min="2566" max="2816" width="9.109375" style="2"/>
    <col min="2817" max="2817" width="39.44140625" style="2" customWidth="1"/>
    <col min="2818" max="2818" width="14" style="2" bestFit="1" customWidth="1"/>
    <col min="2819" max="2819" width="12" style="2" bestFit="1" customWidth="1"/>
    <col min="2820" max="2820" width="10.44140625" style="2" bestFit="1" customWidth="1"/>
    <col min="2821" max="2821" width="17.88671875" style="2" customWidth="1"/>
    <col min="2822" max="3072" width="9.109375" style="2"/>
    <col min="3073" max="3073" width="39.44140625" style="2" customWidth="1"/>
    <col min="3074" max="3074" width="14" style="2" bestFit="1" customWidth="1"/>
    <col min="3075" max="3075" width="12" style="2" bestFit="1" customWidth="1"/>
    <col min="3076" max="3076" width="10.44140625" style="2" bestFit="1" customWidth="1"/>
    <col min="3077" max="3077" width="17.88671875" style="2" customWidth="1"/>
    <col min="3078" max="3328" width="9.109375" style="2"/>
    <col min="3329" max="3329" width="39.44140625" style="2" customWidth="1"/>
    <col min="3330" max="3330" width="14" style="2" bestFit="1" customWidth="1"/>
    <col min="3331" max="3331" width="12" style="2" bestFit="1" customWidth="1"/>
    <col min="3332" max="3332" width="10.44140625" style="2" bestFit="1" customWidth="1"/>
    <col min="3333" max="3333" width="17.88671875" style="2" customWidth="1"/>
    <col min="3334" max="3584" width="9.109375" style="2"/>
    <col min="3585" max="3585" width="39.44140625" style="2" customWidth="1"/>
    <col min="3586" max="3586" width="14" style="2" bestFit="1" customWidth="1"/>
    <col min="3587" max="3587" width="12" style="2" bestFit="1" customWidth="1"/>
    <col min="3588" max="3588" width="10.44140625" style="2" bestFit="1" customWidth="1"/>
    <col min="3589" max="3589" width="17.88671875" style="2" customWidth="1"/>
    <col min="3590" max="3840" width="9.109375" style="2"/>
    <col min="3841" max="3841" width="39.44140625" style="2" customWidth="1"/>
    <col min="3842" max="3842" width="14" style="2" bestFit="1" customWidth="1"/>
    <col min="3843" max="3843" width="12" style="2" bestFit="1" customWidth="1"/>
    <col min="3844" max="3844" width="10.44140625" style="2" bestFit="1" customWidth="1"/>
    <col min="3845" max="3845" width="17.88671875" style="2" customWidth="1"/>
    <col min="3846" max="4096" width="9.109375" style="2"/>
    <col min="4097" max="4097" width="39.44140625" style="2" customWidth="1"/>
    <col min="4098" max="4098" width="14" style="2" bestFit="1" customWidth="1"/>
    <col min="4099" max="4099" width="12" style="2" bestFit="1" customWidth="1"/>
    <col min="4100" max="4100" width="10.44140625" style="2" bestFit="1" customWidth="1"/>
    <col min="4101" max="4101" width="17.88671875" style="2" customWidth="1"/>
    <col min="4102" max="4352" width="9.109375" style="2"/>
    <col min="4353" max="4353" width="39.44140625" style="2" customWidth="1"/>
    <col min="4354" max="4354" width="14" style="2" bestFit="1" customWidth="1"/>
    <col min="4355" max="4355" width="12" style="2" bestFit="1" customWidth="1"/>
    <col min="4356" max="4356" width="10.44140625" style="2" bestFit="1" customWidth="1"/>
    <col min="4357" max="4357" width="17.88671875" style="2" customWidth="1"/>
    <col min="4358" max="4608" width="9.109375" style="2"/>
    <col min="4609" max="4609" width="39.44140625" style="2" customWidth="1"/>
    <col min="4610" max="4610" width="14" style="2" bestFit="1" customWidth="1"/>
    <col min="4611" max="4611" width="12" style="2" bestFit="1" customWidth="1"/>
    <col min="4612" max="4612" width="10.44140625" style="2" bestFit="1" customWidth="1"/>
    <col min="4613" max="4613" width="17.88671875" style="2" customWidth="1"/>
    <col min="4614" max="4864" width="9.109375" style="2"/>
    <col min="4865" max="4865" width="39.44140625" style="2" customWidth="1"/>
    <col min="4866" max="4866" width="14" style="2" bestFit="1" customWidth="1"/>
    <col min="4867" max="4867" width="12" style="2" bestFit="1" customWidth="1"/>
    <col min="4868" max="4868" width="10.44140625" style="2" bestFit="1" customWidth="1"/>
    <col min="4869" max="4869" width="17.88671875" style="2" customWidth="1"/>
    <col min="4870" max="5120" width="9.109375" style="2"/>
    <col min="5121" max="5121" width="39.44140625" style="2" customWidth="1"/>
    <col min="5122" max="5122" width="14" style="2" bestFit="1" customWidth="1"/>
    <col min="5123" max="5123" width="12" style="2" bestFit="1" customWidth="1"/>
    <col min="5124" max="5124" width="10.44140625" style="2" bestFit="1" customWidth="1"/>
    <col min="5125" max="5125" width="17.88671875" style="2" customWidth="1"/>
    <col min="5126" max="5376" width="9.109375" style="2"/>
    <col min="5377" max="5377" width="39.44140625" style="2" customWidth="1"/>
    <col min="5378" max="5378" width="14" style="2" bestFit="1" customWidth="1"/>
    <col min="5379" max="5379" width="12" style="2" bestFit="1" customWidth="1"/>
    <col min="5380" max="5380" width="10.44140625" style="2" bestFit="1" customWidth="1"/>
    <col min="5381" max="5381" width="17.88671875" style="2" customWidth="1"/>
    <col min="5382" max="5632" width="9.109375" style="2"/>
    <col min="5633" max="5633" width="39.44140625" style="2" customWidth="1"/>
    <col min="5634" max="5634" width="14" style="2" bestFit="1" customWidth="1"/>
    <col min="5635" max="5635" width="12" style="2" bestFit="1" customWidth="1"/>
    <col min="5636" max="5636" width="10.44140625" style="2" bestFit="1" customWidth="1"/>
    <col min="5637" max="5637" width="17.88671875" style="2" customWidth="1"/>
    <col min="5638" max="5888" width="9.109375" style="2"/>
    <col min="5889" max="5889" width="39.44140625" style="2" customWidth="1"/>
    <col min="5890" max="5890" width="14" style="2" bestFit="1" customWidth="1"/>
    <col min="5891" max="5891" width="12" style="2" bestFit="1" customWidth="1"/>
    <col min="5892" max="5892" width="10.44140625" style="2" bestFit="1" customWidth="1"/>
    <col min="5893" max="5893" width="17.88671875" style="2" customWidth="1"/>
    <col min="5894" max="6144" width="9.109375" style="2"/>
    <col min="6145" max="6145" width="39.44140625" style="2" customWidth="1"/>
    <col min="6146" max="6146" width="14" style="2" bestFit="1" customWidth="1"/>
    <col min="6147" max="6147" width="12" style="2" bestFit="1" customWidth="1"/>
    <col min="6148" max="6148" width="10.44140625" style="2" bestFit="1" customWidth="1"/>
    <col min="6149" max="6149" width="17.88671875" style="2" customWidth="1"/>
    <col min="6150" max="6400" width="9.109375" style="2"/>
    <col min="6401" max="6401" width="39.44140625" style="2" customWidth="1"/>
    <col min="6402" max="6402" width="14" style="2" bestFit="1" customWidth="1"/>
    <col min="6403" max="6403" width="12" style="2" bestFit="1" customWidth="1"/>
    <col min="6404" max="6404" width="10.44140625" style="2" bestFit="1" customWidth="1"/>
    <col min="6405" max="6405" width="17.88671875" style="2" customWidth="1"/>
    <col min="6406" max="6656" width="9.109375" style="2"/>
    <col min="6657" max="6657" width="39.44140625" style="2" customWidth="1"/>
    <col min="6658" max="6658" width="14" style="2" bestFit="1" customWidth="1"/>
    <col min="6659" max="6659" width="12" style="2" bestFit="1" customWidth="1"/>
    <col min="6660" max="6660" width="10.44140625" style="2" bestFit="1" customWidth="1"/>
    <col min="6661" max="6661" width="17.88671875" style="2" customWidth="1"/>
    <col min="6662" max="6912" width="9.109375" style="2"/>
    <col min="6913" max="6913" width="39.44140625" style="2" customWidth="1"/>
    <col min="6914" max="6914" width="14" style="2" bestFit="1" customWidth="1"/>
    <col min="6915" max="6915" width="12" style="2" bestFit="1" customWidth="1"/>
    <col min="6916" max="6916" width="10.44140625" style="2" bestFit="1" customWidth="1"/>
    <col min="6917" max="6917" width="17.88671875" style="2" customWidth="1"/>
    <col min="6918" max="7168" width="9.109375" style="2"/>
    <col min="7169" max="7169" width="39.44140625" style="2" customWidth="1"/>
    <col min="7170" max="7170" width="14" style="2" bestFit="1" customWidth="1"/>
    <col min="7171" max="7171" width="12" style="2" bestFit="1" customWidth="1"/>
    <col min="7172" max="7172" width="10.44140625" style="2" bestFit="1" customWidth="1"/>
    <col min="7173" max="7173" width="17.88671875" style="2" customWidth="1"/>
    <col min="7174" max="7424" width="9.109375" style="2"/>
    <col min="7425" max="7425" width="39.44140625" style="2" customWidth="1"/>
    <col min="7426" max="7426" width="14" style="2" bestFit="1" customWidth="1"/>
    <col min="7427" max="7427" width="12" style="2" bestFit="1" customWidth="1"/>
    <col min="7428" max="7428" width="10.44140625" style="2" bestFit="1" customWidth="1"/>
    <col min="7429" max="7429" width="17.88671875" style="2" customWidth="1"/>
    <col min="7430" max="7680" width="9.109375" style="2"/>
    <col min="7681" max="7681" width="39.44140625" style="2" customWidth="1"/>
    <col min="7682" max="7682" width="14" style="2" bestFit="1" customWidth="1"/>
    <col min="7683" max="7683" width="12" style="2" bestFit="1" customWidth="1"/>
    <col min="7684" max="7684" width="10.44140625" style="2" bestFit="1" customWidth="1"/>
    <col min="7685" max="7685" width="17.88671875" style="2" customWidth="1"/>
    <col min="7686" max="7936" width="9.109375" style="2"/>
    <col min="7937" max="7937" width="39.44140625" style="2" customWidth="1"/>
    <col min="7938" max="7938" width="14" style="2" bestFit="1" customWidth="1"/>
    <col min="7939" max="7939" width="12" style="2" bestFit="1" customWidth="1"/>
    <col min="7940" max="7940" width="10.44140625" style="2" bestFit="1" customWidth="1"/>
    <col min="7941" max="7941" width="17.88671875" style="2" customWidth="1"/>
    <col min="7942" max="8192" width="9.109375" style="2"/>
    <col min="8193" max="8193" width="39.44140625" style="2" customWidth="1"/>
    <col min="8194" max="8194" width="14" style="2" bestFit="1" customWidth="1"/>
    <col min="8195" max="8195" width="12" style="2" bestFit="1" customWidth="1"/>
    <col min="8196" max="8196" width="10.44140625" style="2" bestFit="1" customWidth="1"/>
    <col min="8197" max="8197" width="17.88671875" style="2" customWidth="1"/>
    <col min="8198" max="8448" width="9.109375" style="2"/>
    <col min="8449" max="8449" width="39.44140625" style="2" customWidth="1"/>
    <col min="8450" max="8450" width="14" style="2" bestFit="1" customWidth="1"/>
    <col min="8451" max="8451" width="12" style="2" bestFit="1" customWidth="1"/>
    <col min="8452" max="8452" width="10.44140625" style="2" bestFit="1" customWidth="1"/>
    <col min="8453" max="8453" width="17.88671875" style="2" customWidth="1"/>
    <col min="8454" max="8704" width="9.109375" style="2"/>
    <col min="8705" max="8705" width="39.44140625" style="2" customWidth="1"/>
    <col min="8706" max="8706" width="14" style="2" bestFit="1" customWidth="1"/>
    <col min="8707" max="8707" width="12" style="2" bestFit="1" customWidth="1"/>
    <col min="8708" max="8708" width="10.44140625" style="2" bestFit="1" customWidth="1"/>
    <col min="8709" max="8709" width="17.88671875" style="2" customWidth="1"/>
    <col min="8710" max="8960" width="9.109375" style="2"/>
    <col min="8961" max="8961" width="39.44140625" style="2" customWidth="1"/>
    <col min="8962" max="8962" width="14" style="2" bestFit="1" customWidth="1"/>
    <col min="8963" max="8963" width="12" style="2" bestFit="1" customWidth="1"/>
    <col min="8964" max="8964" width="10.44140625" style="2" bestFit="1" customWidth="1"/>
    <col min="8965" max="8965" width="17.88671875" style="2" customWidth="1"/>
    <col min="8966" max="9216" width="9.109375" style="2"/>
    <col min="9217" max="9217" width="39.44140625" style="2" customWidth="1"/>
    <col min="9218" max="9218" width="14" style="2" bestFit="1" customWidth="1"/>
    <col min="9219" max="9219" width="12" style="2" bestFit="1" customWidth="1"/>
    <col min="9220" max="9220" width="10.44140625" style="2" bestFit="1" customWidth="1"/>
    <col min="9221" max="9221" width="17.88671875" style="2" customWidth="1"/>
    <col min="9222" max="9472" width="9.109375" style="2"/>
    <col min="9473" max="9473" width="39.44140625" style="2" customWidth="1"/>
    <col min="9474" max="9474" width="14" style="2" bestFit="1" customWidth="1"/>
    <col min="9475" max="9475" width="12" style="2" bestFit="1" customWidth="1"/>
    <col min="9476" max="9476" width="10.44140625" style="2" bestFit="1" customWidth="1"/>
    <col min="9477" max="9477" width="17.88671875" style="2" customWidth="1"/>
    <col min="9478" max="9728" width="9.109375" style="2"/>
    <col min="9729" max="9729" width="39.44140625" style="2" customWidth="1"/>
    <col min="9730" max="9730" width="14" style="2" bestFit="1" customWidth="1"/>
    <col min="9731" max="9731" width="12" style="2" bestFit="1" customWidth="1"/>
    <col min="9732" max="9732" width="10.44140625" style="2" bestFit="1" customWidth="1"/>
    <col min="9733" max="9733" width="17.88671875" style="2" customWidth="1"/>
    <col min="9734" max="9984" width="9.109375" style="2"/>
    <col min="9985" max="9985" width="39.44140625" style="2" customWidth="1"/>
    <col min="9986" max="9986" width="14" style="2" bestFit="1" customWidth="1"/>
    <col min="9987" max="9987" width="12" style="2" bestFit="1" customWidth="1"/>
    <col min="9988" max="9988" width="10.44140625" style="2" bestFit="1" customWidth="1"/>
    <col min="9989" max="9989" width="17.88671875" style="2" customWidth="1"/>
    <col min="9990" max="10240" width="9.109375" style="2"/>
    <col min="10241" max="10241" width="39.44140625" style="2" customWidth="1"/>
    <col min="10242" max="10242" width="14" style="2" bestFit="1" customWidth="1"/>
    <col min="10243" max="10243" width="12" style="2" bestFit="1" customWidth="1"/>
    <col min="10244" max="10244" width="10.44140625" style="2" bestFit="1" customWidth="1"/>
    <col min="10245" max="10245" width="17.88671875" style="2" customWidth="1"/>
    <col min="10246" max="10496" width="9.109375" style="2"/>
    <col min="10497" max="10497" width="39.44140625" style="2" customWidth="1"/>
    <col min="10498" max="10498" width="14" style="2" bestFit="1" customWidth="1"/>
    <col min="10499" max="10499" width="12" style="2" bestFit="1" customWidth="1"/>
    <col min="10500" max="10500" width="10.44140625" style="2" bestFit="1" customWidth="1"/>
    <col min="10501" max="10501" width="17.88671875" style="2" customWidth="1"/>
    <col min="10502" max="10752" width="9.109375" style="2"/>
    <col min="10753" max="10753" width="39.44140625" style="2" customWidth="1"/>
    <col min="10754" max="10754" width="14" style="2" bestFit="1" customWidth="1"/>
    <col min="10755" max="10755" width="12" style="2" bestFit="1" customWidth="1"/>
    <col min="10756" max="10756" width="10.44140625" style="2" bestFit="1" customWidth="1"/>
    <col min="10757" max="10757" width="17.88671875" style="2" customWidth="1"/>
    <col min="10758" max="11008" width="9.109375" style="2"/>
    <col min="11009" max="11009" width="39.44140625" style="2" customWidth="1"/>
    <col min="11010" max="11010" width="14" style="2" bestFit="1" customWidth="1"/>
    <col min="11011" max="11011" width="12" style="2" bestFit="1" customWidth="1"/>
    <col min="11012" max="11012" width="10.44140625" style="2" bestFit="1" customWidth="1"/>
    <col min="11013" max="11013" width="17.88671875" style="2" customWidth="1"/>
    <col min="11014" max="11264" width="9.109375" style="2"/>
    <col min="11265" max="11265" width="39.44140625" style="2" customWidth="1"/>
    <col min="11266" max="11266" width="14" style="2" bestFit="1" customWidth="1"/>
    <col min="11267" max="11267" width="12" style="2" bestFit="1" customWidth="1"/>
    <col min="11268" max="11268" width="10.44140625" style="2" bestFit="1" customWidth="1"/>
    <col min="11269" max="11269" width="17.88671875" style="2" customWidth="1"/>
    <col min="11270" max="11520" width="9.109375" style="2"/>
    <col min="11521" max="11521" width="39.44140625" style="2" customWidth="1"/>
    <col min="11522" max="11522" width="14" style="2" bestFit="1" customWidth="1"/>
    <col min="11523" max="11523" width="12" style="2" bestFit="1" customWidth="1"/>
    <col min="11524" max="11524" width="10.44140625" style="2" bestFit="1" customWidth="1"/>
    <col min="11525" max="11525" width="17.88671875" style="2" customWidth="1"/>
    <col min="11526" max="11776" width="9.109375" style="2"/>
    <col min="11777" max="11777" width="39.44140625" style="2" customWidth="1"/>
    <col min="11778" max="11778" width="14" style="2" bestFit="1" customWidth="1"/>
    <col min="11779" max="11779" width="12" style="2" bestFit="1" customWidth="1"/>
    <col min="11780" max="11780" width="10.44140625" style="2" bestFit="1" customWidth="1"/>
    <col min="11781" max="11781" width="17.88671875" style="2" customWidth="1"/>
    <col min="11782" max="12032" width="9.109375" style="2"/>
    <col min="12033" max="12033" width="39.44140625" style="2" customWidth="1"/>
    <col min="12034" max="12034" width="14" style="2" bestFit="1" customWidth="1"/>
    <col min="12035" max="12035" width="12" style="2" bestFit="1" customWidth="1"/>
    <col min="12036" max="12036" width="10.44140625" style="2" bestFit="1" customWidth="1"/>
    <col min="12037" max="12037" width="17.88671875" style="2" customWidth="1"/>
    <col min="12038" max="12288" width="9.109375" style="2"/>
    <col min="12289" max="12289" width="39.44140625" style="2" customWidth="1"/>
    <col min="12290" max="12290" width="14" style="2" bestFit="1" customWidth="1"/>
    <col min="12291" max="12291" width="12" style="2" bestFit="1" customWidth="1"/>
    <col min="12292" max="12292" width="10.44140625" style="2" bestFit="1" customWidth="1"/>
    <col min="12293" max="12293" width="17.88671875" style="2" customWidth="1"/>
    <col min="12294" max="12544" width="9.109375" style="2"/>
    <col min="12545" max="12545" width="39.44140625" style="2" customWidth="1"/>
    <col min="12546" max="12546" width="14" style="2" bestFit="1" customWidth="1"/>
    <col min="12547" max="12547" width="12" style="2" bestFit="1" customWidth="1"/>
    <col min="12548" max="12548" width="10.44140625" style="2" bestFit="1" customWidth="1"/>
    <col min="12549" max="12549" width="17.88671875" style="2" customWidth="1"/>
    <col min="12550" max="12800" width="9.109375" style="2"/>
    <col min="12801" max="12801" width="39.44140625" style="2" customWidth="1"/>
    <col min="12802" max="12802" width="14" style="2" bestFit="1" customWidth="1"/>
    <col min="12803" max="12803" width="12" style="2" bestFit="1" customWidth="1"/>
    <col min="12804" max="12804" width="10.44140625" style="2" bestFit="1" customWidth="1"/>
    <col min="12805" max="12805" width="17.88671875" style="2" customWidth="1"/>
    <col min="12806" max="13056" width="9.109375" style="2"/>
    <col min="13057" max="13057" width="39.44140625" style="2" customWidth="1"/>
    <col min="13058" max="13058" width="14" style="2" bestFit="1" customWidth="1"/>
    <col min="13059" max="13059" width="12" style="2" bestFit="1" customWidth="1"/>
    <col min="13060" max="13060" width="10.44140625" style="2" bestFit="1" customWidth="1"/>
    <col min="13061" max="13061" width="17.88671875" style="2" customWidth="1"/>
    <col min="13062" max="13312" width="9.109375" style="2"/>
    <col min="13313" max="13313" width="39.44140625" style="2" customWidth="1"/>
    <col min="13314" max="13314" width="14" style="2" bestFit="1" customWidth="1"/>
    <col min="13315" max="13315" width="12" style="2" bestFit="1" customWidth="1"/>
    <col min="13316" max="13316" width="10.44140625" style="2" bestFit="1" customWidth="1"/>
    <col min="13317" max="13317" width="17.88671875" style="2" customWidth="1"/>
    <col min="13318" max="13568" width="9.109375" style="2"/>
    <col min="13569" max="13569" width="39.44140625" style="2" customWidth="1"/>
    <col min="13570" max="13570" width="14" style="2" bestFit="1" customWidth="1"/>
    <col min="13571" max="13571" width="12" style="2" bestFit="1" customWidth="1"/>
    <col min="13572" max="13572" width="10.44140625" style="2" bestFit="1" customWidth="1"/>
    <col min="13573" max="13573" width="17.88671875" style="2" customWidth="1"/>
    <col min="13574" max="13824" width="9.109375" style="2"/>
    <col min="13825" max="13825" width="39.44140625" style="2" customWidth="1"/>
    <col min="13826" max="13826" width="14" style="2" bestFit="1" customWidth="1"/>
    <col min="13827" max="13827" width="12" style="2" bestFit="1" customWidth="1"/>
    <col min="13828" max="13828" width="10.44140625" style="2" bestFit="1" customWidth="1"/>
    <col min="13829" max="13829" width="17.88671875" style="2" customWidth="1"/>
    <col min="13830" max="14080" width="9.109375" style="2"/>
    <col min="14081" max="14081" width="39.44140625" style="2" customWidth="1"/>
    <col min="14082" max="14082" width="14" style="2" bestFit="1" customWidth="1"/>
    <col min="14083" max="14083" width="12" style="2" bestFit="1" customWidth="1"/>
    <col min="14084" max="14084" width="10.44140625" style="2" bestFit="1" customWidth="1"/>
    <col min="14085" max="14085" width="17.88671875" style="2" customWidth="1"/>
    <col min="14086" max="14336" width="9.109375" style="2"/>
    <col min="14337" max="14337" width="39.44140625" style="2" customWidth="1"/>
    <col min="14338" max="14338" width="14" style="2" bestFit="1" customWidth="1"/>
    <col min="14339" max="14339" width="12" style="2" bestFit="1" customWidth="1"/>
    <col min="14340" max="14340" width="10.44140625" style="2" bestFit="1" customWidth="1"/>
    <col min="14341" max="14341" width="17.88671875" style="2" customWidth="1"/>
    <col min="14342" max="14592" width="9.109375" style="2"/>
    <col min="14593" max="14593" width="39.44140625" style="2" customWidth="1"/>
    <col min="14594" max="14594" width="14" style="2" bestFit="1" customWidth="1"/>
    <col min="14595" max="14595" width="12" style="2" bestFit="1" customWidth="1"/>
    <col min="14596" max="14596" width="10.44140625" style="2" bestFit="1" customWidth="1"/>
    <col min="14597" max="14597" width="17.88671875" style="2" customWidth="1"/>
    <col min="14598" max="14848" width="9.109375" style="2"/>
    <col min="14849" max="14849" width="39.44140625" style="2" customWidth="1"/>
    <col min="14850" max="14850" width="14" style="2" bestFit="1" customWidth="1"/>
    <col min="14851" max="14851" width="12" style="2" bestFit="1" customWidth="1"/>
    <col min="14852" max="14852" width="10.44140625" style="2" bestFit="1" customWidth="1"/>
    <col min="14853" max="14853" width="17.88671875" style="2" customWidth="1"/>
    <col min="14854" max="15104" width="9.109375" style="2"/>
    <col min="15105" max="15105" width="39.44140625" style="2" customWidth="1"/>
    <col min="15106" max="15106" width="14" style="2" bestFit="1" customWidth="1"/>
    <col min="15107" max="15107" width="12" style="2" bestFit="1" customWidth="1"/>
    <col min="15108" max="15108" width="10.44140625" style="2" bestFit="1" customWidth="1"/>
    <col min="15109" max="15109" width="17.88671875" style="2" customWidth="1"/>
    <col min="15110" max="15360" width="9.109375" style="2"/>
    <col min="15361" max="15361" width="39.44140625" style="2" customWidth="1"/>
    <col min="15362" max="15362" width="14" style="2" bestFit="1" customWidth="1"/>
    <col min="15363" max="15363" width="12" style="2" bestFit="1" customWidth="1"/>
    <col min="15364" max="15364" width="10.44140625" style="2" bestFit="1" customWidth="1"/>
    <col min="15365" max="15365" width="17.88671875" style="2" customWidth="1"/>
    <col min="15366" max="15616" width="9.109375" style="2"/>
    <col min="15617" max="15617" width="39.44140625" style="2" customWidth="1"/>
    <col min="15618" max="15618" width="14" style="2" bestFit="1" customWidth="1"/>
    <col min="15619" max="15619" width="12" style="2" bestFit="1" customWidth="1"/>
    <col min="15620" max="15620" width="10.44140625" style="2" bestFit="1" customWidth="1"/>
    <col min="15621" max="15621" width="17.88671875" style="2" customWidth="1"/>
    <col min="15622" max="15872" width="9.109375" style="2"/>
    <col min="15873" max="15873" width="39.44140625" style="2" customWidth="1"/>
    <col min="15874" max="15874" width="14" style="2" bestFit="1" customWidth="1"/>
    <col min="15875" max="15875" width="12" style="2" bestFit="1" customWidth="1"/>
    <col min="15876" max="15876" width="10.44140625" style="2" bestFit="1" customWidth="1"/>
    <col min="15877" max="15877" width="17.88671875" style="2" customWidth="1"/>
    <col min="15878" max="16128" width="9.109375" style="2"/>
    <col min="16129" max="16129" width="39.44140625" style="2" customWidth="1"/>
    <col min="16130" max="16130" width="14" style="2" bestFit="1" customWidth="1"/>
    <col min="16131" max="16131" width="12" style="2" bestFit="1" customWidth="1"/>
    <col min="16132" max="16132" width="10.44140625" style="2" bestFit="1" customWidth="1"/>
    <col min="16133" max="16133" width="17.88671875" style="2" customWidth="1"/>
    <col min="16134" max="16384" width="9.109375" style="2"/>
  </cols>
  <sheetData>
    <row r="1" spans="1:5" ht="13.8" x14ac:dyDescent="0.25">
      <c r="A1" s="500"/>
      <c r="B1" s="500"/>
      <c r="C1" s="500"/>
      <c r="E1" s="502" t="s">
        <v>1974</v>
      </c>
    </row>
    <row r="2" spans="1:5" x14ac:dyDescent="0.25">
      <c r="A2" s="500"/>
      <c r="B2" s="500"/>
      <c r="C2" s="500"/>
      <c r="D2" s="503"/>
    </row>
    <row r="3" spans="1:5" x14ac:dyDescent="0.25">
      <c r="A3" s="592" t="s">
        <v>848</v>
      </c>
      <c r="B3" s="592"/>
      <c r="C3" s="592"/>
      <c r="D3" s="592"/>
      <c r="E3" s="592"/>
    </row>
    <row r="4" spans="1:5" x14ac:dyDescent="0.25">
      <c r="A4" s="500"/>
      <c r="B4" s="500"/>
      <c r="C4" s="500"/>
      <c r="D4" s="500"/>
    </row>
    <row r="5" spans="1:5" ht="52.8" x14ac:dyDescent="0.25">
      <c r="A5" s="504"/>
      <c r="B5" s="505" t="s">
        <v>843</v>
      </c>
      <c r="C5" s="505" t="s">
        <v>844</v>
      </c>
      <c r="D5" s="505" t="s">
        <v>845</v>
      </c>
      <c r="E5" s="505" t="s">
        <v>846</v>
      </c>
    </row>
    <row r="6" spans="1:5" x14ac:dyDescent="0.25">
      <c r="A6" s="506" t="s">
        <v>646</v>
      </c>
      <c r="B6" s="507">
        <v>41</v>
      </c>
      <c r="C6" s="506">
        <v>95</v>
      </c>
      <c r="D6" s="506">
        <v>51</v>
      </c>
      <c r="E6" s="506">
        <v>0</v>
      </c>
    </row>
    <row r="7" spans="1:5" x14ac:dyDescent="0.25">
      <c r="A7" s="506" t="s">
        <v>850</v>
      </c>
      <c r="B7" s="508">
        <v>45</v>
      </c>
      <c r="C7" s="509">
        <v>0</v>
      </c>
      <c r="D7" s="509">
        <v>34</v>
      </c>
      <c r="E7" s="509">
        <v>1</v>
      </c>
    </row>
    <row r="8" spans="1:5" x14ac:dyDescent="0.25">
      <c r="A8" s="506" t="s">
        <v>849</v>
      </c>
      <c r="B8" s="506">
        <v>25</v>
      </c>
      <c r="C8" s="509">
        <v>0</v>
      </c>
      <c r="D8" s="509">
        <v>15</v>
      </c>
      <c r="E8" s="509">
        <v>0</v>
      </c>
    </row>
    <row r="9" spans="1:5" x14ac:dyDescent="0.25">
      <c r="A9" s="506" t="s">
        <v>847</v>
      </c>
      <c r="B9" s="506">
        <v>19</v>
      </c>
      <c r="C9" s="506">
        <v>20</v>
      </c>
      <c r="D9" s="506">
        <v>18</v>
      </c>
      <c r="E9" s="506">
        <v>0</v>
      </c>
    </row>
    <row r="10" spans="1:5" x14ac:dyDescent="0.25">
      <c r="A10" s="506" t="s">
        <v>43</v>
      </c>
      <c r="B10" s="506">
        <v>89</v>
      </c>
      <c r="C10" s="506">
        <v>85</v>
      </c>
      <c r="D10" s="506">
        <v>77</v>
      </c>
      <c r="E10" s="506">
        <v>0</v>
      </c>
    </row>
    <row r="11" spans="1:5" x14ac:dyDescent="0.25">
      <c r="A11" s="506" t="s">
        <v>624</v>
      </c>
      <c r="B11" s="506">
        <v>19</v>
      </c>
      <c r="C11" s="506">
        <v>44</v>
      </c>
      <c r="D11" s="506">
        <v>40</v>
      </c>
      <c r="E11" s="506">
        <v>3</v>
      </c>
    </row>
    <row r="12" spans="1:5" x14ac:dyDescent="0.25">
      <c r="A12" s="510" t="s">
        <v>23</v>
      </c>
      <c r="B12" s="510">
        <f>SUM(B6:B11)</f>
        <v>238</v>
      </c>
      <c r="C12" s="511">
        <f>SUM(C6:C11)</f>
        <v>244</v>
      </c>
      <c r="D12" s="511">
        <f>SUM(D6:D11)</f>
        <v>235</v>
      </c>
      <c r="E12" s="511">
        <f>SUM(E6:E11)</f>
        <v>4</v>
      </c>
    </row>
  </sheetData>
  <mergeCells count="1">
    <mergeCell ref="A3:E3"/>
  </mergeCells>
  <pageMargins left="1" right="1" top="1" bottom="1" header="0.5" footer="0.5"/>
  <pageSetup paperSize="9" scale="7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531C5-5259-4E91-813D-CD4672D66B8F}">
  <sheetPr>
    <pageSetUpPr fitToPage="1"/>
  </sheetPr>
  <dimension ref="A1:C58"/>
  <sheetViews>
    <sheetView zoomScaleNormal="100" workbookViewId="0">
      <selection sqref="A1:C1"/>
    </sheetView>
  </sheetViews>
  <sheetFormatPr defaultRowHeight="13.2" x14ac:dyDescent="0.25"/>
  <cols>
    <col min="1" max="1" width="64.88671875" style="2" customWidth="1"/>
    <col min="2" max="2" width="58.33203125" style="2" customWidth="1"/>
    <col min="3" max="3" width="33.109375" style="2" customWidth="1"/>
    <col min="4" max="256" width="9.109375" style="2"/>
    <col min="257" max="257" width="64.88671875" style="2" customWidth="1"/>
    <col min="258" max="258" width="58.33203125" style="2" customWidth="1"/>
    <col min="259" max="259" width="33.109375" style="2" customWidth="1"/>
    <col min="260" max="512" width="9.109375" style="2"/>
    <col min="513" max="513" width="64.88671875" style="2" customWidth="1"/>
    <col min="514" max="514" width="58.33203125" style="2" customWidth="1"/>
    <col min="515" max="515" width="33.109375" style="2" customWidth="1"/>
    <col min="516" max="768" width="9.109375" style="2"/>
    <col min="769" max="769" width="64.88671875" style="2" customWidth="1"/>
    <col min="770" max="770" width="58.33203125" style="2" customWidth="1"/>
    <col min="771" max="771" width="33.109375" style="2" customWidth="1"/>
    <col min="772" max="1024" width="9.109375" style="2"/>
    <col min="1025" max="1025" width="64.88671875" style="2" customWidth="1"/>
    <col min="1026" max="1026" width="58.33203125" style="2" customWidth="1"/>
    <col min="1027" max="1027" width="33.109375" style="2" customWidth="1"/>
    <col min="1028" max="1280" width="9.109375" style="2"/>
    <col min="1281" max="1281" width="64.88671875" style="2" customWidth="1"/>
    <col min="1282" max="1282" width="58.33203125" style="2" customWidth="1"/>
    <col min="1283" max="1283" width="33.109375" style="2" customWidth="1"/>
    <col min="1284" max="1536" width="9.109375" style="2"/>
    <col min="1537" max="1537" width="64.88671875" style="2" customWidth="1"/>
    <col min="1538" max="1538" width="58.33203125" style="2" customWidth="1"/>
    <col min="1539" max="1539" width="33.109375" style="2" customWidth="1"/>
    <col min="1540" max="1792" width="9.109375" style="2"/>
    <col min="1793" max="1793" width="64.88671875" style="2" customWidth="1"/>
    <col min="1794" max="1794" width="58.33203125" style="2" customWidth="1"/>
    <col min="1795" max="1795" width="33.109375" style="2" customWidth="1"/>
    <col min="1796" max="2048" width="9.109375" style="2"/>
    <col min="2049" max="2049" width="64.88671875" style="2" customWidth="1"/>
    <col min="2050" max="2050" width="58.33203125" style="2" customWidth="1"/>
    <col min="2051" max="2051" width="33.109375" style="2" customWidth="1"/>
    <col min="2052" max="2304" width="9.109375" style="2"/>
    <col min="2305" max="2305" width="64.88671875" style="2" customWidth="1"/>
    <col min="2306" max="2306" width="58.33203125" style="2" customWidth="1"/>
    <col min="2307" max="2307" width="33.109375" style="2" customWidth="1"/>
    <col min="2308" max="2560" width="9.109375" style="2"/>
    <col min="2561" max="2561" width="64.88671875" style="2" customWidth="1"/>
    <col min="2562" max="2562" width="58.33203125" style="2" customWidth="1"/>
    <col min="2563" max="2563" width="33.109375" style="2" customWidth="1"/>
    <col min="2564" max="2816" width="9.109375" style="2"/>
    <col min="2817" max="2817" width="64.88671875" style="2" customWidth="1"/>
    <col min="2818" max="2818" width="58.33203125" style="2" customWidth="1"/>
    <col min="2819" max="2819" width="33.109375" style="2" customWidth="1"/>
    <col min="2820" max="3072" width="9.109375" style="2"/>
    <col min="3073" max="3073" width="64.88671875" style="2" customWidth="1"/>
    <col min="3074" max="3074" width="58.33203125" style="2" customWidth="1"/>
    <col min="3075" max="3075" width="33.109375" style="2" customWidth="1"/>
    <col min="3076" max="3328" width="9.109375" style="2"/>
    <col min="3329" max="3329" width="64.88671875" style="2" customWidth="1"/>
    <col min="3330" max="3330" width="58.33203125" style="2" customWidth="1"/>
    <col min="3331" max="3331" width="33.109375" style="2" customWidth="1"/>
    <col min="3332" max="3584" width="9.109375" style="2"/>
    <col min="3585" max="3585" width="64.88671875" style="2" customWidth="1"/>
    <col min="3586" max="3586" width="58.33203125" style="2" customWidth="1"/>
    <col min="3587" max="3587" width="33.109375" style="2" customWidth="1"/>
    <col min="3588" max="3840" width="9.109375" style="2"/>
    <col min="3841" max="3841" width="64.88671875" style="2" customWidth="1"/>
    <col min="3842" max="3842" width="58.33203125" style="2" customWidth="1"/>
    <col min="3843" max="3843" width="33.109375" style="2" customWidth="1"/>
    <col min="3844" max="4096" width="9.109375" style="2"/>
    <col min="4097" max="4097" width="64.88671875" style="2" customWidth="1"/>
    <col min="4098" max="4098" width="58.33203125" style="2" customWidth="1"/>
    <col min="4099" max="4099" width="33.109375" style="2" customWidth="1"/>
    <col min="4100" max="4352" width="9.109375" style="2"/>
    <col min="4353" max="4353" width="64.88671875" style="2" customWidth="1"/>
    <col min="4354" max="4354" width="58.33203125" style="2" customWidth="1"/>
    <col min="4355" max="4355" width="33.109375" style="2" customWidth="1"/>
    <col min="4356" max="4608" width="9.109375" style="2"/>
    <col min="4609" max="4609" width="64.88671875" style="2" customWidth="1"/>
    <col min="4610" max="4610" width="58.33203125" style="2" customWidth="1"/>
    <col min="4611" max="4611" width="33.109375" style="2" customWidth="1"/>
    <col min="4612" max="4864" width="9.109375" style="2"/>
    <col min="4865" max="4865" width="64.88671875" style="2" customWidth="1"/>
    <col min="4866" max="4866" width="58.33203125" style="2" customWidth="1"/>
    <col min="4867" max="4867" width="33.109375" style="2" customWidth="1"/>
    <col min="4868" max="5120" width="9.109375" style="2"/>
    <col min="5121" max="5121" width="64.88671875" style="2" customWidth="1"/>
    <col min="5122" max="5122" width="58.33203125" style="2" customWidth="1"/>
    <col min="5123" max="5123" width="33.109375" style="2" customWidth="1"/>
    <col min="5124" max="5376" width="9.109375" style="2"/>
    <col min="5377" max="5377" width="64.88671875" style="2" customWidth="1"/>
    <col min="5378" max="5378" width="58.33203125" style="2" customWidth="1"/>
    <col min="5379" max="5379" width="33.109375" style="2" customWidth="1"/>
    <col min="5380" max="5632" width="9.109375" style="2"/>
    <col min="5633" max="5633" width="64.88671875" style="2" customWidth="1"/>
    <col min="5634" max="5634" width="58.33203125" style="2" customWidth="1"/>
    <col min="5635" max="5635" width="33.109375" style="2" customWidth="1"/>
    <col min="5636" max="5888" width="9.109375" style="2"/>
    <col min="5889" max="5889" width="64.88671875" style="2" customWidth="1"/>
    <col min="5890" max="5890" width="58.33203125" style="2" customWidth="1"/>
    <col min="5891" max="5891" width="33.109375" style="2" customWidth="1"/>
    <col min="5892" max="6144" width="9.109375" style="2"/>
    <col min="6145" max="6145" width="64.88671875" style="2" customWidth="1"/>
    <col min="6146" max="6146" width="58.33203125" style="2" customWidth="1"/>
    <col min="6147" max="6147" width="33.109375" style="2" customWidth="1"/>
    <col min="6148" max="6400" width="9.109375" style="2"/>
    <col min="6401" max="6401" width="64.88671875" style="2" customWidth="1"/>
    <col min="6402" max="6402" width="58.33203125" style="2" customWidth="1"/>
    <col min="6403" max="6403" width="33.109375" style="2" customWidth="1"/>
    <col min="6404" max="6656" width="9.109375" style="2"/>
    <col min="6657" max="6657" width="64.88671875" style="2" customWidth="1"/>
    <col min="6658" max="6658" width="58.33203125" style="2" customWidth="1"/>
    <col min="6659" max="6659" width="33.109375" style="2" customWidth="1"/>
    <col min="6660" max="6912" width="9.109375" style="2"/>
    <col min="6913" max="6913" width="64.88671875" style="2" customWidth="1"/>
    <col min="6914" max="6914" width="58.33203125" style="2" customWidth="1"/>
    <col min="6915" max="6915" width="33.109375" style="2" customWidth="1"/>
    <col min="6916" max="7168" width="9.109375" style="2"/>
    <col min="7169" max="7169" width="64.88671875" style="2" customWidth="1"/>
    <col min="7170" max="7170" width="58.33203125" style="2" customWidth="1"/>
    <col min="7171" max="7171" width="33.109375" style="2" customWidth="1"/>
    <col min="7172" max="7424" width="9.109375" style="2"/>
    <col min="7425" max="7425" width="64.88671875" style="2" customWidth="1"/>
    <col min="7426" max="7426" width="58.33203125" style="2" customWidth="1"/>
    <col min="7427" max="7427" width="33.109375" style="2" customWidth="1"/>
    <col min="7428" max="7680" width="9.109375" style="2"/>
    <col min="7681" max="7681" width="64.88671875" style="2" customWidth="1"/>
    <col min="7682" max="7682" width="58.33203125" style="2" customWidth="1"/>
    <col min="7683" max="7683" width="33.109375" style="2" customWidth="1"/>
    <col min="7684" max="7936" width="9.109375" style="2"/>
    <col min="7937" max="7937" width="64.88671875" style="2" customWidth="1"/>
    <col min="7938" max="7938" width="58.33203125" style="2" customWidth="1"/>
    <col min="7939" max="7939" width="33.109375" style="2" customWidth="1"/>
    <col min="7940" max="8192" width="9.109375" style="2"/>
    <col min="8193" max="8193" width="64.88671875" style="2" customWidth="1"/>
    <col min="8194" max="8194" width="58.33203125" style="2" customWidth="1"/>
    <col min="8195" max="8195" width="33.109375" style="2" customWidth="1"/>
    <col min="8196" max="8448" width="9.109375" style="2"/>
    <col min="8449" max="8449" width="64.88671875" style="2" customWidth="1"/>
    <col min="8450" max="8450" width="58.33203125" style="2" customWidth="1"/>
    <col min="8451" max="8451" width="33.109375" style="2" customWidth="1"/>
    <col min="8452" max="8704" width="9.109375" style="2"/>
    <col min="8705" max="8705" width="64.88671875" style="2" customWidth="1"/>
    <col min="8706" max="8706" width="58.33203125" style="2" customWidth="1"/>
    <col min="8707" max="8707" width="33.109375" style="2" customWidth="1"/>
    <col min="8708" max="8960" width="9.109375" style="2"/>
    <col min="8961" max="8961" width="64.88671875" style="2" customWidth="1"/>
    <col min="8962" max="8962" width="58.33203125" style="2" customWidth="1"/>
    <col min="8963" max="8963" width="33.109375" style="2" customWidth="1"/>
    <col min="8964" max="9216" width="9.109375" style="2"/>
    <col min="9217" max="9217" width="64.88671875" style="2" customWidth="1"/>
    <col min="9218" max="9218" width="58.33203125" style="2" customWidth="1"/>
    <col min="9219" max="9219" width="33.109375" style="2" customWidth="1"/>
    <col min="9220" max="9472" width="9.109375" style="2"/>
    <col min="9473" max="9473" width="64.88671875" style="2" customWidth="1"/>
    <col min="9474" max="9474" width="58.33203125" style="2" customWidth="1"/>
    <col min="9475" max="9475" width="33.109375" style="2" customWidth="1"/>
    <col min="9476" max="9728" width="9.109375" style="2"/>
    <col min="9729" max="9729" width="64.88671875" style="2" customWidth="1"/>
    <col min="9730" max="9730" width="58.33203125" style="2" customWidth="1"/>
    <col min="9731" max="9731" width="33.109375" style="2" customWidth="1"/>
    <col min="9732" max="9984" width="9.109375" style="2"/>
    <col min="9985" max="9985" width="64.88671875" style="2" customWidth="1"/>
    <col min="9986" max="9986" width="58.33203125" style="2" customWidth="1"/>
    <col min="9987" max="9987" width="33.109375" style="2" customWidth="1"/>
    <col min="9988" max="10240" width="9.109375" style="2"/>
    <col min="10241" max="10241" width="64.88671875" style="2" customWidth="1"/>
    <col min="10242" max="10242" width="58.33203125" style="2" customWidth="1"/>
    <col min="10243" max="10243" width="33.109375" style="2" customWidth="1"/>
    <col min="10244" max="10496" width="9.109375" style="2"/>
    <col min="10497" max="10497" width="64.88671875" style="2" customWidth="1"/>
    <col min="10498" max="10498" width="58.33203125" style="2" customWidth="1"/>
    <col min="10499" max="10499" width="33.109375" style="2" customWidth="1"/>
    <col min="10500" max="10752" width="9.109375" style="2"/>
    <col min="10753" max="10753" width="64.88671875" style="2" customWidth="1"/>
    <col min="10754" max="10754" width="58.33203125" style="2" customWidth="1"/>
    <col min="10755" max="10755" width="33.109375" style="2" customWidth="1"/>
    <col min="10756" max="11008" width="9.109375" style="2"/>
    <col min="11009" max="11009" width="64.88671875" style="2" customWidth="1"/>
    <col min="11010" max="11010" width="58.33203125" style="2" customWidth="1"/>
    <col min="11011" max="11011" width="33.109375" style="2" customWidth="1"/>
    <col min="11012" max="11264" width="9.109375" style="2"/>
    <col min="11265" max="11265" width="64.88671875" style="2" customWidth="1"/>
    <col min="11266" max="11266" width="58.33203125" style="2" customWidth="1"/>
    <col min="11267" max="11267" width="33.109375" style="2" customWidth="1"/>
    <col min="11268" max="11520" width="9.109375" style="2"/>
    <col min="11521" max="11521" width="64.88671875" style="2" customWidth="1"/>
    <col min="11522" max="11522" width="58.33203125" style="2" customWidth="1"/>
    <col min="11523" max="11523" width="33.109375" style="2" customWidth="1"/>
    <col min="11524" max="11776" width="9.109375" style="2"/>
    <col min="11777" max="11777" width="64.88671875" style="2" customWidth="1"/>
    <col min="11778" max="11778" width="58.33203125" style="2" customWidth="1"/>
    <col min="11779" max="11779" width="33.109375" style="2" customWidth="1"/>
    <col min="11780" max="12032" width="9.109375" style="2"/>
    <col min="12033" max="12033" width="64.88671875" style="2" customWidth="1"/>
    <col min="12034" max="12034" width="58.33203125" style="2" customWidth="1"/>
    <col min="12035" max="12035" width="33.109375" style="2" customWidth="1"/>
    <col min="12036" max="12288" width="9.109375" style="2"/>
    <col min="12289" max="12289" width="64.88671875" style="2" customWidth="1"/>
    <col min="12290" max="12290" width="58.33203125" style="2" customWidth="1"/>
    <col min="12291" max="12291" width="33.109375" style="2" customWidth="1"/>
    <col min="12292" max="12544" width="9.109375" style="2"/>
    <col min="12545" max="12545" width="64.88671875" style="2" customWidth="1"/>
    <col min="12546" max="12546" width="58.33203125" style="2" customWidth="1"/>
    <col min="12547" max="12547" width="33.109375" style="2" customWidth="1"/>
    <col min="12548" max="12800" width="9.109375" style="2"/>
    <col min="12801" max="12801" width="64.88671875" style="2" customWidth="1"/>
    <col min="12802" max="12802" width="58.33203125" style="2" customWidth="1"/>
    <col min="12803" max="12803" width="33.109375" style="2" customWidth="1"/>
    <col min="12804" max="13056" width="9.109375" style="2"/>
    <col min="13057" max="13057" width="64.88671875" style="2" customWidth="1"/>
    <col min="13058" max="13058" width="58.33203125" style="2" customWidth="1"/>
    <col min="13059" max="13059" width="33.109375" style="2" customWidth="1"/>
    <col min="13060" max="13312" width="9.109375" style="2"/>
    <col min="13313" max="13313" width="64.88671875" style="2" customWidth="1"/>
    <col min="13314" max="13314" width="58.33203125" style="2" customWidth="1"/>
    <col min="13315" max="13315" width="33.109375" style="2" customWidth="1"/>
    <col min="13316" max="13568" width="9.109375" style="2"/>
    <col min="13569" max="13569" width="64.88671875" style="2" customWidth="1"/>
    <col min="13570" max="13570" width="58.33203125" style="2" customWidth="1"/>
    <col min="13571" max="13571" width="33.109375" style="2" customWidth="1"/>
    <col min="13572" max="13824" width="9.109375" style="2"/>
    <col min="13825" max="13825" width="64.88671875" style="2" customWidth="1"/>
    <col min="13826" max="13826" width="58.33203125" style="2" customWidth="1"/>
    <col min="13827" max="13827" width="33.109375" style="2" customWidth="1"/>
    <col min="13828" max="14080" width="9.109375" style="2"/>
    <col min="14081" max="14081" width="64.88671875" style="2" customWidth="1"/>
    <col min="14082" max="14082" width="58.33203125" style="2" customWidth="1"/>
    <col min="14083" max="14083" width="33.109375" style="2" customWidth="1"/>
    <col min="14084" max="14336" width="9.109375" style="2"/>
    <col min="14337" max="14337" width="64.88671875" style="2" customWidth="1"/>
    <col min="14338" max="14338" width="58.33203125" style="2" customWidth="1"/>
    <col min="14339" max="14339" width="33.109375" style="2" customWidth="1"/>
    <col min="14340" max="14592" width="9.109375" style="2"/>
    <col min="14593" max="14593" width="64.88671875" style="2" customWidth="1"/>
    <col min="14594" max="14594" width="58.33203125" style="2" customWidth="1"/>
    <col min="14595" max="14595" width="33.109375" style="2" customWidth="1"/>
    <col min="14596" max="14848" width="9.109375" style="2"/>
    <col min="14849" max="14849" width="64.88671875" style="2" customWidth="1"/>
    <col min="14850" max="14850" width="58.33203125" style="2" customWidth="1"/>
    <col min="14851" max="14851" width="33.109375" style="2" customWidth="1"/>
    <col min="14852" max="15104" width="9.109375" style="2"/>
    <col min="15105" max="15105" width="64.88671875" style="2" customWidth="1"/>
    <col min="15106" max="15106" width="58.33203125" style="2" customWidth="1"/>
    <col min="15107" max="15107" width="33.109375" style="2" customWidth="1"/>
    <col min="15108" max="15360" width="9.109375" style="2"/>
    <col min="15361" max="15361" width="64.88671875" style="2" customWidth="1"/>
    <col min="15362" max="15362" width="58.33203125" style="2" customWidth="1"/>
    <col min="15363" max="15363" width="33.109375" style="2" customWidth="1"/>
    <col min="15364" max="15616" width="9.109375" style="2"/>
    <col min="15617" max="15617" width="64.88671875" style="2" customWidth="1"/>
    <col min="15618" max="15618" width="58.33203125" style="2" customWidth="1"/>
    <col min="15619" max="15619" width="33.109375" style="2" customWidth="1"/>
    <col min="15620" max="15872" width="9.109375" style="2"/>
    <col min="15873" max="15873" width="64.88671875" style="2" customWidth="1"/>
    <col min="15874" max="15874" width="58.33203125" style="2" customWidth="1"/>
    <col min="15875" max="15875" width="33.109375" style="2" customWidth="1"/>
    <col min="15876" max="16128" width="9.109375" style="2"/>
    <col min="16129" max="16129" width="64.88671875" style="2" customWidth="1"/>
    <col min="16130" max="16130" width="58.33203125" style="2" customWidth="1"/>
    <col min="16131" max="16131" width="33.109375" style="2" customWidth="1"/>
    <col min="16132" max="16384" width="9.109375" style="2"/>
  </cols>
  <sheetData>
    <row r="1" spans="1:3" x14ac:dyDescent="0.25">
      <c r="A1" s="594" t="s">
        <v>1975</v>
      </c>
      <c r="B1" s="594"/>
      <c r="C1" s="594"/>
    </row>
    <row r="2" spans="1:3" x14ac:dyDescent="0.25">
      <c r="A2" s="339"/>
      <c r="B2" s="339"/>
      <c r="C2" s="339"/>
    </row>
    <row r="3" spans="1:3" ht="15.6" x14ac:dyDescent="0.3">
      <c r="A3" s="398" t="s">
        <v>1871</v>
      </c>
      <c r="B3" s="398"/>
      <c r="C3" s="398"/>
    </row>
    <row r="4" spans="1:3" ht="15.6" x14ac:dyDescent="0.3">
      <c r="A4" s="399"/>
      <c r="B4" s="399"/>
      <c r="C4" s="399"/>
    </row>
    <row r="5" spans="1:3" ht="15.6" x14ac:dyDescent="0.3">
      <c r="A5" s="400" t="s">
        <v>1872</v>
      </c>
      <c r="B5" s="401" t="s">
        <v>1873</v>
      </c>
      <c r="C5" s="402" t="s">
        <v>1874</v>
      </c>
    </row>
    <row r="6" spans="1:3" ht="15.6" x14ac:dyDescent="0.3">
      <c r="A6" s="403" t="s">
        <v>1875</v>
      </c>
      <c r="B6" s="404" t="s">
        <v>1876</v>
      </c>
      <c r="C6" s="405">
        <v>14394</v>
      </c>
    </row>
    <row r="7" spans="1:3" ht="15.6" x14ac:dyDescent="0.3">
      <c r="A7" s="403" t="s">
        <v>1877</v>
      </c>
      <c r="B7" s="404" t="s">
        <v>1878</v>
      </c>
      <c r="C7" s="405">
        <v>13153</v>
      </c>
    </row>
    <row r="8" spans="1:3" ht="15.6" x14ac:dyDescent="0.3">
      <c r="A8" s="406" t="s">
        <v>1879</v>
      </c>
      <c r="B8" s="407" t="s">
        <v>1880</v>
      </c>
      <c r="C8" s="408">
        <v>17100</v>
      </c>
    </row>
    <row r="9" spans="1:3" ht="31.2" x14ac:dyDescent="0.3">
      <c r="A9" s="406" t="s">
        <v>1881</v>
      </c>
      <c r="B9" s="407" t="s">
        <v>1882</v>
      </c>
      <c r="C9" s="408">
        <v>1000</v>
      </c>
    </row>
    <row r="10" spans="1:3" ht="15.6" x14ac:dyDescent="0.3">
      <c r="A10" s="406" t="s">
        <v>1883</v>
      </c>
      <c r="B10" s="407" t="s">
        <v>1884</v>
      </c>
      <c r="C10" s="408">
        <v>2200</v>
      </c>
    </row>
    <row r="11" spans="1:3" ht="31.2" x14ac:dyDescent="0.3">
      <c r="A11" s="406" t="s">
        <v>1885</v>
      </c>
      <c r="B11" s="404" t="s">
        <v>1886</v>
      </c>
      <c r="C11" s="405">
        <v>11000</v>
      </c>
    </row>
    <row r="12" spans="1:3" ht="8.25" customHeight="1" x14ac:dyDescent="0.3">
      <c r="A12" s="399"/>
      <c r="B12" s="399"/>
      <c r="C12" s="399"/>
    </row>
    <row r="13" spans="1:3" ht="15.6" x14ac:dyDescent="0.3">
      <c r="A13" s="289" t="s">
        <v>1887</v>
      </c>
      <c r="B13" s="399"/>
      <c r="C13" s="399"/>
    </row>
    <row r="14" spans="1:3" ht="15.6" x14ac:dyDescent="0.3">
      <c r="A14" s="289" t="s">
        <v>1888</v>
      </c>
      <c r="B14" s="399"/>
      <c r="C14" s="399"/>
    </row>
    <row r="15" spans="1:3" ht="37.5" customHeight="1" x14ac:dyDescent="0.25">
      <c r="A15" s="593" t="s">
        <v>1889</v>
      </c>
      <c r="B15" s="593"/>
      <c r="C15" s="593"/>
    </row>
    <row r="16" spans="1:3" ht="51" customHeight="1" x14ac:dyDescent="0.25">
      <c r="A16" s="593" t="s">
        <v>1936</v>
      </c>
      <c r="B16" s="593"/>
      <c r="C16" s="593"/>
    </row>
    <row r="17" spans="1:3" ht="9.75" customHeight="1" x14ac:dyDescent="0.3">
      <c r="A17" s="289"/>
      <c r="B17" s="399"/>
      <c r="C17" s="399"/>
    </row>
    <row r="18" spans="1:3" ht="15.6" x14ac:dyDescent="0.3">
      <c r="A18" s="289" t="s">
        <v>1890</v>
      </c>
      <c r="B18" s="399"/>
      <c r="C18" s="399"/>
    </row>
    <row r="19" spans="1:3" ht="8.25" customHeight="1" x14ac:dyDescent="0.3">
      <c r="B19" s="399"/>
      <c r="C19" s="399"/>
    </row>
    <row r="20" spans="1:3" x14ac:dyDescent="0.25">
      <c r="A20" s="595" t="s">
        <v>1891</v>
      </c>
      <c r="B20" s="595"/>
      <c r="C20" s="595"/>
    </row>
    <row r="21" spans="1:3" ht="25.5" customHeight="1" x14ac:dyDescent="0.25">
      <c r="A21" s="593" t="s">
        <v>1892</v>
      </c>
      <c r="B21" s="593"/>
      <c r="C21" s="593"/>
    </row>
    <row r="22" spans="1:3" x14ac:dyDescent="0.25">
      <c r="A22" s="2" t="s">
        <v>1962</v>
      </c>
    </row>
    <row r="23" spans="1:3" ht="25.5" customHeight="1" x14ac:dyDescent="0.25">
      <c r="A23" s="593" t="s">
        <v>1893</v>
      </c>
      <c r="B23" s="593"/>
      <c r="C23" s="593"/>
    </row>
    <row r="24" spans="1:3" x14ac:dyDescent="0.25">
      <c r="A24" s="593" t="s">
        <v>1937</v>
      </c>
      <c r="B24" s="593"/>
      <c r="C24" s="593"/>
    </row>
    <row r="25" spans="1:3" x14ac:dyDescent="0.25">
      <c r="A25" s="593" t="s">
        <v>1894</v>
      </c>
      <c r="B25" s="596"/>
      <c r="C25" s="596"/>
    </row>
    <row r="26" spans="1:3" x14ac:dyDescent="0.25">
      <c r="A26" s="593" t="s">
        <v>1938</v>
      </c>
      <c r="B26" s="596"/>
      <c r="C26" s="596"/>
    </row>
    <row r="27" spans="1:3" x14ac:dyDescent="0.25">
      <c r="A27" s="409"/>
      <c r="B27" s="409"/>
      <c r="C27" s="409"/>
    </row>
    <row r="28" spans="1:3" x14ac:dyDescent="0.25">
      <c r="A28" s="410" t="s">
        <v>1895</v>
      </c>
      <c r="B28" s="409"/>
      <c r="C28" s="409"/>
    </row>
    <row r="29" spans="1:3" ht="30" customHeight="1" x14ac:dyDescent="0.25">
      <c r="A29" s="593" t="s">
        <v>1896</v>
      </c>
      <c r="B29" s="593"/>
      <c r="C29" s="593"/>
    </row>
    <row r="30" spans="1:3" x14ac:dyDescent="0.25">
      <c r="A30" s="409"/>
      <c r="B30" s="409"/>
      <c r="C30" s="409"/>
    </row>
    <row r="31" spans="1:3" x14ac:dyDescent="0.25">
      <c r="A31" s="411" t="s">
        <v>1897</v>
      </c>
    </row>
    <row r="32" spans="1:3" x14ac:dyDescent="0.25">
      <c r="A32" s="593" t="s">
        <v>1898</v>
      </c>
      <c r="B32" s="593"/>
      <c r="C32" s="593"/>
    </row>
    <row r="33" spans="1:3" x14ac:dyDescent="0.25">
      <c r="A33" s="2" t="s">
        <v>1899</v>
      </c>
    </row>
    <row r="35" spans="1:3" x14ac:dyDescent="0.25">
      <c r="A35" s="289" t="s">
        <v>1900</v>
      </c>
      <c r="B35" s="289"/>
      <c r="C35" s="289"/>
    </row>
    <row r="36" spans="1:3" ht="26.25" customHeight="1" x14ac:dyDescent="0.25">
      <c r="A36" s="593" t="s">
        <v>1901</v>
      </c>
      <c r="B36" s="593"/>
      <c r="C36" s="593"/>
    </row>
    <row r="38" spans="1:3" x14ac:dyDescent="0.25">
      <c r="A38" s="289" t="s">
        <v>1902</v>
      </c>
      <c r="B38" s="289"/>
      <c r="C38" s="289"/>
    </row>
    <row r="39" spans="1:3" x14ac:dyDescent="0.25">
      <c r="A39" s="289"/>
      <c r="B39" s="289"/>
      <c r="C39" s="289"/>
    </row>
    <row r="40" spans="1:3" x14ac:dyDescent="0.25">
      <c r="A40" s="412" t="s">
        <v>1903</v>
      </c>
      <c r="B40" s="412" t="s">
        <v>1904</v>
      </c>
      <c r="C40" s="412" t="s">
        <v>1905</v>
      </c>
    </row>
    <row r="41" spans="1:3" ht="66" x14ac:dyDescent="0.25">
      <c r="A41" s="413" t="s">
        <v>1907</v>
      </c>
      <c r="B41" s="413" t="s">
        <v>1908</v>
      </c>
      <c r="C41" s="413" t="s">
        <v>1909</v>
      </c>
    </row>
    <row r="42" spans="1:3" ht="79.2" x14ac:dyDescent="0.25">
      <c r="A42" s="413" t="s">
        <v>1910</v>
      </c>
      <c r="B42" s="413" t="s">
        <v>1911</v>
      </c>
      <c r="C42" s="413" t="s">
        <v>1912</v>
      </c>
    </row>
    <row r="43" spans="1:3" ht="132" x14ac:dyDescent="0.25">
      <c r="A43" s="4" t="s">
        <v>1913</v>
      </c>
      <c r="B43" s="413" t="s">
        <v>1914</v>
      </c>
      <c r="C43" s="413" t="s">
        <v>1915</v>
      </c>
    </row>
    <row r="44" spans="1:3" ht="52.8" x14ac:dyDescent="0.25">
      <c r="A44" s="413" t="s">
        <v>1916</v>
      </c>
      <c r="B44" s="413" t="s">
        <v>1917</v>
      </c>
      <c r="C44" s="413" t="s">
        <v>1918</v>
      </c>
    </row>
    <row r="45" spans="1:3" ht="26.4" x14ac:dyDescent="0.25">
      <c r="A45" s="413" t="s">
        <v>1919</v>
      </c>
      <c r="B45" s="413" t="s">
        <v>1920</v>
      </c>
      <c r="C45" s="4" t="s">
        <v>1921</v>
      </c>
    </row>
    <row r="46" spans="1:3" ht="52.8" x14ac:dyDescent="0.25">
      <c r="A46" s="4" t="s">
        <v>1923</v>
      </c>
      <c r="B46" s="413" t="s">
        <v>1924</v>
      </c>
      <c r="C46" s="4" t="s">
        <v>1925</v>
      </c>
    </row>
    <row r="47" spans="1:3" ht="66" x14ac:dyDescent="0.25">
      <c r="A47" s="4" t="s">
        <v>1926</v>
      </c>
      <c r="B47" s="413" t="s">
        <v>1927</v>
      </c>
      <c r="C47" s="413" t="s">
        <v>1912</v>
      </c>
    </row>
    <row r="48" spans="1:3" ht="52.8" x14ac:dyDescent="0.25">
      <c r="A48" s="4" t="s">
        <v>1928</v>
      </c>
      <c r="B48" s="413" t="s">
        <v>1929</v>
      </c>
      <c r="C48" s="413" t="s">
        <v>1930</v>
      </c>
    </row>
    <row r="49" spans="1:3" ht="250.8" x14ac:dyDescent="0.25">
      <c r="A49" s="4" t="s">
        <v>1931</v>
      </c>
      <c r="B49" s="413" t="s">
        <v>1932</v>
      </c>
      <c r="C49" s="413" t="s">
        <v>1933</v>
      </c>
    </row>
    <row r="50" spans="1:3" ht="39.6" x14ac:dyDescent="0.25">
      <c r="A50" s="413" t="s">
        <v>1939</v>
      </c>
      <c r="B50" s="413" t="s">
        <v>1940</v>
      </c>
      <c r="C50" s="414" t="s">
        <v>1934</v>
      </c>
    </row>
    <row r="51" spans="1:3" ht="66" x14ac:dyDescent="0.25">
      <c r="A51" s="413" t="s">
        <v>1941</v>
      </c>
      <c r="B51" s="413" t="s">
        <v>1942</v>
      </c>
      <c r="C51" s="414" t="s">
        <v>1943</v>
      </c>
    </row>
    <row r="52" spans="1:3" ht="79.2" x14ac:dyDescent="0.25">
      <c r="A52" s="4" t="s">
        <v>1944</v>
      </c>
      <c r="B52" s="413" t="s">
        <v>1945</v>
      </c>
      <c r="C52" s="413" t="s">
        <v>1906</v>
      </c>
    </row>
    <row r="53" spans="1:3" ht="92.4" x14ac:dyDescent="0.25">
      <c r="A53" s="413" t="s">
        <v>1946</v>
      </c>
      <c r="B53" s="413" t="s">
        <v>1947</v>
      </c>
      <c r="C53" s="413" t="s">
        <v>1948</v>
      </c>
    </row>
    <row r="54" spans="1:3" ht="52.8" x14ac:dyDescent="0.25">
      <c r="A54" s="415" t="s">
        <v>1949</v>
      </c>
      <c r="B54" s="416" t="s">
        <v>1950</v>
      </c>
      <c r="C54" s="417" t="s">
        <v>1935</v>
      </c>
    </row>
    <row r="55" spans="1:3" ht="132" x14ac:dyDescent="0.25">
      <c r="A55" s="413" t="s">
        <v>1951</v>
      </c>
      <c r="B55" s="413" t="s">
        <v>1952</v>
      </c>
      <c r="C55" s="4" t="s">
        <v>1953</v>
      </c>
    </row>
    <row r="56" spans="1:3" ht="52.8" x14ac:dyDescent="0.25">
      <c r="A56" s="4" t="s">
        <v>1954</v>
      </c>
      <c r="B56" s="413" t="s">
        <v>1955</v>
      </c>
      <c r="C56" s="4" t="s">
        <v>1956</v>
      </c>
    </row>
    <row r="57" spans="1:3" ht="52.8" x14ac:dyDescent="0.25">
      <c r="A57" s="4" t="s">
        <v>1957</v>
      </c>
      <c r="B57" s="413" t="s">
        <v>1958</v>
      </c>
      <c r="C57" s="4" t="s">
        <v>1959</v>
      </c>
    </row>
    <row r="58" spans="1:3" ht="79.2" x14ac:dyDescent="0.25">
      <c r="A58" s="413" t="s">
        <v>1960</v>
      </c>
      <c r="B58" s="413" t="s">
        <v>1961</v>
      </c>
      <c r="C58" s="413" t="s">
        <v>1922</v>
      </c>
    </row>
  </sheetData>
  <mergeCells count="12">
    <mergeCell ref="A36:C36"/>
    <mergeCell ref="A1:C1"/>
    <mergeCell ref="A15:C15"/>
    <mergeCell ref="A16:C16"/>
    <mergeCell ref="A20:C20"/>
    <mergeCell ref="A21:C21"/>
    <mergeCell ref="A23:C23"/>
    <mergeCell ref="A24:C24"/>
    <mergeCell ref="A25:C25"/>
    <mergeCell ref="A26:C26"/>
    <mergeCell ref="A29:C29"/>
    <mergeCell ref="A32:C32"/>
  </mergeCells>
  <pageMargins left="1" right="1" top="1" bottom="1" header="0.5" footer="0.5"/>
  <pageSetup paperSize="9" scale="5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23</vt:i4>
      </vt:variant>
      <vt:variant>
        <vt:lpstr>Névvel ellátott tartományok</vt:lpstr>
      </vt:variant>
      <vt:variant>
        <vt:i4>9</vt:i4>
      </vt:variant>
    </vt:vector>
  </HeadingPairs>
  <TitlesOfParts>
    <vt:vector size="32" baseType="lpstr">
      <vt:lpstr>1. melléklet (z)</vt:lpstr>
      <vt:lpstr>2. melléklet (z)</vt:lpstr>
      <vt:lpstr>3. KÖH részletező (z)</vt:lpstr>
      <vt:lpstr>4. maradványkimutatás (z)</vt:lpstr>
      <vt:lpstr>5. mell. felújítások (z)</vt:lpstr>
      <vt:lpstr>6. mell. beruházások (z)</vt:lpstr>
      <vt:lpstr>7. mell. vagyon 2022</vt:lpstr>
      <vt:lpstr>8. mell. létszám (z)</vt:lpstr>
      <vt:lpstr>9. melléklet (z)</vt:lpstr>
      <vt:lpstr>10. mell. beruh_hitel (z)</vt:lpstr>
      <vt:lpstr>11. mell. röv.lej. hitel (z)</vt:lpstr>
      <vt:lpstr>12. mell. kezességvállalás (z)</vt:lpstr>
      <vt:lpstr>13. mell. ált.műk. (z)</vt:lpstr>
      <vt:lpstr>14. mell. kieg. tám. (z)</vt:lpstr>
      <vt:lpstr>15. költségvetési kiadások (z)</vt:lpstr>
      <vt:lpstr>16. költségvetési bevételek (z)</vt:lpstr>
      <vt:lpstr>17. finanszírozási kiadások (z)</vt:lpstr>
      <vt:lpstr>18. finanszírozási bevételek (z</vt:lpstr>
      <vt:lpstr>19. konsz. mérleg (z)</vt:lpstr>
      <vt:lpstr>20. konsz. eredménykimutatás (z</vt:lpstr>
      <vt:lpstr>21. mérleg (z)</vt:lpstr>
      <vt:lpstr>22. melléklet EU-s</vt:lpstr>
      <vt:lpstr>23. pénzeszk.vált.</vt:lpstr>
      <vt:lpstr>'13. mell. ált.műk. (z)'!Nyomtatási_cím</vt:lpstr>
      <vt:lpstr>'3. KÖH részletező (z)'!Nyomtatási_cím</vt:lpstr>
      <vt:lpstr>'1. melléklet (z)'!Nyomtatási_terület</vt:lpstr>
      <vt:lpstr>'14. mell. kieg. tám. (z)'!Nyomtatási_terület</vt:lpstr>
      <vt:lpstr>'2. melléklet (z)'!Nyomtatási_terület</vt:lpstr>
      <vt:lpstr>'21. mérleg (z)'!Nyomtatási_terület</vt:lpstr>
      <vt:lpstr>'22. melléklet EU-s'!Nyomtatási_terület</vt:lpstr>
      <vt:lpstr>'3. KÖH részletező (z)'!Nyomtatási_terület</vt:lpstr>
      <vt:lpstr>'8. mell. létszám (z)'!Nyomtatási_terület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Gábor Viktória</cp:lastModifiedBy>
  <cp:lastPrinted>2023-05-31T07:49:31Z</cp:lastPrinted>
  <dcterms:created xsi:type="dcterms:W3CDTF">2009-01-15T09:14:34Z</dcterms:created>
  <dcterms:modified xsi:type="dcterms:W3CDTF">2023-05-31T07:49:58Z</dcterms:modified>
</cp:coreProperties>
</file>