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nkormanyzati-iroda\Új struktúra\Testületi gép 2021.02.08\Testület\2023. évi előterjesztések\2023.09.28. rendes\frakcióra\"/>
    </mc:Choice>
  </mc:AlternateContent>
  <xr:revisionPtr revIDLastSave="0" documentId="13_ncr:1_{7AC9C3DB-C0B6-4F11-AA62-8ADA62F01FEA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1. melléklet" sheetId="280" r:id="rId1"/>
    <sheet name="2. mell. 1. pont" sheetId="277" r:id="rId2"/>
    <sheet name="4. melléklet" sheetId="270" r:id="rId3"/>
  </sheets>
  <definedNames>
    <definedName name="_xlnm.Print_Area" localSheetId="0">'1. melléklet'!$A$1:$S$203</definedName>
    <definedName name="_xlnm.Print_Area" localSheetId="1">'2. mell. 1. pont'!$A$1:$S$271</definedName>
    <definedName name="_xlnm.Print_Area" localSheetId="2">'4. melléklet'!$A$1:$K$32</definedName>
  </definedNames>
  <calcPr calcId="191029"/>
</workbook>
</file>

<file path=xl/calcChain.xml><?xml version="1.0" encoding="utf-8"?>
<calcChain xmlns="http://schemas.openxmlformats.org/spreadsheetml/2006/main">
  <c r="S17" i="277" l="1"/>
  <c r="R17" i="277"/>
  <c r="Q17" i="277"/>
  <c r="P17" i="277"/>
  <c r="O18" i="277"/>
  <c r="N18" i="277"/>
  <c r="M18" i="277"/>
  <c r="L18" i="277"/>
  <c r="S219" i="277"/>
  <c r="R219" i="277"/>
  <c r="Q219" i="277"/>
  <c r="P219" i="277"/>
  <c r="S218" i="277"/>
  <c r="R218" i="277"/>
  <c r="Q218" i="277"/>
  <c r="P218" i="277"/>
  <c r="S124" i="280" l="1"/>
  <c r="R124" i="280"/>
  <c r="Q124" i="280"/>
  <c r="P124" i="280"/>
  <c r="S149" i="280"/>
  <c r="R149" i="280"/>
  <c r="Q149" i="280"/>
  <c r="P149" i="280"/>
  <c r="O91" i="280"/>
  <c r="S91" i="280" s="1"/>
  <c r="N91" i="280"/>
  <c r="R91" i="280" s="1"/>
  <c r="M91" i="280"/>
  <c r="Q91" i="280" s="1"/>
  <c r="L91" i="280"/>
  <c r="P91" i="280" s="1"/>
  <c r="S89" i="280"/>
  <c r="R89" i="280"/>
  <c r="Q89" i="280"/>
  <c r="P89" i="280"/>
  <c r="S235" i="277" l="1"/>
  <c r="R235" i="277"/>
  <c r="Q235" i="277"/>
  <c r="P235" i="277"/>
  <c r="S217" i="277"/>
  <c r="R217" i="277"/>
  <c r="Q217" i="277"/>
  <c r="P217" i="277"/>
  <c r="S216" i="277"/>
  <c r="R216" i="277"/>
  <c r="Q216" i="277"/>
  <c r="P216" i="277"/>
  <c r="S45" i="280"/>
  <c r="R45" i="280"/>
  <c r="Q45" i="280"/>
  <c r="P45" i="280"/>
  <c r="S134" i="277"/>
  <c r="R134" i="277"/>
  <c r="Q134" i="277"/>
  <c r="P134" i="277"/>
  <c r="S73" i="280" l="1"/>
  <c r="R73" i="280"/>
  <c r="Q73" i="280"/>
  <c r="P73" i="280"/>
  <c r="S234" i="277"/>
  <c r="R234" i="277"/>
  <c r="Q234" i="277"/>
  <c r="P234" i="277"/>
  <c r="S241" i="277"/>
  <c r="R241" i="277"/>
  <c r="Q241" i="277"/>
  <c r="P241" i="277"/>
  <c r="O243" i="277"/>
  <c r="N243" i="277"/>
  <c r="M243" i="277"/>
  <c r="L243" i="277"/>
  <c r="S84" i="280" l="1"/>
  <c r="R84" i="280"/>
  <c r="Q84" i="280"/>
  <c r="P84" i="280"/>
  <c r="O86" i="280"/>
  <c r="S86" i="280" s="1"/>
  <c r="N86" i="280"/>
  <c r="R86" i="280" s="1"/>
  <c r="M86" i="280"/>
  <c r="Q86" i="280" s="1"/>
  <c r="L86" i="280"/>
  <c r="P86" i="280" s="1"/>
  <c r="S233" i="277" l="1"/>
  <c r="R233" i="277"/>
  <c r="Q233" i="277"/>
  <c r="P233" i="277"/>
  <c r="S232" i="277"/>
  <c r="R232" i="277"/>
  <c r="Q232" i="277"/>
  <c r="P232" i="277"/>
  <c r="S215" i="277"/>
  <c r="R215" i="277"/>
  <c r="Q215" i="277"/>
  <c r="P215" i="277"/>
  <c r="S214" i="277"/>
  <c r="R214" i="277"/>
  <c r="Q214" i="277"/>
  <c r="P214" i="277"/>
  <c r="S213" i="277"/>
  <c r="R213" i="277"/>
  <c r="Q213" i="277"/>
  <c r="P213" i="277"/>
  <c r="S79" i="280" l="1"/>
  <c r="R79" i="280"/>
  <c r="Q79" i="280"/>
  <c r="P79" i="280"/>
  <c r="S268" i="277" l="1"/>
  <c r="R268" i="277"/>
  <c r="Q268" i="277"/>
  <c r="P268" i="277"/>
  <c r="S265" i="277"/>
  <c r="R265" i="277"/>
  <c r="Q265" i="277"/>
  <c r="P265" i="277"/>
  <c r="S264" i="277"/>
  <c r="R264" i="277"/>
  <c r="Q264" i="277"/>
  <c r="P264" i="277"/>
  <c r="S263" i="277"/>
  <c r="R263" i="277"/>
  <c r="Q263" i="277"/>
  <c r="P263" i="277"/>
  <c r="S253" i="277"/>
  <c r="R253" i="277"/>
  <c r="Q253" i="277"/>
  <c r="P253" i="277"/>
  <c r="S252" i="277"/>
  <c r="R252" i="277"/>
  <c r="Q252" i="277"/>
  <c r="P252" i="277"/>
  <c r="S247" i="277"/>
  <c r="R247" i="277"/>
  <c r="Q247" i="277"/>
  <c r="P247" i="277"/>
  <c r="S246" i="277"/>
  <c r="R246" i="277"/>
  <c r="Q246" i="277"/>
  <c r="P246" i="277"/>
  <c r="S231" i="277"/>
  <c r="R231" i="277"/>
  <c r="Q231" i="277"/>
  <c r="P231" i="277"/>
  <c r="S230" i="277"/>
  <c r="R230" i="277"/>
  <c r="Q230" i="277"/>
  <c r="P230" i="277"/>
  <c r="S229" i="277"/>
  <c r="R229" i="277"/>
  <c r="Q229" i="277"/>
  <c r="P229" i="277"/>
  <c r="S228" i="277"/>
  <c r="R228" i="277"/>
  <c r="Q228" i="277"/>
  <c r="P228" i="277"/>
  <c r="S227" i="277"/>
  <c r="R227" i="277"/>
  <c r="Q227" i="277"/>
  <c r="P227" i="277"/>
  <c r="S226" i="277"/>
  <c r="R226" i="277"/>
  <c r="Q226" i="277"/>
  <c r="P226" i="277"/>
  <c r="S225" i="277"/>
  <c r="R225" i="277"/>
  <c r="Q225" i="277"/>
  <c r="P225" i="277"/>
  <c r="S224" i="277"/>
  <c r="R224" i="277"/>
  <c r="Q224" i="277"/>
  <c r="P224" i="277"/>
  <c r="S212" i="277"/>
  <c r="R212" i="277"/>
  <c r="Q212" i="277"/>
  <c r="P212" i="277"/>
  <c r="S211" i="277"/>
  <c r="R211" i="277"/>
  <c r="Q211" i="277"/>
  <c r="P211" i="277"/>
  <c r="S210" i="277"/>
  <c r="R210" i="277"/>
  <c r="Q210" i="277"/>
  <c r="P210" i="277"/>
  <c r="S209" i="277"/>
  <c r="R209" i="277"/>
  <c r="Q209" i="277"/>
  <c r="P209" i="277"/>
  <c r="S208" i="277"/>
  <c r="R208" i="277"/>
  <c r="Q208" i="277"/>
  <c r="P208" i="277"/>
  <c r="S207" i="277"/>
  <c r="R207" i="277"/>
  <c r="Q207" i="277"/>
  <c r="P207" i="277"/>
  <c r="S206" i="277"/>
  <c r="R206" i="277"/>
  <c r="Q206" i="277"/>
  <c r="P206" i="277"/>
  <c r="S205" i="277"/>
  <c r="R205" i="277"/>
  <c r="Q205" i="277"/>
  <c r="P205" i="277"/>
  <c r="S204" i="277"/>
  <c r="R204" i="277"/>
  <c r="Q204" i="277"/>
  <c r="P204" i="277"/>
  <c r="S203" i="277"/>
  <c r="R203" i="277"/>
  <c r="Q203" i="277"/>
  <c r="P203" i="277"/>
  <c r="S202" i="277"/>
  <c r="R202" i="277"/>
  <c r="Q202" i="277"/>
  <c r="P202" i="277"/>
  <c r="S201" i="277"/>
  <c r="R201" i="277"/>
  <c r="Q201" i="277"/>
  <c r="P201" i="277"/>
  <c r="S200" i="277"/>
  <c r="R200" i="277"/>
  <c r="Q200" i="277"/>
  <c r="P200" i="277"/>
  <c r="S199" i="277"/>
  <c r="R199" i="277"/>
  <c r="Q199" i="277"/>
  <c r="P199" i="277"/>
  <c r="S198" i="277"/>
  <c r="R198" i="277"/>
  <c r="Q198" i="277"/>
  <c r="P198" i="277"/>
  <c r="S197" i="277"/>
  <c r="R197" i="277"/>
  <c r="Q197" i="277"/>
  <c r="P197" i="277"/>
  <c r="S196" i="277"/>
  <c r="R196" i="277"/>
  <c r="Q196" i="277"/>
  <c r="P196" i="277"/>
  <c r="S195" i="277"/>
  <c r="R195" i="277"/>
  <c r="Q195" i="277"/>
  <c r="P195" i="277"/>
  <c r="S189" i="277"/>
  <c r="R189" i="277"/>
  <c r="Q189" i="277"/>
  <c r="P189" i="277"/>
  <c r="S187" i="277"/>
  <c r="R187" i="277"/>
  <c r="Q187" i="277"/>
  <c r="P187" i="277"/>
  <c r="S185" i="277"/>
  <c r="R185" i="277"/>
  <c r="Q185" i="277"/>
  <c r="P185" i="277"/>
  <c r="S182" i="277"/>
  <c r="R182" i="277"/>
  <c r="Q182" i="277"/>
  <c r="P182" i="277"/>
  <c r="S174" i="277"/>
  <c r="R174" i="277"/>
  <c r="Q174" i="277"/>
  <c r="P174" i="277"/>
  <c r="S173" i="277"/>
  <c r="R173" i="277"/>
  <c r="Q173" i="277"/>
  <c r="P173" i="277"/>
  <c r="S172" i="277"/>
  <c r="R172" i="277"/>
  <c r="Q172" i="277"/>
  <c r="P172" i="277"/>
  <c r="S171" i="277"/>
  <c r="R171" i="277"/>
  <c r="Q171" i="277"/>
  <c r="P171" i="277"/>
  <c r="S170" i="277"/>
  <c r="R170" i="277"/>
  <c r="Q170" i="277"/>
  <c r="P170" i="277"/>
  <c r="S169" i="277"/>
  <c r="R169" i="277"/>
  <c r="Q169" i="277"/>
  <c r="P169" i="277"/>
  <c r="S168" i="277"/>
  <c r="R168" i="277"/>
  <c r="Q168" i="277"/>
  <c r="P168" i="277"/>
  <c r="S167" i="277"/>
  <c r="R167" i="277"/>
  <c r="Q167" i="277"/>
  <c r="P167" i="277"/>
  <c r="S166" i="277"/>
  <c r="R166" i="277"/>
  <c r="Q166" i="277"/>
  <c r="P166" i="277"/>
  <c r="S165" i="277"/>
  <c r="R165" i="277"/>
  <c r="Q165" i="277"/>
  <c r="P165" i="277"/>
  <c r="S164" i="277"/>
  <c r="R164" i="277"/>
  <c r="Q164" i="277"/>
  <c r="P164" i="277"/>
  <c r="S159" i="277"/>
  <c r="R159" i="277"/>
  <c r="Q159" i="277"/>
  <c r="P159" i="277"/>
  <c r="S158" i="277"/>
  <c r="R158" i="277"/>
  <c r="Q158" i="277"/>
  <c r="P158" i="277"/>
  <c r="S157" i="277"/>
  <c r="R157" i="277"/>
  <c r="Q157" i="277"/>
  <c r="P157" i="277"/>
  <c r="S156" i="277"/>
  <c r="R156" i="277"/>
  <c r="Q156" i="277"/>
  <c r="P156" i="277"/>
  <c r="S155" i="277"/>
  <c r="R155" i="277"/>
  <c r="Q155" i="277"/>
  <c r="P155" i="277"/>
  <c r="S154" i="277"/>
  <c r="R154" i="277"/>
  <c r="Q154" i="277"/>
  <c r="P154" i="277"/>
  <c r="S148" i="277"/>
  <c r="R148" i="277"/>
  <c r="Q148" i="277"/>
  <c r="P148" i="277"/>
  <c r="S147" i="277"/>
  <c r="R147" i="277"/>
  <c r="Q147" i="277"/>
  <c r="P147" i="277"/>
  <c r="S146" i="277"/>
  <c r="R146" i="277"/>
  <c r="Q146" i="277"/>
  <c r="P146" i="277"/>
  <c r="S145" i="277"/>
  <c r="R145" i="277"/>
  <c r="Q145" i="277"/>
  <c r="P145" i="277"/>
  <c r="S144" i="277"/>
  <c r="R144" i="277"/>
  <c r="Q144" i="277"/>
  <c r="P144" i="277"/>
  <c r="S143" i="277"/>
  <c r="R143" i="277"/>
  <c r="Q143" i="277"/>
  <c r="P143" i="277"/>
  <c r="S142" i="277"/>
  <c r="R142" i="277"/>
  <c r="Q142" i="277"/>
  <c r="P142" i="277"/>
  <c r="S141" i="277"/>
  <c r="R141" i="277"/>
  <c r="Q141" i="277"/>
  <c r="P141" i="277"/>
  <c r="S140" i="277"/>
  <c r="R140" i="277"/>
  <c r="Q140" i="277"/>
  <c r="P140" i="277"/>
  <c r="S133" i="277"/>
  <c r="R133" i="277"/>
  <c r="Q133" i="277"/>
  <c r="P133" i="277"/>
  <c r="S132" i="277"/>
  <c r="R132" i="277"/>
  <c r="Q132" i="277"/>
  <c r="P132" i="277"/>
  <c r="S131" i="277"/>
  <c r="R131" i="277"/>
  <c r="Q131" i="277"/>
  <c r="P131" i="277"/>
  <c r="S130" i="277"/>
  <c r="R130" i="277"/>
  <c r="Q130" i="277"/>
  <c r="P130" i="277"/>
  <c r="S129" i="277"/>
  <c r="R129" i="277"/>
  <c r="Q129" i="277"/>
  <c r="P129" i="277"/>
  <c r="S128" i="277"/>
  <c r="R128" i="277"/>
  <c r="Q128" i="277"/>
  <c r="P128" i="277"/>
  <c r="S127" i="277"/>
  <c r="R127" i="277"/>
  <c r="Q127" i="277"/>
  <c r="P127" i="277"/>
  <c r="S126" i="277"/>
  <c r="R126" i="277"/>
  <c r="Q126" i="277"/>
  <c r="P126" i="277"/>
  <c r="S125" i="277"/>
  <c r="R125" i="277"/>
  <c r="Q125" i="277"/>
  <c r="P125" i="277"/>
  <c r="S124" i="277"/>
  <c r="R124" i="277"/>
  <c r="Q124" i="277"/>
  <c r="P124" i="277"/>
  <c r="S123" i="277"/>
  <c r="R123" i="277"/>
  <c r="Q123" i="277"/>
  <c r="P123" i="277"/>
  <c r="S122" i="277"/>
  <c r="R122" i="277"/>
  <c r="Q122" i="277"/>
  <c r="P122" i="277"/>
  <c r="S121" i="277"/>
  <c r="R121" i="277"/>
  <c r="Q121" i="277"/>
  <c r="P121" i="277"/>
  <c r="S120" i="277"/>
  <c r="R120" i="277"/>
  <c r="Q120" i="277"/>
  <c r="P120" i="277"/>
  <c r="S119" i="277"/>
  <c r="R119" i="277"/>
  <c r="Q119" i="277"/>
  <c r="P119" i="277"/>
  <c r="S118" i="277"/>
  <c r="R118" i="277"/>
  <c r="Q118" i="277"/>
  <c r="P118" i="277"/>
  <c r="S117" i="277"/>
  <c r="R117" i="277"/>
  <c r="Q117" i="277"/>
  <c r="P117" i="277"/>
  <c r="S116" i="277"/>
  <c r="R116" i="277"/>
  <c r="Q116" i="277"/>
  <c r="P116" i="277"/>
  <c r="S115" i="277"/>
  <c r="R115" i="277"/>
  <c r="Q115" i="277"/>
  <c r="P115" i="277"/>
  <c r="S114" i="277"/>
  <c r="R114" i="277"/>
  <c r="Q114" i="277"/>
  <c r="P114" i="277"/>
  <c r="S113" i="277"/>
  <c r="R113" i="277"/>
  <c r="Q113" i="277"/>
  <c r="P113" i="277"/>
  <c r="S112" i="277"/>
  <c r="R112" i="277"/>
  <c r="Q112" i="277"/>
  <c r="P112" i="277"/>
  <c r="S111" i="277"/>
  <c r="R111" i="277"/>
  <c r="Q111" i="277"/>
  <c r="P111" i="277"/>
  <c r="S110" i="277"/>
  <c r="R110" i="277"/>
  <c r="Q110" i="277"/>
  <c r="P110" i="277"/>
  <c r="S109" i="277"/>
  <c r="R109" i="277"/>
  <c r="Q109" i="277"/>
  <c r="P109" i="277"/>
  <c r="S108" i="277"/>
  <c r="R108" i="277"/>
  <c r="Q108" i="277"/>
  <c r="P108" i="277"/>
  <c r="S107" i="277"/>
  <c r="R107" i="277"/>
  <c r="Q107" i="277"/>
  <c r="P107" i="277"/>
  <c r="S106" i="277"/>
  <c r="R106" i="277"/>
  <c r="Q106" i="277"/>
  <c r="P106" i="277"/>
  <c r="S105" i="277"/>
  <c r="R105" i="277"/>
  <c r="Q105" i="277"/>
  <c r="P105" i="277"/>
  <c r="S104" i="277"/>
  <c r="R104" i="277"/>
  <c r="Q104" i="277"/>
  <c r="P104" i="277"/>
  <c r="S103" i="277"/>
  <c r="R103" i="277"/>
  <c r="Q103" i="277"/>
  <c r="P103" i="277"/>
  <c r="S102" i="277"/>
  <c r="R102" i="277"/>
  <c r="Q102" i="277"/>
  <c r="P102" i="277"/>
  <c r="S101" i="277"/>
  <c r="R101" i="277"/>
  <c r="Q101" i="277"/>
  <c r="P101" i="277"/>
  <c r="S100" i="277"/>
  <c r="R100" i="277"/>
  <c r="Q100" i="277"/>
  <c r="P100" i="277"/>
  <c r="S99" i="277"/>
  <c r="R99" i="277"/>
  <c r="Q99" i="277"/>
  <c r="P99" i="277"/>
  <c r="S98" i="277"/>
  <c r="R98" i="277"/>
  <c r="Q98" i="277"/>
  <c r="P98" i="277"/>
  <c r="S96" i="277"/>
  <c r="R96" i="277"/>
  <c r="Q96" i="277"/>
  <c r="P96" i="277"/>
  <c r="S95" i="277"/>
  <c r="R95" i="277"/>
  <c r="Q95" i="277"/>
  <c r="P95" i="277"/>
  <c r="S94" i="277"/>
  <c r="R94" i="277"/>
  <c r="Q94" i="277"/>
  <c r="P94" i="277"/>
  <c r="S93" i="277"/>
  <c r="R93" i="277"/>
  <c r="Q93" i="277"/>
  <c r="P93" i="277"/>
  <c r="S92" i="277"/>
  <c r="R92" i="277"/>
  <c r="Q92" i="277"/>
  <c r="P92" i="277"/>
  <c r="S91" i="277"/>
  <c r="R91" i="277"/>
  <c r="Q91" i="277"/>
  <c r="P91" i="277"/>
  <c r="S90" i="277"/>
  <c r="R90" i="277"/>
  <c r="Q90" i="277"/>
  <c r="P90" i="277"/>
  <c r="S88" i="277"/>
  <c r="R88" i="277"/>
  <c r="Q88" i="277"/>
  <c r="P88" i="277"/>
  <c r="S87" i="277"/>
  <c r="R87" i="277"/>
  <c r="Q87" i="277"/>
  <c r="P87" i="277"/>
  <c r="S86" i="277"/>
  <c r="R86" i="277"/>
  <c r="Q86" i="277"/>
  <c r="P86" i="277"/>
  <c r="S85" i="277"/>
  <c r="R85" i="277"/>
  <c r="Q85" i="277"/>
  <c r="P85" i="277"/>
  <c r="S84" i="277"/>
  <c r="R84" i="277"/>
  <c r="Q84" i="277"/>
  <c r="P84" i="277"/>
  <c r="S83" i="277"/>
  <c r="R83" i="277"/>
  <c r="Q83" i="277"/>
  <c r="P83" i="277"/>
  <c r="S82" i="277"/>
  <c r="R82" i="277"/>
  <c r="Q82" i="277"/>
  <c r="P82" i="277"/>
  <c r="S81" i="277"/>
  <c r="R81" i="277"/>
  <c r="Q81" i="277"/>
  <c r="P81" i="277"/>
  <c r="S80" i="277"/>
  <c r="R80" i="277"/>
  <c r="Q80" i="277"/>
  <c r="P80" i="277"/>
  <c r="S79" i="277"/>
  <c r="R79" i="277"/>
  <c r="Q79" i="277"/>
  <c r="P79" i="277"/>
  <c r="S78" i="277"/>
  <c r="R78" i="277"/>
  <c r="Q78" i="277"/>
  <c r="P78" i="277"/>
  <c r="S77" i="277"/>
  <c r="R77" i="277"/>
  <c r="Q77" i="277"/>
  <c r="P77" i="277"/>
  <c r="S72" i="277"/>
  <c r="R72" i="277"/>
  <c r="Q72" i="277"/>
  <c r="P72" i="277"/>
  <c r="S71" i="277"/>
  <c r="R71" i="277"/>
  <c r="Q71" i="277"/>
  <c r="P71" i="277"/>
  <c r="S70" i="277"/>
  <c r="R70" i="277"/>
  <c r="Q70" i="277"/>
  <c r="P70" i="277"/>
  <c r="S69" i="277"/>
  <c r="R69" i="277"/>
  <c r="Q69" i="277"/>
  <c r="P69" i="277"/>
  <c r="S68" i="277"/>
  <c r="R68" i="277"/>
  <c r="Q68" i="277"/>
  <c r="P68" i="277"/>
  <c r="S67" i="277"/>
  <c r="R67" i="277"/>
  <c r="Q67" i="277"/>
  <c r="P67" i="277"/>
  <c r="S62" i="277"/>
  <c r="R62" i="277"/>
  <c r="Q62" i="277"/>
  <c r="P62" i="277"/>
  <c r="S61" i="277"/>
  <c r="R61" i="277"/>
  <c r="Q61" i="277"/>
  <c r="P61" i="277"/>
  <c r="S60" i="277"/>
  <c r="R60" i="277"/>
  <c r="Q60" i="277"/>
  <c r="P60" i="277"/>
  <c r="S59" i="277"/>
  <c r="R59" i="277"/>
  <c r="Q59" i="277"/>
  <c r="P59" i="277"/>
  <c r="S58" i="277"/>
  <c r="R58" i="277"/>
  <c r="Q58" i="277"/>
  <c r="P58" i="277"/>
  <c r="S57" i="277"/>
  <c r="R57" i="277"/>
  <c r="Q57" i="277"/>
  <c r="P57" i="277"/>
  <c r="S49" i="277"/>
  <c r="R49" i="277"/>
  <c r="Q49" i="277"/>
  <c r="P49" i="277"/>
  <c r="S48" i="277"/>
  <c r="R48" i="277"/>
  <c r="Q48" i="277"/>
  <c r="P48" i="277"/>
  <c r="S47" i="277"/>
  <c r="R47" i="277"/>
  <c r="Q47" i="277"/>
  <c r="P47" i="277"/>
  <c r="S46" i="277"/>
  <c r="R46" i="277"/>
  <c r="Q46" i="277"/>
  <c r="P46" i="277"/>
  <c r="S43" i="277"/>
  <c r="R43" i="277"/>
  <c r="Q43" i="277"/>
  <c r="P43" i="277"/>
  <c r="S40" i="277"/>
  <c r="R40" i="277"/>
  <c r="Q40" i="277"/>
  <c r="P40" i="277"/>
  <c r="S39" i="277"/>
  <c r="R39" i="277"/>
  <c r="Q39" i="277"/>
  <c r="P39" i="277"/>
  <c r="S38" i="277"/>
  <c r="R38" i="277"/>
  <c r="Q38" i="277"/>
  <c r="P38" i="277"/>
  <c r="S33" i="277"/>
  <c r="R33" i="277"/>
  <c r="Q33" i="277"/>
  <c r="P33" i="277"/>
  <c r="S30" i="277"/>
  <c r="R30" i="277"/>
  <c r="Q30" i="277"/>
  <c r="P30" i="277"/>
  <c r="S27" i="277"/>
  <c r="R27" i="277"/>
  <c r="Q27" i="277"/>
  <c r="P27" i="277"/>
  <c r="S24" i="277"/>
  <c r="R24" i="277"/>
  <c r="Q24" i="277"/>
  <c r="P24" i="277"/>
  <c r="S23" i="277"/>
  <c r="R23" i="277"/>
  <c r="Q23" i="277"/>
  <c r="P23" i="277"/>
  <c r="S22" i="277"/>
  <c r="R22" i="277"/>
  <c r="Q22" i="277"/>
  <c r="P22" i="277"/>
  <c r="S16" i="277"/>
  <c r="R16" i="277"/>
  <c r="Q16" i="277"/>
  <c r="P16" i="277"/>
  <c r="S15" i="277"/>
  <c r="R15" i="277"/>
  <c r="Q15" i="277"/>
  <c r="P15" i="277"/>
  <c r="S14" i="277"/>
  <c r="R14" i="277"/>
  <c r="Q14" i="277"/>
  <c r="P14" i="277"/>
  <c r="S13" i="277"/>
  <c r="R13" i="277"/>
  <c r="Q13" i="277"/>
  <c r="P13" i="277"/>
  <c r="S12" i="277"/>
  <c r="R12" i="277"/>
  <c r="Q12" i="277"/>
  <c r="P12" i="277"/>
  <c r="S11" i="277"/>
  <c r="R11" i="277"/>
  <c r="Q11" i="277"/>
  <c r="P11" i="277"/>
  <c r="S200" i="280"/>
  <c r="R200" i="280"/>
  <c r="Q200" i="280"/>
  <c r="P200" i="280"/>
  <c r="S197" i="280"/>
  <c r="R197" i="280"/>
  <c r="Q197" i="280"/>
  <c r="P197" i="280"/>
  <c r="S196" i="280"/>
  <c r="R196" i="280"/>
  <c r="Q196" i="280"/>
  <c r="P196" i="280"/>
  <c r="S195" i="280"/>
  <c r="R195" i="280"/>
  <c r="Q195" i="280"/>
  <c r="P195" i="280"/>
  <c r="S191" i="280"/>
  <c r="R191" i="280"/>
  <c r="Q191" i="280"/>
  <c r="P191" i="280"/>
  <c r="S190" i="280"/>
  <c r="R190" i="280"/>
  <c r="Q190" i="280"/>
  <c r="P190" i="280"/>
  <c r="S189" i="280"/>
  <c r="R189" i="280"/>
  <c r="Q189" i="280"/>
  <c r="P189" i="280"/>
  <c r="S188" i="280"/>
  <c r="R188" i="280"/>
  <c r="Q188" i="280"/>
  <c r="P188" i="280"/>
  <c r="S187" i="280"/>
  <c r="R187" i="280"/>
  <c r="Q187" i="280"/>
  <c r="P187" i="280"/>
  <c r="S184" i="280"/>
  <c r="R184" i="280"/>
  <c r="Q184" i="280"/>
  <c r="P184" i="280"/>
  <c r="S183" i="280"/>
  <c r="R183" i="280"/>
  <c r="Q183" i="280"/>
  <c r="P183" i="280"/>
  <c r="S182" i="280"/>
  <c r="R182" i="280"/>
  <c r="Q182" i="280"/>
  <c r="P182" i="280"/>
  <c r="S181" i="280"/>
  <c r="R181" i="280"/>
  <c r="Q181" i="280"/>
  <c r="P181" i="280"/>
  <c r="S168" i="280"/>
  <c r="R168" i="280"/>
  <c r="Q168" i="280"/>
  <c r="P168" i="280"/>
  <c r="S167" i="280"/>
  <c r="R167" i="280"/>
  <c r="Q167" i="280"/>
  <c r="P167" i="280"/>
  <c r="S162" i="280"/>
  <c r="R162" i="280"/>
  <c r="Q162" i="280"/>
  <c r="P162" i="280"/>
  <c r="S154" i="280"/>
  <c r="R154" i="280"/>
  <c r="Q154" i="280"/>
  <c r="P154" i="280"/>
  <c r="S148" i="280"/>
  <c r="R148" i="280"/>
  <c r="Q148" i="280"/>
  <c r="P148" i="280"/>
  <c r="S147" i="280"/>
  <c r="R147" i="280"/>
  <c r="Q147" i="280"/>
  <c r="P147" i="280"/>
  <c r="S146" i="280"/>
  <c r="R146" i="280"/>
  <c r="Q146" i="280"/>
  <c r="P146" i="280"/>
  <c r="S138" i="280"/>
  <c r="R138" i="280"/>
  <c r="Q138" i="280"/>
  <c r="P138" i="280"/>
  <c r="S137" i="280"/>
  <c r="R137" i="280"/>
  <c r="Q137" i="280"/>
  <c r="P137" i="280"/>
  <c r="S136" i="280"/>
  <c r="R136" i="280"/>
  <c r="Q136" i="280"/>
  <c r="P136" i="280"/>
  <c r="S135" i="280"/>
  <c r="R135" i="280"/>
  <c r="Q135" i="280"/>
  <c r="P135" i="280"/>
  <c r="S134" i="280"/>
  <c r="R134" i="280"/>
  <c r="Q134" i="280"/>
  <c r="P134" i="280"/>
  <c r="S133" i="280"/>
  <c r="R133" i="280"/>
  <c r="Q133" i="280"/>
  <c r="P133" i="280"/>
  <c r="S132" i="280"/>
  <c r="R132" i="280"/>
  <c r="Q132" i="280"/>
  <c r="P132" i="280"/>
  <c r="S131" i="280"/>
  <c r="R131" i="280"/>
  <c r="Q131" i="280"/>
  <c r="P131" i="280"/>
  <c r="S130" i="280"/>
  <c r="R130" i="280"/>
  <c r="Q130" i="280"/>
  <c r="P130" i="280"/>
  <c r="S129" i="280"/>
  <c r="R129" i="280"/>
  <c r="Q129" i="280"/>
  <c r="P129" i="280"/>
  <c r="S123" i="280"/>
  <c r="R123" i="280"/>
  <c r="Q123" i="280"/>
  <c r="P123" i="280"/>
  <c r="S122" i="280"/>
  <c r="R122" i="280"/>
  <c r="Q122" i="280"/>
  <c r="P122" i="280"/>
  <c r="S121" i="280"/>
  <c r="R121" i="280"/>
  <c r="Q121" i="280"/>
  <c r="P121" i="280"/>
  <c r="S120" i="280"/>
  <c r="R120" i="280"/>
  <c r="Q120" i="280"/>
  <c r="P120" i="280"/>
  <c r="S119" i="280"/>
  <c r="R119" i="280"/>
  <c r="Q119" i="280"/>
  <c r="P119" i="280"/>
  <c r="S118" i="280"/>
  <c r="R118" i="280"/>
  <c r="Q118" i="280"/>
  <c r="P118" i="280"/>
  <c r="S117" i="280"/>
  <c r="R117" i="280"/>
  <c r="Q117" i="280"/>
  <c r="P117" i="280"/>
  <c r="S116" i="280"/>
  <c r="R116" i="280"/>
  <c r="Q116" i="280"/>
  <c r="P116" i="280"/>
  <c r="S115" i="280"/>
  <c r="R115" i="280"/>
  <c r="Q115" i="280"/>
  <c r="P115" i="280"/>
  <c r="S114" i="280"/>
  <c r="R114" i="280"/>
  <c r="Q114" i="280"/>
  <c r="P114" i="280"/>
  <c r="S113" i="280"/>
  <c r="R113" i="280"/>
  <c r="Q113" i="280"/>
  <c r="P113" i="280"/>
  <c r="S112" i="280"/>
  <c r="R112" i="280"/>
  <c r="Q112" i="280"/>
  <c r="P112" i="280"/>
  <c r="S111" i="280"/>
  <c r="R111" i="280"/>
  <c r="Q111" i="280"/>
  <c r="P111" i="280"/>
  <c r="S109" i="280"/>
  <c r="R109" i="280"/>
  <c r="Q109" i="280"/>
  <c r="P109" i="280"/>
  <c r="S108" i="280"/>
  <c r="R108" i="280"/>
  <c r="Q108" i="280"/>
  <c r="P108" i="280"/>
  <c r="S107" i="280"/>
  <c r="R107" i="280"/>
  <c r="Q107" i="280"/>
  <c r="P107" i="280"/>
  <c r="S101" i="280"/>
  <c r="R101" i="280"/>
  <c r="Q101" i="280"/>
  <c r="P101" i="280"/>
  <c r="S100" i="280"/>
  <c r="R100" i="280"/>
  <c r="Q100" i="280"/>
  <c r="P100" i="280"/>
  <c r="S97" i="280"/>
  <c r="R97" i="280"/>
  <c r="Q97" i="280"/>
  <c r="P97" i="280"/>
  <c r="S78" i="280"/>
  <c r="R78" i="280"/>
  <c r="Q78" i="280"/>
  <c r="P78" i="280"/>
  <c r="S72" i="280"/>
  <c r="R72" i="280"/>
  <c r="Q72" i="280"/>
  <c r="P72" i="280"/>
  <c r="S71" i="280"/>
  <c r="R71" i="280"/>
  <c r="Q71" i="280"/>
  <c r="P71" i="280"/>
  <c r="S70" i="280"/>
  <c r="R70" i="280"/>
  <c r="Q70" i="280"/>
  <c r="P70" i="280"/>
  <c r="S69" i="280"/>
  <c r="R69" i="280"/>
  <c r="Q69" i="280"/>
  <c r="P69" i="280"/>
  <c r="S68" i="280"/>
  <c r="R68" i="280"/>
  <c r="Q68" i="280"/>
  <c r="P68" i="280"/>
  <c r="S67" i="280"/>
  <c r="R67" i="280"/>
  <c r="Q67" i="280"/>
  <c r="P67" i="280"/>
  <c r="S66" i="280"/>
  <c r="R66" i="280"/>
  <c r="Q66" i="280"/>
  <c r="P66" i="280"/>
  <c r="S59" i="280"/>
  <c r="R59" i="280"/>
  <c r="Q59" i="280"/>
  <c r="P59" i="280"/>
  <c r="S58" i="280"/>
  <c r="R58" i="280"/>
  <c r="Q58" i="280"/>
  <c r="P58" i="280"/>
  <c r="S54" i="280"/>
  <c r="R54" i="280"/>
  <c r="Q54" i="280"/>
  <c r="P54" i="280"/>
  <c r="S53" i="280"/>
  <c r="R53" i="280"/>
  <c r="Q53" i="280"/>
  <c r="P53" i="280"/>
  <c r="S52" i="280"/>
  <c r="R52" i="280"/>
  <c r="Q52" i="280"/>
  <c r="P52" i="280"/>
  <c r="S51" i="280"/>
  <c r="R51" i="280"/>
  <c r="Q51" i="280"/>
  <c r="P51" i="280"/>
  <c r="S44" i="280"/>
  <c r="R44" i="280"/>
  <c r="Q44" i="280"/>
  <c r="P44" i="280"/>
  <c r="S43" i="280"/>
  <c r="R43" i="280"/>
  <c r="Q43" i="280"/>
  <c r="P43" i="280"/>
  <c r="S42" i="280"/>
  <c r="R42" i="280"/>
  <c r="Q42" i="280"/>
  <c r="P42" i="280"/>
  <c r="S41" i="280"/>
  <c r="R41" i="280"/>
  <c r="Q41" i="280"/>
  <c r="P41" i="280"/>
  <c r="S40" i="280"/>
  <c r="R40" i="280"/>
  <c r="Q40" i="280"/>
  <c r="P40" i="280"/>
  <c r="S39" i="280"/>
  <c r="R39" i="280"/>
  <c r="Q39" i="280"/>
  <c r="P39" i="280"/>
  <c r="S38" i="280"/>
  <c r="R38" i="280"/>
  <c r="Q38" i="280"/>
  <c r="P38" i="280"/>
  <c r="S37" i="280"/>
  <c r="R37" i="280"/>
  <c r="Q37" i="280"/>
  <c r="P37" i="280"/>
  <c r="S36" i="280"/>
  <c r="R36" i="280"/>
  <c r="Q36" i="280"/>
  <c r="P36" i="280"/>
  <c r="S35" i="280"/>
  <c r="R35" i="280"/>
  <c r="Q35" i="280"/>
  <c r="P35" i="280"/>
  <c r="S34" i="280"/>
  <c r="R34" i="280"/>
  <c r="Q34" i="280"/>
  <c r="P34" i="280"/>
  <c r="S24" i="280"/>
  <c r="R24" i="280"/>
  <c r="Q24" i="280"/>
  <c r="P24" i="280"/>
  <c r="S23" i="280"/>
  <c r="R23" i="280"/>
  <c r="Q23" i="280"/>
  <c r="P23" i="280"/>
  <c r="S17" i="280"/>
  <c r="R17" i="280"/>
  <c r="Q17" i="280"/>
  <c r="P17" i="280"/>
  <c r="S15" i="280"/>
  <c r="R15" i="280"/>
  <c r="Q15" i="280"/>
  <c r="P15" i="280"/>
  <c r="S11" i="280"/>
  <c r="R11" i="280"/>
  <c r="Q11" i="280"/>
  <c r="P11" i="280"/>
  <c r="O28" i="277"/>
  <c r="S28" i="277" s="1"/>
  <c r="N28" i="277"/>
  <c r="R28" i="277" s="1"/>
  <c r="M28" i="277"/>
  <c r="Q28" i="277" s="1"/>
  <c r="L28" i="277"/>
  <c r="P28" i="277" s="1"/>
  <c r="O44" i="277"/>
  <c r="S44" i="277" s="1"/>
  <c r="N44" i="277"/>
  <c r="R44" i="277" s="1"/>
  <c r="M44" i="277"/>
  <c r="Q44" i="277" s="1"/>
  <c r="L44" i="277"/>
  <c r="P44" i="277" s="1"/>
  <c r="O81" i="280" l="1"/>
  <c r="S81" i="280" s="1"/>
  <c r="N81" i="280"/>
  <c r="R81" i="280" s="1"/>
  <c r="M81" i="280"/>
  <c r="Q81" i="280" s="1"/>
  <c r="L81" i="280"/>
  <c r="P81" i="280" s="1"/>
  <c r="O34" i="277" l="1"/>
  <c r="S34" i="277" s="1"/>
  <c r="N34" i="277"/>
  <c r="R34" i="277" s="1"/>
  <c r="M34" i="277"/>
  <c r="Q34" i="277" s="1"/>
  <c r="L34" i="277"/>
  <c r="P34" i="277" s="1"/>
  <c r="K17" i="270"/>
  <c r="K16" i="270"/>
  <c r="K26" i="270"/>
  <c r="K15" i="270"/>
  <c r="E17" i="270"/>
  <c r="E16" i="270"/>
  <c r="O266" i="277"/>
  <c r="S266" i="277" s="1"/>
  <c r="N266" i="277"/>
  <c r="R266" i="277" s="1"/>
  <c r="M266" i="277"/>
  <c r="Q266" i="277" s="1"/>
  <c r="L266" i="277"/>
  <c r="P266" i="277" s="1"/>
  <c r="O255" i="277"/>
  <c r="S255" i="277" s="1"/>
  <c r="N255" i="277"/>
  <c r="R255" i="277" s="1"/>
  <c r="M255" i="277"/>
  <c r="Q255" i="277" s="1"/>
  <c r="L255" i="277"/>
  <c r="P255" i="277" s="1"/>
  <c r="O249" i="277"/>
  <c r="S249" i="277" s="1"/>
  <c r="N249" i="277"/>
  <c r="R249" i="277" s="1"/>
  <c r="M249" i="277"/>
  <c r="Q249" i="277" s="1"/>
  <c r="L249" i="277"/>
  <c r="P249" i="277" s="1"/>
  <c r="S243" i="277"/>
  <c r="P243" i="277"/>
  <c r="O237" i="277"/>
  <c r="S237" i="277" s="1"/>
  <c r="N237" i="277"/>
  <c r="R237" i="277" s="1"/>
  <c r="M237" i="277"/>
  <c r="Q237" i="277" s="1"/>
  <c r="L237" i="277"/>
  <c r="P237" i="277" s="1"/>
  <c r="O221" i="277"/>
  <c r="S221" i="277" s="1"/>
  <c r="N221" i="277"/>
  <c r="R221" i="277" s="1"/>
  <c r="M221" i="277"/>
  <c r="Q221" i="277" s="1"/>
  <c r="L221" i="277"/>
  <c r="P221" i="277" s="1"/>
  <c r="O180" i="277"/>
  <c r="S180" i="277" s="1"/>
  <c r="N180" i="277"/>
  <c r="R180" i="277" s="1"/>
  <c r="M180" i="277"/>
  <c r="Q180" i="277" s="1"/>
  <c r="L180" i="277"/>
  <c r="P180" i="277" s="1"/>
  <c r="O176" i="277"/>
  <c r="S176" i="277" s="1"/>
  <c r="N176" i="277"/>
  <c r="R176" i="277" s="1"/>
  <c r="M176" i="277"/>
  <c r="Q176" i="277" s="1"/>
  <c r="L176" i="277"/>
  <c r="P176" i="277" s="1"/>
  <c r="O161" i="277"/>
  <c r="N161" i="277"/>
  <c r="M161" i="277"/>
  <c r="Q161" i="277" s="1"/>
  <c r="L161" i="277"/>
  <c r="P161" i="277" s="1"/>
  <c r="O150" i="277"/>
  <c r="S150" i="277" s="1"/>
  <c r="N150" i="277"/>
  <c r="R150" i="277" s="1"/>
  <c r="M150" i="277"/>
  <c r="Q150" i="277" s="1"/>
  <c r="L150" i="277"/>
  <c r="P150" i="277" s="1"/>
  <c r="O136" i="277"/>
  <c r="S136" i="277" s="1"/>
  <c r="N136" i="277"/>
  <c r="R136" i="277" s="1"/>
  <c r="M136" i="277"/>
  <c r="Q136" i="277" s="1"/>
  <c r="L136" i="277"/>
  <c r="P136" i="277" s="1"/>
  <c r="O74" i="277"/>
  <c r="S74" i="277" s="1"/>
  <c r="N74" i="277"/>
  <c r="R74" i="277" s="1"/>
  <c r="M74" i="277"/>
  <c r="Q74" i="277" s="1"/>
  <c r="L74" i="277"/>
  <c r="P74" i="277" s="1"/>
  <c r="O64" i="277"/>
  <c r="S64" i="277" s="1"/>
  <c r="N64" i="277"/>
  <c r="R64" i="277" s="1"/>
  <c r="M64" i="277"/>
  <c r="Q64" i="277" s="1"/>
  <c r="L64" i="277"/>
  <c r="P64" i="277" s="1"/>
  <c r="O50" i="277"/>
  <c r="N50" i="277"/>
  <c r="M50" i="277"/>
  <c r="L50" i="277"/>
  <c r="O31" i="277"/>
  <c r="N31" i="277"/>
  <c r="M31" i="277"/>
  <c r="L31" i="277"/>
  <c r="P31" i="277" s="1"/>
  <c r="O198" i="280"/>
  <c r="S198" i="280" s="1"/>
  <c r="N198" i="280"/>
  <c r="R198" i="280" s="1"/>
  <c r="M198" i="280"/>
  <c r="Q198" i="280" s="1"/>
  <c r="L198" i="280"/>
  <c r="P198" i="280" s="1"/>
  <c r="O192" i="280"/>
  <c r="S192" i="280" s="1"/>
  <c r="N192" i="280"/>
  <c r="R192" i="280" s="1"/>
  <c r="M192" i="280"/>
  <c r="Q192" i="280" s="1"/>
  <c r="L192" i="280"/>
  <c r="P192" i="280" s="1"/>
  <c r="O185" i="280"/>
  <c r="S185" i="280" s="1"/>
  <c r="N185" i="280"/>
  <c r="R185" i="280" s="1"/>
  <c r="M185" i="280"/>
  <c r="Q185" i="280" s="1"/>
  <c r="L185" i="280"/>
  <c r="P185" i="280" s="1"/>
  <c r="O170" i="280"/>
  <c r="S170" i="280" s="1"/>
  <c r="N170" i="280"/>
  <c r="R170" i="280" s="1"/>
  <c r="M170" i="280"/>
  <c r="Q170" i="280" s="1"/>
  <c r="L170" i="280"/>
  <c r="P170" i="280" s="1"/>
  <c r="O164" i="280"/>
  <c r="S164" i="280" s="1"/>
  <c r="N164" i="280"/>
  <c r="R164" i="280" s="1"/>
  <c r="M164" i="280"/>
  <c r="Q164" i="280" s="1"/>
  <c r="L164" i="280"/>
  <c r="P164" i="280" s="1"/>
  <c r="O156" i="280"/>
  <c r="S156" i="280" s="1"/>
  <c r="N156" i="280"/>
  <c r="R156" i="280" s="1"/>
  <c r="M156" i="280"/>
  <c r="Q156" i="280" s="1"/>
  <c r="L156" i="280"/>
  <c r="P156" i="280" s="1"/>
  <c r="O151" i="280"/>
  <c r="S151" i="280" s="1"/>
  <c r="N151" i="280"/>
  <c r="M151" i="280"/>
  <c r="L151" i="280"/>
  <c r="O140" i="280"/>
  <c r="S140" i="280" s="1"/>
  <c r="N140" i="280"/>
  <c r="R140" i="280" s="1"/>
  <c r="M140" i="280"/>
  <c r="Q140" i="280" s="1"/>
  <c r="L140" i="280"/>
  <c r="P140" i="280" s="1"/>
  <c r="O126" i="280"/>
  <c r="S126" i="280" s="1"/>
  <c r="N126" i="280"/>
  <c r="R126" i="280" s="1"/>
  <c r="M126" i="280"/>
  <c r="L126" i="280"/>
  <c r="P126" i="280" s="1"/>
  <c r="O103" i="280"/>
  <c r="S103" i="280" s="1"/>
  <c r="N103" i="280"/>
  <c r="R103" i="280" s="1"/>
  <c r="M103" i="280"/>
  <c r="Q103" i="280" s="1"/>
  <c r="L103" i="280"/>
  <c r="P103" i="280" s="1"/>
  <c r="O75" i="280"/>
  <c r="O93" i="280" s="1"/>
  <c r="N75" i="280"/>
  <c r="N93" i="280" s="1"/>
  <c r="M75" i="280"/>
  <c r="M93" i="280" s="1"/>
  <c r="L75" i="280"/>
  <c r="L93" i="280" s="1"/>
  <c r="O60" i="280"/>
  <c r="S60" i="280" s="1"/>
  <c r="N60" i="280"/>
  <c r="R60" i="280" s="1"/>
  <c r="M60" i="280"/>
  <c r="Q60" i="280" s="1"/>
  <c r="L60" i="280"/>
  <c r="P60" i="280" s="1"/>
  <c r="O55" i="280"/>
  <c r="N55" i="280"/>
  <c r="M55" i="280"/>
  <c r="L55" i="280"/>
  <c r="P55" i="280" s="1"/>
  <c r="O47" i="280"/>
  <c r="S47" i="280" s="1"/>
  <c r="N47" i="280"/>
  <c r="R47" i="280" s="1"/>
  <c r="M47" i="280"/>
  <c r="Q47" i="280" s="1"/>
  <c r="L47" i="280"/>
  <c r="P47" i="280" s="1"/>
  <c r="O25" i="280"/>
  <c r="N25" i="280"/>
  <c r="M25" i="280"/>
  <c r="L25" i="280"/>
  <c r="O19" i="280"/>
  <c r="S19" i="280" s="1"/>
  <c r="N19" i="280"/>
  <c r="R19" i="280" s="1"/>
  <c r="M19" i="280"/>
  <c r="Q19" i="280" s="1"/>
  <c r="L19" i="280"/>
  <c r="P19" i="280" s="1"/>
  <c r="O13" i="280"/>
  <c r="S13" i="280" s="1"/>
  <c r="N13" i="280"/>
  <c r="M13" i="280"/>
  <c r="L13" i="280"/>
  <c r="P13" i="280" s="1"/>
  <c r="G50" i="277"/>
  <c r="F50" i="277"/>
  <c r="E50" i="277"/>
  <c r="D50" i="277"/>
  <c r="M19" i="277" l="1"/>
  <c r="Q19" i="277" s="1"/>
  <c r="Q18" i="277"/>
  <c r="M51" i="277"/>
  <c r="Q51" i="277" s="1"/>
  <c r="Q50" i="277"/>
  <c r="N35" i="277"/>
  <c r="R35" i="277" s="1"/>
  <c r="R31" i="277"/>
  <c r="N257" i="277"/>
  <c r="R257" i="277" s="1"/>
  <c r="R243" i="277"/>
  <c r="O19" i="277"/>
  <c r="S19" i="277" s="1"/>
  <c r="S18" i="277"/>
  <c r="O51" i="277"/>
  <c r="S51" i="277" s="1"/>
  <c r="S50" i="277"/>
  <c r="M35" i="277"/>
  <c r="Q35" i="277" s="1"/>
  <c r="Q31" i="277"/>
  <c r="M257" i="277"/>
  <c r="Q257" i="277" s="1"/>
  <c r="Q243" i="277"/>
  <c r="N19" i="277"/>
  <c r="R19" i="277" s="1"/>
  <c r="R18" i="277"/>
  <c r="N51" i="277"/>
  <c r="R51" i="277" s="1"/>
  <c r="R50" i="277"/>
  <c r="O35" i="277"/>
  <c r="S35" i="277" s="1"/>
  <c r="S31" i="277"/>
  <c r="L19" i="277"/>
  <c r="P19" i="277" s="1"/>
  <c r="P18" i="277"/>
  <c r="L51" i="277"/>
  <c r="P51" i="277" s="1"/>
  <c r="P50" i="277"/>
  <c r="O27" i="280"/>
  <c r="S27" i="280" s="1"/>
  <c r="S25" i="280"/>
  <c r="O62" i="280"/>
  <c r="S62" i="280" s="1"/>
  <c r="S55" i="280"/>
  <c r="R13" i="280"/>
  <c r="N27" i="280"/>
  <c r="R27" i="280" s="1"/>
  <c r="R25" i="280"/>
  <c r="N62" i="280"/>
  <c r="R62" i="280" s="1"/>
  <c r="R55" i="280"/>
  <c r="L27" i="280"/>
  <c r="P27" i="280" s="1"/>
  <c r="P25" i="280"/>
  <c r="Q13" i="280"/>
  <c r="M27" i="280"/>
  <c r="Q27" i="280" s="1"/>
  <c r="Q25" i="280"/>
  <c r="M62" i="280"/>
  <c r="Q62" i="280" s="1"/>
  <c r="Q55" i="280"/>
  <c r="N192" i="277"/>
  <c r="R192" i="277" s="1"/>
  <c r="R161" i="277"/>
  <c r="O192" i="277"/>
  <c r="S192" i="277" s="1"/>
  <c r="S161" i="277"/>
  <c r="N158" i="280"/>
  <c r="R158" i="280" s="1"/>
  <c r="R151" i="280"/>
  <c r="M158" i="280"/>
  <c r="Q158" i="280" s="1"/>
  <c r="Q151" i="280"/>
  <c r="L158" i="280"/>
  <c r="P158" i="280" s="1"/>
  <c r="P151" i="280"/>
  <c r="P93" i="280"/>
  <c r="P75" i="280"/>
  <c r="Q93" i="280"/>
  <c r="Q75" i="280"/>
  <c r="R93" i="280"/>
  <c r="R75" i="280"/>
  <c r="S93" i="280"/>
  <c r="S75" i="280"/>
  <c r="M142" i="280"/>
  <c r="Q142" i="280" s="1"/>
  <c r="Q126" i="280"/>
  <c r="O29" i="280"/>
  <c r="S29" i="280" s="1"/>
  <c r="L35" i="277"/>
  <c r="P35" i="277" s="1"/>
  <c r="N142" i="280"/>
  <c r="R142" i="280" s="1"/>
  <c r="L142" i="280"/>
  <c r="P142" i="280" s="1"/>
  <c r="O257" i="277"/>
  <c r="M192" i="277"/>
  <c r="O158" i="280"/>
  <c r="S158" i="280" s="1"/>
  <c r="O142" i="280"/>
  <c r="S142" i="280" s="1"/>
  <c r="M172" i="280"/>
  <c r="Q172" i="280" s="1"/>
  <c r="L62" i="280"/>
  <c r="P62" i="280" s="1"/>
  <c r="L257" i="277"/>
  <c r="P257" i="277" s="1"/>
  <c r="L192" i="277"/>
  <c r="P192" i="277" s="1"/>
  <c r="N172" i="280"/>
  <c r="R172" i="280" s="1"/>
  <c r="O172" i="280"/>
  <c r="S172" i="280" s="1"/>
  <c r="L172" i="280"/>
  <c r="P172" i="280" s="1"/>
  <c r="M53" i="277" l="1"/>
  <c r="Q53" i="277" s="1"/>
  <c r="N259" i="277"/>
  <c r="R259" i="277" s="1"/>
  <c r="L29" i="280"/>
  <c r="P29" i="280" s="1"/>
  <c r="O259" i="277"/>
  <c r="S259" i="277" s="1"/>
  <c r="S257" i="277"/>
  <c r="M29" i="280"/>
  <c r="Q29" i="280" s="1"/>
  <c r="N29" i="280"/>
  <c r="R29" i="280" s="1"/>
  <c r="M259" i="277"/>
  <c r="Q259" i="277" s="1"/>
  <c r="Q192" i="277"/>
  <c r="M174" i="280"/>
  <c r="Q174" i="280" s="1"/>
  <c r="N174" i="280"/>
  <c r="L53" i="277"/>
  <c r="P53" i="277" s="1"/>
  <c r="O174" i="280"/>
  <c r="L174" i="280"/>
  <c r="P174" i="280" s="1"/>
  <c r="L259" i="277"/>
  <c r="P259" i="277" s="1"/>
  <c r="O53" i="277"/>
  <c r="N53" i="277"/>
  <c r="R53" i="277" s="1"/>
  <c r="M270" i="277" l="1"/>
  <c r="Q270" i="277" s="1"/>
  <c r="O270" i="277"/>
  <c r="S270" i="277" s="1"/>
  <c r="S53" i="277"/>
  <c r="M177" i="280"/>
  <c r="M202" i="280" s="1"/>
  <c r="Q202" i="280" s="1"/>
  <c r="N177" i="280"/>
  <c r="R174" i="280"/>
  <c r="O177" i="280"/>
  <c r="S174" i="280"/>
  <c r="L177" i="280"/>
  <c r="L270" i="277"/>
  <c r="P270" i="277" s="1"/>
  <c r="N270" i="277"/>
  <c r="R270" i="277" s="1"/>
  <c r="Q177" i="280" l="1"/>
  <c r="O202" i="280"/>
  <c r="S202" i="280" s="1"/>
  <c r="S177" i="280"/>
  <c r="L202" i="280"/>
  <c r="P202" i="280" s="1"/>
  <c r="P177" i="280"/>
  <c r="N202" i="280"/>
  <c r="R202" i="280" s="1"/>
  <c r="R177" i="280"/>
  <c r="J26" i="270"/>
  <c r="J17" i="270"/>
  <c r="J15" i="270"/>
  <c r="D54" i="280" l="1"/>
  <c r="E185" i="280"/>
  <c r="D185" i="280"/>
  <c r="G19" i="280"/>
  <c r="F19" i="280"/>
  <c r="E19" i="280"/>
  <c r="D19" i="280"/>
  <c r="G13" i="280"/>
  <c r="F13" i="280"/>
  <c r="E13" i="280"/>
  <c r="D13" i="280"/>
  <c r="D15" i="270" l="1"/>
  <c r="E15" i="270"/>
  <c r="G18" i="277"/>
  <c r="F18" i="277"/>
  <c r="E18" i="277"/>
  <c r="D18" i="277"/>
  <c r="G19" i="277" l="1"/>
  <c r="E19" i="277"/>
  <c r="F19" i="277"/>
  <c r="D19" i="277"/>
  <c r="G140" i="280" l="1"/>
  <c r="F140" i="280"/>
  <c r="E140" i="280"/>
  <c r="D140" i="280"/>
  <c r="G103" i="280"/>
  <c r="F103" i="280"/>
  <c r="E103" i="280"/>
  <c r="D103" i="280"/>
  <c r="G75" i="280"/>
  <c r="F75" i="280"/>
  <c r="E75" i="280"/>
  <c r="D75" i="280"/>
  <c r="D93" i="280" l="1"/>
  <c r="D23" i="270"/>
  <c r="E23" i="270"/>
  <c r="D21" i="270"/>
  <c r="E21" i="270"/>
  <c r="E93" i="280"/>
  <c r="F93" i="280"/>
  <c r="G93" i="280"/>
  <c r="D11" i="270" l="1"/>
  <c r="E11" i="270"/>
  <c r="D122" i="280"/>
  <c r="G198" i="280" l="1"/>
  <c r="F198" i="280"/>
  <c r="E198" i="280"/>
  <c r="D198" i="280"/>
  <c r="G192" i="280"/>
  <c r="F192" i="280"/>
  <c r="E192" i="280"/>
  <c r="D192" i="280"/>
  <c r="G185" i="280"/>
  <c r="F185" i="280"/>
  <c r="G164" i="280"/>
  <c r="F164" i="280"/>
  <c r="E164" i="280"/>
  <c r="D164" i="280"/>
  <c r="G156" i="280"/>
  <c r="F156" i="280"/>
  <c r="E156" i="280"/>
  <c r="D156" i="280"/>
  <c r="G151" i="280"/>
  <c r="F151" i="280"/>
  <c r="E151" i="280"/>
  <c r="D151" i="280"/>
  <c r="G126" i="280"/>
  <c r="F126" i="280"/>
  <c r="E126" i="280"/>
  <c r="D126" i="280"/>
  <c r="G60" i="280"/>
  <c r="F60" i="280"/>
  <c r="E60" i="280"/>
  <c r="D60" i="280"/>
  <c r="G55" i="280"/>
  <c r="F55" i="280"/>
  <c r="E55" i="280"/>
  <c r="D55" i="280"/>
  <c r="G47" i="280"/>
  <c r="F47" i="280"/>
  <c r="E47" i="280"/>
  <c r="D47" i="280"/>
  <c r="G25" i="280"/>
  <c r="F25" i="280"/>
  <c r="E25" i="280"/>
  <c r="D25" i="280"/>
  <c r="E9" i="270" s="1"/>
  <c r="G266" i="277"/>
  <c r="F266" i="277"/>
  <c r="E266" i="277"/>
  <c r="D266" i="277"/>
  <c r="G255" i="277"/>
  <c r="F255" i="277"/>
  <c r="E255" i="277"/>
  <c r="D255" i="277"/>
  <c r="G249" i="277"/>
  <c r="F249" i="277"/>
  <c r="E249" i="277"/>
  <c r="D249" i="277"/>
  <c r="G243" i="277"/>
  <c r="F243" i="277"/>
  <c r="E243" i="277"/>
  <c r="D243" i="277"/>
  <c r="G237" i="277"/>
  <c r="F237" i="277"/>
  <c r="E237" i="277"/>
  <c r="D237" i="277"/>
  <c r="G221" i="277"/>
  <c r="F221" i="277"/>
  <c r="E221" i="277"/>
  <c r="D221" i="277"/>
  <c r="G180" i="277"/>
  <c r="F180" i="277"/>
  <c r="E180" i="277"/>
  <c r="D180" i="277"/>
  <c r="G161" i="277"/>
  <c r="F161" i="277"/>
  <c r="E161" i="277"/>
  <c r="D161" i="277"/>
  <c r="G150" i="277"/>
  <c r="F150" i="277"/>
  <c r="E150" i="277"/>
  <c r="D150" i="277"/>
  <c r="G136" i="277"/>
  <c r="F136" i="277"/>
  <c r="E136" i="277"/>
  <c r="D136" i="277"/>
  <c r="G74" i="277"/>
  <c r="F74" i="277"/>
  <c r="E74" i="277"/>
  <c r="D74" i="277"/>
  <c r="G64" i="277"/>
  <c r="F64" i="277"/>
  <c r="E64" i="277"/>
  <c r="D64" i="277"/>
  <c r="G51" i="277"/>
  <c r="F51" i="277"/>
  <c r="E51" i="277"/>
  <c r="G34" i="277"/>
  <c r="F34" i="277"/>
  <c r="G31" i="277"/>
  <c r="F31" i="277"/>
  <c r="E31" i="277"/>
  <c r="D31" i="277"/>
  <c r="K21" i="270" l="1"/>
  <c r="E35" i="277"/>
  <c r="J9" i="270"/>
  <c r="K9" i="270"/>
  <c r="J10" i="270"/>
  <c r="K10" i="270"/>
  <c r="J11" i="270"/>
  <c r="K11" i="270"/>
  <c r="J13" i="270"/>
  <c r="K13" i="270"/>
  <c r="J22" i="270"/>
  <c r="K22" i="270"/>
  <c r="J23" i="270"/>
  <c r="K23" i="270"/>
  <c r="J24" i="270"/>
  <c r="K24" i="270"/>
  <c r="E257" i="277"/>
  <c r="D26" i="270"/>
  <c r="E26" i="270"/>
  <c r="D12" i="270"/>
  <c r="E12" i="270"/>
  <c r="D13" i="270"/>
  <c r="E13" i="270"/>
  <c r="D24" i="270"/>
  <c r="E24" i="270"/>
  <c r="D25" i="270"/>
  <c r="E25" i="270"/>
  <c r="F27" i="280"/>
  <c r="F62" i="280"/>
  <c r="F158" i="280"/>
  <c r="G27" i="280"/>
  <c r="G158" i="280"/>
  <c r="E27" i="280"/>
  <c r="E62" i="280"/>
  <c r="E158" i="280"/>
  <c r="D35" i="277"/>
  <c r="D27" i="280"/>
  <c r="D9" i="270"/>
  <c r="D51" i="277"/>
  <c r="J21" i="270"/>
  <c r="D62" i="280"/>
  <c r="E53" i="277"/>
  <c r="F35" i="277"/>
  <c r="G35" i="277"/>
  <c r="G142" i="280"/>
  <c r="D142" i="280"/>
  <c r="G257" i="277"/>
  <c r="G62" i="280"/>
  <c r="F142" i="280"/>
  <c r="E142" i="280"/>
  <c r="D257" i="277"/>
  <c r="F257" i="277"/>
  <c r="D158" i="280"/>
  <c r="E29" i="270" l="1"/>
  <c r="K29" i="270"/>
  <c r="D29" i="270"/>
  <c r="F53" i="277"/>
  <c r="J29" i="270"/>
  <c r="F29" i="280"/>
  <c r="D10" i="270"/>
  <c r="E10" i="270"/>
  <c r="D29" i="280"/>
  <c r="E29" i="280"/>
  <c r="G29" i="280"/>
  <c r="D53" i="277"/>
  <c r="G53" i="277"/>
  <c r="G176" i="277" l="1"/>
  <c r="F176" i="277"/>
  <c r="E176" i="277"/>
  <c r="D176" i="277"/>
  <c r="K12" i="270" s="1"/>
  <c r="K19" i="270" s="1"/>
  <c r="K32" i="270" s="1"/>
  <c r="E192" i="277" l="1"/>
  <c r="F192" i="277"/>
  <c r="G192" i="277"/>
  <c r="D192" i="277"/>
  <c r="J12" i="270"/>
  <c r="J19" i="270" s="1"/>
  <c r="J32" i="270" s="1"/>
  <c r="D170" i="280"/>
  <c r="E14" i="270" s="1"/>
  <c r="E19" i="270" s="1"/>
  <c r="E32" i="270" s="1"/>
  <c r="E170" i="280"/>
  <c r="F170" i="280"/>
  <c r="G170" i="280"/>
  <c r="D259" i="277" l="1"/>
  <c r="F259" i="277"/>
  <c r="G259" i="277"/>
  <c r="E259" i="277"/>
  <c r="F172" i="280"/>
  <c r="E172" i="280"/>
  <c r="G172" i="280"/>
  <c r="D172" i="280"/>
  <c r="D14" i="270"/>
  <c r="D19" i="270" s="1"/>
  <c r="D32" i="270" s="1"/>
  <c r="E270" i="277" l="1"/>
  <c r="F270" i="277"/>
  <c r="G270" i="277"/>
  <c r="D270" i="277"/>
  <c r="D174" i="280"/>
  <c r="E174" i="280"/>
  <c r="G174" i="280"/>
  <c r="F174" i="280"/>
  <c r="I29" i="270"/>
  <c r="I19" i="270"/>
  <c r="C29" i="270"/>
  <c r="C19" i="270"/>
  <c r="F177" i="280" l="1"/>
  <c r="E177" i="280"/>
  <c r="G177" i="280"/>
  <c r="D177" i="280"/>
  <c r="C32" i="270"/>
  <c r="I32" i="270"/>
  <c r="H29" i="270"/>
  <c r="H19" i="270"/>
  <c r="B29" i="270"/>
  <c r="B19" i="270"/>
  <c r="E202" i="280" l="1"/>
  <c r="D202" i="280"/>
  <c r="G202" i="280"/>
  <c r="F202" i="280"/>
  <c r="H32" i="270"/>
  <c r="B32" i="270"/>
</calcChain>
</file>

<file path=xl/sharedStrings.xml><?xml version="1.0" encoding="utf-8"?>
<sst xmlns="http://schemas.openxmlformats.org/spreadsheetml/2006/main" count="518" uniqueCount="373">
  <si>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</si>
  <si>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</si>
  <si>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</si>
  <si>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</si>
  <si>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</si>
  <si>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</si>
  <si>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</si>
  <si>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</si>
  <si>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</si>
  <si>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</si>
  <si>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</si>
  <si>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</si>
  <si>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</si>
  <si>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</si>
  <si>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</si>
  <si>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</si>
  <si>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</si>
  <si>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</si>
  <si>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</si>
  <si>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</si>
  <si>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</si>
  <si>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</si>
  <si>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</si>
  <si>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</si>
  <si>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</si>
  <si>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</si>
  <si>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</si>
  <si>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</si>
  <si>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</si>
  <si>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</si>
  <si>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</si>
  <si>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</si>
  <si>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</si>
  <si>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</si>
  <si>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</si>
  <si>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</si>
  <si>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</si>
  <si>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</si>
  <si>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</si>
  <si>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kötelező
feladat</t>
  </si>
  <si>
    <t>önként vállalt
feladat</t>
  </si>
  <si>
    <t>Dombóvári Közös Önkormányzati Hivatal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</si>
  <si>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</si>
  <si>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</si>
  <si>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</si>
  <si>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</si>
  <si>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</si>
  <si>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</si>
  <si>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</si>
  <si>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</si>
  <si>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</si>
  <si>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</si>
  <si>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</si>
  <si>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</si>
  <si>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</si>
  <si>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</si>
  <si>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</si>
  <si>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</si>
  <si>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</si>
  <si>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</si>
  <si>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</si>
  <si>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</si>
  <si>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</si>
  <si>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</si>
  <si>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</si>
  <si>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</si>
  <si>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</si>
  <si>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</si>
  <si>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</si>
  <si>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</si>
  <si>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</si>
  <si>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</si>
  <si>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</si>
  <si>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</si>
  <si>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</si>
  <si>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</si>
  <si>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</si>
  <si>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</si>
  <si>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</si>
  <si>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</si>
  <si>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</si>
  <si>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</si>
  <si>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</si>
  <si>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</si>
  <si>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</si>
  <si>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</si>
  <si>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</si>
  <si>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</si>
  <si>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</si>
  <si>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</si>
  <si>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</si>
  <si>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</si>
  <si>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</si>
  <si>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</si>
  <si>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</si>
  <si>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</si>
  <si>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</si>
  <si>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</si>
  <si>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</si>
  <si>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</si>
  <si>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</si>
  <si>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</si>
  <si>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</si>
  <si>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</si>
  <si>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</si>
  <si>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</si>
  <si>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</si>
  <si>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</si>
  <si>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</si>
  <si>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</si>
  <si>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</si>
  <si>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</si>
  <si>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</si>
  <si>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</si>
  <si>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</si>
  <si>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</si>
  <si>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</si>
  <si>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</si>
  <si>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Felhalmozási célú hitel törlesztés</t>
  </si>
  <si>
    <t>1.1. Ingatlanok értékesítése</t>
  </si>
  <si>
    <t>1.2. Biztos Kezdet Gyerekház működtetésére</t>
  </si>
  <si>
    <t>1.3. Fogorvosi rendelő fenntartásához hozzájárulás</t>
  </si>
  <si>
    <t>1. Kisértékű tárgyi eszköz beszerzés</t>
  </si>
  <si>
    <t>1.1. Nemzeti Egészségbiztosítási Alapkezelőtől finanszírozás (védőnői ellátás, iskola eü.)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</si>
  <si>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</si>
  <si>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</si>
  <si>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</si>
  <si>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 Működési célú maradvány</t>
  </si>
  <si>
    <t>2. Felhalmozási célú maradvány</t>
  </si>
  <si>
    <t>1.1. Általános feladatok támogatása (B111)</t>
  </si>
  <si>
    <t>1.2. Egyes köznevelési feladatok támogatása (B112)</t>
  </si>
  <si>
    <t>2.1. Tinódi Ház Nkft. működésére</t>
  </si>
  <si>
    <t>2.2. Sporttámogatások sportszervezeteknek</t>
  </si>
  <si>
    <t>Finanaszírozási bevételek</t>
  </si>
  <si>
    <t>3. Hitelek</t>
  </si>
  <si>
    <t>3.1. Működési hitel</t>
  </si>
  <si>
    <t>3.2. Beruházási hitel</t>
  </si>
  <si>
    <t>3.3. Likvid hitel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</si>
  <si>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</si>
  <si>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</si>
  <si>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</si>
  <si>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</si>
  <si>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</si>
  <si>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1. Választott tisztségviselők juttatásai</t>
  </si>
  <si>
    <t>3. Farkas Attila Uszoda</t>
  </si>
  <si>
    <t>4. Egyéb foglalkoztatottak személyi juttatásai</t>
  </si>
  <si>
    <t>4. Egyéb foglalkoztatottak</t>
  </si>
  <si>
    <t>5. A helyi önkormányzatok előző évi elszámolásából származó kiadások</t>
  </si>
  <si>
    <t>Működési célú támogatások államháztartáson belülről</t>
  </si>
  <si>
    <t>Dombóvári Művelődési Ház, Könyvtár és Helytörténeti Gyűjtemény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</si>
  <si>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</si>
  <si>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</si>
  <si>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</si>
  <si>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</si>
  <si>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</si>
  <si>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</si>
  <si>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</si>
  <si>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</si>
  <si>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2.1. Helyi védelem alatt álló épületek felújítására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</si>
  <si>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</si>
  <si>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</si>
  <si>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</si>
  <si>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</si>
  <si>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</si>
  <si>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</si>
  <si>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</si>
  <si>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</si>
  <si>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</si>
  <si>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1.6. Nyári diákmunka támogatása</t>
  </si>
  <si>
    <t>1.7. Kiegészítő gyermekvédelmi támogatás</t>
  </si>
  <si>
    <t>2.1. Döbrököztől szennyvízcsatlakozáshoz hozzájárulás</t>
  </si>
  <si>
    <t>2.2. Farkas Attila Uszoda vizesblokk és öltöző felújítására</t>
  </si>
  <si>
    <t>9. Gunarasi gyerektábor</t>
  </si>
  <si>
    <t>1.3. Régészeti tárgyú pályázathoz önrész biztosítása</t>
  </si>
  <si>
    <t>4. Államháztartáson belüli megelőlegezések (B814)</t>
  </si>
  <si>
    <t>2.1. Lakosságtól szennyvízhozzájárulás</t>
  </si>
  <si>
    <t>2. Sportpályák (Szuhay Sportcentrum)</t>
  </si>
  <si>
    <t>1.5. Közfoglalkozatás támogatás, EFOP támogatás</t>
  </si>
  <si>
    <t>államig.
feladat</t>
  </si>
  <si>
    <t>1.11. Kaposmenti Társulástól kapott támogatás</t>
  </si>
  <si>
    <t>2.3. TOP-7.1.1-16-H-ERFA-2018-00032  Szigeterdei Közösségi Tér kialakítása</t>
  </si>
  <si>
    <t>2.4. TOP-1.1.1-16-TL1-2017-00002  Tüskei iparterület fejlesztése és új iparterület kialakítása</t>
  </si>
  <si>
    <t>1.1. Dombóvári HACS Egyesületnek nyújtott visszatérítendő támogatás</t>
  </si>
  <si>
    <t>1.2. Hamulyák Közalapítványnak nyújtott visszatérítendő támogatás</t>
  </si>
  <si>
    <t>2. Kisértékű tárgyi eszköz beszerzés</t>
  </si>
  <si>
    <t>3. Kisértékű tárgyi eszköz beszerzés Szakcs</t>
  </si>
  <si>
    <t>5. TOP-7.1.1-16-H-ERFA-2018-00032  Szigeterdei Közösségi Tér kialakítása</t>
  </si>
  <si>
    <t>1.7. Krízishelyzeti támogatás</t>
  </si>
  <si>
    <t>1.5. TOP-5.2.1-15-TL1-2016-00001 pályázat támogatási előleg visszafizetése</t>
  </si>
  <si>
    <t>3.1. TOP-7.1.1-16-H-ERFA-2018-00032  Szigeterdei Közösségi Tér kialakítása tartalék</t>
  </si>
  <si>
    <t>3.2. TOP-1.1.1-16-TL1-2017-00002  Tüskei iparterület fejlesztése és új iparterület kialakítása tartalék</t>
  </si>
  <si>
    <t>Felhalmozási célú átvett pénzeszközök</t>
  </si>
  <si>
    <t>Működési célú átvett pénzeszközök</t>
  </si>
  <si>
    <t>Eredeti előirányzat</t>
  </si>
  <si>
    <t>1.12. Társulás nettósítási különbözet</t>
  </si>
  <si>
    <t>6. Működési célú visszatérítendő támogatások, kölcsönök nyújtása államháztartáson kívülre</t>
  </si>
  <si>
    <t>2.2. Dombó-Land Kft. tagi kölcsön visszafizetés</t>
  </si>
  <si>
    <t>6. Védőnők</t>
  </si>
  <si>
    <t>7. 2023. évi szolidaritási hozzájárulás</t>
  </si>
  <si>
    <t>2021. tény</t>
  </si>
  <si>
    <t>2023. eredeti</t>
  </si>
  <si>
    <t>Felhalmozási célú önkormányzati támogatások</t>
  </si>
  <si>
    <t>3. Foglalkozás-egészségügyi szolgáltatás</t>
  </si>
  <si>
    <t>1.3. Egyes szociális és gyermekjóléti feladatok támogatása (B1131)</t>
  </si>
  <si>
    <t>1.4. Gyermekétkeztetési feladatainak támogatása (B1132)</t>
  </si>
  <si>
    <t>1.5. Kulturális feladatok támogatása (B114)</t>
  </si>
  <si>
    <t>1. Szőlőhegyi kerékpárút II. ütem tervezése</t>
  </si>
  <si>
    <t>103. cím összesen</t>
  </si>
  <si>
    <t>101-103. intézmények összesen</t>
  </si>
  <si>
    <t>102. cím összesen</t>
  </si>
  <si>
    <t>4. Város- és községgazdálkodás</t>
  </si>
  <si>
    <t>5. Helyi utak fenntartása</t>
  </si>
  <si>
    <t>6. Útburkolati jelek festése</t>
  </si>
  <si>
    <t>7. Belvízvédelem, települési vízellátás</t>
  </si>
  <si>
    <t>8. Ingatlanok üzemeltetése</t>
  </si>
  <si>
    <t>9. Köztisztaság, parkfenntartás</t>
  </si>
  <si>
    <t>10. Közterületen lévő fák, fasorok cseréje, telepítése, rendezése, nyesése, eseti fakivágások, növénybeszerzés</t>
  </si>
  <si>
    <t>11. Temetőfenntartás</t>
  </si>
  <si>
    <t>12. Közvilágítás - üzemeltetés, karbantartás, bérleti díj</t>
  </si>
  <si>
    <t>13. Kamatfizetés</t>
  </si>
  <si>
    <t>13.1. Működési hitel után</t>
  </si>
  <si>
    <t>13.2. Beruházási hitel után</t>
  </si>
  <si>
    <t xml:space="preserve">14. Központi orvosi ügyelet </t>
  </si>
  <si>
    <t>15. Városi rendezvények</t>
  </si>
  <si>
    <t>16. Önkormányzati jogalkotás kiadásai</t>
  </si>
  <si>
    <t>17. Helyi tömegközlekedés biztosítása</t>
  </si>
  <si>
    <t>18. Városmarketing és kommunikációs feladatok</t>
  </si>
  <si>
    <t>19. Balatonfenyvesi és Gunarasi Ifjúsági Tábor üzemeltetése</t>
  </si>
  <si>
    <t>19.1. Balatonfenyves</t>
  </si>
  <si>
    <t>19.2. Gunaras</t>
  </si>
  <si>
    <t>20. ÁFA befizetés (építési telkek, víziközmű bérleti díj)</t>
  </si>
  <si>
    <t>21. Sportpályák üzemeltetése</t>
  </si>
  <si>
    <t>22. Településrendezési eszközök felülvizsgálata és módosítása</t>
  </si>
  <si>
    <t>23. TOP-5.2.1-15-TL1-2016-00001 A dombóvári Mászlony szegregátumban élők társadalmi integrációjának helyi szintű komplex programja</t>
  </si>
  <si>
    <t>24. TOP-5.2.1-15-TL1-2016-00002 pályázat A dombóvári Szigetsor-Vasút szegregátumban élők társadalmi integrációjának helyi szintű komplex programja</t>
  </si>
  <si>
    <t>25. TOP-5.2.1-15-TL1-2016-00003 A dombóvári Kakasdomb-Erzsébet utca szegregációval veszélyeztetett területén élők társadalmi integrációjának helyi szintű komplex programja</t>
  </si>
  <si>
    <t>26. TOP-4.3.1-15-TL1-2016-00002 Mászlony - oázis az agrársivatagban</t>
  </si>
  <si>
    <t>27. TOP-4.3.1-15-TL1-2016-00003 A dombóvári Szigetsor-Vasút szegregátumok rehabilitációja</t>
  </si>
  <si>
    <t>28. TOP-4.3.1-15-TL1-2016-00004 DARK projekt</t>
  </si>
  <si>
    <t>2. Közvilágítás bővítése, korszerűsítése, fejlesztése</t>
  </si>
  <si>
    <t>3. Térfigyelő kamerarendszer központi egységének áthelyezése</t>
  </si>
  <si>
    <t>1. Tárgyi eszköz beszerzés</t>
  </si>
  <si>
    <t>2.3. Mecsek Dráva Önkormányzati Társulás 2023. évi hozzájárulás</t>
  </si>
  <si>
    <t>2.4. Civil szervezetek támogatása</t>
  </si>
  <si>
    <t>2.5. Kapos Alapítvány támogatása</t>
  </si>
  <si>
    <t>2.6. Dombóvári Városszépítő és Városvédő Egyesület támogatása</t>
  </si>
  <si>
    <t>2.7. Dombóvári Polgárőr Egyesület támogatása</t>
  </si>
  <si>
    <t>2.8. Dombóvári Ifjúsági Fúvószenekar támogatása</t>
  </si>
  <si>
    <t>2.9. Dombóvári Városgazdálkodási Nkft. részére önerő közfoglalkoztatáshoz</t>
  </si>
  <si>
    <t>2.10. Szociális konyha szolgáltatás bevétellel nem fedezett kiadásaira Magyar Máltai Szeretetszolgálat Egyesületnek</t>
  </si>
  <si>
    <t>2. Százszorszép Tagóvodában megvalósuló beruházások</t>
  </si>
  <si>
    <t>1. Művelődési Ház pinceszínház felújítása</t>
  </si>
  <si>
    <t>1.2. Dombóvári Művelődési Ház, Könyvtár és Helytörténeti Gyűjtemény</t>
  </si>
  <si>
    <t>1.3. Dombóvári Közös Önkormányzati Hivatal</t>
  </si>
  <si>
    <t>1.1. Dombóvári Szivárvány Óvoda és Bölcsőde</t>
  </si>
  <si>
    <t>2.1. Dombóvári Szivárvány Óvoda és Bölcsőde</t>
  </si>
  <si>
    <t>2.2. Dombóvári Művelődési Ház, Könyvtár és Helytörténeti Gyűjtemény</t>
  </si>
  <si>
    <t>2.3. Dombóvári Közös Önkormányzati Hivatal</t>
  </si>
  <si>
    <t>1. Működési bevételek (segélyek visszafizetése, köztemetés, közig. bírság végrehajtásából, egyéb bevételek)</t>
  </si>
  <si>
    <t>2. Közvetített szolgáltatások ellenértéke (háziorvosi rendelők, tábor)</t>
  </si>
  <si>
    <t>10. Gyermekétkeztetés bevétele</t>
  </si>
  <si>
    <t>Dombóvári Szivárvány Óvoda és Bölcsőde</t>
  </si>
  <si>
    <t>29. TOP-7.1.1-16-H-ERFA-2018-00032  Szigeterdei Közösségi Tér kialakítása</t>
  </si>
  <si>
    <t>30. TOP-1.1.1-16-TL1-2017-00002  Tüskei iparterület fejlesztése és új iparterület kialakítása</t>
  </si>
  <si>
    <t>31. TOP-2.1.3-16-TL1-2021-00023 Dombóvár, Ady Endre utca csapadékvízelvezető rendszer rekonstrukciója</t>
  </si>
  <si>
    <t>32. TOP-2.1.3-16-TL1-2021-00024 Dombóvár, Fő utca csapadékvíz-elvezető rendszer rekonstrukciója I. ütem – nyugati utcarész</t>
  </si>
  <si>
    <t>33. TOP-2.1.3-16-TL1-2021-00025 Dombóvár, Fő utca csapadékvíz-elvezető rendszer rekonstrukciója II. ütem – keleti utcarész</t>
  </si>
  <si>
    <t>34. TOP_PLUSZ-1.3.1-21-TL1-2022-00005 FVS</t>
  </si>
  <si>
    <t>35. Farkas Attila Uszoda üzemeltetése</t>
  </si>
  <si>
    <t>37. Szúnyoggyérítés Dombóvár város közigazgatási területén</t>
  </si>
  <si>
    <t>38. Tagdíj Kapos-menti Terület- és Vidékfejlesztési Társulásnak</t>
  </si>
  <si>
    <t>39. Gyermekétkeztetés kiadásai</t>
  </si>
  <si>
    <t>40. Szünidei étkeztetés kiadásai</t>
  </si>
  <si>
    <t>41. Dombóvári Városgazdálkodási Nkft.-nek közszolgáltatási szerződés alapján fizetendő</t>
  </si>
  <si>
    <t>1. TOP-4.3.1-15-TL1-2016-00003 A dombóvári Szigetsor-Vasút szegregátumok rehabilitációja</t>
  </si>
  <si>
    <t>2.4. Önkormányzat</t>
  </si>
  <si>
    <t>1.8. TOP-5.2.1-15-TL1-2016-00002 Szigetsor</t>
  </si>
  <si>
    <t>1.9. TOP-5.2.1-15-TL1-2016-00003 Kakasdomb-Erzsébet utca</t>
  </si>
  <si>
    <t>1.10. TOP_PLUSZ-1.3.1-21-TL1-2022-00005 FVS</t>
  </si>
  <si>
    <t>2.5. TOP-4.3.1-15-TL1-2016-00002 Mászlony - oázis az agrársivatagban</t>
  </si>
  <si>
    <t>2.6. TOP-4.3.1-15-TL1-2016-00003 A dombóvári Szigetsor-Vasút szegregátumok rehabilitációja</t>
  </si>
  <si>
    <t>1.4. Önkormányzat</t>
  </si>
  <si>
    <t>2023. évi bevételek</t>
  </si>
  <si>
    <t>4. Gépjármű vásárlás</t>
  </si>
  <si>
    <t>43. Iskola egészségügyi feladat</t>
  </si>
  <si>
    <t>44. Tanulmánytervek készítése</t>
  </si>
  <si>
    <t>45. Védőnőkkel kapcsolatos dologi kiadások</t>
  </si>
  <si>
    <t>46. „Rádió PLUSZ Dombóvár” rádiószolgáltatás költségei</t>
  </si>
  <si>
    <t>47. Térségi Szabadidő- és Sportcentrum kialakítása</t>
  </si>
  <si>
    <t>48. Orvosi rendelő felújítása miatt jelentkező bérleti díjak</t>
  </si>
  <si>
    <t>49. Mászlony pusztán élő óvodások szállítása</t>
  </si>
  <si>
    <t>50. Újdombóvári posta működtetésére</t>
  </si>
  <si>
    <t>4. TOP-4.3.1-15-TL1-2016-00003 A dombóvári Szigetsor-Vasút szegregátumok rehabilitációja</t>
  </si>
  <si>
    <t>5. TOP-4.3.1-15-TL1-2016-00004 DARK projekt</t>
  </si>
  <si>
    <t>6. TOP-7.1.1-16-H-ERFA-2018-00032  Szigeterdei Közösségi Tér kialakítása</t>
  </si>
  <si>
    <t>7. TOP-1.1.1-16-TL1-2017-00002  Tüskei iparterület fejlesztése és új iparterület kialakítása</t>
  </si>
  <si>
    <t>8. Parkoló kialakítása Járási Hivatal mögött, a rendőrség mellett</t>
  </si>
  <si>
    <t>9. Térségi Szabadidő- és Sportcentrum kialakítása</t>
  </si>
  <si>
    <t>10. Szociális épület kialakítása (JAM csarnoknál)</t>
  </si>
  <si>
    <t>11. Játszótér bővítése (Tulipán utca)</t>
  </si>
  <si>
    <t>12. Péczely utca közmű tervezési feladatok</t>
  </si>
  <si>
    <t>13. Kijelölt gyalogos átkelőhely létesítése</t>
  </si>
  <si>
    <t>14. Vis maior pályázat önerő (Garay utca)</t>
  </si>
  <si>
    <t>2. Víziközmű fejlesztés</t>
  </si>
  <si>
    <t>3. Belterületi utak felújítása</t>
  </si>
  <si>
    <t>4. TOP-2.1.3-16-TL1-2021-00023 Dombóvár, Ady Endre utca csapadékvízelvezető rendszer rekonstrukciója</t>
  </si>
  <si>
    <t>5. TOP-2.1.3-16-TL1-2021-00024 Dombóvár, Fő utca csapadékvíz-elvezető rendszer rekonstrukciója I. ütem – nyugati utcarész</t>
  </si>
  <si>
    <t>6. TOP-2.1.3-16-TL1-2021-00025 Dombóvár, Fő utca csapadékvíz-elvezető rendszer rekonstrukciója II. ütem – keleti utcarész</t>
  </si>
  <si>
    <t>2.2. TAO-s támogatáshoz önrész biztosítása</t>
  </si>
  <si>
    <t>36. Járdaprogram</t>
  </si>
  <si>
    <t>42. Játszóterek felülvizsgálata, a szükséges és lehetséges javítási, karbantartási munkák elvégzése</t>
  </si>
  <si>
    <t>5.1. 2022. évi állami támogatások elszámolása</t>
  </si>
  <si>
    <t>1. Az önkormányzat</t>
  </si>
  <si>
    <t>2023. évi kiadásai</t>
  </si>
  <si>
    <t>2021-2023. év</t>
  </si>
  <si>
    <t>Módosítás</t>
  </si>
  <si>
    <t>"1. melléklet a 3/2023. (II. 9.) önkormányzati rendelethez"</t>
  </si>
  <si>
    <t>1. melléklet a .../2023. (...) önkormányzati rendelethez</t>
  </si>
  <si>
    <t>"2. melléklet a 3/2023. (II. 9.) önkormányzati rendelethez"</t>
  </si>
  <si>
    <t>2. melléklet a .../2023. (...) önkormányzati rendelethez</t>
  </si>
  <si>
    <t>1.3.1. Szociális ágazati összevont pótlék kifizetéséhez támogatás</t>
  </si>
  <si>
    <t>1.3.2. Egészségügyi kiegészítő pótlék kifizetéséhez támogatás</t>
  </si>
  <si>
    <t>2. Működési célú költségvetési támogatások és kiegészítő támogatások (B115)</t>
  </si>
  <si>
    <t>2.1. Az Ukrajnában kialakult fegyveres konfliktussal összefüggésben felmerült önkormányzati kiadások ellentételezése</t>
  </si>
  <si>
    <t>1.3. 2022. évi Autómentes Nap támogatása</t>
  </si>
  <si>
    <t>15. Ivanich Antal utcai tekepálya egyesületi tulajdonrészének megvásárlása</t>
  </si>
  <si>
    <t>2.7. TOP-2.1.3-16-TL1-2021-00023 Dombóvár, Ady Endre utca csapadékvízelvezető rendszer rekonstrukciója</t>
  </si>
  <si>
    <t>2.8. TOP-2.1.3-16-TL1-2021-00024 Dombóvár, Fő utca csapadékvíz-elvezető rendszer rekonstrukciója I. ütem – nyugati utcarész</t>
  </si>
  <si>
    <t>2.9. TOP-2.1.3-16-TL1-2021-00025 Dombóvár, Fő utca csapadékvíz-elvezető rendszer rekonstrukciója II. ütem – keleti utcarész</t>
  </si>
  <si>
    <t>1.6. Társulás nettósítási különbözet</t>
  </si>
  <si>
    <t>51. Ukrajnából érkezett menekültekkel kapcsolatos kiadások</t>
  </si>
  <si>
    <t>7. TOP-4.1.1-15-TL1-2020-00028 - Szabadság utcai orvosi rendelő felújítása II. ütem</t>
  </si>
  <si>
    <t>2.10. TOP-4.1.1-15-TL1-2020-00028 - Szabadság utcai orvosi rendelő felújítása II. ütem</t>
  </si>
  <si>
    <t>11. Általános forgalmi adó visszatérítése</t>
  </si>
  <si>
    <t>2.11. Törökországot és Szíriát 2023. februárjában sújtó földrengések áldozatainak támogatása</t>
  </si>
  <si>
    <t>52. Térfigyelő kamerarendszer központi egységének áthelyezése</t>
  </si>
  <si>
    <t>16. Hetényi utcai temető kerti szegély és zúzottköves út kialakítása</t>
  </si>
  <si>
    <t>53. TOP-4.1.1-15-TL1-2020-00028 - Szabadság utcai orvosi rendelő felújítása II. ütem</t>
  </si>
  <si>
    <t>8. Dombóvári Szivárvány Óvoda Zöld Liget Tagóvodája előtt bekötőút- és parkoló felújítása</t>
  </si>
  <si>
    <t>17. Kinizsi u. 37. parkoló kialakítása</t>
  </si>
  <si>
    <t>1.1. Népszámlálás 2022. fel nem használt előleg visszafizetése</t>
  </si>
  <si>
    <t>Egyéb működési célú kiadások összesen:</t>
  </si>
  <si>
    <t>1.1. Bérfejlesztés támogatás visszafizetése</t>
  </si>
  <si>
    <t>2022. tény</t>
  </si>
  <si>
    <t>2023. mód. ei.</t>
  </si>
  <si>
    <t>"4. melléklet a 3/2023. (II. 9.) önkormányzati rendelethez"</t>
  </si>
  <si>
    <t>3. melléklet a .../2023. (...) önkormányzati rendelethez</t>
  </si>
  <si>
    <t>18. Mobilgarázsok beszerzése</t>
  </si>
  <si>
    <t>Módosított előirányzat (1)</t>
  </si>
  <si>
    <t>Módosított előirányzat (2)</t>
  </si>
  <si>
    <t>2.2. Önkormányzatok rendkívüli támogatása</t>
  </si>
  <si>
    <t>19. Százszorszép Óvodába - Törpe tornyok átjáróval</t>
  </si>
  <si>
    <t>20. Szivárvány óvoda előtt ároklefedés kialakítása, csatlakozó kapubejáró felújítása, valamint az intézmény főbejáratához csatlakozó járdafelület térköves kialakítása</t>
  </si>
  <si>
    <t>21. Bérlakásokkal kapcsolatos beruházások</t>
  </si>
  <si>
    <t>9. Bérlakásokkal kapcsolatos felújítások</t>
  </si>
  <si>
    <t>10. Szőlőhegy 2022. évi záporkárok helyreállítása</t>
  </si>
  <si>
    <t>3. Felhalmozási célú önkormányzati támogatások (B21)</t>
  </si>
  <si>
    <t>3.1. Vis maior támogatás</t>
  </si>
  <si>
    <t>11. TOP-4.3.1-15-TL1-2016-00004 DARK projekt</t>
  </si>
  <si>
    <t>1.5.1. Könyvtári célú érdekeltségnövelő támogatás</t>
  </si>
  <si>
    <t>54. Erzsébet tábor</t>
  </si>
  <si>
    <t>12. Erzsébet tábor</t>
  </si>
  <si>
    <t>22. Kisértékű tárgyi eszköz beszerzés</t>
  </si>
  <si>
    <t>23. Kórház u. térkő burkolású járda épitése a vasútállomás előtti parkolótól a Konda patak hídig</t>
  </si>
  <si>
    <t>12. Parkoló kialakítása Járási Hivatal mögött, a rendőrség mellett</t>
  </si>
  <si>
    <t>1.1. Dombóvári Német Nemzetiségi Önkormányzat támogatása a Német Közösségi Házat érintő energetikai beruházás megvalósítása érdekében</t>
  </si>
  <si>
    <t>4. Elszámolásból származó bevételek (B116)</t>
  </si>
  <si>
    <t>4.1. 2022. évi elszámolás alapján keletkezett pótigény</t>
  </si>
  <si>
    <t>1.4. Tehetségbarát Önkormányzat 2023</t>
  </si>
  <si>
    <t>1.13. Csikóstőttősi Tagóvoda 2023.évi mûködtetéséhez hozzájárulás</t>
  </si>
  <si>
    <t>24. Zöld Liget Tagóvoda tornaszoba önerő</t>
  </si>
  <si>
    <t>25. Horvay utcai temetőben kerti szegély építése</t>
  </si>
  <si>
    <t>3. Szivárvány Óvoda konyha, folyosó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</si>
</sst>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43" formatCode="_-* #,##0.00_-;\-* #,##0.00_-;_-* &quot;-&quot;??_-;_-@_-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9" fillId="2" borderId="0" applyNumberFormat="0" applyBorder="0" applyAlignment="0" applyProtection="0"/>
    <xf numFmtId="0" fontId="6" fillId="2" borderId="0" applyNumberFormat="0" applyBorder="0" applyAlignment="0" applyProtection="0"/>
    <xf numFmtId="0" fontId="9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4" borderId="0" applyNumberFormat="0" applyBorder="0" applyAlignment="0" applyProtection="0"/>
    <xf numFmtId="0" fontId="6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9" borderId="0" applyNumberFormat="0" applyBorder="0" applyAlignment="0" applyProtection="0"/>
    <xf numFmtId="0" fontId="6" fillId="9" borderId="0" applyNumberFormat="0" applyBorder="0" applyAlignment="0" applyProtection="0"/>
    <xf numFmtId="0" fontId="9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7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17" borderId="7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37" fillId="0" borderId="0"/>
    <xf numFmtId="0" fontId="7" fillId="0" borderId="0"/>
    <xf numFmtId="0" fontId="7" fillId="0" borderId="0"/>
    <xf numFmtId="0" fontId="8" fillId="0" borderId="0" applyBorder="0"/>
    <xf numFmtId="0" fontId="30" fillId="0" borderId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23" borderId="0" applyNumberFormat="0" applyBorder="0" applyAlignment="0" applyProtection="0"/>
    <xf numFmtId="0" fontId="25" fillId="22" borderId="1" applyNumberFormat="0" applyAlignment="0" applyProtection="0"/>
    <xf numFmtId="0" fontId="8" fillId="0" borderId="0"/>
    <xf numFmtId="9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29" fillId="0" borderId="0" xfId="53" applyFont="1" applyBorder="1" applyAlignment="1">
      <alignment horizontal="right"/>
    </xf>
    <xf numFmtId="0" fontId="7" fillId="0" borderId="0" xfId="51"/>
    <xf numFmtId="0" fontId="33" fillId="0" borderId="0" xfId="53" applyFont="1" applyBorder="1" applyAlignment="1">
      <alignment horizontal="right"/>
    </xf>
    <xf numFmtId="0" fontId="7" fillId="0" borderId="10" xfId="51" applyBorder="1"/>
    <xf numFmtId="0" fontId="32" fillId="0" borderId="0" xfId="53" applyFont="1" applyBorder="1" applyAlignment="1">
      <alignment horizontal="right"/>
    </xf>
    <xf numFmtId="0" fontId="39" fillId="0" borderId="0" xfId="59" applyFont="1" applyAlignment="1">
      <alignment wrapText="1"/>
    </xf>
    <xf numFmtId="0" fontId="41" fillId="0" borderId="10" xfId="59" applyFont="1" applyBorder="1" applyAlignment="1">
      <alignment wrapText="1"/>
    </xf>
    <xf numFmtId="0" fontId="41" fillId="0" borderId="10" xfId="59" applyFont="1" applyBorder="1" applyAlignment="1">
      <alignment vertical="center"/>
    </xf>
    <xf numFmtId="0" fontId="39" fillId="0" borderId="10" xfId="59" applyFont="1" applyBorder="1" applyAlignment="1">
      <alignment horizontal="center" vertical="center"/>
    </xf>
    <xf numFmtId="3" fontId="39" fillId="0" borderId="10" xfId="59" applyNumberFormat="1" applyFont="1" applyBorder="1" applyAlignment="1">
      <alignment horizontal="center"/>
    </xf>
    <xf numFmtId="0" fontId="39" fillId="0" borderId="10" xfId="59" applyFont="1" applyBorder="1" applyAlignment="1">
      <alignment wrapText="1"/>
    </xf>
    <xf numFmtId="3" fontId="39" fillId="0" borderId="10" xfId="51" applyNumberFormat="1" applyFont="1" applyBorder="1"/>
    <xf numFmtId="0" fontId="38" fillId="0" borderId="10" xfId="51" applyFont="1" applyBorder="1" applyAlignment="1">
      <alignment wrapText="1"/>
    </xf>
    <xf numFmtId="3" fontId="41" fillId="0" borderId="10" xfId="51" applyNumberFormat="1" applyFont="1" applyBorder="1"/>
    <xf numFmtId="0" fontId="40" fillId="0" borderId="10" xfId="59" applyFont="1" applyBorder="1" applyAlignment="1">
      <alignment wrapText="1"/>
    </xf>
    <xf numFmtId="3" fontId="40" fillId="0" borderId="10" xfId="51" applyNumberFormat="1" applyFont="1" applyBorder="1"/>
    <xf numFmtId="0" fontId="39" fillId="0" borderId="0" xfId="59" applyFont="1"/>
    <xf numFmtId="0" fontId="39" fillId="0" borderId="0" xfId="51" applyFont="1"/>
    <xf numFmtId="3" fontId="41" fillId="0" borderId="10" xfId="59" applyNumberFormat="1" applyFont="1" applyBorder="1" applyAlignment="1">
      <alignment horizontal="right"/>
    </xf>
    <xf numFmtId="0" fontId="39" fillId="0" borderId="10" xfId="59" applyFont="1" applyBorder="1"/>
    <xf numFmtId="0" fontId="39" fillId="0" borderId="10" xfId="51" applyFont="1" applyBorder="1"/>
    <xf numFmtId="0" fontId="39" fillId="0" borderId="10" xfId="59" applyFont="1" applyBorder="1" applyAlignment="1">
      <alignment vertical="center"/>
    </xf>
    <xf numFmtId="0" fontId="39" fillId="0" borderId="10" xfId="59" applyFont="1" applyBorder="1" applyAlignment="1">
      <alignment horizontal="center"/>
    </xf>
    <xf numFmtId="0" fontId="39" fillId="0" borderId="10" xfId="59" applyFont="1" applyBorder="1" applyAlignment="1">
      <alignment horizontal="center" wrapText="1"/>
    </xf>
    <xf numFmtId="3" fontId="39" fillId="0" borderId="10" xfId="59" applyNumberFormat="1" applyFont="1" applyBorder="1"/>
    <xf numFmtId="0" fontId="39" fillId="0" borderId="10" xfId="59" applyFont="1" applyBorder="1" applyAlignment="1">
      <alignment vertical="center" wrapText="1"/>
    </xf>
    <xf numFmtId="0" fontId="39" fillId="0" borderId="10" xfId="51" applyFont="1" applyBorder="1" applyAlignment="1">
      <alignment wrapText="1"/>
    </xf>
    <xf numFmtId="3" fontId="41" fillId="0" borderId="10" xfId="59" applyNumberFormat="1" applyFont="1" applyBorder="1"/>
    <xf numFmtId="0" fontId="41" fillId="0" borderId="10" xfId="51" applyFont="1" applyBorder="1"/>
    <xf numFmtId="3" fontId="39" fillId="0" borderId="10" xfId="59" applyNumberFormat="1" applyFont="1" applyBorder="1" applyAlignment="1">
      <alignment vertical="center"/>
    </xf>
    <xf numFmtId="0" fontId="32" fillId="0" borderId="0" xfId="53" applyFont="1" applyBorder="1"/>
    <xf numFmtId="0" fontId="26" fillId="0" borderId="0" xfId="51" applyFont="1" applyAlignment="1">
      <alignment horizontal="right"/>
    </xf>
    <xf numFmtId="0" fontId="27" fillId="0" borderId="0" xfId="51" applyFont="1" applyAlignment="1">
      <alignment horizontal="right"/>
    </xf>
    <xf numFmtId="0" fontId="34" fillId="0" borderId="0" xfId="53" applyFont="1" applyBorder="1" applyAlignment="1">
      <alignment horizontal="center"/>
    </xf>
    <xf numFmtId="0" fontId="26" fillId="0" borderId="0" xfId="53" applyFont="1" applyBorder="1"/>
    <xf numFmtId="3" fontId="32" fillId="0" borderId="28" xfId="53" applyNumberFormat="1" applyFont="1" applyBorder="1" applyAlignment="1">
      <alignment horizontal="center" wrapText="1"/>
    </xf>
    <xf numFmtId="0" fontId="32" fillId="0" borderId="28" xfId="53" applyFont="1" applyBorder="1" applyAlignment="1">
      <alignment horizontal="center" wrapText="1"/>
    </xf>
    <xf numFmtId="0" fontId="34" fillId="0" borderId="30" xfId="53" applyFont="1" applyBorder="1"/>
    <xf numFmtId="3" fontId="34" fillId="0" borderId="30" xfId="53" applyNumberFormat="1" applyFont="1" applyBorder="1"/>
    <xf numFmtId="3" fontId="34" fillId="0" borderId="10" xfId="53" applyNumberFormat="1" applyFont="1" applyBorder="1"/>
    <xf numFmtId="3" fontId="34" fillId="0" borderId="33" xfId="53" applyNumberFormat="1" applyFont="1" applyBorder="1"/>
    <xf numFmtId="0" fontId="34" fillId="0" borderId="20" xfId="53" applyFont="1" applyBorder="1" applyAlignment="1">
      <alignment wrapText="1"/>
    </xf>
    <xf numFmtId="0" fontId="32" fillId="0" borderId="18" xfId="53" applyFont="1" applyBorder="1"/>
    <xf numFmtId="3" fontId="32" fillId="0" borderId="30" xfId="53" applyNumberFormat="1" applyFont="1" applyBorder="1"/>
    <xf numFmtId="3" fontId="32" fillId="0" borderId="10" xfId="53" applyNumberFormat="1" applyFont="1" applyBorder="1"/>
    <xf numFmtId="3" fontId="32" fillId="0" borderId="33" xfId="53" applyNumberFormat="1" applyFont="1" applyBorder="1"/>
    <xf numFmtId="0" fontId="32" fillId="0" borderId="34" xfId="53" applyFont="1" applyBorder="1" applyAlignment="1">
      <alignment horizontal="center"/>
    </xf>
    <xf numFmtId="3" fontId="33" fillId="0" borderId="30" xfId="53" applyNumberFormat="1" applyFont="1" applyBorder="1"/>
    <xf numFmtId="3" fontId="33" fillId="0" borderId="10" xfId="53" applyNumberFormat="1" applyFont="1" applyBorder="1"/>
    <xf numFmtId="3" fontId="33" fillId="0" borderId="33" xfId="53" applyNumberFormat="1" applyFont="1" applyBorder="1"/>
    <xf numFmtId="0" fontId="31" fillId="0" borderId="0" xfId="0" applyFont="1"/>
    <xf numFmtId="3" fontId="35" fillId="0" borderId="10" xfId="53" applyNumberFormat="1" applyFont="1" applyBorder="1"/>
    <xf numFmtId="3" fontId="32" fillId="0" borderId="30" xfId="53" applyNumberFormat="1" applyFont="1" applyBorder="1" applyAlignment="1">
      <alignment wrapText="1"/>
    </xf>
    <xf numFmtId="3" fontId="32" fillId="0" borderId="10" xfId="53" applyNumberFormat="1" applyFont="1" applyBorder="1" applyAlignment="1">
      <alignment wrapText="1"/>
    </xf>
    <xf numFmtId="3" fontId="32" fillId="0" borderId="33" xfId="53" applyNumberFormat="1" applyFont="1" applyBorder="1" applyAlignment="1">
      <alignment wrapText="1"/>
    </xf>
    <xf numFmtId="3" fontId="26" fillId="0" borderId="30" xfId="53" applyNumberFormat="1" applyFont="1" applyBorder="1"/>
    <xf numFmtId="3" fontId="26" fillId="0" borderId="10" xfId="53" applyNumberFormat="1" applyFont="1" applyBorder="1"/>
    <xf numFmtId="3" fontId="26" fillId="0" borderId="33" xfId="53" applyNumberFormat="1" applyFont="1" applyBorder="1"/>
    <xf numFmtId="3" fontId="32" fillId="0" borderId="34" xfId="53" applyNumberFormat="1" applyFont="1" applyBorder="1"/>
    <xf numFmtId="0" fontId="34" fillId="0" borderId="18" xfId="53" applyFont="1" applyBorder="1"/>
    <xf numFmtId="0" fontId="32" fillId="0" borderId="20" xfId="53" applyFont="1" applyBorder="1" applyAlignment="1">
      <alignment wrapText="1"/>
    </xf>
    <xf numFmtId="0" fontId="32" fillId="0" borderId="20" xfId="53" applyFont="1" applyBorder="1"/>
    <xf numFmtId="0" fontId="32" fillId="0" borderId="21" xfId="53" applyFont="1" applyBorder="1"/>
    <xf numFmtId="3" fontId="34" fillId="0" borderId="32" xfId="53" applyNumberFormat="1" applyFont="1" applyBorder="1"/>
    <xf numFmtId="3" fontId="34" fillId="0" borderId="39" xfId="53" applyNumberFormat="1" applyFont="1" applyBorder="1"/>
    <xf numFmtId="3" fontId="34" fillId="0" borderId="42" xfId="53" applyNumberFormat="1" applyFont="1" applyBorder="1"/>
    <xf numFmtId="0" fontId="32" fillId="0" borderId="49" xfId="53" applyFont="1" applyBorder="1"/>
    <xf numFmtId="0" fontId="26" fillId="0" borderId="49" xfId="53" applyFont="1" applyBorder="1"/>
    <xf numFmtId="0" fontId="32" fillId="0" borderId="10" xfId="53" applyFont="1" applyBorder="1"/>
    <xf numFmtId="3" fontId="32" fillId="0" borderId="34" xfId="53" applyNumberFormat="1" applyFont="1" applyBorder="1" applyAlignment="1">
      <alignment wrapText="1"/>
    </xf>
    <xf numFmtId="3" fontId="33" fillId="0" borderId="34" xfId="53" applyNumberFormat="1" applyFont="1" applyBorder="1"/>
    <xf numFmtId="3" fontId="34" fillId="0" borderId="34" xfId="53" applyNumberFormat="1" applyFont="1" applyBorder="1"/>
    <xf numFmtId="0" fontId="7" fillId="0" borderId="0" xfId="0" applyFont="1"/>
    <xf numFmtId="0" fontId="26" fillId="0" borderId="0" xfId="53" applyFont="1" applyBorder="1" applyAlignment="1">
      <alignment horizontal="right"/>
    </xf>
    <xf numFmtId="0" fontId="34" fillId="0" borderId="14" xfId="53" applyFont="1" applyBorder="1" applyAlignment="1">
      <alignment horizontal="center"/>
    </xf>
    <xf numFmtId="0" fontId="34" fillId="0" borderId="15" xfId="53" applyFont="1" applyBorder="1" applyAlignment="1">
      <alignment horizontal="center"/>
    </xf>
    <xf numFmtId="0" fontId="34" fillId="0" borderId="16" xfId="53" applyFont="1" applyBorder="1" applyAlignment="1">
      <alignment horizontal="center"/>
    </xf>
    <xf numFmtId="0" fontId="34" fillId="0" borderId="17" xfId="53" applyFont="1" applyBorder="1" applyAlignment="1">
      <alignment horizontal="center"/>
    </xf>
    <xf numFmtId="0" fontId="32" fillId="0" borderId="23" xfId="53" applyFont="1" applyBorder="1" applyAlignment="1">
      <alignment horizontal="right"/>
    </xf>
    <xf numFmtId="0" fontId="32" fillId="0" borderId="22" xfId="53" applyFont="1" applyBorder="1"/>
    <xf numFmtId="3" fontId="32" fillId="0" borderId="27" xfId="53" applyNumberFormat="1" applyFont="1" applyBorder="1" applyAlignment="1">
      <alignment horizontal="right"/>
    </xf>
    <xf numFmtId="0" fontId="32" fillId="0" borderId="46" xfId="53" applyFont="1" applyBorder="1" applyAlignment="1">
      <alignment horizontal="center" wrapText="1"/>
    </xf>
    <xf numFmtId="3" fontId="32" fillId="0" borderId="51" xfId="53" applyNumberFormat="1" applyFont="1" applyBorder="1" applyAlignment="1">
      <alignment horizontal="right"/>
    </xf>
    <xf numFmtId="3" fontId="32" fillId="0" borderId="52" xfId="53" applyNumberFormat="1" applyFont="1" applyBorder="1" applyAlignment="1">
      <alignment horizontal="center" wrapText="1"/>
    </xf>
    <xf numFmtId="0" fontId="32" fillId="0" borderId="52" xfId="53" applyFont="1" applyBorder="1" applyAlignment="1">
      <alignment horizontal="center" wrapText="1"/>
    </xf>
    <xf numFmtId="0" fontId="32" fillId="0" borderId="53" xfId="53" applyFont="1" applyBorder="1" applyAlignment="1">
      <alignment horizontal="center" wrapText="1"/>
    </xf>
    <xf numFmtId="0" fontId="32" fillId="0" borderId="29" xfId="53" applyFont="1" applyBorder="1" applyAlignment="1">
      <alignment horizontal="center" wrapText="1"/>
    </xf>
    <xf numFmtId="3" fontId="32" fillId="0" borderId="47" xfId="53" applyNumberFormat="1" applyFont="1" applyBorder="1" applyAlignment="1">
      <alignment horizontal="right"/>
    </xf>
    <xf numFmtId="0" fontId="34" fillId="0" borderId="15" xfId="53" applyFont="1" applyBorder="1"/>
    <xf numFmtId="0" fontId="34" fillId="0" borderId="16" xfId="53" applyFont="1" applyBorder="1" applyAlignment="1">
      <alignment horizontal="right"/>
    </xf>
    <xf numFmtId="0" fontId="34" fillId="0" borderId="17" xfId="53" applyFont="1" applyBorder="1"/>
    <xf numFmtId="0" fontId="34" fillId="0" borderId="31" xfId="53" applyFont="1" applyBorder="1"/>
    <xf numFmtId="0" fontId="34" fillId="0" borderId="43" xfId="53" applyFont="1" applyBorder="1"/>
    <xf numFmtId="0" fontId="34" fillId="0" borderId="16" xfId="53" applyFont="1" applyBorder="1"/>
    <xf numFmtId="0" fontId="34" fillId="0" borderId="48" xfId="53" applyFont="1" applyBorder="1"/>
    <xf numFmtId="0" fontId="32" fillId="0" borderId="34" xfId="53" applyFont="1" applyBorder="1" applyAlignment="1">
      <alignment horizontal="right"/>
    </xf>
    <xf numFmtId="3" fontId="32" fillId="0" borderId="18" xfId="53" applyNumberFormat="1" applyFont="1" applyBorder="1"/>
    <xf numFmtId="3" fontId="32" fillId="0" borderId="35" xfId="53" applyNumberFormat="1" applyFont="1" applyBorder="1"/>
    <xf numFmtId="3" fontId="32" fillId="0" borderId="19" xfId="53" applyNumberFormat="1" applyFont="1" applyBorder="1"/>
    <xf numFmtId="3" fontId="32" fillId="0" borderId="13" xfId="53" applyNumberFormat="1" applyFont="1" applyBorder="1"/>
    <xf numFmtId="3" fontId="34" fillId="0" borderId="35" xfId="53" applyNumberFormat="1" applyFont="1" applyBorder="1"/>
    <xf numFmtId="3" fontId="34" fillId="0" borderId="18" xfId="53" applyNumberFormat="1" applyFont="1" applyBorder="1"/>
    <xf numFmtId="3" fontId="34" fillId="0" borderId="19" xfId="53" applyNumberFormat="1" applyFont="1" applyBorder="1"/>
    <xf numFmtId="0" fontId="34" fillId="0" borderId="20" xfId="53" applyFont="1" applyBorder="1"/>
    <xf numFmtId="0" fontId="34" fillId="0" borderId="34" xfId="53" applyFont="1" applyBorder="1" applyAlignment="1">
      <alignment horizontal="right"/>
    </xf>
    <xf numFmtId="0" fontId="34" fillId="0" borderId="18" xfId="53" applyFont="1" applyBorder="1" applyAlignment="1">
      <alignment horizontal="right"/>
    </xf>
    <xf numFmtId="0" fontId="33" fillId="0" borderId="18" xfId="53" applyFont="1" applyBorder="1"/>
    <xf numFmtId="0" fontId="33" fillId="0" borderId="34" xfId="53" applyFont="1" applyBorder="1" applyAlignment="1">
      <alignment horizontal="right"/>
    </xf>
    <xf numFmtId="0" fontId="33" fillId="0" borderId="20" xfId="53" applyFont="1" applyBorder="1"/>
    <xf numFmtId="3" fontId="33" fillId="0" borderId="35" xfId="53" applyNumberFormat="1" applyFont="1" applyBorder="1"/>
    <xf numFmtId="3" fontId="33" fillId="0" borderId="18" xfId="53" applyNumberFormat="1" applyFont="1" applyBorder="1"/>
    <xf numFmtId="3" fontId="33" fillId="0" borderId="19" xfId="53" applyNumberFormat="1" applyFont="1" applyBorder="1"/>
    <xf numFmtId="3" fontId="34" fillId="0" borderId="30" xfId="53" applyNumberFormat="1" applyFont="1" applyBorder="1" applyAlignment="1">
      <alignment wrapText="1"/>
    </xf>
    <xf numFmtId="3" fontId="34" fillId="0" borderId="10" xfId="53" applyNumberFormat="1" applyFont="1" applyBorder="1" applyAlignment="1">
      <alignment wrapText="1"/>
    </xf>
    <xf numFmtId="3" fontId="34" fillId="0" borderId="35" xfId="53" applyNumberFormat="1" applyFont="1" applyBorder="1" applyAlignment="1">
      <alignment wrapText="1"/>
    </xf>
    <xf numFmtId="3" fontId="34" fillId="0" borderId="18" xfId="53" applyNumberFormat="1" applyFont="1" applyBorder="1" applyAlignment="1">
      <alignment wrapText="1"/>
    </xf>
    <xf numFmtId="3" fontId="34" fillId="0" borderId="19" xfId="53" applyNumberFormat="1" applyFont="1" applyBorder="1" applyAlignment="1">
      <alignment wrapText="1"/>
    </xf>
    <xf numFmtId="3" fontId="34" fillId="0" borderId="33" xfId="53" applyNumberFormat="1" applyFont="1" applyBorder="1" applyAlignment="1">
      <alignment wrapText="1"/>
    </xf>
    <xf numFmtId="3" fontId="32" fillId="0" borderId="19" xfId="53" applyNumberFormat="1" applyFont="1" applyBorder="1" applyAlignment="1">
      <alignment wrapText="1"/>
    </xf>
    <xf numFmtId="3" fontId="32" fillId="0" borderId="35" xfId="53" applyNumberFormat="1" applyFont="1" applyBorder="1" applyAlignment="1">
      <alignment wrapText="1"/>
    </xf>
    <xf numFmtId="3" fontId="32" fillId="0" borderId="18" xfId="53" applyNumberFormat="1" applyFont="1" applyBorder="1" applyAlignment="1">
      <alignment wrapText="1"/>
    </xf>
    <xf numFmtId="0" fontId="32" fillId="0" borderId="18" xfId="53" applyFont="1" applyBorder="1" applyAlignment="1">
      <alignment wrapText="1"/>
    </xf>
    <xf numFmtId="0" fontId="32" fillId="0" borderId="34" xfId="53" applyFont="1" applyBorder="1" applyAlignment="1">
      <alignment wrapText="1"/>
    </xf>
    <xf numFmtId="49" fontId="32" fillId="0" borderId="20" xfId="53" quotePrefix="1" applyNumberFormat="1" applyFont="1" applyBorder="1" applyAlignment="1">
      <alignment wrapText="1"/>
    </xf>
    <xf numFmtId="0" fontId="32" fillId="0" borderId="20" xfId="53" quotePrefix="1" applyFont="1" applyBorder="1" applyAlignment="1">
      <alignment wrapText="1"/>
    </xf>
    <xf numFmtId="0" fontId="35" fillId="0" borderId="20" xfId="53" applyFont="1" applyBorder="1" applyAlignment="1">
      <alignment wrapText="1"/>
    </xf>
    <xf numFmtId="3" fontId="35" fillId="0" borderId="30" xfId="53" applyNumberFormat="1" applyFont="1" applyBorder="1" applyAlignment="1">
      <alignment wrapText="1"/>
    </xf>
    <xf numFmtId="3" fontId="35" fillId="0" borderId="10" xfId="53" applyNumberFormat="1" applyFont="1" applyBorder="1" applyAlignment="1">
      <alignment wrapText="1"/>
    </xf>
    <xf numFmtId="3" fontId="35" fillId="0" borderId="35" xfId="53" applyNumberFormat="1" applyFont="1" applyBorder="1" applyAlignment="1">
      <alignment wrapText="1"/>
    </xf>
    <xf numFmtId="3" fontId="35" fillId="0" borderId="18" xfId="53" applyNumberFormat="1" applyFont="1" applyBorder="1" applyAlignment="1">
      <alignment wrapText="1"/>
    </xf>
    <xf numFmtId="3" fontId="35" fillId="0" borderId="19" xfId="53" applyNumberFormat="1" applyFont="1" applyBorder="1" applyAlignment="1">
      <alignment wrapText="1"/>
    </xf>
    <xf numFmtId="3" fontId="35" fillId="0" borderId="33" xfId="53" applyNumberFormat="1" applyFont="1" applyBorder="1" applyAlignment="1">
      <alignment wrapText="1"/>
    </xf>
    <xf numFmtId="0" fontId="33" fillId="0" borderId="20" xfId="53" applyFont="1" applyBorder="1" applyAlignment="1">
      <alignment wrapText="1"/>
    </xf>
    <xf numFmtId="3" fontId="33" fillId="0" borderId="30" xfId="53" applyNumberFormat="1" applyFont="1" applyBorder="1" applyAlignment="1">
      <alignment wrapText="1"/>
    </xf>
    <xf numFmtId="3" fontId="33" fillId="0" borderId="10" xfId="53" applyNumberFormat="1" applyFont="1" applyBorder="1" applyAlignment="1">
      <alignment wrapText="1"/>
    </xf>
    <xf numFmtId="3" fontId="33" fillId="0" borderId="35" xfId="53" applyNumberFormat="1" applyFont="1" applyBorder="1" applyAlignment="1">
      <alignment wrapText="1"/>
    </xf>
    <xf numFmtId="3" fontId="33" fillId="0" borderId="18" xfId="53" applyNumberFormat="1" applyFont="1" applyBorder="1" applyAlignment="1">
      <alignment wrapText="1"/>
    </xf>
    <xf numFmtId="3" fontId="33" fillId="0" borderId="19" xfId="53" applyNumberFormat="1" applyFont="1" applyBorder="1" applyAlignment="1">
      <alignment wrapText="1"/>
    </xf>
    <xf numFmtId="3" fontId="33" fillId="0" borderId="33" xfId="53" applyNumberFormat="1" applyFont="1" applyBorder="1" applyAlignment="1">
      <alignment wrapText="1"/>
    </xf>
    <xf numFmtId="0" fontId="35" fillId="0" borderId="18" xfId="53" applyFont="1" applyBorder="1"/>
    <xf numFmtId="0" fontId="26" fillId="0" borderId="13" xfId="53" applyFont="1" applyBorder="1" applyAlignment="1">
      <alignment horizontal="right"/>
    </xf>
    <xf numFmtId="0" fontId="35" fillId="0" borderId="18" xfId="53" applyFont="1" applyBorder="1" applyAlignment="1">
      <alignment wrapText="1"/>
    </xf>
    <xf numFmtId="0" fontId="35" fillId="0" borderId="34" xfId="53" applyFont="1" applyBorder="1" applyAlignment="1">
      <alignment wrapText="1"/>
    </xf>
    <xf numFmtId="3" fontId="35" fillId="0" borderId="13" xfId="53" applyNumberFormat="1" applyFont="1" applyBorder="1"/>
    <xf numFmtId="0" fontId="32" fillId="0" borderId="34" xfId="53" applyFont="1" applyBorder="1" applyAlignment="1">
      <alignment horizontal="right" wrapText="1"/>
    </xf>
    <xf numFmtId="16" fontId="32" fillId="0" borderId="20" xfId="53" applyNumberFormat="1" applyFont="1" applyBorder="1" applyAlignment="1">
      <alignment wrapText="1"/>
    </xf>
    <xf numFmtId="3" fontId="33" fillId="0" borderId="34" xfId="53" applyNumberFormat="1" applyFont="1" applyBorder="1" applyAlignment="1">
      <alignment wrapText="1"/>
    </xf>
    <xf numFmtId="0" fontId="27" fillId="0" borderId="13" xfId="53" applyFont="1" applyBorder="1"/>
    <xf numFmtId="3" fontId="35" fillId="0" borderId="34" xfId="53" applyNumberFormat="1" applyFont="1" applyBorder="1" applyAlignment="1">
      <alignment wrapText="1"/>
    </xf>
    <xf numFmtId="0" fontId="35" fillId="0" borderId="34" xfId="53" applyFont="1" applyBorder="1" applyAlignment="1">
      <alignment horizontal="right"/>
    </xf>
    <xf numFmtId="0" fontId="28" fillId="0" borderId="18" xfId="53" applyFont="1" applyBorder="1"/>
    <xf numFmtId="0" fontId="34" fillId="0" borderId="33" xfId="53" applyFont="1" applyBorder="1" applyAlignment="1">
      <alignment horizontal="right"/>
    </xf>
    <xf numFmtId="0" fontId="26" fillId="0" borderId="18" xfId="53" applyFont="1" applyBorder="1"/>
    <xf numFmtId="0" fontId="32" fillId="0" borderId="19" xfId="53" applyFont="1" applyBorder="1"/>
    <xf numFmtId="3" fontId="26" fillId="0" borderId="18" xfId="53" applyNumberFormat="1" applyFont="1" applyBorder="1"/>
    <xf numFmtId="3" fontId="26" fillId="0" borderId="19" xfId="53" applyNumberFormat="1" applyFont="1" applyBorder="1"/>
    <xf numFmtId="3" fontId="26" fillId="0" borderId="34" xfId="53" applyNumberFormat="1" applyFont="1" applyBorder="1"/>
    <xf numFmtId="3" fontId="34" fillId="0" borderId="34" xfId="53" applyNumberFormat="1" applyFont="1" applyBorder="1" applyAlignment="1">
      <alignment wrapText="1"/>
    </xf>
    <xf numFmtId="0" fontId="7" fillId="0" borderId="33" xfId="51" applyBorder="1"/>
    <xf numFmtId="0" fontId="7" fillId="0" borderId="34" xfId="51" applyBorder="1"/>
    <xf numFmtId="3" fontId="34" fillId="0" borderId="30" xfId="51" applyNumberFormat="1" applyFont="1" applyBorder="1"/>
    <xf numFmtId="3" fontId="34" fillId="0" borderId="10" xfId="51" applyNumberFormat="1" applyFont="1" applyBorder="1"/>
    <xf numFmtId="3" fontId="34" fillId="0" borderId="33" xfId="51" applyNumberFormat="1" applyFont="1" applyBorder="1"/>
    <xf numFmtId="3" fontId="34" fillId="0" borderId="18" xfId="51" applyNumberFormat="1" applyFont="1" applyBorder="1"/>
    <xf numFmtId="3" fontId="34" fillId="0" borderId="19" xfId="51" applyNumberFormat="1" applyFont="1" applyBorder="1"/>
    <xf numFmtId="3" fontId="34" fillId="0" borderId="34" xfId="51" applyNumberFormat="1" applyFont="1" applyBorder="1"/>
    <xf numFmtId="0" fontId="34" fillId="0" borderId="19" xfId="53" applyFont="1" applyBorder="1" applyAlignment="1">
      <alignment horizontal="right"/>
    </xf>
    <xf numFmtId="0" fontId="32" fillId="0" borderId="19" xfId="53" applyFont="1" applyBorder="1" applyAlignment="1">
      <alignment horizontal="right" vertical="center"/>
    </xf>
    <xf numFmtId="0" fontId="32" fillId="0" borderId="20" xfId="53" applyFont="1" applyBorder="1" applyAlignment="1">
      <alignment vertical="top" wrapText="1"/>
    </xf>
    <xf numFmtId="3" fontId="32" fillId="0" borderId="30" xfId="53" applyNumberFormat="1" applyFont="1" applyBorder="1" applyAlignment="1">
      <alignment vertical="top" wrapText="1"/>
    </xf>
    <xf numFmtId="3" fontId="32" fillId="0" borderId="10" xfId="53" applyNumberFormat="1" applyFont="1" applyBorder="1" applyAlignment="1">
      <alignment vertical="top" wrapText="1"/>
    </xf>
    <xf numFmtId="3" fontId="32" fillId="0" borderId="33" xfId="53" applyNumberFormat="1" applyFont="1" applyBorder="1" applyAlignment="1">
      <alignment vertical="top" wrapText="1"/>
    </xf>
    <xf numFmtId="3" fontId="32" fillId="0" borderId="18" xfId="53" applyNumberFormat="1" applyFont="1" applyBorder="1" applyAlignment="1">
      <alignment vertical="top" wrapText="1"/>
    </xf>
    <xf numFmtId="3" fontId="32" fillId="0" borderId="19" xfId="53" applyNumberFormat="1" applyFont="1" applyBorder="1" applyAlignment="1">
      <alignment vertical="top" wrapText="1"/>
    </xf>
    <xf numFmtId="3" fontId="32" fillId="0" borderId="34" xfId="53" applyNumberFormat="1" applyFont="1" applyBorder="1" applyAlignment="1">
      <alignment vertical="top" wrapText="1"/>
    </xf>
    <xf numFmtId="0" fontId="32" fillId="0" borderId="19" xfId="53" applyFont="1" applyBorder="1" applyAlignment="1">
      <alignment horizontal="right"/>
    </xf>
    <xf numFmtId="0" fontId="33" fillId="0" borderId="19" xfId="53" applyFont="1" applyBorder="1" applyAlignment="1">
      <alignment horizontal="right"/>
    </xf>
    <xf numFmtId="0" fontId="33" fillId="0" borderId="24" xfId="53" applyFont="1" applyBorder="1"/>
    <xf numFmtId="0" fontId="35" fillId="0" borderId="19" xfId="53" applyFont="1" applyBorder="1" applyAlignment="1">
      <alignment horizontal="right"/>
    </xf>
    <xf numFmtId="0" fontId="34" fillId="0" borderId="22" xfId="53" applyFont="1" applyBorder="1"/>
    <xf numFmtId="3" fontId="34" fillId="0" borderId="44" xfId="53" applyNumberFormat="1" applyFont="1" applyBorder="1"/>
    <xf numFmtId="3" fontId="34" fillId="0" borderId="21" xfId="53" applyNumberFormat="1" applyFont="1" applyBorder="1"/>
    <xf numFmtId="3" fontId="34" fillId="0" borderId="23" xfId="53" applyNumberFormat="1" applyFont="1" applyBorder="1"/>
    <xf numFmtId="0" fontId="26" fillId="0" borderId="49" xfId="53" applyFont="1" applyBorder="1" applyAlignment="1">
      <alignment horizontal="right"/>
    </xf>
    <xf numFmtId="0" fontId="26" fillId="0" borderId="13" xfId="53" applyFont="1" applyBorder="1"/>
    <xf numFmtId="0" fontId="26" fillId="0" borderId="10" xfId="53" applyFont="1" applyBorder="1" applyAlignment="1">
      <alignment horizontal="right"/>
    </xf>
    <xf numFmtId="0" fontId="32" fillId="0" borderId="30" xfId="53" applyFont="1" applyBorder="1"/>
    <xf numFmtId="16" fontId="32" fillId="0" borderId="30" xfId="53" applyNumberFormat="1" applyFont="1" applyBorder="1" applyAlignment="1">
      <alignment wrapText="1"/>
    </xf>
    <xf numFmtId="0" fontId="32" fillId="0" borderId="30" xfId="53" applyFont="1" applyBorder="1" applyAlignment="1">
      <alignment wrapText="1"/>
    </xf>
    <xf numFmtId="0" fontId="32" fillId="0" borderId="33" xfId="53" applyFont="1" applyBorder="1"/>
    <xf numFmtId="16" fontId="32" fillId="0" borderId="30" xfId="53" applyNumberFormat="1" applyFont="1" applyBorder="1"/>
    <xf numFmtId="0" fontId="26" fillId="0" borderId="45" xfId="51" applyFont="1" applyBorder="1" applyAlignment="1">
      <alignment horizontal="right"/>
    </xf>
    <xf numFmtId="0" fontId="27" fillId="0" borderId="0" xfId="53" applyFont="1" applyBorder="1" applyAlignment="1">
      <alignment horizontal="right"/>
    </xf>
    <xf numFmtId="3" fontId="34" fillId="0" borderId="14" xfId="53" applyNumberFormat="1" applyFont="1" applyBorder="1" applyAlignment="1">
      <alignment horizontal="center"/>
    </xf>
    <xf numFmtId="3" fontId="34" fillId="0" borderId="15" xfId="53" applyNumberFormat="1" applyFont="1" applyBorder="1" applyAlignment="1">
      <alignment horizontal="center"/>
    </xf>
    <xf numFmtId="3" fontId="34" fillId="0" borderId="16" xfId="53" applyNumberFormat="1" applyFont="1" applyBorder="1" applyAlignment="1">
      <alignment horizontal="center"/>
    </xf>
    <xf numFmtId="1" fontId="34" fillId="0" borderId="26" xfId="53" applyNumberFormat="1" applyFont="1" applyBorder="1" applyAlignment="1">
      <alignment horizontal="center" vertical="center"/>
    </xf>
    <xf numFmtId="0" fontId="34" fillId="0" borderId="21" xfId="53" applyFont="1" applyBorder="1" applyAlignment="1">
      <alignment horizontal="center" vertical="center"/>
    </xf>
    <xf numFmtId="0" fontId="32" fillId="0" borderId="23" xfId="53" applyFont="1" applyBorder="1" applyAlignment="1">
      <alignment horizontal="center" vertical="center"/>
    </xf>
    <xf numFmtId="0" fontId="34" fillId="0" borderId="32" xfId="53" applyFont="1" applyBorder="1" applyAlignment="1">
      <alignment horizontal="center" vertical="center"/>
    </xf>
    <xf numFmtId="3" fontId="32" fillId="0" borderId="36" xfId="53" applyNumberFormat="1" applyFont="1" applyBorder="1" applyAlignment="1">
      <alignment horizontal="right"/>
    </xf>
    <xf numFmtId="0" fontId="32" fillId="0" borderId="37" xfId="53" applyFont="1" applyBorder="1" applyAlignment="1">
      <alignment horizontal="center" wrapText="1"/>
    </xf>
    <xf numFmtId="0" fontId="34" fillId="0" borderId="24" xfId="53" applyFont="1" applyBorder="1" applyAlignment="1">
      <alignment horizontal="center"/>
    </xf>
    <xf numFmtId="0" fontId="34" fillId="0" borderId="25" xfId="53" applyFont="1" applyBorder="1" applyAlignment="1">
      <alignment horizontal="center"/>
    </xf>
    <xf numFmtId="0" fontId="34" fillId="0" borderId="26" xfId="53" applyFont="1" applyBorder="1"/>
    <xf numFmtId="3" fontId="34" fillId="0" borderId="41" xfId="53" applyNumberFormat="1" applyFont="1" applyBorder="1"/>
    <xf numFmtId="3" fontId="34" fillId="0" borderId="12" xfId="53" applyNumberFormat="1" applyFont="1" applyBorder="1"/>
    <xf numFmtId="3" fontId="34" fillId="0" borderId="11" xfId="53" applyNumberFormat="1" applyFont="1" applyBorder="1"/>
    <xf numFmtId="3" fontId="34" fillId="0" borderId="26" xfId="53" applyNumberFormat="1" applyFont="1" applyBorder="1"/>
    <xf numFmtId="3" fontId="34" fillId="0" borderId="31" xfId="53" applyNumberFormat="1" applyFont="1" applyBorder="1"/>
    <xf numFmtId="3" fontId="34" fillId="0" borderId="54" xfId="53" applyNumberFormat="1" applyFont="1" applyBorder="1"/>
    <xf numFmtId="0" fontId="34" fillId="0" borderId="18" xfId="53" applyFont="1" applyBorder="1" applyAlignment="1">
      <alignment horizontal="center"/>
    </xf>
    <xf numFmtId="0" fontId="34" fillId="0" borderId="19" xfId="53" applyFont="1" applyBorder="1" applyAlignment="1">
      <alignment horizontal="center"/>
    </xf>
    <xf numFmtId="0" fontId="34" fillId="0" borderId="34" xfId="53" applyFont="1" applyBorder="1" applyAlignment="1">
      <alignment horizontal="center"/>
    </xf>
    <xf numFmtId="0" fontId="32" fillId="0" borderId="33" xfId="53" applyFont="1" applyBorder="1" applyAlignment="1">
      <alignment horizontal="center"/>
    </xf>
    <xf numFmtId="0" fontId="32" fillId="0" borderId="18" xfId="53" applyFont="1" applyBorder="1" applyAlignment="1">
      <alignment horizontal="center"/>
    </xf>
    <xf numFmtId="0" fontId="33" fillId="0" borderId="18" xfId="53" applyFont="1" applyBorder="1" applyAlignment="1">
      <alignment horizontal="center"/>
    </xf>
    <xf numFmtId="0" fontId="33" fillId="0" borderId="34" xfId="53" applyFont="1" applyBorder="1" applyAlignment="1">
      <alignment horizontal="center"/>
    </xf>
    <xf numFmtId="0" fontId="33" fillId="0" borderId="30" xfId="53" applyFont="1" applyBorder="1"/>
    <xf numFmtId="3" fontId="34" fillId="0" borderId="30" xfId="53" applyNumberFormat="1" applyFont="1" applyBorder="1" applyAlignment="1">
      <alignment horizontal="right"/>
    </xf>
    <xf numFmtId="3" fontId="34" fillId="0" borderId="10" xfId="53" applyNumberFormat="1" applyFont="1" applyBorder="1" applyAlignment="1">
      <alignment horizontal="right"/>
    </xf>
    <xf numFmtId="3" fontId="34" fillId="0" borderId="33" xfId="53" applyNumberFormat="1" applyFont="1" applyBorder="1" applyAlignment="1">
      <alignment horizontal="right"/>
    </xf>
    <xf numFmtId="3" fontId="34" fillId="0" borderId="34" xfId="53" applyNumberFormat="1" applyFont="1" applyBorder="1" applyAlignment="1">
      <alignment horizontal="right"/>
    </xf>
    <xf numFmtId="0" fontId="35" fillId="0" borderId="30" xfId="53" applyFont="1" applyBorder="1"/>
    <xf numFmtId="3" fontId="35" fillId="0" borderId="30" xfId="53" applyNumberFormat="1" applyFont="1" applyBorder="1"/>
    <xf numFmtId="3" fontId="35" fillId="0" borderId="33" xfId="53" applyNumberFormat="1" applyFont="1" applyBorder="1"/>
    <xf numFmtId="3" fontId="35" fillId="0" borderId="34" xfId="53" applyNumberFormat="1" applyFont="1" applyBorder="1"/>
    <xf numFmtId="0" fontId="32" fillId="0" borderId="13" xfId="53" applyFont="1" applyBorder="1"/>
    <xf numFmtId="3" fontId="43" fillId="0" borderId="30" xfId="53" applyNumberFormat="1" applyFont="1" applyBorder="1"/>
    <xf numFmtId="0" fontId="32" fillId="0" borderId="18" xfId="53" applyFont="1" applyBorder="1" applyAlignment="1">
      <alignment horizontal="center" wrapText="1"/>
    </xf>
    <xf numFmtId="0" fontId="35" fillId="0" borderId="34" xfId="53" applyFont="1" applyBorder="1" applyAlignment="1">
      <alignment horizontal="center"/>
    </xf>
    <xf numFmtId="3" fontId="43" fillId="0" borderId="10" xfId="53" applyNumberFormat="1" applyFont="1" applyBorder="1"/>
    <xf numFmtId="3" fontId="43" fillId="0" borderId="33" xfId="53" applyNumberFormat="1" applyFont="1" applyBorder="1"/>
    <xf numFmtId="3" fontId="43" fillId="0" borderId="34" xfId="53" applyNumberFormat="1" applyFont="1" applyBorder="1"/>
    <xf numFmtId="0" fontId="32" fillId="0" borderId="34" xfId="53" applyFont="1" applyBorder="1" applyAlignment="1">
      <alignment horizontal="center" wrapText="1"/>
    </xf>
    <xf numFmtId="0" fontId="36" fillId="0" borderId="34" xfId="53" applyFont="1" applyBorder="1"/>
    <xf numFmtId="0" fontId="36" fillId="0" borderId="30" xfId="53" applyFont="1" applyBorder="1"/>
    <xf numFmtId="3" fontId="32" fillId="0" borderId="30" xfId="53" applyNumberFormat="1" applyFont="1" applyBorder="1" applyAlignment="1">
      <alignment horizontal="right"/>
    </xf>
    <xf numFmtId="3" fontId="32" fillId="0" borderId="10" xfId="53" applyNumberFormat="1" applyFont="1" applyBorder="1" applyAlignment="1">
      <alignment horizontal="right"/>
    </xf>
    <xf numFmtId="3" fontId="32" fillId="0" borderId="33" xfId="53" applyNumberFormat="1" applyFont="1" applyBorder="1" applyAlignment="1">
      <alignment horizontal="right"/>
    </xf>
    <xf numFmtId="3" fontId="32" fillId="0" borderId="34" xfId="53" applyNumberFormat="1" applyFont="1" applyBorder="1" applyAlignment="1">
      <alignment horizontal="right"/>
    </xf>
    <xf numFmtId="0" fontId="32" fillId="0" borderId="34" xfId="53" applyFont="1" applyBorder="1"/>
    <xf numFmtId="0" fontId="32" fillId="0" borderId="38" xfId="53" applyFont="1" applyBorder="1"/>
    <xf numFmtId="0" fontId="34" fillId="0" borderId="32" xfId="53" applyFont="1" applyBorder="1"/>
    <xf numFmtId="3" fontId="34" fillId="0" borderId="38" xfId="53" applyNumberFormat="1" applyFont="1" applyBorder="1"/>
    <xf numFmtId="0" fontId="32" fillId="0" borderId="50" xfId="53" applyFont="1" applyBorder="1"/>
    <xf numFmtId="3" fontId="32" fillId="0" borderId="0" xfId="53" applyNumberFormat="1" applyFont="1" applyBorder="1"/>
    <xf numFmtId="3" fontId="26" fillId="0" borderId="0" xfId="53" applyNumberFormat="1" applyFont="1" applyBorder="1"/>
    <xf numFmtId="1" fontId="34" fillId="0" borderId="40" xfId="53" applyNumberFormat="1" applyFont="1" applyBorder="1" applyAlignment="1">
      <alignment horizontal="center" wrapText="1"/>
    </xf>
    <xf numFmtId="0" fontId="7" fillId="0" borderId="40" xfId="51" applyBorder="1" applyAlignment="1">
      <alignment horizontal="center" wrapText="1"/>
    </xf>
    <xf numFmtId="0" fontId="7" fillId="0" borderId="36" xfId="51" applyBorder="1" applyAlignment="1">
      <alignment horizontal="center" wrapText="1"/>
    </xf>
    <xf numFmtId="1" fontId="34" fillId="0" borderId="37" xfId="53" applyNumberFormat="1" applyFont="1" applyBorder="1" applyAlignment="1">
      <alignment horizontal="center" wrapText="1"/>
    </xf>
    <xf numFmtId="0" fontId="40" fillId="0" borderId="0" xfId="59" applyFont="1" applyAlignment="1">
      <alignment horizontal="center" wrapText="1"/>
    </xf>
    <xf numFmtId="0" fontId="40" fillId="0" borderId="0" xfId="59" applyFont="1" applyAlignment="1">
      <alignment horizontal="center" vertical="center" wrapText="1"/>
    </xf>
  </cellXfs>
  <cellStyles count="69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3" xr:uid="{DBEA88C1-A741-4FA8-BA78-29E5B1D27846}"/>
    <cellStyle name="Ezres 2 2" xfId="68" xr:uid="{FC5E8906-CF2A-4774-8B03-5105B75B0654}"/>
    <cellStyle name="Figyelmeztetés" xfId="38" builtinId="11" customBuiltin="1"/>
    <cellStyle name="Hivatkozás 2" xfId="66" xr:uid="{6AABA3DC-1978-4578-8EFA-35F0EFB8793C}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1" xr:uid="{00000000-0005-0000-0000-000036000000}"/>
    <cellStyle name="Normál 4 2" xfId="64" xr:uid="{EC972123-2987-46FC-8607-96D9209D7C41}"/>
    <cellStyle name="Normál 4 3" xfId="67" xr:uid="{2BA35C5F-D19C-40F0-9315-E7C4787DBC5D}"/>
    <cellStyle name="Normál_2005. 4. számú melléklet" xfId="59" xr:uid="{00000000-0005-0000-0000-000037000000}"/>
    <cellStyle name="Normál_2009. ktv.rendelet" xfId="53" xr:uid="{00000000-0005-0000-0000-00003B000000}"/>
    <cellStyle name="Normal_KTRSZJ" xfId="54" xr:uid="{00000000-0005-0000-0000-000040000000}"/>
    <cellStyle name="Összesen" xfId="55" builtinId="25" customBuiltin="1"/>
    <cellStyle name="Pénznem 2" xfId="62" xr:uid="{00000000-0005-0000-0000-000043000000}"/>
    <cellStyle name="Pénznem 3" xfId="65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S260"/>
  <sheetViews>
    <sheetView tabSelected="1" view="pageBreakPreview" zoomScaleNormal="100" zoomScaleSheetLayoutView="100" workbookViewId="0">
      <selection activeCell="A2" sqref="A2"/>
    </sheetView>
  </sheetViews>
  <sheetFormatPr defaultColWidth="8.85546875" defaultRowHeight="16.5" x14ac:dyDescent="0.25"/>
  <cols>
    <col min="1" max="1" width="5.42578125" style="185" customWidth="1"/>
    <col min="2" max="2" width="7.28515625" style="186" customWidth="1"/>
    <col min="3" max="3" width="64.5703125" style="69" customWidth="1"/>
    <col min="4" max="5" width="10.7109375" style="35" bestFit="1" customWidth="1"/>
    <col min="6" max="7" width="8.85546875" style="35"/>
    <col min="8" max="9" width="10.7109375" style="35" bestFit="1" customWidth="1"/>
    <col min="10" max="11" width="8.85546875" style="35"/>
    <col min="12" max="13" width="9" style="35" bestFit="1" customWidth="1"/>
    <col min="14" max="15" width="8.85546875" style="35"/>
    <col min="16" max="17" width="10.7109375" style="35" bestFit="1" customWidth="1"/>
    <col min="18" max="19" width="8.85546875" style="35"/>
  </cols>
  <sheetData>
    <row r="1" spans="1:19" x14ac:dyDescent="0.25">
      <c r="A1" s="35"/>
      <c r="B1" s="74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 t="s">
        <v>317</v>
      </c>
    </row>
    <row r="2" spans="1:19" x14ac:dyDescent="0.25">
      <c r="A2" s="35"/>
      <c r="B2" s="7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316</v>
      </c>
    </row>
    <row r="3" spans="1:19" x14ac:dyDescent="0.25">
      <c r="A3" s="35"/>
      <c r="B3" s="31"/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34"/>
      <c r="B4" s="34"/>
      <c r="C4" s="34" t="s">
        <v>4</v>
      </c>
    </row>
    <row r="5" spans="1:19" ht="17.25" thickBot="1" x14ac:dyDescent="0.3">
      <c r="A5" s="75"/>
      <c r="B5" s="75"/>
      <c r="C5" s="75" t="s">
        <v>282</v>
      </c>
    </row>
    <row r="6" spans="1:19" ht="15" thickBot="1" x14ac:dyDescent="0.25">
      <c r="A6" s="76"/>
      <c r="B6" s="77"/>
      <c r="C6" s="78"/>
      <c r="D6" s="249" t="s">
        <v>193</v>
      </c>
      <c r="E6" s="250"/>
      <c r="F6" s="250"/>
      <c r="G6" s="251"/>
      <c r="H6" s="249" t="s">
        <v>348</v>
      </c>
      <c r="I6" s="250"/>
      <c r="J6" s="250"/>
      <c r="K6" s="250"/>
      <c r="L6" s="249" t="s">
        <v>315</v>
      </c>
      <c r="M6" s="250"/>
      <c r="N6" s="250"/>
      <c r="O6" s="250"/>
      <c r="P6" s="252" t="s">
        <v>349</v>
      </c>
      <c r="Q6" s="250"/>
      <c r="R6" s="250"/>
      <c r="S6" s="250"/>
    </row>
    <row r="7" spans="1:19" ht="45.75" thickBot="1" x14ac:dyDescent="0.3">
      <c r="A7" s="63"/>
      <c r="B7" s="79"/>
      <c r="C7" s="80"/>
      <c r="D7" s="81" t="s">
        <v>23</v>
      </c>
      <c r="E7" s="36" t="s">
        <v>39</v>
      </c>
      <c r="F7" s="37" t="s">
        <v>40</v>
      </c>
      <c r="G7" s="82" t="s">
        <v>178</v>
      </c>
      <c r="H7" s="83" t="s">
        <v>23</v>
      </c>
      <c r="I7" s="84" t="s">
        <v>39</v>
      </c>
      <c r="J7" s="85" t="s">
        <v>40</v>
      </c>
      <c r="K7" s="86" t="s">
        <v>178</v>
      </c>
      <c r="L7" s="81" t="s">
        <v>23</v>
      </c>
      <c r="M7" s="36" t="s">
        <v>39</v>
      </c>
      <c r="N7" s="37" t="s">
        <v>40</v>
      </c>
      <c r="O7" s="87" t="s">
        <v>178</v>
      </c>
      <c r="P7" s="88" t="s">
        <v>23</v>
      </c>
      <c r="Q7" s="36" t="s">
        <v>39</v>
      </c>
      <c r="R7" s="37" t="s">
        <v>40</v>
      </c>
      <c r="S7" s="87" t="s">
        <v>178</v>
      </c>
    </row>
    <row r="8" spans="1:19" ht="14.25" x14ac:dyDescent="0.2">
      <c r="A8" s="89" t="s">
        <v>5</v>
      </c>
      <c r="B8" s="90" t="s">
        <v>6</v>
      </c>
      <c r="C8" s="91" t="s">
        <v>7</v>
      </c>
      <c r="D8" s="89"/>
      <c r="E8" s="92"/>
      <c r="F8" s="92"/>
      <c r="G8" s="93"/>
      <c r="H8" s="89"/>
      <c r="I8" s="92"/>
      <c r="J8" s="92"/>
      <c r="K8" s="94"/>
      <c r="L8" s="95"/>
      <c r="M8" s="92"/>
      <c r="N8" s="92"/>
      <c r="O8" s="94"/>
      <c r="P8" s="95"/>
      <c r="Q8" s="92"/>
      <c r="R8" s="92"/>
      <c r="S8" s="94"/>
    </row>
    <row r="9" spans="1:19" ht="15" x14ac:dyDescent="0.25">
      <c r="A9" s="43"/>
      <c r="B9" s="96"/>
      <c r="C9" s="62"/>
      <c r="D9" s="97"/>
      <c r="E9" s="45"/>
      <c r="F9" s="45"/>
      <c r="G9" s="98"/>
      <c r="H9" s="97"/>
      <c r="I9" s="45"/>
      <c r="J9" s="45"/>
      <c r="K9" s="99"/>
      <c r="L9" s="100"/>
      <c r="M9" s="45"/>
      <c r="N9" s="45"/>
      <c r="O9" s="99"/>
      <c r="P9" s="100"/>
      <c r="Q9" s="45"/>
      <c r="R9" s="45"/>
      <c r="S9" s="99"/>
    </row>
    <row r="10" spans="1:19" ht="15" x14ac:dyDescent="0.25">
      <c r="A10" s="60">
        <v>101</v>
      </c>
      <c r="B10" s="96"/>
      <c r="C10" s="42" t="s">
        <v>261</v>
      </c>
      <c r="D10" s="39"/>
      <c r="E10" s="40"/>
      <c r="F10" s="40"/>
      <c r="G10" s="101"/>
      <c r="H10" s="102"/>
      <c r="I10" s="40"/>
      <c r="J10" s="40"/>
      <c r="K10" s="103"/>
      <c r="L10" s="41"/>
      <c r="M10" s="40"/>
      <c r="N10" s="40"/>
      <c r="O10" s="103"/>
      <c r="P10" s="41"/>
      <c r="Q10" s="40"/>
      <c r="R10" s="40"/>
      <c r="S10" s="103"/>
    </row>
    <row r="11" spans="1:19" ht="15" x14ac:dyDescent="0.25">
      <c r="A11" s="60"/>
      <c r="B11" s="96" t="s">
        <v>8</v>
      </c>
      <c r="C11" s="62" t="s">
        <v>81</v>
      </c>
      <c r="D11" s="44">
        <v>4684</v>
      </c>
      <c r="E11" s="45">
        <v>4684</v>
      </c>
      <c r="F11" s="45">
        <v>0</v>
      </c>
      <c r="G11" s="98">
        <v>0</v>
      </c>
      <c r="H11" s="97">
        <v>4684</v>
      </c>
      <c r="I11" s="45">
        <v>4684</v>
      </c>
      <c r="J11" s="45">
        <v>0</v>
      </c>
      <c r="K11" s="99">
        <v>0</v>
      </c>
      <c r="L11" s="46"/>
      <c r="M11" s="45"/>
      <c r="N11" s="45"/>
      <c r="O11" s="99"/>
      <c r="P11" s="46">
        <f>H11+L11</f>
        <v>4684</v>
      </c>
      <c r="Q11" s="45">
        <f t="shared" ref="Q11:S11" si="0">I11+M11</f>
        <v>4684</v>
      </c>
      <c r="R11" s="45">
        <f t="shared" si="0"/>
        <v>0</v>
      </c>
      <c r="S11" s="99">
        <f t="shared" si="0"/>
        <v>0</v>
      </c>
    </row>
    <row r="12" spans="1:19" ht="15" x14ac:dyDescent="0.25">
      <c r="A12" s="60"/>
      <c r="B12" s="96"/>
      <c r="C12" s="61"/>
      <c r="D12" s="44"/>
      <c r="E12" s="45"/>
      <c r="F12" s="45"/>
      <c r="G12" s="98"/>
      <c r="H12" s="97"/>
      <c r="I12" s="45"/>
      <c r="J12" s="45"/>
      <c r="K12" s="99"/>
      <c r="L12" s="46"/>
      <c r="M12" s="45"/>
      <c r="N12" s="45"/>
      <c r="O12" s="99"/>
      <c r="P12" s="46"/>
      <c r="Q12" s="45"/>
      <c r="R12" s="45"/>
      <c r="S12" s="99"/>
    </row>
    <row r="13" spans="1:19" ht="15" x14ac:dyDescent="0.25">
      <c r="A13" s="43"/>
      <c r="B13" s="96"/>
      <c r="C13" s="104" t="s">
        <v>10</v>
      </c>
      <c r="D13" s="39">
        <f>D11</f>
        <v>4684</v>
      </c>
      <c r="E13" s="40">
        <f t="shared" ref="E13:G13" si="1">E11</f>
        <v>4684</v>
      </c>
      <c r="F13" s="40">
        <f t="shared" si="1"/>
        <v>0</v>
      </c>
      <c r="G13" s="101">
        <f t="shared" si="1"/>
        <v>0</v>
      </c>
      <c r="H13" s="102">
        <v>4684</v>
      </c>
      <c r="I13" s="40">
        <v>4684</v>
      </c>
      <c r="J13" s="40">
        <v>0</v>
      </c>
      <c r="K13" s="103">
        <v>0</v>
      </c>
      <c r="L13" s="41">
        <f>L11</f>
        <v>0</v>
      </c>
      <c r="M13" s="40">
        <f t="shared" ref="M13:O13" si="2">M11</f>
        <v>0</v>
      </c>
      <c r="N13" s="40">
        <f t="shared" si="2"/>
        <v>0</v>
      </c>
      <c r="O13" s="103">
        <f t="shared" si="2"/>
        <v>0</v>
      </c>
      <c r="P13" s="41">
        <f t="shared" ref="P13:P78" si="3">H13+L13</f>
        <v>4684</v>
      </c>
      <c r="Q13" s="40">
        <f t="shared" ref="Q13:Q78" si="4">I13+M13</f>
        <v>4684</v>
      </c>
      <c r="R13" s="40">
        <f t="shared" ref="R13:R78" si="5">J13+N13</f>
        <v>0</v>
      </c>
      <c r="S13" s="103">
        <f t="shared" ref="S13:S78" si="6">K13+O13</f>
        <v>0</v>
      </c>
    </row>
    <row r="14" spans="1:19" ht="15" x14ac:dyDescent="0.25">
      <c r="A14" s="43"/>
      <c r="B14" s="96"/>
      <c r="C14" s="104"/>
      <c r="D14" s="39"/>
      <c r="E14" s="40"/>
      <c r="F14" s="40"/>
      <c r="G14" s="101"/>
      <c r="H14" s="102"/>
      <c r="I14" s="40"/>
      <c r="J14" s="40"/>
      <c r="K14" s="103"/>
      <c r="L14" s="41"/>
      <c r="M14" s="40"/>
      <c r="N14" s="40"/>
      <c r="O14" s="103"/>
      <c r="P14" s="41"/>
      <c r="Q14" s="40"/>
      <c r="R14" s="40"/>
      <c r="S14" s="103"/>
    </row>
    <row r="15" spans="1:19" ht="15" x14ac:dyDescent="0.25">
      <c r="A15" s="43"/>
      <c r="B15" s="105"/>
      <c r="C15" s="62" t="s">
        <v>3</v>
      </c>
      <c r="D15" s="44"/>
      <c r="E15" s="45"/>
      <c r="F15" s="45"/>
      <c r="G15" s="98"/>
      <c r="H15" s="97">
        <v>0</v>
      </c>
      <c r="I15" s="45">
        <v>0</v>
      </c>
      <c r="J15" s="45">
        <v>0</v>
      </c>
      <c r="K15" s="99">
        <v>0</v>
      </c>
      <c r="L15" s="46"/>
      <c r="M15" s="45"/>
      <c r="N15" s="45"/>
      <c r="O15" s="99"/>
      <c r="P15" s="46">
        <f t="shared" si="3"/>
        <v>0</v>
      </c>
      <c r="Q15" s="45">
        <f t="shared" si="4"/>
        <v>0</v>
      </c>
      <c r="R15" s="45">
        <f t="shared" si="5"/>
        <v>0</v>
      </c>
      <c r="S15" s="99">
        <f t="shared" si="6"/>
        <v>0</v>
      </c>
    </row>
    <row r="16" spans="1:19" ht="15" x14ac:dyDescent="0.25">
      <c r="A16" s="60">
        <v>102</v>
      </c>
      <c r="B16" s="96"/>
      <c r="C16" s="38" t="s">
        <v>149</v>
      </c>
      <c r="D16" s="39"/>
      <c r="E16" s="40"/>
      <c r="F16" s="40"/>
      <c r="G16" s="101"/>
      <c r="H16" s="102"/>
      <c r="I16" s="40"/>
      <c r="J16" s="40"/>
      <c r="K16" s="103"/>
      <c r="L16" s="41"/>
      <c r="M16" s="40"/>
      <c r="N16" s="40"/>
      <c r="O16" s="103"/>
      <c r="P16" s="46"/>
      <c r="Q16" s="45"/>
      <c r="R16" s="45"/>
      <c r="S16" s="99"/>
    </row>
    <row r="17" spans="1:19" ht="15" x14ac:dyDescent="0.25">
      <c r="A17" s="43"/>
      <c r="B17" s="96" t="s">
        <v>8</v>
      </c>
      <c r="C17" s="62" t="s">
        <v>81</v>
      </c>
      <c r="D17" s="44">
        <v>20000</v>
      </c>
      <c r="E17" s="45">
        <v>20000</v>
      </c>
      <c r="F17" s="45">
        <v>0</v>
      </c>
      <c r="G17" s="98">
        <v>0</v>
      </c>
      <c r="H17" s="97">
        <v>20000</v>
      </c>
      <c r="I17" s="45">
        <v>20000</v>
      </c>
      <c r="J17" s="45">
        <v>0</v>
      </c>
      <c r="K17" s="99">
        <v>0</v>
      </c>
      <c r="L17" s="46"/>
      <c r="M17" s="45"/>
      <c r="N17" s="45"/>
      <c r="O17" s="99"/>
      <c r="P17" s="46">
        <f t="shared" si="3"/>
        <v>20000</v>
      </c>
      <c r="Q17" s="45">
        <f t="shared" si="4"/>
        <v>20000</v>
      </c>
      <c r="R17" s="45">
        <f t="shared" si="5"/>
        <v>0</v>
      </c>
      <c r="S17" s="99">
        <f t="shared" si="6"/>
        <v>0</v>
      </c>
    </row>
    <row r="18" spans="1:19" ht="15" x14ac:dyDescent="0.25">
      <c r="A18" s="43"/>
      <c r="B18" s="96"/>
      <c r="C18" s="61"/>
      <c r="D18" s="44"/>
      <c r="E18" s="45"/>
      <c r="F18" s="45"/>
      <c r="G18" s="98"/>
      <c r="H18" s="97"/>
      <c r="I18" s="45"/>
      <c r="J18" s="45"/>
      <c r="K18" s="99"/>
      <c r="L18" s="46"/>
      <c r="M18" s="45"/>
      <c r="N18" s="45"/>
      <c r="O18" s="99"/>
      <c r="P18" s="46"/>
      <c r="Q18" s="45"/>
      <c r="R18" s="45"/>
      <c r="S18" s="99"/>
    </row>
    <row r="19" spans="1:19" ht="15" x14ac:dyDescent="0.25">
      <c r="A19" s="43"/>
      <c r="B19" s="96"/>
      <c r="C19" s="104" t="s">
        <v>28</v>
      </c>
      <c r="D19" s="39">
        <f>D17</f>
        <v>20000</v>
      </c>
      <c r="E19" s="40">
        <f t="shared" ref="E19:G19" si="7">E17</f>
        <v>20000</v>
      </c>
      <c r="F19" s="40">
        <f t="shared" si="7"/>
        <v>0</v>
      </c>
      <c r="G19" s="101">
        <f t="shared" si="7"/>
        <v>0</v>
      </c>
      <c r="H19" s="102">
        <v>20000</v>
      </c>
      <c r="I19" s="40">
        <v>20000</v>
      </c>
      <c r="J19" s="40">
        <v>0</v>
      </c>
      <c r="K19" s="103">
        <v>0</v>
      </c>
      <c r="L19" s="41">
        <f>L17</f>
        <v>0</v>
      </c>
      <c r="M19" s="40">
        <f t="shared" ref="M19:O19" si="8">M17</f>
        <v>0</v>
      </c>
      <c r="N19" s="40">
        <f t="shared" si="8"/>
        <v>0</v>
      </c>
      <c r="O19" s="103">
        <f t="shared" si="8"/>
        <v>0</v>
      </c>
      <c r="P19" s="41">
        <f t="shared" si="3"/>
        <v>20000</v>
      </c>
      <c r="Q19" s="40">
        <f t="shared" si="4"/>
        <v>20000</v>
      </c>
      <c r="R19" s="40">
        <f t="shared" si="5"/>
        <v>0</v>
      </c>
      <c r="S19" s="103">
        <f t="shared" si="6"/>
        <v>0</v>
      </c>
    </row>
    <row r="20" spans="1:19" ht="15" x14ac:dyDescent="0.25">
      <c r="A20" s="43"/>
      <c r="B20" s="96"/>
      <c r="C20" s="62"/>
      <c r="D20" s="44"/>
      <c r="E20" s="45"/>
      <c r="F20" s="45"/>
      <c r="G20" s="98"/>
      <c r="H20" s="97"/>
      <c r="I20" s="45"/>
      <c r="J20" s="45"/>
      <c r="K20" s="99"/>
      <c r="L20" s="46"/>
      <c r="M20" s="45"/>
      <c r="N20" s="45"/>
      <c r="O20" s="99"/>
      <c r="P20" s="46"/>
      <c r="Q20" s="45"/>
      <c r="R20" s="45"/>
      <c r="S20" s="99"/>
    </row>
    <row r="21" spans="1:19" ht="15" x14ac:dyDescent="0.25">
      <c r="A21" s="106">
        <v>103</v>
      </c>
      <c r="B21" s="47"/>
      <c r="C21" s="104" t="s">
        <v>41</v>
      </c>
      <c r="D21" s="39"/>
      <c r="E21" s="40"/>
      <c r="F21" s="40"/>
      <c r="G21" s="101"/>
      <c r="H21" s="102"/>
      <c r="I21" s="40"/>
      <c r="J21" s="40"/>
      <c r="K21" s="103"/>
      <c r="L21" s="41"/>
      <c r="M21" s="40"/>
      <c r="N21" s="40"/>
      <c r="O21" s="103"/>
      <c r="P21" s="46"/>
      <c r="Q21" s="45"/>
      <c r="R21" s="45"/>
      <c r="S21" s="99"/>
    </row>
    <row r="22" spans="1:19" ht="15" x14ac:dyDescent="0.25">
      <c r="A22" s="60"/>
      <c r="B22" s="96" t="s">
        <v>8</v>
      </c>
      <c r="C22" s="62" t="s">
        <v>81</v>
      </c>
      <c r="D22" s="44"/>
      <c r="E22" s="45"/>
      <c r="F22" s="45"/>
      <c r="G22" s="98"/>
      <c r="H22" s="97"/>
      <c r="I22" s="45"/>
      <c r="J22" s="45"/>
      <c r="K22" s="99"/>
      <c r="L22" s="46"/>
      <c r="M22" s="45"/>
      <c r="N22" s="45"/>
      <c r="O22" s="99"/>
      <c r="P22" s="46"/>
      <c r="Q22" s="45"/>
      <c r="R22" s="45"/>
      <c r="S22" s="99"/>
    </row>
    <row r="23" spans="1:19" ht="15" x14ac:dyDescent="0.25">
      <c r="A23" s="60"/>
      <c r="B23" s="96"/>
      <c r="C23" s="62" t="s">
        <v>82</v>
      </c>
      <c r="D23" s="44">
        <v>7000</v>
      </c>
      <c r="E23" s="45">
        <v>7000</v>
      </c>
      <c r="F23" s="45">
        <v>0</v>
      </c>
      <c r="G23" s="98">
        <v>0</v>
      </c>
      <c r="H23" s="97">
        <v>7000</v>
      </c>
      <c r="I23" s="45">
        <v>7000</v>
      </c>
      <c r="J23" s="45">
        <v>0</v>
      </c>
      <c r="K23" s="99">
        <v>0</v>
      </c>
      <c r="L23" s="46"/>
      <c r="M23" s="45"/>
      <c r="N23" s="45"/>
      <c r="O23" s="99"/>
      <c r="P23" s="46">
        <f t="shared" si="3"/>
        <v>7000</v>
      </c>
      <c r="Q23" s="45">
        <f t="shared" si="4"/>
        <v>7000</v>
      </c>
      <c r="R23" s="45">
        <f t="shared" si="5"/>
        <v>0</v>
      </c>
      <c r="S23" s="99">
        <f t="shared" si="6"/>
        <v>0</v>
      </c>
    </row>
    <row r="24" spans="1:19" ht="15" x14ac:dyDescent="0.25">
      <c r="A24" s="60"/>
      <c r="B24" s="96"/>
      <c r="C24" s="62" t="s">
        <v>83</v>
      </c>
      <c r="D24" s="44">
        <v>0</v>
      </c>
      <c r="E24" s="45">
        <v>0</v>
      </c>
      <c r="F24" s="45">
        <v>0</v>
      </c>
      <c r="G24" s="98">
        <v>0</v>
      </c>
      <c r="H24" s="97">
        <v>0</v>
      </c>
      <c r="I24" s="45">
        <v>0</v>
      </c>
      <c r="J24" s="45">
        <v>0</v>
      </c>
      <c r="K24" s="99">
        <v>0</v>
      </c>
      <c r="L24" s="46"/>
      <c r="M24" s="45"/>
      <c r="N24" s="45"/>
      <c r="O24" s="99"/>
      <c r="P24" s="46">
        <f t="shared" si="3"/>
        <v>0</v>
      </c>
      <c r="Q24" s="45">
        <f t="shared" si="4"/>
        <v>0</v>
      </c>
      <c r="R24" s="45">
        <f t="shared" si="5"/>
        <v>0</v>
      </c>
      <c r="S24" s="99">
        <f t="shared" si="6"/>
        <v>0</v>
      </c>
    </row>
    <row r="25" spans="1:19" ht="15" x14ac:dyDescent="0.25">
      <c r="A25" s="107"/>
      <c r="B25" s="108"/>
      <c r="C25" s="109" t="s">
        <v>24</v>
      </c>
      <c r="D25" s="48">
        <f t="shared" ref="D25:G25" si="9">SUM(D23:D24)</f>
        <v>7000</v>
      </c>
      <c r="E25" s="49">
        <f t="shared" si="9"/>
        <v>7000</v>
      </c>
      <c r="F25" s="49">
        <f t="shared" si="9"/>
        <v>0</v>
      </c>
      <c r="G25" s="110">
        <f t="shared" si="9"/>
        <v>0</v>
      </c>
      <c r="H25" s="111">
        <v>7000</v>
      </c>
      <c r="I25" s="49">
        <v>7000</v>
      </c>
      <c r="J25" s="49">
        <v>0</v>
      </c>
      <c r="K25" s="112">
        <v>0</v>
      </c>
      <c r="L25" s="50">
        <f t="shared" ref="L25:O25" si="10">SUM(L23:L24)</f>
        <v>0</v>
      </c>
      <c r="M25" s="49">
        <f t="shared" si="10"/>
        <v>0</v>
      </c>
      <c r="N25" s="49">
        <f t="shared" si="10"/>
        <v>0</v>
      </c>
      <c r="O25" s="112">
        <f t="shared" si="10"/>
        <v>0</v>
      </c>
      <c r="P25" s="50">
        <f t="shared" si="3"/>
        <v>7000</v>
      </c>
      <c r="Q25" s="49">
        <f t="shared" si="4"/>
        <v>7000</v>
      </c>
      <c r="R25" s="49">
        <f t="shared" si="5"/>
        <v>0</v>
      </c>
      <c r="S25" s="112">
        <f t="shared" si="6"/>
        <v>0</v>
      </c>
    </row>
    <row r="26" spans="1:19" ht="15" x14ac:dyDescent="0.25">
      <c r="A26" s="107"/>
      <c r="B26" s="96"/>
      <c r="C26" s="61"/>
      <c r="D26" s="48"/>
      <c r="E26" s="49"/>
      <c r="F26" s="49"/>
      <c r="G26" s="110"/>
      <c r="H26" s="111"/>
      <c r="I26" s="49"/>
      <c r="J26" s="49"/>
      <c r="K26" s="112"/>
      <c r="L26" s="50"/>
      <c r="M26" s="49"/>
      <c r="N26" s="49"/>
      <c r="O26" s="112"/>
      <c r="P26" s="50"/>
      <c r="Q26" s="49"/>
      <c r="R26" s="49"/>
      <c r="S26" s="112"/>
    </row>
    <row r="27" spans="1:19" ht="15" x14ac:dyDescent="0.25">
      <c r="A27" s="60"/>
      <c r="B27" s="96"/>
      <c r="C27" s="104" t="s">
        <v>207</v>
      </c>
      <c r="D27" s="39">
        <f t="shared" ref="D27:O27" si="11">D25</f>
        <v>7000</v>
      </c>
      <c r="E27" s="40">
        <f t="shared" si="11"/>
        <v>7000</v>
      </c>
      <c r="F27" s="40">
        <f t="shared" si="11"/>
        <v>0</v>
      </c>
      <c r="G27" s="101">
        <f t="shared" si="11"/>
        <v>0</v>
      </c>
      <c r="H27" s="102">
        <v>7000</v>
      </c>
      <c r="I27" s="40">
        <v>7000</v>
      </c>
      <c r="J27" s="40">
        <v>0</v>
      </c>
      <c r="K27" s="103">
        <v>0</v>
      </c>
      <c r="L27" s="41">
        <f t="shared" si="11"/>
        <v>0</v>
      </c>
      <c r="M27" s="40">
        <f t="shared" si="11"/>
        <v>0</v>
      </c>
      <c r="N27" s="40">
        <f t="shared" si="11"/>
        <v>0</v>
      </c>
      <c r="O27" s="103">
        <f t="shared" si="11"/>
        <v>0</v>
      </c>
      <c r="P27" s="41">
        <f t="shared" si="3"/>
        <v>7000</v>
      </c>
      <c r="Q27" s="40">
        <f t="shared" si="4"/>
        <v>7000</v>
      </c>
      <c r="R27" s="40">
        <f t="shared" si="5"/>
        <v>0</v>
      </c>
      <c r="S27" s="103">
        <f t="shared" si="6"/>
        <v>0</v>
      </c>
    </row>
    <row r="28" spans="1:19" ht="15" x14ac:dyDescent="0.25">
      <c r="A28" s="60"/>
      <c r="B28" s="96"/>
      <c r="C28" s="104"/>
      <c r="D28" s="39"/>
      <c r="E28" s="40"/>
      <c r="F28" s="40"/>
      <c r="G28" s="101"/>
      <c r="H28" s="102"/>
      <c r="I28" s="40"/>
      <c r="J28" s="40"/>
      <c r="K28" s="103"/>
      <c r="L28" s="41"/>
      <c r="M28" s="40"/>
      <c r="N28" s="40"/>
      <c r="O28" s="103"/>
      <c r="P28" s="46"/>
      <c r="Q28" s="45"/>
      <c r="R28" s="45"/>
      <c r="S28" s="99"/>
    </row>
    <row r="29" spans="1:19" ht="15" x14ac:dyDescent="0.25">
      <c r="A29" s="60"/>
      <c r="B29" s="96"/>
      <c r="C29" s="104" t="s">
        <v>208</v>
      </c>
      <c r="D29" s="39">
        <f t="shared" ref="D29:O29" si="12">D13+D19+D27</f>
        <v>31684</v>
      </c>
      <c r="E29" s="40">
        <f t="shared" si="12"/>
        <v>31684</v>
      </c>
      <c r="F29" s="40">
        <f t="shared" si="12"/>
        <v>0</v>
      </c>
      <c r="G29" s="101">
        <f t="shared" si="12"/>
        <v>0</v>
      </c>
      <c r="H29" s="102">
        <v>31684</v>
      </c>
      <c r="I29" s="40">
        <v>31684</v>
      </c>
      <c r="J29" s="40">
        <v>0</v>
      </c>
      <c r="K29" s="103">
        <v>0</v>
      </c>
      <c r="L29" s="41">
        <f t="shared" si="12"/>
        <v>0</v>
      </c>
      <c r="M29" s="40">
        <f t="shared" si="12"/>
        <v>0</v>
      </c>
      <c r="N29" s="40">
        <f t="shared" si="12"/>
        <v>0</v>
      </c>
      <c r="O29" s="103">
        <f t="shared" si="12"/>
        <v>0</v>
      </c>
      <c r="P29" s="41">
        <f t="shared" si="3"/>
        <v>31684</v>
      </c>
      <c r="Q29" s="40">
        <f t="shared" si="4"/>
        <v>31684</v>
      </c>
      <c r="R29" s="40">
        <f t="shared" si="5"/>
        <v>0</v>
      </c>
      <c r="S29" s="103">
        <f t="shared" si="6"/>
        <v>0</v>
      </c>
    </row>
    <row r="30" spans="1:19" ht="15" x14ac:dyDescent="0.25">
      <c r="A30" s="60"/>
      <c r="B30" s="96"/>
      <c r="C30" s="104"/>
      <c r="D30" s="39"/>
      <c r="E30" s="40"/>
      <c r="F30" s="40"/>
      <c r="G30" s="101"/>
      <c r="H30" s="102"/>
      <c r="I30" s="40"/>
      <c r="J30" s="40"/>
      <c r="K30" s="103"/>
      <c r="L30" s="41"/>
      <c r="M30" s="40"/>
      <c r="N30" s="40"/>
      <c r="O30" s="103"/>
      <c r="P30" s="46"/>
      <c r="Q30" s="45"/>
      <c r="R30" s="45"/>
      <c r="S30" s="99"/>
    </row>
    <row r="31" spans="1:19" ht="15" x14ac:dyDescent="0.25">
      <c r="A31" s="43"/>
      <c r="B31" s="96"/>
      <c r="C31" s="62"/>
      <c r="D31" s="44"/>
      <c r="E31" s="45"/>
      <c r="F31" s="45"/>
      <c r="G31" s="98"/>
      <c r="H31" s="97"/>
      <c r="I31" s="45"/>
      <c r="J31" s="45"/>
      <c r="K31" s="99"/>
      <c r="L31" s="46"/>
      <c r="M31" s="45"/>
      <c r="N31" s="45"/>
      <c r="O31" s="99"/>
      <c r="P31" s="46"/>
      <c r="Q31" s="45"/>
      <c r="R31" s="45"/>
      <c r="S31" s="99"/>
    </row>
    <row r="32" spans="1:19" ht="15" x14ac:dyDescent="0.25">
      <c r="A32" s="60">
        <v>104</v>
      </c>
      <c r="B32" s="105"/>
      <c r="C32" s="42" t="s">
        <v>29</v>
      </c>
      <c r="D32" s="113"/>
      <c r="E32" s="114"/>
      <c r="F32" s="114"/>
      <c r="G32" s="115"/>
      <c r="H32" s="116"/>
      <c r="I32" s="114"/>
      <c r="J32" s="114"/>
      <c r="K32" s="117"/>
      <c r="L32" s="118"/>
      <c r="M32" s="114"/>
      <c r="N32" s="114"/>
      <c r="O32" s="117"/>
      <c r="P32" s="55"/>
      <c r="Q32" s="54"/>
      <c r="R32" s="54"/>
      <c r="S32" s="119"/>
    </row>
    <row r="33" spans="1:19" ht="15" x14ac:dyDescent="0.25">
      <c r="A33" s="43"/>
      <c r="B33" s="96" t="s">
        <v>8</v>
      </c>
      <c r="C33" s="62" t="s">
        <v>81</v>
      </c>
      <c r="D33" s="53"/>
      <c r="E33" s="54"/>
      <c r="F33" s="54"/>
      <c r="G33" s="120"/>
      <c r="H33" s="121"/>
      <c r="I33" s="54"/>
      <c r="J33" s="54"/>
      <c r="K33" s="119"/>
      <c r="L33" s="55"/>
      <c r="M33" s="54"/>
      <c r="N33" s="54"/>
      <c r="O33" s="119"/>
      <c r="P33" s="55"/>
      <c r="Q33" s="54"/>
      <c r="R33" s="54"/>
      <c r="S33" s="119"/>
    </row>
    <row r="34" spans="1:19" ht="30" x14ac:dyDescent="0.25">
      <c r="A34" s="43"/>
      <c r="B34" s="96"/>
      <c r="C34" s="61" t="s">
        <v>258</v>
      </c>
      <c r="D34" s="53">
        <v>10000</v>
      </c>
      <c r="E34" s="54">
        <v>10000</v>
      </c>
      <c r="F34" s="54">
        <v>0</v>
      </c>
      <c r="G34" s="120">
        <v>0</v>
      </c>
      <c r="H34" s="121">
        <v>10000</v>
      </c>
      <c r="I34" s="54">
        <v>10000</v>
      </c>
      <c r="J34" s="54">
        <v>0</v>
      </c>
      <c r="K34" s="119">
        <v>0</v>
      </c>
      <c r="L34" s="55"/>
      <c r="M34" s="54"/>
      <c r="N34" s="54"/>
      <c r="O34" s="119"/>
      <c r="P34" s="55">
        <f t="shared" si="3"/>
        <v>10000</v>
      </c>
      <c r="Q34" s="54">
        <f t="shared" si="4"/>
        <v>10000</v>
      </c>
      <c r="R34" s="54">
        <f t="shared" si="5"/>
        <v>0</v>
      </c>
      <c r="S34" s="119">
        <f t="shared" si="6"/>
        <v>0</v>
      </c>
    </row>
    <row r="35" spans="1:19" ht="15" x14ac:dyDescent="0.25">
      <c r="A35" s="122"/>
      <c r="B35" s="123"/>
      <c r="C35" s="61" t="s">
        <v>259</v>
      </c>
      <c r="D35" s="53">
        <v>6000</v>
      </c>
      <c r="E35" s="54">
        <v>6000</v>
      </c>
      <c r="F35" s="54">
        <v>0</v>
      </c>
      <c r="G35" s="120">
        <v>0</v>
      </c>
      <c r="H35" s="121">
        <v>6000</v>
      </c>
      <c r="I35" s="54">
        <v>6000</v>
      </c>
      <c r="J35" s="54">
        <v>0</v>
      </c>
      <c r="K35" s="119">
        <v>0</v>
      </c>
      <c r="L35" s="55">
        <v>10600</v>
      </c>
      <c r="M35" s="54">
        <v>10600</v>
      </c>
      <c r="N35" s="54">
        <v>0</v>
      </c>
      <c r="O35" s="119">
        <v>0</v>
      </c>
      <c r="P35" s="55">
        <f t="shared" si="3"/>
        <v>16600</v>
      </c>
      <c r="Q35" s="54">
        <f t="shared" si="4"/>
        <v>16600</v>
      </c>
      <c r="R35" s="54">
        <f t="shared" si="5"/>
        <v>0</v>
      </c>
      <c r="S35" s="119">
        <f t="shared" si="6"/>
        <v>0</v>
      </c>
    </row>
    <row r="36" spans="1:19" ht="15" x14ac:dyDescent="0.25">
      <c r="A36" s="43"/>
      <c r="B36" s="108"/>
      <c r="C36" s="61" t="s">
        <v>159</v>
      </c>
      <c r="D36" s="53">
        <v>65000</v>
      </c>
      <c r="E36" s="54">
        <v>65000</v>
      </c>
      <c r="F36" s="54">
        <v>0</v>
      </c>
      <c r="G36" s="120">
        <v>0</v>
      </c>
      <c r="H36" s="121">
        <v>65000</v>
      </c>
      <c r="I36" s="54">
        <v>65000</v>
      </c>
      <c r="J36" s="54">
        <v>0</v>
      </c>
      <c r="K36" s="119">
        <v>0</v>
      </c>
      <c r="L36" s="55"/>
      <c r="M36" s="54"/>
      <c r="N36" s="54"/>
      <c r="O36" s="119"/>
      <c r="P36" s="55">
        <f t="shared" si="3"/>
        <v>65000</v>
      </c>
      <c r="Q36" s="54">
        <f t="shared" si="4"/>
        <v>65000</v>
      </c>
      <c r="R36" s="54">
        <f t="shared" si="5"/>
        <v>0</v>
      </c>
      <c r="S36" s="119">
        <f t="shared" si="6"/>
        <v>0</v>
      </c>
    </row>
    <row r="37" spans="1:19" ht="15" x14ac:dyDescent="0.25">
      <c r="A37" s="43"/>
      <c r="B37" s="108"/>
      <c r="C37" s="124" t="s">
        <v>160</v>
      </c>
      <c r="D37" s="53">
        <v>5800</v>
      </c>
      <c r="E37" s="54">
        <v>5800</v>
      </c>
      <c r="F37" s="54">
        <v>0</v>
      </c>
      <c r="G37" s="120">
        <v>0</v>
      </c>
      <c r="H37" s="121">
        <v>5800</v>
      </c>
      <c r="I37" s="54">
        <v>5800</v>
      </c>
      <c r="J37" s="54">
        <v>0</v>
      </c>
      <c r="K37" s="119">
        <v>0</v>
      </c>
      <c r="L37" s="55"/>
      <c r="M37" s="54"/>
      <c r="N37" s="54"/>
      <c r="O37" s="119"/>
      <c r="P37" s="55">
        <f t="shared" si="3"/>
        <v>5800</v>
      </c>
      <c r="Q37" s="54">
        <f t="shared" si="4"/>
        <v>5800</v>
      </c>
      <c r="R37" s="54">
        <f t="shared" si="5"/>
        <v>0</v>
      </c>
      <c r="S37" s="119">
        <f t="shared" si="6"/>
        <v>0</v>
      </c>
    </row>
    <row r="38" spans="1:19" ht="15" x14ac:dyDescent="0.25">
      <c r="A38" s="43"/>
      <c r="B38" s="108"/>
      <c r="C38" s="125" t="s">
        <v>161</v>
      </c>
      <c r="D38" s="53">
        <v>4500</v>
      </c>
      <c r="E38" s="54">
        <v>4500</v>
      </c>
      <c r="F38" s="54">
        <v>0</v>
      </c>
      <c r="G38" s="120">
        <v>0</v>
      </c>
      <c r="H38" s="121">
        <v>4500</v>
      </c>
      <c r="I38" s="54">
        <v>4500</v>
      </c>
      <c r="J38" s="54">
        <v>0</v>
      </c>
      <c r="K38" s="119">
        <v>0</v>
      </c>
      <c r="L38" s="55"/>
      <c r="M38" s="54"/>
      <c r="N38" s="54"/>
      <c r="O38" s="119"/>
      <c r="P38" s="55">
        <f t="shared" si="3"/>
        <v>4500</v>
      </c>
      <c r="Q38" s="54">
        <f t="shared" si="4"/>
        <v>4500</v>
      </c>
      <c r="R38" s="54">
        <f t="shared" si="5"/>
        <v>0</v>
      </c>
      <c r="S38" s="119">
        <f t="shared" si="6"/>
        <v>0</v>
      </c>
    </row>
    <row r="39" spans="1:19" ht="15" x14ac:dyDescent="0.25">
      <c r="A39" s="43"/>
      <c r="B39" s="108"/>
      <c r="C39" s="125" t="s">
        <v>162</v>
      </c>
      <c r="D39" s="53">
        <v>29592</v>
      </c>
      <c r="E39" s="54">
        <v>29592</v>
      </c>
      <c r="F39" s="54">
        <v>0</v>
      </c>
      <c r="G39" s="120">
        <v>0</v>
      </c>
      <c r="H39" s="121">
        <v>29592</v>
      </c>
      <c r="I39" s="54">
        <v>29592</v>
      </c>
      <c r="J39" s="54">
        <v>0</v>
      </c>
      <c r="K39" s="119">
        <v>0</v>
      </c>
      <c r="L39" s="55"/>
      <c r="M39" s="54"/>
      <c r="N39" s="54"/>
      <c r="O39" s="119"/>
      <c r="P39" s="55">
        <f t="shared" si="3"/>
        <v>29592</v>
      </c>
      <c r="Q39" s="54">
        <f t="shared" si="4"/>
        <v>29592</v>
      </c>
      <c r="R39" s="54">
        <f t="shared" si="5"/>
        <v>0</v>
      </c>
      <c r="S39" s="119">
        <f t="shared" si="6"/>
        <v>0</v>
      </c>
    </row>
    <row r="40" spans="1:19" ht="15" x14ac:dyDescent="0.25">
      <c r="A40" s="43"/>
      <c r="B40" s="108"/>
      <c r="C40" s="125" t="s">
        <v>163</v>
      </c>
      <c r="D40" s="53">
        <v>11000</v>
      </c>
      <c r="E40" s="54">
        <v>0</v>
      </c>
      <c r="F40" s="54">
        <v>11000</v>
      </c>
      <c r="G40" s="120">
        <v>0</v>
      </c>
      <c r="H40" s="121">
        <v>11000</v>
      </c>
      <c r="I40" s="54">
        <v>0</v>
      </c>
      <c r="J40" s="54">
        <v>11000</v>
      </c>
      <c r="K40" s="119">
        <v>0</v>
      </c>
      <c r="L40" s="55"/>
      <c r="M40" s="54"/>
      <c r="N40" s="54"/>
      <c r="O40" s="119"/>
      <c r="P40" s="55">
        <f t="shared" si="3"/>
        <v>11000</v>
      </c>
      <c r="Q40" s="54">
        <f t="shared" si="4"/>
        <v>0</v>
      </c>
      <c r="R40" s="54">
        <f t="shared" si="5"/>
        <v>11000</v>
      </c>
      <c r="S40" s="119">
        <f t="shared" si="6"/>
        <v>0</v>
      </c>
    </row>
    <row r="41" spans="1:19" ht="15" x14ac:dyDescent="0.25">
      <c r="A41" s="122"/>
      <c r="B41" s="123"/>
      <c r="C41" s="61" t="s">
        <v>164</v>
      </c>
      <c r="D41" s="53">
        <v>1200</v>
      </c>
      <c r="E41" s="54">
        <v>0</v>
      </c>
      <c r="F41" s="54">
        <v>1200</v>
      </c>
      <c r="G41" s="120">
        <v>0</v>
      </c>
      <c r="H41" s="121">
        <v>1200</v>
      </c>
      <c r="I41" s="54">
        <v>0</v>
      </c>
      <c r="J41" s="54">
        <v>1200</v>
      </c>
      <c r="K41" s="119">
        <v>0</v>
      </c>
      <c r="L41" s="55"/>
      <c r="M41" s="54"/>
      <c r="N41" s="54"/>
      <c r="O41" s="119"/>
      <c r="P41" s="55">
        <f t="shared" si="3"/>
        <v>1200</v>
      </c>
      <c r="Q41" s="54">
        <f t="shared" si="4"/>
        <v>0</v>
      </c>
      <c r="R41" s="54">
        <f t="shared" si="5"/>
        <v>1200</v>
      </c>
      <c r="S41" s="119">
        <f t="shared" si="6"/>
        <v>0</v>
      </c>
    </row>
    <row r="42" spans="1:19" ht="15" x14ac:dyDescent="0.25">
      <c r="A42" s="122"/>
      <c r="B42" s="123"/>
      <c r="C42" s="61" t="s">
        <v>172</v>
      </c>
      <c r="D42" s="53">
        <v>5000</v>
      </c>
      <c r="E42" s="54">
        <v>0</v>
      </c>
      <c r="F42" s="54">
        <v>5000</v>
      </c>
      <c r="G42" s="120">
        <v>0</v>
      </c>
      <c r="H42" s="121">
        <v>5000</v>
      </c>
      <c r="I42" s="54">
        <v>0</v>
      </c>
      <c r="J42" s="54">
        <v>5000</v>
      </c>
      <c r="K42" s="119">
        <v>0</v>
      </c>
      <c r="L42" s="55"/>
      <c r="M42" s="54"/>
      <c r="N42" s="54"/>
      <c r="O42" s="119"/>
      <c r="P42" s="55">
        <f t="shared" si="3"/>
        <v>5000</v>
      </c>
      <c r="Q42" s="54">
        <f t="shared" si="4"/>
        <v>0</v>
      </c>
      <c r="R42" s="54">
        <f t="shared" si="5"/>
        <v>5000</v>
      </c>
      <c r="S42" s="119">
        <f t="shared" si="6"/>
        <v>0</v>
      </c>
    </row>
    <row r="43" spans="1:19" ht="15" x14ac:dyDescent="0.25">
      <c r="A43" s="122"/>
      <c r="B43" s="123"/>
      <c r="C43" s="61" t="s">
        <v>260</v>
      </c>
      <c r="D43" s="53">
        <v>45792</v>
      </c>
      <c r="E43" s="54">
        <v>45792</v>
      </c>
      <c r="F43" s="54">
        <v>0</v>
      </c>
      <c r="G43" s="120">
        <v>0</v>
      </c>
      <c r="H43" s="121">
        <v>59482</v>
      </c>
      <c r="I43" s="54">
        <v>59482</v>
      </c>
      <c r="J43" s="54">
        <v>0</v>
      </c>
      <c r="K43" s="119">
        <v>0</v>
      </c>
      <c r="L43" s="55"/>
      <c r="M43" s="54"/>
      <c r="N43" s="54"/>
      <c r="O43" s="119"/>
      <c r="P43" s="55">
        <f t="shared" si="3"/>
        <v>59482</v>
      </c>
      <c r="Q43" s="54">
        <f t="shared" si="4"/>
        <v>59482</v>
      </c>
      <c r="R43" s="54">
        <f t="shared" si="5"/>
        <v>0</v>
      </c>
      <c r="S43" s="119">
        <f t="shared" si="6"/>
        <v>0</v>
      </c>
    </row>
    <row r="44" spans="1:19" ht="15" x14ac:dyDescent="0.25">
      <c r="A44" s="122"/>
      <c r="B44" s="123"/>
      <c r="C44" s="61" t="s">
        <v>333</v>
      </c>
      <c r="D44" s="53"/>
      <c r="E44" s="54"/>
      <c r="F44" s="54"/>
      <c r="G44" s="120"/>
      <c r="H44" s="121">
        <v>25616</v>
      </c>
      <c r="I44" s="54">
        <v>25616</v>
      </c>
      <c r="J44" s="54">
        <v>0</v>
      </c>
      <c r="K44" s="119">
        <v>0</v>
      </c>
      <c r="L44" s="55">
        <v>4765</v>
      </c>
      <c r="M44" s="54">
        <v>4765</v>
      </c>
      <c r="N44" s="54">
        <v>0</v>
      </c>
      <c r="O44" s="119">
        <v>0</v>
      </c>
      <c r="P44" s="55">
        <f t="shared" si="3"/>
        <v>30381</v>
      </c>
      <c r="Q44" s="54">
        <f t="shared" si="4"/>
        <v>30381</v>
      </c>
      <c r="R44" s="54">
        <f t="shared" si="5"/>
        <v>0</v>
      </c>
      <c r="S44" s="119">
        <f t="shared" si="6"/>
        <v>0</v>
      </c>
    </row>
    <row r="45" spans="1:19" ht="15" x14ac:dyDescent="0.25">
      <c r="A45" s="122"/>
      <c r="B45" s="123"/>
      <c r="C45" s="61" t="s">
        <v>361</v>
      </c>
      <c r="D45" s="53"/>
      <c r="E45" s="54"/>
      <c r="F45" s="54"/>
      <c r="G45" s="120"/>
      <c r="H45" s="121"/>
      <c r="I45" s="54"/>
      <c r="J45" s="54"/>
      <c r="K45" s="119"/>
      <c r="L45" s="55">
        <v>1016</v>
      </c>
      <c r="M45" s="54">
        <v>0</v>
      </c>
      <c r="N45" s="54">
        <v>1016</v>
      </c>
      <c r="O45" s="119">
        <v>0</v>
      </c>
      <c r="P45" s="55">
        <f t="shared" ref="P45" si="13">H45+L45</f>
        <v>1016</v>
      </c>
      <c r="Q45" s="54">
        <f t="shared" ref="Q45" si="14">I45+M45</f>
        <v>0</v>
      </c>
      <c r="R45" s="54">
        <f t="shared" ref="R45" si="15">J45+N45</f>
        <v>1016</v>
      </c>
      <c r="S45" s="119">
        <f t="shared" ref="S45" si="16">K45+O45</f>
        <v>0</v>
      </c>
    </row>
    <row r="46" spans="1:19" ht="15" x14ac:dyDescent="0.25">
      <c r="A46" s="43"/>
      <c r="B46" s="108"/>
      <c r="C46" s="125"/>
      <c r="D46" s="53"/>
      <c r="E46" s="54"/>
      <c r="F46" s="54"/>
      <c r="G46" s="120"/>
      <c r="H46" s="121"/>
      <c r="I46" s="54"/>
      <c r="J46" s="54"/>
      <c r="K46" s="119"/>
      <c r="L46" s="55"/>
      <c r="M46" s="54"/>
      <c r="N46" s="54"/>
      <c r="O46" s="119"/>
      <c r="P46" s="55"/>
      <c r="Q46" s="54"/>
      <c r="R46" s="54"/>
      <c r="S46" s="119"/>
    </row>
    <row r="47" spans="1:19" ht="15" x14ac:dyDescent="0.25">
      <c r="A47" s="43"/>
      <c r="B47" s="96"/>
      <c r="C47" s="126" t="s">
        <v>32</v>
      </c>
      <c r="D47" s="127">
        <f t="shared" ref="D47:G47" si="17">SUM(D34:D46)</f>
        <v>183884</v>
      </c>
      <c r="E47" s="128">
        <f t="shared" si="17"/>
        <v>166684</v>
      </c>
      <c r="F47" s="128">
        <f t="shared" si="17"/>
        <v>17200</v>
      </c>
      <c r="G47" s="129">
        <f t="shared" si="17"/>
        <v>0</v>
      </c>
      <c r="H47" s="130">
        <v>223190</v>
      </c>
      <c r="I47" s="128">
        <v>205990</v>
      </c>
      <c r="J47" s="128">
        <v>17200</v>
      </c>
      <c r="K47" s="131">
        <v>0</v>
      </c>
      <c r="L47" s="132">
        <f t="shared" ref="L47:O47" si="18">SUM(L34:L46)</f>
        <v>16381</v>
      </c>
      <c r="M47" s="128">
        <f t="shared" si="18"/>
        <v>15365</v>
      </c>
      <c r="N47" s="128">
        <f t="shared" si="18"/>
        <v>1016</v>
      </c>
      <c r="O47" s="131">
        <f t="shared" si="18"/>
        <v>0</v>
      </c>
      <c r="P47" s="132">
        <f t="shared" si="3"/>
        <v>239571</v>
      </c>
      <c r="Q47" s="128">
        <f t="shared" si="4"/>
        <v>221355</v>
      </c>
      <c r="R47" s="128">
        <f t="shared" si="5"/>
        <v>18216</v>
      </c>
      <c r="S47" s="131">
        <f t="shared" si="6"/>
        <v>0</v>
      </c>
    </row>
    <row r="48" spans="1:19" ht="15" x14ac:dyDescent="0.25">
      <c r="A48" s="43"/>
      <c r="B48" s="96"/>
      <c r="C48" s="61"/>
      <c r="D48" s="53"/>
      <c r="E48" s="54"/>
      <c r="F48" s="54"/>
      <c r="G48" s="120"/>
      <c r="H48" s="121"/>
      <c r="I48" s="54"/>
      <c r="J48" s="54"/>
      <c r="K48" s="119"/>
      <c r="L48" s="55"/>
      <c r="M48" s="54"/>
      <c r="N48" s="54"/>
      <c r="O48" s="119"/>
      <c r="P48" s="55"/>
      <c r="Q48" s="54"/>
      <c r="R48" s="54"/>
      <c r="S48" s="119"/>
    </row>
    <row r="49" spans="1:19" ht="15" x14ac:dyDescent="0.25">
      <c r="A49" s="43"/>
      <c r="B49" s="96" t="s">
        <v>12</v>
      </c>
      <c r="C49" s="61" t="s">
        <v>53</v>
      </c>
      <c r="D49" s="53"/>
      <c r="E49" s="54"/>
      <c r="F49" s="54"/>
      <c r="G49" s="120"/>
      <c r="H49" s="121"/>
      <c r="I49" s="54"/>
      <c r="J49" s="54"/>
      <c r="K49" s="119"/>
      <c r="L49" s="55"/>
      <c r="M49" s="54"/>
      <c r="N49" s="54"/>
      <c r="O49" s="119"/>
      <c r="P49" s="55"/>
      <c r="Q49" s="54"/>
      <c r="R49" s="54"/>
      <c r="S49" s="119"/>
    </row>
    <row r="50" spans="1:19" ht="15" x14ac:dyDescent="0.25">
      <c r="A50" s="43"/>
      <c r="B50" s="96"/>
      <c r="C50" s="61" t="s">
        <v>55</v>
      </c>
      <c r="D50" s="53"/>
      <c r="E50" s="54"/>
      <c r="F50" s="54"/>
      <c r="G50" s="120"/>
      <c r="H50" s="121"/>
      <c r="I50" s="54"/>
      <c r="J50" s="54"/>
      <c r="K50" s="119"/>
      <c r="L50" s="55"/>
      <c r="M50" s="54"/>
      <c r="N50" s="54"/>
      <c r="O50" s="119"/>
      <c r="P50" s="55"/>
      <c r="Q50" s="54"/>
      <c r="R50" s="54"/>
      <c r="S50" s="119"/>
    </row>
    <row r="51" spans="1:19" ht="15" x14ac:dyDescent="0.25">
      <c r="A51" s="43"/>
      <c r="B51" s="96"/>
      <c r="C51" s="61" t="s">
        <v>63</v>
      </c>
      <c r="D51" s="53">
        <v>66000</v>
      </c>
      <c r="E51" s="54">
        <v>66000</v>
      </c>
      <c r="F51" s="54">
        <v>0</v>
      </c>
      <c r="G51" s="120">
        <v>0</v>
      </c>
      <c r="H51" s="121">
        <v>66000</v>
      </c>
      <c r="I51" s="54">
        <v>66000</v>
      </c>
      <c r="J51" s="54">
        <v>0</v>
      </c>
      <c r="K51" s="119">
        <v>0</v>
      </c>
      <c r="L51" s="55"/>
      <c r="M51" s="54"/>
      <c r="N51" s="54"/>
      <c r="O51" s="119"/>
      <c r="P51" s="55">
        <f t="shared" si="3"/>
        <v>66000</v>
      </c>
      <c r="Q51" s="54">
        <f t="shared" si="4"/>
        <v>66000</v>
      </c>
      <c r="R51" s="54">
        <f t="shared" si="5"/>
        <v>0</v>
      </c>
      <c r="S51" s="119">
        <f t="shared" si="6"/>
        <v>0</v>
      </c>
    </row>
    <row r="52" spans="1:19" ht="15" x14ac:dyDescent="0.25">
      <c r="A52" s="43"/>
      <c r="B52" s="96"/>
      <c r="C52" s="61" t="s">
        <v>61</v>
      </c>
      <c r="D52" s="53">
        <v>134000</v>
      </c>
      <c r="E52" s="54">
        <v>134000</v>
      </c>
      <c r="F52" s="54">
        <v>0</v>
      </c>
      <c r="G52" s="120">
        <v>0</v>
      </c>
      <c r="H52" s="121">
        <v>134000</v>
      </c>
      <c r="I52" s="54">
        <v>134000</v>
      </c>
      <c r="J52" s="54">
        <v>0</v>
      </c>
      <c r="K52" s="119">
        <v>0</v>
      </c>
      <c r="L52" s="55"/>
      <c r="M52" s="54"/>
      <c r="N52" s="54"/>
      <c r="O52" s="119"/>
      <c r="P52" s="55">
        <f t="shared" si="3"/>
        <v>134000</v>
      </c>
      <c r="Q52" s="54">
        <f t="shared" si="4"/>
        <v>134000</v>
      </c>
      <c r="R52" s="54">
        <f t="shared" si="5"/>
        <v>0</v>
      </c>
      <c r="S52" s="119">
        <f t="shared" si="6"/>
        <v>0</v>
      </c>
    </row>
    <row r="53" spans="1:19" ht="15" x14ac:dyDescent="0.25">
      <c r="A53" s="122"/>
      <c r="B53" s="123"/>
      <c r="C53" s="61" t="s">
        <v>62</v>
      </c>
      <c r="D53" s="53">
        <v>12000</v>
      </c>
      <c r="E53" s="54">
        <v>12000</v>
      </c>
      <c r="F53" s="54">
        <v>0</v>
      </c>
      <c r="G53" s="120">
        <v>0</v>
      </c>
      <c r="H53" s="121">
        <v>12000</v>
      </c>
      <c r="I53" s="54">
        <v>12000</v>
      </c>
      <c r="J53" s="54">
        <v>0</v>
      </c>
      <c r="K53" s="119">
        <v>0</v>
      </c>
      <c r="L53" s="55"/>
      <c r="M53" s="54"/>
      <c r="N53" s="54"/>
      <c r="O53" s="119"/>
      <c r="P53" s="55">
        <f t="shared" si="3"/>
        <v>12000</v>
      </c>
      <c r="Q53" s="54">
        <f t="shared" si="4"/>
        <v>12000</v>
      </c>
      <c r="R53" s="54">
        <f t="shared" si="5"/>
        <v>0</v>
      </c>
      <c r="S53" s="119">
        <f t="shared" si="6"/>
        <v>0</v>
      </c>
    </row>
    <row r="54" spans="1:19" ht="15" x14ac:dyDescent="0.25">
      <c r="A54" s="122"/>
      <c r="B54" s="123"/>
      <c r="C54" s="61" t="s">
        <v>64</v>
      </c>
      <c r="D54" s="53">
        <f>687000+98066+93093</f>
        <v>878159</v>
      </c>
      <c r="E54" s="54">
        <v>878159</v>
      </c>
      <c r="F54" s="54">
        <v>0</v>
      </c>
      <c r="G54" s="120">
        <v>0</v>
      </c>
      <c r="H54" s="121">
        <v>878159</v>
      </c>
      <c r="I54" s="54">
        <v>878159</v>
      </c>
      <c r="J54" s="54">
        <v>0</v>
      </c>
      <c r="K54" s="119">
        <v>0</v>
      </c>
      <c r="L54" s="55">
        <v>-64906</v>
      </c>
      <c r="M54" s="54">
        <v>-64906</v>
      </c>
      <c r="N54" s="54"/>
      <c r="O54" s="119"/>
      <c r="P54" s="55">
        <f t="shared" si="3"/>
        <v>813253</v>
      </c>
      <c r="Q54" s="54">
        <f t="shared" si="4"/>
        <v>813253</v>
      </c>
      <c r="R54" s="54">
        <f t="shared" si="5"/>
        <v>0</v>
      </c>
      <c r="S54" s="119">
        <f t="shared" si="6"/>
        <v>0</v>
      </c>
    </row>
    <row r="55" spans="1:19" ht="15" x14ac:dyDescent="0.25">
      <c r="A55" s="43"/>
      <c r="B55" s="96"/>
      <c r="C55" s="133" t="s">
        <v>24</v>
      </c>
      <c r="D55" s="127">
        <f t="shared" ref="D55:G55" si="19">SUM(D51:D54)</f>
        <v>1090159</v>
      </c>
      <c r="E55" s="128">
        <f t="shared" si="19"/>
        <v>1090159</v>
      </c>
      <c r="F55" s="128">
        <f t="shared" si="19"/>
        <v>0</v>
      </c>
      <c r="G55" s="129">
        <f t="shared" si="19"/>
        <v>0</v>
      </c>
      <c r="H55" s="130">
        <v>1090159</v>
      </c>
      <c r="I55" s="128">
        <v>1090159</v>
      </c>
      <c r="J55" s="128">
        <v>0</v>
      </c>
      <c r="K55" s="131">
        <v>0</v>
      </c>
      <c r="L55" s="132">
        <f t="shared" ref="L55:O55" si="20">SUM(L51:L54)</f>
        <v>-64906</v>
      </c>
      <c r="M55" s="128">
        <f t="shared" si="20"/>
        <v>-64906</v>
      </c>
      <c r="N55" s="128">
        <f t="shared" si="20"/>
        <v>0</v>
      </c>
      <c r="O55" s="131">
        <f t="shared" si="20"/>
        <v>0</v>
      </c>
      <c r="P55" s="132">
        <f t="shared" si="3"/>
        <v>1025253</v>
      </c>
      <c r="Q55" s="128">
        <f t="shared" si="4"/>
        <v>1025253</v>
      </c>
      <c r="R55" s="128">
        <f t="shared" si="5"/>
        <v>0</v>
      </c>
      <c r="S55" s="131">
        <f t="shared" si="6"/>
        <v>0</v>
      </c>
    </row>
    <row r="56" spans="1:19" ht="15" x14ac:dyDescent="0.25">
      <c r="A56" s="43"/>
      <c r="B56" s="96"/>
      <c r="C56" s="133"/>
      <c r="D56" s="134"/>
      <c r="E56" s="135"/>
      <c r="F56" s="135"/>
      <c r="G56" s="136"/>
      <c r="H56" s="137"/>
      <c r="I56" s="135"/>
      <c r="J56" s="135"/>
      <c r="K56" s="138"/>
      <c r="L56" s="139"/>
      <c r="M56" s="135"/>
      <c r="N56" s="135"/>
      <c r="O56" s="138"/>
      <c r="P56" s="55"/>
      <c r="Q56" s="54"/>
      <c r="R56" s="54"/>
      <c r="S56" s="119"/>
    </row>
    <row r="57" spans="1:19" ht="15" x14ac:dyDescent="0.25">
      <c r="A57" s="107"/>
      <c r="B57" s="108"/>
      <c r="C57" s="61" t="s">
        <v>165</v>
      </c>
      <c r="D57" s="53"/>
      <c r="E57" s="54"/>
      <c r="F57" s="54"/>
      <c r="G57" s="120"/>
      <c r="H57" s="121"/>
      <c r="I57" s="54"/>
      <c r="J57" s="54"/>
      <c r="K57" s="119"/>
      <c r="L57" s="55"/>
      <c r="M57" s="54"/>
      <c r="N57" s="54"/>
      <c r="O57" s="119"/>
      <c r="P57" s="55"/>
      <c r="Q57" s="54"/>
      <c r="R57" s="54"/>
      <c r="S57" s="119"/>
    </row>
    <row r="58" spans="1:19" ht="15" x14ac:dyDescent="0.25">
      <c r="A58" s="122"/>
      <c r="B58" s="123"/>
      <c r="C58" s="61" t="s">
        <v>166</v>
      </c>
      <c r="D58" s="53">
        <v>4000</v>
      </c>
      <c r="E58" s="54">
        <v>4000</v>
      </c>
      <c r="F58" s="54">
        <v>0</v>
      </c>
      <c r="G58" s="120">
        <v>0</v>
      </c>
      <c r="H58" s="121">
        <v>4000</v>
      </c>
      <c r="I58" s="54">
        <v>4000</v>
      </c>
      <c r="J58" s="54">
        <v>0</v>
      </c>
      <c r="K58" s="119">
        <v>0</v>
      </c>
      <c r="L58" s="55"/>
      <c r="M58" s="54"/>
      <c r="N58" s="54"/>
      <c r="O58" s="119"/>
      <c r="P58" s="55">
        <f t="shared" si="3"/>
        <v>4000</v>
      </c>
      <c r="Q58" s="54">
        <f t="shared" si="4"/>
        <v>4000</v>
      </c>
      <c r="R58" s="54">
        <f t="shared" si="5"/>
        <v>0</v>
      </c>
      <c r="S58" s="119">
        <f t="shared" si="6"/>
        <v>0</v>
      </c>
    </row>
    <row r="59" spans="1:19" ht="15" x14ac:dyDescent="0.25">
      <c r="A59" s="107"/>
      <c r="B59" s="108"/>
      <c r="C59" s="125" t="s">
        <v>167</v>
      </c>
      <c r="D59" s="53">
        <v>4000</v>
      </c>
      <c r="E59" s="54">
        <v>4000</v>
      </c>
      <c r="F59" s="54">
        <v>0</v>
      </c>
      <c r="G59" s="120">
        <v>0</v>
      </c>
      <c r="H59" s="121">
        <v>4000</v>
      </c>
      <c r="I59" s="54">
        <v>4000</v>
      </c>
      <c r="J59" s="54">
        <v>0</v>
      </c>
      <c r="K59" s="119">
        <v>0</v>
      </c>
      <c r="L59" s="55"/>
      <c r="M59" s="54"/>
      <c r="N59" s="54"/>
      <c r="O59" s="119"/>
      <c r="P59" s="55">
        <f t="shared" si="3"/>
        <v>4000</v>
      </c>
      <c r="Q59" s="54">
        <f t="shared" si="4"/>
        <v>4000</v>
      </c>
      <c r="R59" s="54">
        <f t="shared" si="5"/>
        <v>0</v>
      </c>
      <c r="S59" s="119">
        <f t="shared" si="6"/>
        <v>0</v>
      </c>
    </row>
    <row r="60" spans="1:19" ht="15" x14ac:dyDescent="0.25">
      <c r="A60" s="140"/>
      <c r="B60" s="108"/>
      <c r="C60" s="133" t="s">
        <v>24</v>
      </c>
      <c r="D60" s="134">
        <f t="shared" ref="D60:G60" si="21">SUM(D58:D59)</f>
        <v>8000</v>
      </c>
      <c r="E60" s="135">
        <f t="shared" si="21"/>
        <v>8000</v>
      </c>
      <c r="F60" s="135">
        <f t="shared" si="21"/>
        <v>0</v>
      </c>
      <c r="G60" s="136">
        <f t="shared" si="21"/>
        <v>0</v>
      </c>
      <c r="H60" s="137">
        <v>8000</v>
      </c>
      <c r="I60" s="135">
        <v>8000</v>
      </c>
      <c r="J60" s="135">
        <v>0</v>
      </c>
      <c r="K60" s="138">
        <v>0</v>
      </c>
      <c r="L60" s="139">
        <f t="shared" ref="L60:O60" si="22">SUM(L58:L59)</f>
        <v>0</v>
      </c>
      <c r="M60" s="135">
        <f t="shared" si="22"/>
        <v>0</v>
      </c>
      <c r="N60" s="135">
        <f t="shared" si="22"/>
        <v>0</v>
      </c>
      <c r="O60" s="138">
        <f t="shared" si="22"/>
        <v>0</v>
      </c>
      <c r="P60" s="139">
        <f t="shared" si="3"/>
        <v>8000</v>
      </c>
      <c r="Q60" s="135">
        <f t="shared" si="4"/>
        <v>8000</v>
      </c>
      <c r="R60" s="135">
        <f t="shared" si="5"/>
        <v>0</v>
      </c>
      <c r="S60" s="138">
        <f t="shared" si="6"/>
        <v>0</v>
      </c>
    </row>
    <row r="61" spans="1:19" ht="15" x14ac:dyDescent="0.25">
      <c r="A61" s="140"/>
      <c r="B61" s="108"/>
      <c r="C61" s="133"/>
      <c r="D61" s="134"/>
      <c r="E61" s="135"/>
      <c r="F61" s="135"/>
      <c r="G61" s="136"/>
      <c r="H61" s="137"/>
      <c r="I61" s="135"/>
      <c r="J61" s="135"/>
      <c r="K61" s="138"/>
      <c r="L61" s="139"/>
      <c r="M61" s="135"/>
      <c r="N61" s="135"/>
      <c r="O61" s="138"/>
      <c r="P61" s="55"/>
      <c r="Q61" s="54"/>
      <c r="R61" s="54"/>
      <c r="S61" s="119"/>
    </row>
    <row r="62" spans="1:19" ht="15" x14ac:dyDescent="0.25">
      <c r="A62" s="43"/>
      <c r="B62" s="96"/>
      <c r="C62" s="126" t="s">
        <v>33</v>
      </c>
      <c r="D62" s="127">
        <f>D55+D60</f>
        <v>1098159</v>
      </c>
      <c r="E62" s="128">
        <f t="shared" ref="E62:G62" si="23">E55+E60</f>
        <v>1098159</v>
      </c>
      <c r="F62" s="128">
        <f t="shared" si="23"/>
        <v>0</v>
      </c>
      <c r="G62" s="129">
        <f t="shared" si="23"/>
        <v>0</v>
      </c>
      <c r="H62" s="130">
        <v>1098159</v>
      </c>
      <c r="I62" s="128">
        <v>1098159</v>
      </c>
      <c r="J62" s="128">
        <v>0</v>
      </c>
      <c r="K62" s="131">
        <v>0</v>
      </c>
      <c r="L62" s="132">
        <f>L55+L60</f>
        <v>-64906</v>
      </c>
      <c r="M62" s="128">
        <f t="shared" ref="M62:O62" si="24">M55+M60</f>
        <v>-64906</v>
      </c>
      <c r="N62" s="128">
        <f t="shared" si="24"/>
        <v>0</v>
      </c>
      <c r="O62" s="131">
        <f t="shared" si="24"/>
        <v>0</v>
      </c>
      <c r="P62" s="132">
        <f t="shared" si="3"/>
        <v>1033253</v>
      </c>
      <c r="Q62" s="128">
        <f t="shared" si="4"/>
        <v>1033253</v>
      </c>
      <c r="R62" s="128">
        <f t="shared" si="5"/>
        <v>0</v>
      </c>
      <c r="S62" s="131">
        <f t="shared" si="6"/>
        <v>0</v>
      </c>
    </row>
    <row r="63" spans="1:19" x14ac:dyDescent="0.25">
      <c r="A63" s="43"/>
      <c r="B63" s="141"/>
      <c r="C63" s="61"/>
      <c r="D63" s="53"/>
      <c r="E63" s="54"/>
      <c r="F63" s="54"/>
      <c r="G63" s="120"/>
      <c r="H63" s="121"/>
      <c r="I63" s="54"/>
      <c r="J63" s="54"/>
      <c r="K63" s="119"/>
      <c r="L63" s="55"/>
      <c r="M63" s="54"/>
      <c r="N63" s="54"/>
      <c r="O63" s="119"/>
      <c r="P63" s="55"/>
      <c r="Q63" s="54"/>
      <c r="R63" s="54"/>
      <c r="S63" s="119"/>
    </row>
    <row r="64" spans="1:19" ht="15" x14ac:dyDescent="0.25">
      <c r="A64" s="43"/>
      <c r="B64" s="96" t="s">
        <v>13</v>
      </c>
      <c r="C64" s="61" t="s">
        <v>26</v>
      </c>
      <c r="D64" s="53"/>
      <c r="E64" s="54"/>
      <c r="F64" s="54"/>
      <c r="G64" s="120"/>
      <c r="H64" s="121"/>
      <c r="I64" s="54"/>
      <c r="J64" s="54"/>
      <c r="K64" s="119"/>
      <c r="L64" s="55"/>
      <c r="M64" s="54"/>
      <c r="N64" s="54"/>
      <c r="O64" s="119"/>
      <c r="P64" s="55"/>
      <c r="Q64" s="54"/>
      <c r="R64" s="54"/>
      <c r="S64" s="119"/>
    </row>
    <row r="65" spans="1:19" ht="30" x14ac:dyDescent="0.25">
      <c r="A65" s="43"/>
      <c r="B65" s="96"/>
      <c r="C65" s="61" t="s">
        <v>31</v>
      </c>
      <c r="D65" s="44"/>
      <c r="E65" s="45"/>
      <c r="F65" s="45"/>
      <c r="G65" s="98"/>
      <c r="H65" s="97"/>
      <c r="I65" s="45"/>
      <c r="J65" s="45"/>
      <c r="K65" s="99"/>
      <c r="L65" s="46"/>
      <c r="M65" s="45"/>
      <c r="N65" s="45"/>
      <c r="O65" s="99"/>
      <c r="P65" s="46"/>
      <c r="Q65" s="45"/>
      <c r="R65" s="45"/>
      <c r="S65" s="99"/>
    </row>
    <row r="66" spans="1:19" ht="15" x14ac:dyDescent="0.25">
      <c r="A66" s="43"/>
      <c r="B66" s="96"/>
      <c r="C66" s="61" t="s">
        <v>129</v>
      </c>
      <c r="D66" s="44">
        <v>558418</v>
      </c>
      <c r="E66" s="45">
        <v>558418</v>
      </c>
      <c r="F66" s="45">
        <v>0</v>
      </c>
      <c r="G66" s="98">
        <v>0</v>
      </c>
      <c r="H66" s="97">
        <v>575829</v>
      </c>
      <c r="I66" s="45">
        <v>575829</v>
      </c>
      <c r="J66" s="45">
        <v>0</v>
      </c>
      <c r="K66" s="99">
        <v>0</v>
      </c>
      <c r="L66" s="46"/>
      <c r="M66" s="45"/>
      <c r="N66" s="45"/>
      <c r="O66" s="99"/>
      <c r="P66" s="46">
        <f t="shared" si="3"/>
        <v>575829</v>
      </c>
      <c r="Q66" s="45">
        <f t="shared" si="4"/>
        <v>575829</v>
      </c>
      <c r="R66" s="45">
        <f t="shared" si="5"/>
        <v>0</v>
      </c>
      <c r="S66" s="99">
        <f t="shared" si="6"/>
        <v>0</v>
      </c>
    </row>
    <row r="67" spans="1:19" ht="15" x14ac:dyDescent="0.25">
      <c r="A67" s="122"/>
      <c r="B67" s="123"/>
      <c r="C67" s="61" t="s">
        <v>130</v>
      </c>
      <c r="D67" s="44">
        <v>338519</v>
      </c>
      <c r="E67" s="45">
        <v>338519</v>
      </c>
      <c r="F67" s="54">
        <v>0</v>
      </c>
      <c r="G67" s="120">
        <v>0</v>
      </c>
      <c r="H67" s="121">
        <v>380091</v>
      </c>
      <c r="I67" s="54">
        <v>380091</v>
      </c>
      <c r="J67" s="54">
        <v>0</v>
      </c>
      <c r="K67" s="119">
        <v>0</v>
      </c>
      <c r="L67" s="46">
        <v>3833</v>
      </c>
      <c r="M67" s="45">
        <v>3833</v>
      </c>
      <c r="N67" s="54">
        <v>0</v>
      </c>
      <c r="O67" s="119">
        <v>0</v>
      </c>
      <c r="P67" s="46">
        <f t="shared" si="3"/>
        <v>383924</v>
      </c>
      <c r="Q67" s="45">
        <f t="shared" si="4"/>
        <v>383924</v>
      </c>
      <c r="R67" s="54">
        <f t="shared" si="5"/>
        <v>0</v>
      </c>
      <c r="S67" s="119">
        <f t="shared" si="6"/>
        <v>0</v>
      </c>
    </row>
    <row r="68" spans="1:19" ht="15" x14ac:dyDescent="0.25">
      <c r="A68" s="122"/>
      <c r="B68" s="123"/>
      <c r="C68" s="61" t="s">
        <v>203</v>
      </c>
      <c r="D68" s="44">
        <v>492535</v>
      </c>
      <c r="E68" s="45">
        <v>492535</v>
      </c>
      <c r="F68" s="45">
        <v>0</v>
      </c>
      <c r="G68" s="120">
        <v>0</v>
      </c>
      <c r="H68" s="121">
        <v>556607</v>
      </c>
      <c r="I68" s="54">
        <v>556607</v>
      </c>
      <c r="J68" s="54">
        <v>0</v>
      </c>
      <c r="K68" s="119">
        <v>0</v>
      </c>
      <c r="L68" s="46">
        <v>4073</v>
      </c>
      <c r="M68" s="45">
        <v>4073</v>
      </c>
      <c r="N68" s="45">
        <v>0</v>
      </c>
      <c r="O68" s="119">
        <v>0</v>
      </c>
      <c r="P68" s="46">
        <f t="shared" si="3"/>
        <v>560680</v>
      </c>
      <c r="Q68" s="45">
        <f t="shared" si="4"/>
        <v>560680</v>
      </c>
      <c r="R68" s="45">
        <f t="shared" si="5"/>
        <v>0</v>
      </c>
      <c r="S68" s="119">
        <f t="shared" si="6"/>
        <v>0</v>
      </c>
    </row>
    <row r="69" spans="1:19" ht="15" x14ac:dyDescent="0.25">
      <c r="A69" s="122"/>
      <c r="B69" s="123"/>
      <c r="C69" s="61" t="s">
        <v>320</v>
      </c>
      <c r="D69" s="44">
        <v>0</v>
      </c>
      <c r="E69" s="45">
        <v>0</v>
      </c>
      <c r="F69" s="45">
        <v>0</v>
      </c>
      <c r="G69" s="120">
        <v>0</v>
      </c>
      <c r="H69" s="121">
        <v>43904</v>
      </c>
      <c r="I69" s="54">
        <v>43904</v>
      </c>
      <c r="J69" s="54">
        <v>0</v>
      </c>
      <c r="K69" s="119">
        <v>0</v>
      </c>
      <c r="L69" s="46">
        <v>21714</v>
      </c>
      <c r="M69" s="45">
        <v>21714</v>
      </c>
      <c r="N69" s="45">
        <v>0</v>
      </c>
      <c r="O69" s="119">
        <v>0</v>
      </c>
      <c r="P69" s="46">
        <f t="shared" si="3"/>
        <v>65618</v>
      </c>
      <c r="Q69" s="45">
        <f t="shared" si="4"/>
        <v>65618</v>
      </c>
      <c r="R69" s="45">
        <f t="shared" si="5"/>
        <v>0</v>
      </c>
      <c r="S69" s="119">
        <f t="shared" si="6"/>
        <v>0</v>
      </c>
    </row>
    <row r="70" spans="1:19" ht="15" x14ac:dyDescent="0.25">
      <c r="A70" s="122"/>
      <c r="B70" s="123"/>
      <c r="C70" s="61" t="s">
        <v>321</v>
      </c>
      <c r="D70" s="44">
        <v>0</v>
      </c>
      <c r="E70" s="45">
        <v>0</v>
      </c>
      <c r="F70" s="45">
        <v>0</v>
      </c>
      <c r="G70" s="120">
        <v>0</v>
      </c>
      <c r="H70" s="121">
        <v>2776</v>
      </c>
      <c r="I70" s="54">
        <v>2776</v>
      </c>
      <c r="J70" s="54">
        <v>0</v>
      </c>
      <c r="K70" s="119">
        <v>0</v>
      </c>
      <c r="L70" s="46">
        <v>1476</v>
      </c>
      <c r="M70" s="45">
        <v>1476</v>
      </c>
      <c r="N70" s="45">
        <v>0</v>
      </c>
      <c r="O70" s="119">
        <v>0</v>
      </c>
      <c r="P70" s="46">
        <f t="shared" si="3"/>
        <v>4252</v>
      </c>
      <c r="Q70" s="45">
        <f t="shared" si="4"/>
        <v>4252</v>
      </c>
      <c r="R70" s="45">
        <f t="shared" si="5"/>
        <v>0</v>
      </c>
      <c r="S70" s="119">
        <f t="shared" si="6"/>
        <v>0</v>
      </c>
    </row>
    <row r="71" spans="1:19" ht="15" x14ac:dyDescent="0.25">
      <c r="A71" s="122"/>
      <c r="B71" s="123"/>
      <c r="C71" s="61" t="s">
        <v>204</v>
      </c>
      <c r="D71" s="44">
        <v>277645</v>
      </c>
      <c r="E71" s="45">
        <v>277645</v>
      </c>
      <c r="F71" s="45">
        <v>0</v>
      </c>
      <c r="G71" s="120">
        <v>0</v>
      </c>
      <c r="H71" s="121">
        <v>285049</v>
      </c>
      <c r="I71" s="54">
        <v>285049</v>
      </c>
      <c r="J71" s="54">
        <v>0</v>
      </c>
      <c r="K71" s="119">
        <v>0</v>
      </c>
      <c r="L71" s="46">
        <v>27393</v>
      </c>
      <c r="M71" s="45">
        <v>27393</v>
      </c>
      <c r="N71" s="45">
        <v>0</v>
      </c>
      <c r="O71" s="119">
        <v>0</v>
      </c>
      <c r="P71" s="46">
        <f t="shared" si="3"/>
        <v>312442</v>
      </c>
      <c r="Q71" s="45">
        <f t="shared" si="4"/>
        <v>312442</v>
      </c>
      <c r="R71" s="45">
        <f t="shared" si="5"/>
        <v>0</v>
      </c>
      <c r="S71" s="119">
        <f t="shared" si="6"/>
        <v>0</v>
      </c>
    </row>
    <row r="72" spans="1:19" ht="15" x14ac:dyDescent="0.25">
      <c r="A72" s="122"/>
      <c r="B72" s="123"/>
      <c r="C72" s="61" t="s">
        <v>205</v>
      </c>
      <c r="D72" s="44">
        <v>52852</v>
      </c>
      <c r="E72" s="45">
        <v>52852</v>
      </c>
      <c r="F72" s="54">
        <v>0</v>
      </c>
      <c r="G72" s="120">
        <v>0</v>
      </c>
      <c r="H72" s="121">
        <v>57788</v>
      </c>
      <c r="I72" s="54">
        <v>57788</v>
      </c>
      <c r="J72" s="54">
        <v>0</v>
      </c>
      <c r="K72" s="119">
        <v>0</v>
      </c>
      <c r="L72" s="46"/>
      <c r="M72" s="45"/>
      <c r="N72" s="54"/>
      <c r="O72" s="119"/>
      <c r="P72" s="46">
        <f t="shared" si="3"/>
        <v>57788</v>
      </c>
      <c r="Q72" s="45">
        <f t="shared" si="4"/>
        <v>57788</v>
      </c>
      <c r="R72" s="54">
        <f t="shared" si="5"/>
        <v>0</v>
      </c>
      <c r="S72" s="119">
        <f t="shared" si="6"/>
        <v>0</v>
      </c>
    </row>
    <row r="73" spans="1:19" ht="15" x14ac:dyDescent="0.25">
      <c r="A73" s="122"/>
      <c r="B73" s="123"/>
      <c r="C73" s="61" t="s">
        <v>359</v>
      </c>
      <c r="D73" s="44"/>
      <c r="E73" s="45"/>
      <c r="F73" s="54"/>
      <c r="G73" s="120"/>
      <c r="H73" s="121"/>
      <c r="I73" s="54"/>
      <c r="J73" s="54"/>
      <c r="K73" s="119"/>
      <c r="L73" s="46">
        <v>482</v>
      </c>
      <c r="M73" s="45">
        <v>482</v>
      </c>
      <c r="N73" s="54"/>
      <c r="O73" s="119"/>
      <c r="P73" s="46">
        <f t="shared" ref="P73" si="25">H73+L73</f>
        <v>482</v>
      </c>
      <c r="Q73" s="45">
        <f t="shared" ref="Q73" si="26">I73+M73</f>
        <v>482</v>
      </c>
      <c r="R73" s="54">
        <f t="shared" ref="R73" si="27">J73+N73</f>
        <v>0</v>
      </c>
      <c r="S73" s="119">
        <f t="shared" ref="S73" si="28">K73+O73</f>
        <v>0</v>
      </c>
    </row>
    <row r="74" spans="1:19" ht="15" x14ac:dyDescent="0.25">
      <c r="A74" s="122"/>
      <c r="B74" s="123"/>
      <c r="C74" s="61"/>
      <c r="D74" s="53"/>
      <c r="E74" s="54"/>
      <c r="F74" s="54"/>
      <c r="G74" s="120"/>
      <c r="H74" s="121"/>
      <c r="I74" s="54"/>
      <c r="J74" s="54"/>
      <c r="K74" s="119"/>
      <c r="L74" s="55"/>
      <c r="M74" s="54"/>
      <c r="N74" s="54"/>
      <c r="O74" s="119"/>
      <c r="P74" s="55"/>
      <c r="Q74" s="54"/>
      <c r="R74" s="54"/>
      <c r="S74" s="119"/>
    </row>
    <row r="75" spans="1:19" ht="15" x14ac:dyDescent="0.25">
      <c r="A75" s="43"/>
      <c r="B75" s="96"/>
      <c r="C75" s="133" t="s">
        <v>24</v>
      </c>
      <c r="D75" s="48">
        <f t="shared" ref="D75:O75" si="29">SUM(D66:D74)</f>
        <v>1719969</v>
      </c>
      <c r="E75" s="49">
        <f t="shared" si="29"/>
        <v>1719969</v>
      </c>
      <c r="F75" s="49">
        <f t="shared" si="29"/>
        <v>0</v>
      </c>
      <c r="G75" s="110">
        <f t="shared" si="29"/>
        <v>0</v>
      </c>
      <c r="H75" s="111">
        <v>1902044</v>
      </c>
      <c r="I75" s="49">
        <v>1902044</v>
      </c>
      <c r="J75" s="49">
        <v>0</v>
      </c>
      <c r="K75" s="112">
        <v>0</v>
      </c>
      <c r="L75" s="50">
        <f t="shared" si="29"/>
        <v>58971</v>
      </c>
      <c r="M75" s="49">
        <f t="shared" si="29"/>
        <v>58971</v>
      </c>
      <c r="N75" s="49">
        <f t="shared" si="29"/>
        <v>0</v>
      </c>
      <c r="O75" s="112">
        <f t="shared" si="29"/>
        <v>0</v>
      </c>
      <c r="P75" s="50">
        <f t="shared" si="3"/>
        <v>1961015</v>
      </c>
      <c r="Q75" s="49">
        <f t="shared" si="4"/>
        <v>1961015</v>
      </c>
      <c r="R75" s="49">
        <f t="shared" si="5"/>
        <v>0</v>
      </c>
      <c r="S75" s="112">
        <f t="shared" si="6"/>
        <v>0</v>
      </c>
    </row>
    <row r="76" spans="1:19" ht="15" x14ac:dyDescent="0.25">
      <c r="A76" s="43"/>
      <c r="B76" s="96"/>
      <c r="C76" s="133"/>
      <c r="D76" s="48"/>
      <c r="E76" s="49"/>
      <c r="F76" s="49"/>
      <c r="G76" s="110"/>
      <c r="H76" s="111"/>
      <c r="I76" s="49"/>
      <c r="J76" s="49"/>
      <c r="K76" s="112"/>
      <c r="L76" s="50"/>
      <c r="M76" s="49"/>
      <c r="N76" s="49"/>
      <c r="O76" s="112"/>
      <c r="P76" s="50"/>
      <c r="Q76" s="49"/>
      <c r="R76" s="49"/>
      <c r="S76" s="112"/>
    </row>
    <row r="77" spans="1:19" ht="15" x14ac:dyDescent="0.25">
      <c r="A77" s="43"/>
      <c r="B77" s="96"/>
      <c r="C77" s="62" t="s">
        <v>322</v>
      </c>
      <c r="D77" s="48"/>
      <c r="E77" s="49"/>
      <c r="F77" s="49"/>
      <c r="G77" s="110"/>
      <c r="H77" s="111"/>
      <c r="I77" s="49"/>
      <c r="J77" s="49"/>
      <c r="K77" s="112"/>
      <c r="L77" s="50"/>
      <c r="M77" s="49"/>
      <c r="N77" s="49"/>
      <c r="O77" s="112"/>
      <c r="P77" s="50"/>
      <c r="Q77" s="49"/>
      <c r="R77" s="49"/>
      <c r="S77" s="112"/>
    </row>
    <row r="78" spans="1:19" ht="30" x14ac:dyDescent="0.25">
      <c r="A78" s="43"/>
      <c r="B78" s="96"/>
      <c r="C78" s="61" t="s">
        <v>323</v>
      </c>
      <c r="D78" s="48"/>
      <c r="E78" s="49"/>
      <c r="F78" s="49"/>
      <c r="G78" s="110"/>
      <c r="H78" s="111">
        <v>2114</v>
      </c>
      <c r="I78" s="49">
        <v>2114</v>
      </c>
      <c r="J78" s="49">
        <v>0</v>
      </c>
      <c r="K78" s="112">
        <v>0</v>
      </c>
      <c r="L78" s="46">
        <v>1512</v>
      </c>
      <c r="M78" s="45">
        <v>1512</v>
      </c>
      <c r="N78" s="45">
        <v>0</v>
      </c>
      <c r="O78" s="99">
        <v>0</v>
      </c>
      <c r="P78" s="46">
        <f t="shared" si="3"/>
        <v>3626</v>
      </c>
      <c r="Q78" s="45">
        <f t="shared" si="4"/>
        <v>3626</v>
      </c>
      <c r="R78" s="45">
        <f t="shared" si="5"/>
        <v>0</v>
      </c>
      <c r="S78" s="99">
        <f t="shared" si="6"/>
        <v>0</v>
      </c>
    </row>
    <row r="79" spans="1:19" ht="15" x14ac:dyDescent="0.25">
      <c r="A79" s="43"/>
      <c r="B79" s="96"/>
      <c r="C79" s="61" t="s">
        <v>350</v>
      </c>
      <c r="D79" s="48"/>
      <c r="E79" s="49"/>
      <c r="F79" s="49"/>
      <c r="G79" s="110"/>
      <c r="H79" s="111"/>
      <c r="I79" s="49"/>
      <c r="J79" s="49"/>
      <c r="K79" s="112"/>
      <c r="L79" s="46">
        <v>117134</v>
      </c>
      <c r="M79" s="45">
        <v>117134</v>
      </c>
      <c r="N79" s="45">
        <v>0</v>
      </c>
      <c r="O79" s="99">
        <v>0</v>
      </c>
      <c r="P79" s="46">
        <f t="shared" ref="P79" si="30">H79+L79</f>
        <v>117134</v>
      </c>
      <c r="Q79" s="45">
        <f t="shared" ref="Q79" si="31">I79+M79</f>
        <v>117134</v>
      </c>
      <c r="R79" s="45">
        <f t="shared" ref="R79" si="32">J79+N79</f>
        <v>0</v>
      </c>
      <c r="S79" s="99">
        <f t="shared" ref="S79" si="33">K79+O79</f>
        <v>0</v>
      </c>
    </row>
    <row r="80" spans="1:19" ht="15" x14ac:dyDescent="0.25">
      <c r="A80" s="43"/>
      <c r="B80" s="96"/>
      <c r="C80" s="61"/>
      <c r="D80" s="48"/>
      <c r="E80" s="49"/>
      <c r="F80" s="49"/>
      <c r="G80" s="110"/>
      <c r="H80" s="111"/>
      <c r="I80" s="49"/>
      <c r="J80" s="49"/>
      <c r="K80" s="112"/>
      <c r="L80" s="50"/>
      <c r="M80" s="49"/>
      <c r="N80" s="49"/>
      <c r="O80" s="112"/>
      <c r="P80" s="50"/>
      <c r="Q80" s="49"/>
      <c r="R80" s="49"/>
      <c r="S80" s="112"/>
    </row>
    <row r="81" spans="1:19" ht="15" x14ac:dyDescent="0.25">
      <c r="A81" s="43"/>
      <c r="B81" s="96"/>
      <c r="C81" s="133" t="s">
        <v>24</v>
      </c>
      <c r="D81" s="48"/>
      <c r="E81" s="49"/>
      <c r="F81" s="49"/>
      <c r="G81" s="110"/>
      <c r="H81" s="111">
        <v>2114</v>
      </c>
      <c r="I81" s="49">
        <v>2114</v>
      </c>
      <c r="J81" s="49">
        <v>0</v>
      </c>
      <c r="K81" s="112">
        <v>0</v>
      </c>
      <c r="L81" s="50">
        <f>SUM(L78:L80)</f>
        <v>118646</v>
      </c>
      <c r="M81" s="49">
        <f t="shared" ref="M81:O81" si="34">SUM(M78:M80)</f>
        <v>118646</v>
      </c>
      <c r="N81" s="49">
        <f t="shared" si="34"/>
        <v>0</v>
      </c>
      <c r="O81" s="112">
        <f t="shared" si="34"/>
        <v>0</v>
      </c>
      <c r="P81" s="50">
        <f t="shared" ref="P81:P154" si="35">H81+L81</f>
        <v>120760</v>
      </c>
      <c r="Q81" s="49">
        <f t="shared" ref="Q81:Q154" si="36">I81+M81</f>
        <v>120760</v>
      </c>
      <c r="R81" s="49">
        <f t="shared" ref="R81:R154" si="37">J81+N81</f>
        <v>0</v>
      </c>
      <c r="S81" s="112">
        <f t="shared" ref="S81:S154" si="38">K81+O81</f>
        <v>0</v>
      </c>
    </row>
    <row r="82" spans="1:19" ht="15" x14ac:dyDescent="0.25">
      <c r="A82" s="43"/>
      <c r="B82" s="96"/>
      <c r="C82" s="133"/>
      <c r="D82" s="48"/>
      <c r="E82" s="49"/>
      <c r="F82" s="49"/>
      <c r="G82" s="110"/>
      <c r="H82" s="111"/>
      <c r="I82" s="49"/>
      <c r="J82" s="49"/>
      <c r="K82" s="112"/>
      <c r="L82" s="50"/>
      <c r="M82" s="49"/>
      <c r="N82" s="49"/>
      <c r="O82" s="112"/>
      <c r="P82" s="50"/>
      <c r="Q82" s="49"/>
      <c r="R82" s="49"/>
      <c r="S82" s="112"/>
    </row>
    <row r="83" spans="1:19" ht="15" x14ac:dyDescent="0.25">
      <c r="A83" s="43"/>
      <c r="B83" s="96"/>
      <c r="C83" s="62" t="s">
        <v>356</v>
      </c>
      <c r="D83" s="48"/>
      <c r="E83" s="49"/>
      <c r="F83" s="49"/>
      <c r="G83" s="110"/>
      <c r="H83" s="111"/>
      <c r="I83" s="49"/>
      <c r="J83" s="49"/>
      <c r="K83" s="112"/>
      <c r="L83" s="50"/>
      <c r="M83" s="49"/>
      <c r="N83" s="49"/>
      <c r="O83" s="112"/>
      <c r="P83" s="50"/>
      <c r="Q83" s="49"/>
      <c r="R83" s="49"/>
      <c r="S83" s="112"/>
    </row>
    <row r="84" spans="1:19" s="73" customFormat="1" ht="15" x14ac:dyDescent="0.25">
      <c r="A84" s="43"/>
      <c r="B84" s="96"/>
      <c r="C84" s="61" t="s">
        <v>357</v>
      </c>
      <c r="D84" s="44"/>
      <c r="E84" s="45"/>
      <c r="F84" s="45"/>
      <c r="G84" s="98"/>
      <c r="H84" s="97"/>
      <c r="I84" s="45"/>
      <c r="J84" s="45"/>
      <c r="K84" s="99"/>
      <c r="L84" s="46">
        <v>64148</v>
      </c>
      <c r="M84" s="45">
        <v>64148</v>
      </c>
      <c r="N84" s="45">
        <v>0</v>
      </c>
      <c r="O84" s="99">
        <v>0</v>
      </c>
      <c r="P84" s="46">
        <f t="shared" ref="P84" si="39">H84+L84</f>
        <v>64148</v>
      </c>
      <c r="Q84" s="45">
        <f t="shared" ref="Q84" si="40">I84+M84</f>
        <v>64148</v>
      </c>
      <c r="R84" s="45">
        <f t="shared" ref="R84" si="41">J84+N84</f>
        <v>0</v>
      </c>
      <c r="S84" s="99">
        <f t="shared" ref="S84" si="42">K84+O84</f>
        <v>0</v>
      </c>
    </row>
    <row r="85" spans="1:19" s="73" customFormat="1" ht="15" x14ac:dyDescent="0.25">
      <c r="A85" s="43"/>
      <c r="B85" s="96"/>
      <c r="C85" s="61"/>
      <c r="D85" s="44"/>
      <c r="E85" s="45"/>
      <c r="F85" s="45"/>
      <c r="G85" s="98"/>
      <c r="H85" s="97"/>
      <c r="I85" s="45"/>
      <c r="J85" s="45"/>
      <c r="K85" s="99"/>
      <c r="L85" s="46"/>
      <c r="M85" s="45"/>
      <c r="N85" s="45"/>
      <c r="O85" s="99"/>
      <c r="P85" s="46"/>
      <c r="Q85" s="45"/>
      <c r="R85" s="45"/>
      <c r="S85" s="99"/>
    </row>
    <row r="86" spans="1:19" s="51" customFormat="1" ht="15" x14ac:dyDescent="0.25">
      <c r="A86" s="107"/>
      <c r="B86" s="108"/>
      <c r="C86" s="133" t="s">
        <v>24</v>
      </c>
      <c r="D86" s="48"/>
      <c r="E86" s="49"/>
      <c r="F86" s="49"/>
      <c r="G86" s="110"/>
      <c r="H86" s="111"/>
      <c r="I86" s="49"/>
      <c r="J86" s="49"/>
      <c r="K86" s="112"/>
      <c r="L86" s="50">
        <f>SUM(L84:L85)</f>
        <v>64148</v>
      </c>
      <c r="M86" s="49">
        <f t="shared" ref="M86:O86" si="43">SUM(M84:M85)</f>
        <v>64148</v>
      </c>
      <c r="N86" s="49">
        <f t="shared" si="43"/>
        <v>0</v>
      </c>
      <c r="O86" s="112">
        <f t="shared" si="43"/>
        <v>0</v>
      </c>
      <c r="P86" s="50">
        <f t="shared" ref="P86" si="44">H86+L86</f>
        <v>64148</v>
      </c>
      <c r="Q86" s="49">
        <f t="shared" ref="Q86" si="45">I86+M86</f>
        <v>64148</v>
      </c>
      <c r="R86" s="49">
        <f t="shared" ref="R86" si="46">J86+N86</f>
        <v>0</v>
      </c>
      <c r="S86" s="112">
        <f t="shared" ref="S86" si="47">K86+O86</f>
        <v>0</v>
      </c>
    </row>
    <row r="87" spans="1:19" s="51" customFormat="1" ht="15" x14ac:dyDescent="0.25">
      <c r="A87" s="107"/>
      <c r="B87" s="108"/>
      <c r="C87" s="133"/>
      <c r="D87" s="48"/>
      <c r="E87" s="49"/>
      <c r="F87" s="49"/>
      <c r="G87" s="110"/>
      <c r="H87" s="111"/>
      <c r="I87" s="49"/>
      <c r="J87" s="49"/>
      <c r="K87" s="112"/>
      <c r="L87" s="50"/>
      <c r="M87" s="49"/>
      <c r="N87" s="49"/>
      <c r="O87" s="112"/>
      <c r="P87" s="50"/>
      <c r="Q87" s="49"/>
      <c r="R87" s="49"/>
      <c r="S87" s="112"/>
    </row>
    <row r="88" spans="1:19" s="51" customFormat="1" ht="15" x14ac:dyDescent="0.25">
      <c r="A88" s="107"/>
      <c r="B88" s="108"/>
      <c r="C88" s="61" t="s">
        <v>366</v>
      </c>
      <c r="D88" s="48"/>
      <c r="E88" s="49"/>
      <c r="F88" s="49"/>
      <c r="G88" s="110"/>
      <c r="H88" s="111"/>
      <c r="I88" s="49"/>
      <c r="J88" s="49"/>
      <c r="K88" s="112"/>
      <c r="L88" s="50"/>
      <c r="M88" s="49"/>
      <c r="N88" s="49"/>
      <c r="O88" s="112"/>
      <c r="P88" s="50"/>
      <c r="Q88" s="49"/>
      <c r="R88" s="49"/>
      <c r="S88" s="112"/>
    </row>
    <row r="89" spans="1:19" s="51" customFormat="1" ht="15" x14ac:dyDescent="0.25">
      <c r="A89" s="107"/>
      <c r="B89" s="108"/>
      <c r="C89" s="61" t="s">
        <v>367</v>
      </c>
      <c r="D89" s="48"/>
      <c r="E89" s="49"/>
      <c r="F89" s="49"/>
      <c r="G89" s="110"/>
      <c r="H89" s="111"/>
      <c r="I89" s="49"/>
      <c r="J89" s="49"/>
      <c r="K89" s="112"/>
      <c r="L89" s="46">
        <v>139</v>
      </c>
      <c r="M89" s="45">
        <v>139</v>
      </c>
      <c r="N89" s="45">
        <v>0</v>
      </c>
      <c r="O89" s="99">
        <v>0</v>
      </c>
      <c r="P89" s="46">
        <f t="shared" ref="P89" si="48">H89+L89</f>
        <v>139</v>
      </c>
      <c r="Q89" s="45">
        <f t="shared" ref="Q89" si="49">I89+M89</f>
        <v>139</v>
      </c>
      <c r="R89" s="45">
        <f t="shared" ref="R89" si="50">J89+N89</f>
        <v>0</v>
      </c>
      <c r="S89" s="99">
        <f t="shared" ref="S89" si="51">K89+O89</f>
        <v>0</v>
      </c>
    </row>
    <row r="90" spans="1:19" s="51" customFormat="1" ht="15" x14ac:dyDescent="0.25">
      <c r="A90" s="107"/>
      <c r="B90" s="108"/>
      <c r="C90" s="133"/>
      <c r="D90" s="48"/>
      <c r="E90" s="49"/>
      <c r="F90" s="49"/>
      <c r="G90" s="110"/>
      <c r="H90" s="111"/>
      <c r="I90" s="49"/>
      <c r="J90" s="49"/>
      <c r="K90" s="112"/>
      <c r="L90" s="50"/>
      <c r="M90" s="49"/>
      <c r="N90" s="49"/>
      <c r="O90" s="112"/>
      <c r="P90" s="50"/>
      <c r="Q90" s="49"/>
      <c r="R90" s="49"/>
      <c r="S90" s="112"/>
    </row>
    <row r="91" spans="1:19" s="51" customFormat="1" ht="15" x14ac:dyDescent="0.25">
      <c r="A91" s="107"/>
      <c r="B91" s="108"/>
      <c r="C91" s="133" t="s">
        <v>24</v>
      </c>
      <c r="D91" s="48"/>
      <c r="E91" s="49"/>
      <c r="F91" s="49"/>
      <c r="G91" s="110"/>
      <c r="H91" s="111"/>
      <c r="I91" s="49"/>
      <c r="J91" s="49"/>
      <c r="K91" s="112"/>
      <c r="L91" s="50">
        <f>SUM(L89:L90)</f>
        <v>139</v>
      </c>
      <c r="M91" s="49">
        <f t="shared" ref="M91:O91" si="52">SUM(M89:M90)</f>
        <v>139</v>
      </c>
      <c r="N91" s="49">
        <f t="shared" si="52"/>
        <v>0</v>
      </c>
      <c r="O91" s="112">
        <f t="shared" si="52"/>
        <v>0</v>
      </c>
      <c r="P91" s="50">
        <f t="shared" ref="P91" si="53">H91+L91</f>
        <v>139</v>
      </c>
      <c r="Q91" s="49">
        <f t="shared" ref="Q91" si="54">I91+M91</f>
        <v>139</v>
      </c>
      <c r="R91" s="49">
        <f t="shared" ref="R91" si="55">J91+N91</f>
        <v>0</v>
      </c>
      <c r="S91" s="112">
        <f t="shared" ref="S91" si="56">K91+O91</f>
        <v>0</v>
      </c>
    </row>
    <row r="92" spans="1:19" ht="15" x14ac:dyDescent="0.25">
      <c r="A92" s="43"/>
      <c r="B92" s="96"/>
      <c r="C92" s="61"/>
      <c r="D92" s="44"/>
      <c r="E92" s="45"/>
      <c r="F92" s="45"/>
      <c r="G92" s="98"/>
      <c r="H92" s="97"/>
      <c r="I92" s="45"/>
      <c r="J92" s="45"/>
      <c r="K92" s="99"/>
      <c r="L92" s="46"/>
      <c r="M92" s="45"/>
      <c r="N92" s="45"/>
      <c r="O92" s="99"/>
      <c r="P92" s="46"/>
      <c r="Q92" s="45"/>
      <c r="R92" s="45"/>
      <c r="S92" s="99"/>
    </row>
    <row r="93" spans="1:19" ht="15" x14ac:dyDescent="0.25">
      <c r="A93" s="43"/>
      <c r="B93" s="96"/>
      <c r="C93" s="126" t="s">
        <v>34</v>
      </c>
      <c r="D93" s="127">
        <f>D75</f>
        <v>1719969</v>
      </c>
      <c r="E93" s="128">
        <f>E75</f>
        <v>1719969</v>
      </c>
      <c r="F93" s="128">
        <f>F75</f>
        <v>0</v>
      </c>
      <c r="G93" s="129">
        <f>G75</f>
        <v>0</v>
      </c>
      <c r="H93" s="130">
        <v>1904158</v>
      </c>
      <c r="I93" s="128">
        <v>1904158</v>
      </c>
      <c r="J93" s="128">
        <v>0</v>
      </c>
      <c r="K93" s="131">
        <v>0</v>
      </c>
      <c r="L93" s="132">
        <f>L75+L81+L86+L91</f>
        <v>241904</v>
      </c>
      <c r="M93" s="128">
        <f t="shared" ref="M93:O93" si="57">M75+M81+M86+M91</f>
        <v>241904</v>
      </c>
      <c r="N93" s="128">
        <f t="shared" si="57"/>
        <v>0</v>
      </c>
      <c r="O93" s="131">
        <f t="shared" si="57"/>
        <v>0</v>
      </c>
      <c r="P93" s="132">
        <f t="shared" si="35"/>
        <v>2146062</v>
      </c>
      <c r="Q93" s="128">
        <f t="shared" si="36"/>
        <v>2146062</v>
      </c>
      <c r="R93" s="128">
        <f t="shared" si="37"/>
        <v>0</v>
      </c>
      <c r="S93" s="131">
        <f t="shared" si="38"/>
        <v>0</v>
      </c>
    </row>
    <row r="94" spans="1:19" ht="15" x14ac:dyDescent="0.25">
      <c r="A94" s="43"/>
      <c r="B94" s="96"/>
      <c r="C94" s="61"/>
      <c r="D94" s="53"/>
      <c r="E94" s="54"/>
      <c r="F94" s="54"/>
      <c r="G94" s="120"/>
      <c r="H94" s="121"/>
      <c r="I94" s="54"/>
      <c r="J94" s="54"/>
      <c r="K94" s="119"/>
      <c r="L94" s="55"/>
      <c r="M94" s="54"/>
      <c r="N94" s="54"/>
      <c r="O94" s="119"/>
      <c r="P94" s="55"/>
      <c r="Q94" s="54"/>
      <c r="R94" s="54"/>
      <c r="S94" s="119"/>
    </row>
    <row r="95" spans="1:19" ht="15" x14ac:dyDescent="0.25">
      <c r="A95" s="43"/>
      <c r="B95" s="96" t="s">
        <v>9</v>
      </c>
      <c r="C95" s="61" t="s">
        <v>60</v>
      </c>
      <c r="D95" s="53"/>
      <c r="E95" s="54"/>
      <c r="F95" s="54"/>
      <c r="G95" s="120"/>
      <c r="H95" s="121"/>
      <c r="I95" s="54"/>
      <c r="J95" s="54"/>
      <c r="K95" s="119"/>
      <c r="L95" s="55"/>
      <c r="M95" s="54"/>
      <c r="N95" s="54"/>
      <c r="O95" s="119"/>
      <c r="P95" s="55"/>
      <c r="Q95" s="54"/>
      <c r="R95" s="54"/>
      <c r="S95" s="119"/>
    </row>
    <row r="96" spans="1:19" ht="15" x14ac:dyDescent="0.25">
      <c r="A96" s="43"/>
      <c r="B96" s="96"/>
      <c r="C96" s="61" t="s">
        <v>14</v>
      </c>
      <c r="D96" s="53"/>
      <c r="E96" s="54"/>
      <c r="F96" s="54"/>
      <c r="G96" s="120"/>
      <c r="H96" s="121"/>
      <c r="I96" s="54"/>
      <c r="J96" s="54"/>
      <c r="K96" s="119"/>
      <c r="L96" s="55"/>
      <c r="M96" s="54"/>
      <c r="N96" s="54"/>
      <c r="O96" s="119"/>
      <c r="P96" s="55"/>
      <c r="Q96" s="54"/>
      <c r="R96" s="54"/>
      <c r="S96" s="119"/>
    </row>
    <row r="97" spans="1:19" ht="15" x14ac:dyDescent="0.25">
      <c r="A97" s="122"/>
      <c r="B97" s="123"/>
      <c r="C97" s="61" t="s">
        <v>119</v>
      </c>
      <c r="D97" s="45">
        <v>306251</v>
      </c>
      <c r="E97" s="45">
        <v>306251</v>
      </c>
      <c r="F97" s="54">
        <v>0</v>
      </c>
      <c r="G97" s="120">
        <v>0</v>
      </c>
      <c r="H97" s="121">
        <v>419397</v>
      </c>
      <c r="I97" s="54">
        <v>419397</v>
      </c>
      <c r="J97" s="54">
        <v>0</v>
      </c>
      <c r="K97" s="119">
        <v>0</v>
      </c>
      <c r="L97" s="100"/>
      <c r="M97" s="45"/>
      <c r="N97" s="54"/>
      <c r="O97" s="119"/>
      <c r="P97" s="100">
        <f t="shared" si="35"/>
        <v>419397</v>
      </c>
      <c r="Q97" s="45">
        <f t="shared" si="36"/>
        <v>419397</v>
      </c>
      <c r="R97" s="54">
        <f t="shared" si="37"/>
        <v>0</v>
      </c>
      <c r="S97" s="119">
        <f t="shared" si="38"/>
        <v>0</v>
      </c>
    </row>
    <row r="98" spans="1:19" ht="15" x14ac:dyDescent="0.25">
      <c r="A98" s="122"/>
      <c r="B98" s="123"/>
      <c r="C98" s="61" t="s">
        <v>84</v>
      </c>
      <c r="D98" s="45"/>
      <c r="E98" s="45"/>
      <c r="F98" s="54"/>
      <c r="G98" s="120"/>
      <c r="H98" s="121"/>
      <c r="I98" s="54"/>
      <c r="J98" s="54"/>
      <c r="K98" s="119"/>
      <c r="L98" s="100"/>
      <c r="M98" s="45"/>
      <c r="N98" s="54"/>
      <c r="O98" s="119"/>
      <c r="P98" s="100"/>
      <c r="Q98" s="45"/>
      <c r="R98" s="54"/>
      <c r="S98" s="119"/>
    </row>
    <row r="99" spans="1:19" ht="15" x14ac:dyDescent="0.25">
      <c r="A99" s="122"/>
      <c r="B99" s="123"/>
      <c r="C99" s="61" t="s">
        <v>85</v>
      </c>
      <c r="D99" s="45"/>
      <c r="E99" s="45"/>
      <c r="F99" s="54"/>
      <c r="G99" s="120"/>
      <c r="H99" s="121"/>
      <c r="I99" s="54"/>
      <c r="J99" s="54"/>
      <c r="K99" s="119"/>
      <c r="L99" s="100"/>
      <c r="M99" s="45"/>
      <c r="N99" s="54"/>
      <c r="O99" s="119"/>
      <c r="P99" s="100"/>
      <c r="Q99" s="45"/>
      <c r="R99" s="54"/>
      <c r="S99" s="119"/>
    </row>
    <row r="100" spans="1:19" ht="15" x14ac:dyDescent="0.25">
      <c r="A100" s="122"/>
      <c r="B100" s="123"/>
      <c r="C100" s="61" t="s">
        <v>86</v>
      </c>
      <c r="D100" s="45">
        <v>26000</v>
      </c>
      <c r="E100" s="45">
        <v>26000</v>
      </c>
      <c r="F100" s="54">
        <v>0</v>
      </c>
      <c r="G100" s="120">
        <v>0</v>
      </c>
      <c r="H100" s="121">
        <v>26000</v>
      </c>
      <c r="I100" s="54">
        <v>26000</v>
      </c>
      <c r="J100" s="54">
        <v>0</v>
      </c>
      <c r="K100" s="119">
        <v>0</v>
      </c>
      <c r="L100" s="100"/>
      <c r="M100" s="45"/>
      <c r="N100" s="54"/>
      <c r="O100" s="119"/>
      <c r="P100" s="100">
        <f t="shared" si="35"/>
        <v>26000</v>
      </c>
      <c r="Q100" s="45">
        <f t="shared" si="36"/>
        <v>26000</v>
      </c>
      <c r="R100" s="54">
        <f t="shared" si="37"/>
        <v>0</v>
      </c>
      <c r="S100" s="119">
        <f t="shared" si="38"/>
        <v>0</v>
      </c>
    </row>
    <row r="101" spans="1:19" ht="15" x14ac:dyDescent="0.25">
      <c r="A101" s="122"/>
      <c r="B101" s="123"/>
      <c r="C101" s="61" t="s">
        <v>87</v>
      </c>
      <c r="D101" s="45">
        <v>56000</v>
      </c>
      <c r="E101" s="45">
        <v>56000</v>
      </c>
      <c r="F101" s="54">
        <v>0</v>
      </c>
      <c r="G101" s="120">
        <v>0</v>
      </c>
      <c r="H101" s="121">
        <v>56000</v>
      </c>
      <c r="I101" s="54">
        <v>56000</v>
      </c>
      <c r="J101" s="54">
        <v>0</v>
      </c>
      <c r="K101" s="119">
        <v>0</v>
      </c>
      <c r="L101" s="100"/>
      <c r="M101" s="45"/>
      <c r="N101" s="54"/>
      <c r="O101" s="119"/>
      <c r="P101" s="100">
        <f t="shared" si="35"/>
        <v>56000</v>
      </c>
      <c r="Q101" s="45">
        <f t="shared" si="36"/>
        <v>56000</v>
      </c>
      <c r="R101" s="54">
        <f t="shared" si="37"/>
        <v>0</v>
      </c>
      <c r="S101" s="119">
        <f t="shared" si="38"/>
        <v>0</v>
      </c>
    </row>
    <row r="102" spans="1:19" ht="15" x14ac:dyDescent="0.25">
      <c r="A102" s="122"/>
      <c r="B102" s="123"/>
      <c r="C102" s="61"/>
      <c r="D102" s="45"/>
      <c r="E102" s="45"/>
      <c r="F102" s="54"/>
      <c r="G102" s="120"/>
      <c r="H102" s="121"/>
      <c r="I102" s="54"/>
      <c r="J102" s="54"/>
      <c r="K102" s="119"/>
      <c r="L102" s="100"/>
      <c r="M102" s="45"/>
      <c r="N102" s="54"/>
      <c r="O102" s="119"/>
      <c r="P102" s="100"/>
      <c r="Q102" s="45"/>
      <c r="R102" s="54"/>
      <c r="S102" s="119"/>
    </row>
    <row r="103" spans="1:19" ht="15" x14ac:dyDescent="0.25">
      <c r="A103" s="142"/>
      <c r="B103" s="143"/>
      <c r="C103" s="126" t="s">
        <v>35</v>
      </c>
      <c r="D103" s="52">
        <f>SUM(D97:D102)</f>
        <v>388251</v>
      </c>
      <c r="E103" s="52">
        <f t="shared" ref="E103:G103" si="58">SUM(E97:E102)</f>
        <v>388251</v>
      </c>
      <c r="F103" s="128">
        <f t="shared" si="58"/>
        <v>0</v>
      </c>
      <c r="G103" s="129">
        <f t="shared" si="58"/>
        <v>0</v>
      </c>
      <c r="H103" s="130">
        <v>501397</v>
      </c>
      <c r="I103" s="128">
        <v>501397</v>
      </c>
      <c r="J103" s="128">
        <v>0</v>
      </c>
      <c r="K103" s="131">
        <v>0</v>
      </c>
      <c r="L103" s="144">
        <f>SUM(L97:L102)</f>
        <v>0</v>
      </c>
      <c r="M103" s="52">
        <f t="shared" ref="M103:O103" si="59">SUM(M97:M102)</f>
        <v>0</v>
      </c>
      <c r="N103" s="128">
        <f t="shared" si="59"/>
        <v>0</v>
      </c>
      <c r="O103" s="131">
        <f t="shared" si="59"/>
        <v>0</v>
      </c>
      <c r="P103" s="144">
        <f t="shared" si="35"/>
        <v>501397</v>
      </c>
      <c r="Q103" s="52">
        <f t="shared" si="36"/>
        <v>501397</v>
      </c>
      <c r="R103" s="128">
        <f t="shared" si="37"/>
        <v>0</v>
      </c>
      <c r="S103" s="131">
        <f t="shared" si="38"/>
        <v>0</v>
      </c>
    </row>
    <row r="104" spans="1:19" ht="15" x14ac:dyDescent="0.25">
      <c r="A104" s="122"/>
      <c r="B104" s="123"/>
      <c r="C104" s="61"/>
      <c r="D104" s="53"/>
      <c r="E104" s="54"/>
      <c r="F104" s="54"/>
      <c r="G104" s="120"/>
      <c r="H104" s="121"/>
      <c r="I104" s="54"/>
      <c r="J104" s="54"/>
      <c r="K104" s="119"/>
      <c r="L104" s="55"/>
      <c r="M104" s="54"/>
      <c r="N104" s="54"/>
      <c r="O104" s="119"/>
      <c r="P104" s="55"/>
      <c r="Q104" s="54"/>
      <c r="R104" s="54"/>
      <c r="S104" s="119"/>
    </row>
    <row r="105" spans="1:19" ht="15" x14ac:dyDescent="0.25">
      <c r="A105" s="122"/>
      <c r="B105" s="145" t="s">
        <v>15</v>
      </c>
      <c r="C105" s="61" t="s">
        <v>138</v>
      </c>
      <c r="D105" s="53"/>
      <c r="E105" s="54"/>
      <c r="F105" s="54"/>
      <c r="G105" s="120"/>
      <c r="H105" s="121"/>
      <c r="I105" s="54"/>
      <c r="J105" s="54"/>
      <c r="K105" s="119"/>
      <c r="L105" s="55"/>
      <c r="M105" s="54"/>
      <c r="N105" s="54"/>
      <c r="O105" s="119"/>
      <c r="P105" s="55"/>
      <c r="Q105" s="54"/>
      <c r="R105" s="54"/>
      <c r="S105" s="119"/>
    </row>
    <row r="106" spans="1:19" ht="15" x14ac:dyDescent="0.25">
      <c r="A106" s="122"/>
      <c r="B106" s="123"/>
      <c r="C106" s="61" t="s">
        <v>139</v>
      </c>
      <c r="D106" s="53"/>
      <c r="E106" s="54"/>
      <c r="F106" s="54"/>
      <c r="G106" s="120"/>
      <c r="H106" s="121"/>
      <c r="I106" s="54"/>
      <c r="J106" s="54"/>
      <c r="K106" s="119"/>
      <c r="L106" s="55"/>
      <c r="M106" s="54"/>
      <c r="N106" s="54"/>
      <c r="O106" s="119"/>
      <c r="P106" s="55"/>
      <c r="Q106" s="54"/>
      <c r="R106" s="54"/>
      <c r="S106" s="119"/>
    </row>
    <row r="107" spans="1:19" ht="30" x14ac:dyDescent="0.25">
      <c r="A107" s="122"/>
      <c r="B107" s="123"/>
      <c r="C107" s="61" t="s">
        <v>123</v>
      </c>
      <c r="D107" s="45">
        <v>40751</v>
      </c>
      <c r="E107" s="45">
        <v>40751</v>
      </c>
      <c r="F107" s="54">
        <v>0</v>
      </c>
      <c r="G107" s="120">
        <v>0</v>
      </c>
      <c r="H107" s="121">
        <v>40751</v>
      </c>
      <c r="I107" s="54">
        <v>40751</v>
      </c>
      <c r="J107" s="54">
        <v>0</v>
      </c>
      <c r="K107" s="119">
        <v>0</v>
      </c>
      <c r="L107" s="100">
        <v>5282</v>
      </c>
      <c r="M107" s="45">
        <v>5282</v>
      </c>
      <c r="N107" s="54">
        <v>0</v>
      </c>
      <c r="O107" s="119">
        <v>0</v>
      </c>
      <c r="P107" s="100">
        <f t="shared" si="35"/>
        <v>46033</v>
      </c>
      <c r="Q107" s="45">
        <f t="shared" si="36"/>
        <v>46033</v>
      </c>
      <c r="R107" s="54">
        <f t="shared" si="37"/>
        <v>0</v>
      </c>
      <c r="S107" s="119">
        <f t="shared" si="38"/>
        <v>0</v>
      </c>
    </row>
    <row r="108" spans="1:19" ht="15" x14ac:dyDescent="0.25">
      <c r="A108" s="140"/>
      <c r="B108" s="96"/>
      <c r="C108" s="61" t="s">
        <v>120</v>
      </c>
      <c r="D108" s="53">
        <v>9229</v>
      </c>
      <c r="E108" s="54">
        <v>0</v>
      </c>
      <c r="F108" s="54">
        <v>9229</v>
      </c>
      <c r="G108" s="120">
        <v>0</v>
      </c>
      <c r="H108" s="121">
        <v>9229</v>
      </c>
      <c r="I108" s="54">
        <v>0</v>
      </c>
      <c r="J108" s="54">
        <v>9229</v>
      </c>
      <c r="K108" s="119">
        <v>0</v>
      </c>
      <c r="L108" s="55">
        <v>-1511</v>
      </c>
      <c r="M108" s="54">
        <v>0</v>
      </c>
      <c r="N108" s="54">
        <v>-1511</v>
      </c>
      <c r="O108" s="119">
        <v>0</v>
      </c>
      <c r="P108" s="55">
        <f t="shared" si="35"/>
        <v>7718</v>
      </c>
      <c r="Q108" s="54">
        <f t="shared" si="36"/>
        <v>0</v>
      </c>
      <c r="R108" s="54">
        <f t="shared" si="37"/>
        <v>7718</v>
      </c>
      <c r="S108" s="119">
        <f t="shared" si="38"/>
        <v>0</v>
      </c>
    </row>
    <row r="109" spans="1:19" ht="15" x14ac:dyDescent="0.25">
      <c r="A109" s="140"/>
      <c r="B109" s="96"/>
      <c r="C109" s="61" t="s">
        <v>121</v>
      </c>
      <c r="D109" s="53">
        <v>405</v>
      </c>
      <c r="E109" s="54">
        <v>405</v>
      </c>
      <c r="F109" s="54">
        <v>0</v>
      </c>
      <c r="G109" s="120">
        <v>0</v>
      </c>
      <c r="H109" s="121">
        <v>405</v>
      </c>
      <c r="I109" s="54">
        <v>405</v>
      </c>
      <c r="J109" s="54">
        <v>0</v>
      </c>
      <c r="K109" s="119">
        <v>0</v>
      </c>
      <c r="L109" s="55"/>
      <c r="M109" s="54"/>
      <c r="N109" s="54"/>
      <c r="O109" s="119"/>
      <c r="P109" s="55">
        <f t="shared" si="35"/>
        <v>405</v>
      </c>
      <c r="Q109" s="54">
        <f t="shared" si="36"/>
        <v>405</v>
      </c>
      <c r="R109" s="54">
        <f t="shared" si="37"/>
        <v>0</v>
      </c>
      <c r="S109" s="119">
        <f t="shared" si="38"/>
        <v>0</v>
      </c>
    </row>
    <row r="110" spans="1:19" ht="15" x14ac:dyDescent="0.25">
      <c r="A110" s="140"/>
      <c r="B110" s="96"/>
      <c r="C110" s="61" t="s">
        <v>88</v>
      </c>
      <c r="D110" s="53"/>
      <c r="E110" s="54"/>
      <c r="F110" s="54"/>
      <c r="G110" s="120"/>
      <c r="H110" s="121"/>
      <c r="I110" s="54"/>
      <c r="J110" s="54"/>
      <c r="K110" s="119"/>
      <c r="L110" s="55"/>
      <c r="M110" s="54"/>
      <c r="N110" s="54"/>
      <c r="O110" s="119"/>
      <c r="P110" s="55"/>
      <c r="Q110" s="54"/>
      <c r="R110" s="54"/>
      <c r="S110" s="119"/>
    </row>
    <row r="111" spans="1:19" ht="15" x14ac:dyDescent="0.25">
      <c r="A111" s="140"/>
      <c r="B111" s="96"/>
      <c r="C111" s="61" t="s">
        <v>89</v>
      </c>
      <c r="D111" s="53">
        <v>15169</v>
      </c>
      <c r="E111" s="54">
        <v>15169</v>
      </c>
      <c r="F111" s="54">
        <v>0</v>
      </c>
      <c r="G111" s="120">
        <v>0</v>
      </c>
      <c r="H111" s="121">
        <v>17099</v>
      </c>
      <c r="I111" s="54">
        <v>17099</v>
      </c>
      <c r="J111" s="54">
        <v>0</v>
      </c>
      <c r="K111" s="119">
        <v>0</v>
      </c>
      <c r="L111" s="55"/>
      <c r="M111" s="54"/>
      <c r="N111" s="54"/>
      <c r="O111" s="119"/>
      <c r="P111" s="55">
        <f t="shared" si="35"/>
        <v>17099</v>
      </c>
      <c r="Q111" s="54">
        <f t="shared" si="36"/>
        <v>17099</v>
      </c>
      <c r="R111" s="54">
        <f t="shared" si="37"/>
        <v>0</v>
      </c>
      <c r="S111" s="119">
        <f t="shared" si="38"/>
        <v>0</v>
      </c>
    </row>
    <row r="112" spans="1:19" ht="15" x14ac:dyDescent="0.25">
      <c r="A112" s="140"/>
      <c r="B112" s="96"/>
      <c r="C112" s="61" t="s">
        <v>90</v>
      </c>
      <c r="D112" s="53">
        <v>2907</v>
      </c>
      <c r="E112" s="54">
        <v>2907</v>
      </c>
      <c r="F112" s="54">
        <v>0</v>
      </c>
      <c r="G112" s="120">
        <v>0</v>
      </c>
      <c r="H112" s="121">
        <v>3890</v>
      </c>
      <c r="I112" s="54">
        <v>3890</v>
      </c>
      <c r="J112" s="54">
        <v>0</v>
      </c>
      <c r="K112" s="119">
        <v>0</v>
      </c>
      <c r="L112" s="55"/>
      <c r="M112" s="54"/>
      <c r="N112" s="54"/>
      <c r="O112" s="119"/>
      <c r="P112" s="55">
        <f t="shared" si="35"/>
        <v>3890</v>
      </c>
      <c r="Q112" s="54">
        <f t="shared" si="36"/>
        <v>3890</v>
      </c>
      <c r="R112" s="54">
        <f t="shared" si="37"/>
        <v>0</v>
      </c>
      <c r="S112" s="119">
        <f t="shared" si="38"/>
        <v>0</v>
      </c>
    </row>
    <row r="113" spans="1:19" ht="15" x14ac:dyDescent="0.25">
      <c r="A113" s="140"/>
      <c r="B113" s="96"/>
      <c r="C113" s="62" t="s">
        <v>91</v>
      </c>
      <c r="D113" s="53">
        <v>2502</v>
      </c>
      <c r="E113" s="54">
        <v>2502</v>
      </c>
      <c r="F113" s="54">
        <v>0</v>
      </c>
      <c r="G113" s="120">
        <v>0</v>
      </c>
      <c r="H113" s="121">
        <v>2653</v>
      </c>
      <c r="I113" s="54">
        <v>2653</v>
      </c>
      <c r="J113" s="54">
        <v>0</v>
      </c>
      <c r="K113" s="119">
        <v>0</v>
      </c>
      <c r="L113" s="55"/>
      <c r="M113" s="54"/>
      <c r="N113" s="54"/>
      <c r="O113" s="119"/>
      <c r="P113" s="55">
        <f t="shared" si="35"/>
        <v>2653</v>
      </c>
      <c r="Q113" s="54">
        <f t="shared" si="36"/>
        <v>2653</v>
      </c>
      <c r="R113" s="54">
        <f t="shared" si="37"/>
        <v>0</v>
      </c>
      <c r="S113" s="119">
        <f t="shared" si="38"/>
        <v>0</v>
      </c>
    </row>
    <row r="114" spans="1:19" ht="30" x14ac:dyDescent="0.25">
      <c r="A114" s="140"/>
      <c r="B114" s="96"/>
      <c r="C114" s="61" t="s">
        <v>141</v>
      </c>
      <c r="D114" s="53">
        <v>1478</v>
      </c>
      <c r="E114" s="54">
        <v>1478</v>
      </c>
      <c r="F114" s="54">
        <v>0</v>
      </c>
      <c r="G114" s="120">
        <v>0</v>
      </c>
      <c r="H114" s="121">
        <v>4796</v>
      </c>
      <c r="I114" s="54">
        <v>4796</v>
      </c>
      <c r="J114" s="54">
        <v>0</v>
      </c>
      <c r="K114" s="119">
        <v>0</v>
      </c>
      <c r="L114" s="55"/>
      <c r="M114" s="54"/>
      <c r="N114" s="54"/>
      <c r="O114" s="119"/>
      <c r="P114" s="55">
        <f t="shared" si="35"/>
        <v>4796</v>
      </c>
      <c r="Q114" s="54">
        <f t="shared" si="36"/>
        <v>4796</v>
      </c>
      <c r="R114" s="54">
        <f t="shared" si="37"/>
        <v>0</v>
      </c>
      <c r="S114" s="119">
        <f t="shared" si="38"/>
        <v>0</v>
      </c>
    </row>
    <row r="115" spans="1:19" ht="15" x14ac:dyDescent="0.25">
      <c r="A115" s="140"/>
      <c r="B115" s="96"/>
      <c r="C115" s="62" t="s">
        <v>142</v>
      </c>
      <c r="D115" s="53">
        <v>1838</v>
      </c>
      <c r="E115" s="54">
        <v>1838</v>
      </c>
      <c r="F115" s="54">
        <v>0</v>
      </c>
      <c r="G115" s="120">
        <v>0</v>
      </c>
      <c r="H115" s="121">
        <v>3045</v>
      </c>
      <c r="I115" s="54">
        <v>3045</v>
      </c>
      <c r="J115" s="54">
        <v>0</v>
      </c>
      <c r="K115" s="119">
        <v>0</v>
      </c>
      <c r="L115" s="55"/>
      <c r="M115" s="54"/>
      <c r="N115" s="54"/>
      <c r="O115" s="119"/>
      <c r="P115" s="55">
        <f t="shared" si="35"/>
        <v>3045</v>
      </c>
      <c r="Q115" s="54">
        <f t="shared" si="36"/>
        <v>3045</v>
      </c>
      <c r="R115" s="54">
        <f t="shared" si="37"/>
        <v>0</v>
      </c>
      <c r="S115" s="119">
        <f t="shared" si="38"/>
        <v>0</v>
      </c>
    </row>
    <row r="116" spans="1:19" ht="15" x14ac:dyDescent="0.25">
      <c r="A116" s="140"/>
      <c r="B116" s="96"/>
      <c r="C116" s="146" t="s">
        <v>177</v>
      </c>
      <c r="D116" s="53">
        <v>1278</v>
      </c>
      <c r="E116" s="54">
        <v>0</v>
      </c>
      <c r="F116" s="54">
        <v>1278</v>
      </c>
      <c r="G116" s="120">
        <v>0</v>
      </c>
      <c r="H116" s="121">
        <v>1278</v>
      </c>
      <c r="I116" s="54">
        <v>0</v>
      </c>
      <c r="J116" s="54">
        <v>1278</v>
      </c>
      <c r="K116" s="119">
        <v>0</v>
      </c>
      <c r="L116" s="55"/>
      <c r="M116" s="54"/>
      <c r="N116" s="54"/>
      <c r="O116" s="119"/>
      <c r="P116" s="55">
        <f t="shared" si="35"/>
        <v>1278</v>
      </c>
      <c r="Q116" s="54">
        <f t="shared" si="36"/>
        <v>0</v>
      </c>
      <c r="R116" s="54">
        <f t="shared" si="37"/>
        <v>1278</v>
      </c>
      <c r="S116" s="119">
        <f t="shared" si="38"/>
        <v>0</v>
      </c>
    </row>
    <row r="117" spans="1:19" ht="15" x14ac:dyDescent="0.25">
      <c r="A117" s="140"/>
      <c r="B117" s="96"/>
      <c r="C117" s="61" t="s">
        <v>168</v>
      </c>
      <c r="D117" s="53">
        <v>6264</v>
      </c>
      <c r="E117" s="54">
        <v>0</v>
      </c>
      <c r="F117" s="54">
        <v>6264</v>
      </c>
      <c r="G117" s="120">
        <v>0</v>
      </c>
      <c r="H117" s="121">
        <v>6264</v>
      </c>
      <c r="I117" s="54">
        <v>0</v>
      </c>
      <c r="J117" s="54">
        <v>6264</v>
      </c>
      <c r="K117" s="119">
        <v>0</v>
      </c>
      <c r="L117" s="55"/>
      <c r="M117" s="54"/>
      <c r="N117" s="54"/>
      <c r="O117" s="119"/>
      <c r="P117" s="55">
        <f t="shared" si="35"/>
        <v>6264</v>
      </c>
      <c r="Q117" s="54">
        <f t="shared" si="36"/>
        <v>0</v>
      </c>
      <c r="R117" s="54">
        <f t="shared" si="37"/>
        <v>6264</v>
      </c>
      <c r="S117" s="119">
        <f t="shared" si="38"/>
        <v>0</v>
      </c>
    </row>
    <row r="118" spans="1:19" ht="15" x14ac:dyDescent="0.25">
      <c r="A118" s="122"/>
      <c r="B118" s="123"/>
      <c r="C118" s="61" t="s">
        <v>169</v>
      </c>
      <c r="D118" s="53">
        <v>300</v>
      </c>
      <c r="E118" s="54">
        <v>0</v>
      </c>
      <c r="F118" s="54">
        <v>0</v>
      </c>
      <c r="G118" s="120">
        <v>300</v>
      </c>
      <c r="H118" s="121">
        <v>300</v>
      </c>
      <c r="I118" s="54">
        <v>0</v>
      </c>
      <c r="J118" s="54">
        <v>0</v>
      </c>
      <c r="K118" s="119">
        <v>300</v>
      </c>
      <c r="L118" s="55">
        <v>100</v>
      </c>
      <c r="M118" s="54">
        <v>0</v>
      </c>
      <c r="N118" s="54">
        <v>0</v>
      </c>
      <c r="O118" s="119">
        <v>100</v>
      </c>
      <c r="P118" s="55">
        <f t="shared" si="35"/>
        <v>400</v>
      </c>
      <c r="Q118" s="54">
        <f t="shared" si="36"/>
        <v>0</v>
      </c>
      <c r="R118" s="54">
        <f t="shared" si="37"/>
        <v>0</v>
      </c>
      <c r="S118" s="119">
        <f t="shared" si="38"/>
        <v>400</v>
      </c>
    </row>
    <row r="119" spans="1:19" ht="15" x14ac:dyDescent="0.25">
      <c r="A119" s="140"/>
      <c r="B119" s="96"/>
      <c r="C119" s="61" t="s">
        <v>276</v>
      </c>
      <c r="D119" s="53">
        <v>477</v>
      </c>
      <c r="E119" s="54">
        <v>477</v>
      </c>
      <c r="F119" s="54">
        <v>0</v>
      </c>
      <c r="G119" s="55">
        <v>0</v>
      </c>
      <c r="H119" s="121">
        <v>477</v>
      </c>
      <c r="I119" s="54">
        <v>477</v>
      </c>
      <c r="J119" s="54">
        <v>0</v>
      </c>
      <c r="K119" s="119">
        <v>0</v>
      </c>
      <c r="L119" s="55"/>
      <c r="M119" s="54"/>
      <c r="N119" s="54"/>
      <c r="O119" s="70"/>
      <c r="P119" s="55">
        <f t="shared" si="35"/>
        <v>477</v>
      </c>
      <c r="Q119" s="54">
        <f t="shared" si="36"/>
        <v>477</v>
      </c>
      <c r="R119" s="54">
        <f t="shared" si="37"/>
        <v>0</v>
      </c>
      <c r="S119" s="70">
        <f t="shared" si="38"/>
        <v>0</v>
      </c>
    </row>
    <row r="120" spans="1:19" ht="15" x14ac:dyDescent="0.25">
      <c r="A120" s="140"/>
      <c r="B120" s="96"/>
      <c r="C120" s="61" t="s">
        <v>277</v>
      </c>
      <c r="D120" s="53">
        <v>1504</v>
      </c>
      <c r="E120" s="54">
        <v>1504</v>
      </c>
      <c r="F120" s="54">
        <v>0</v>
      </c>
      <c r="G120" s="55">
        <v>0</v>
      </c>
      <c r="H120" s="121">
        <v>1504</v>
      </c>
      <c r="I120" s="54">
        <v>1504</v>
      </c>
      <c r="J120" s="54">
        <v>0</v>
      </c>
      <c r="K120" s="119">
        <v>0</v>
      </c>
      <c r="L120" s="55"/>
      <c r="M120" s="54"/>
      <c r="N120" s="54"/>
      <c r="O120" s="70"/>
      <c r="P120" s="55">
        <f t="shared" si="35"/>
        <v>1504</v>
      </c>
      <c r="Q120" s="54">
        <f t="shared" si="36"/>
        <v>1504</v>
      </c>
      <c r="R120" s="54">
        <f t="shared" si="37"/>
        <v>0</v>
      </c>
      <c r="S120" s="70">
        <f t="shared" si="38"/>
        <v>0</v>
      </c>
    </row>
    <row r="121" spans="1:19" ht="15" x14ac:dyDescent="0.25">
      <c r="A121" s="140"/>
      <c r="B121" s="96"/>
      <c r="C121" s="61" t="s">
        <v>278</v>
      </c>
      <c r="D121" s="53">
        <v>47834</v>
      </c>
      <c r="E121" s="54">
        <v>47834</v>
      </c>
      <c r="F121" s="54">
        <v>0</v>
      </c>
      <c r="G121" s="55">
        <v>0</v>
      </c>
      <c r="H121" s="121">
        <v>47834</v>
      </c>
      <c r="I121" s="54">
        <v>47834</v>
      </c>
      <c r="J121" s="54">
        <v>0</v>
      </c>
      <c r="K121" s="119">
        <v>0</v>
      </c>
      <c r="L121" s="55"/>
      <c r="M121" s="54"/>
      <c r="N121" s="54"/>
      <c r="O121" s="70"/>
      <c r="P121" s="55">
        <f t="shared" si="35"/>
        <v>47834</v>
      </c>
      <c r="Q121" s="54">
        <f t="shared" si="36"/>
        <v>47834</v>
      </c>
      <c r="R121" s="54">
        <f t="shared" si="37"/>
        <v>0</v>
      </c>
      <c r="S121" s="70">
        <f t="shared" si="38"/>
        <v>0</v>
      </c>
    </row>
    <row r="122" spans="1:19" ht="15" x14ac:dyDescent="0.25">
      <c r="A122" s="140"/>
      <c r="B122" s="96"/>
      <c r="C122" s="146" t="s">
        <v>179</v>
      </c>
      <c r="D122" s="53">
        <f>2000+1000</f>
        <v>3000</v>
      </c>
      <c r="E122" s="54">
        <v>3000</v>
      </c>
      <c r="F122" s="54">
        <v>0</v>
      </c>
      <c r="G122" s="55">
        <v>0</v>
      </c>
      <c r="H122" s="121">
        <v>3000</v>
      </c>
      <c r="I122" s="54">
        <v>3000</v>
      </c>
      <c r="J122" s="54">
        <v>0</v>
      </c>
      <c r="K122" s="119">
        <v>0</v>
      </c>
      <c r="L122" s="55"/>
      <c r="M122" s="54"/>
      <c r="N122" s="54"/>
      <c r="O122" s="70"/>
      <c r="P122" s="55">
        <f t="shared" si="35"/>
        <v>3000</v>
      </c>
      <c r="Q122" s="54">
        <f t="shared" si="36"/>
        <v>3000</v>
      </c>
      <c r="R122" s="54">
        <f t="shared" si="37"/>
        <v>0</v>
      </c>
      <c r="S122" s="70">
        <f t="shared" si="38"/>
        <v>0</v>
      </c>
    </row>
    <row r="123" spans="1:19" ht="15" x14ac:dyDescent="0.25">
      <c r="A123" s="140"/>
      <c r="B123" s="96"/>
      <c r="C123" s="146" t="s">
        <v>194</v>
      </c>
      <c r="D123" s="53">
        <v>2640</v>
      </c>
      <c r="E123" s="54">
        <v>2640</v>
      </c>
      <c r="F123" s="54">
        <v>0</v>
      </c>
      <c r="G123" s="55">
        <v>0</v>
      </c>
      <c r="H123" s="121">
        <v>4405</v>
      </c>
      <c r="I123" s="54">
        <v>4405</v>
      </c>
      <c r="J123" s="54">
        <v>0</v>
      </c>
      <c r="K123" s="119">
        <v>0</v>
      </c>
      <c r="L123" s="55">
        <v>1104</v>
      </c>
      <c r="M123" s="54">
        <v>1104</v>
      </c>
      <c r="N123" s="54">
        <v>0</v>
      </c>
      <c r="O123" s="70">
        <v>0</v>
      </c>
      <c r="P123" s="55">
        <f t="shared" si="35"/>
        <v>5509</v>
      </c>
      <c r="Q123" s="54">
        <f t="shared" si="36"/>
        <v>5509</v>
      </c>
      <c r="R123" s="54">
        <f t="shared" si="37"/>
        <v>0</v>
      </c>
      <c r="S123" s="70">
        <f t="shared" si="38"/>
        <v>0</v>
      </c>
    </row>
    <row r="124" spans="1:19" ht="15" x14ac:dyDescent="0.25">
      <c r="A124" s="140"/>
      <c r="B124" s="96"/>
      <c r="C124" s="146" t="s">
        <v>369</v>
      </c>
      <c r="D124" s="53"/>
      <c r="E124" s="54"/>
      <c r="F124" s="54"/>
      <c r="G124" s="55"/>
      <c r="H124" s="121"/>
      <c r="I124" s="54"/>
      <c r="J124" s="54"/>
      <c r="K124" s="119"/>
      <c r="L124" s="55">
        <v>5828</v>
      </c>
      <c r="M124" s="54">
        <v>5828</v>
      </c>
      <c r="N124" s="54">
        <v>0</v>
      </c>
      <c r="O124" s="70">
        <v>0</v>
      </c>
      <c r="P124" s="55">
        <f t="shared" ref="P124" si="60">H124+L124</f>
        <v>5828</v>
      </c>
      <c r="Q124" s="54">
        <f t="shared" ref="Q124" si="61">I124+M124</f>
        <v>5828</v>
      </c>
      <c r="R124" s="54">
        <f t="shared" ref="R124" si="62">J124+N124</f>
        <v>0</v>
      </c>
      <c r="S124" s="70">
        <f t="shared" ref="S124" si="63">K124+O124</f>
        <v>0</v>
      </c>
    </row>
    <row r="125" spans="1:19" ht="15" x14ac:dyDescent="0.25">
      <c r="A125" s="140"/>
      <c r="B125" s="96"/>
      <c r="C125" s="61"/>
      <c r="D125" s="53"/>
      <c r="E125" s="54"/>
      <c r="F125" s="54"/>
      <c r="G125" s="55"/>
      <c r="H125" s="121"/>
      <c r="I125" s="54"/>
      <c r="J125" s="54"/>
      <c r="K125" s="119"/>
      <c r="L125" s="55"/>
      <c r="M125" s="54"/>
      <c r="N125" s="54"/>
      <c r="O125" s="70"/>
      <c r="P125" s="55"/>
      <c r="Q125" s="54"/>
      <c r="R125" s="54"/>
      <c r="S125" s="70"/>
    </row>
    <row r="126" spans="1:19" ht="15" x14ac:dyDescent="0.25">
      <c r="A126" s="140"/>
      <c r="B126" s="96"/>
      <c r="C126" s="133" t="s">
        <v>24</v>
      </c>
      <c r="D126" s="48">
        <f t="shared" ref="D126:O126" si="64">SUM(D107:D125)</f>
        <v>137576</v>
      </c>
      <c r="E126" s="49">
        <f t="shared" si="64"/>
        <v>120505</v>
      </c>
      <c r="F126" s="49">
        <f t="shared" si="64"/>
        <v>16771</v>
      </c>
      <c r="G126" s="50">
        <f t="shared" si="64"/>
        <v>300</v>
      </c>
      <c r="H126" s="111">
        <v>146930</v>
      </c>
      <c r="I126" s="49">
        <v>129859</v>
      </c>
      <c r="J126" s="49">
        <v>16771</v>
      </c>
      <c r="K126" s="112">
        <v>300</v>
      </c>
      <c r="L126" s="50">
        <f t="shared" si="64"/>
        <v>10803</v>
      </c>
      <c r="M126" s="49">
        <f t="shared" si="64"/>
        <v>12214</v>
      </c>
      <c r="N126" s="49">
        <f t="shared" si="64"/>
        <v>-1511</v>
      </c>
      <c r="O126" s="71">
        <f t="shared" si="64"/>
        <v>100</v>
      </c>
      <c r="P126" s="50">
        <f t="shared" si="35"/>
        <v>157733</v>
      </c>
      <c r="Q126" s="49">
        <f t="shared" si="36"/>
        <v>142073</v>
      </c>
      <c r="R126" s="49">
        <f t="shared" si="37"/>
        <v>15260</v>
      </c>
      <c r="S126" s="71">
        <f t="shared" si="38"/>
        <v>400</v>
      </c>
    </row>
    <row r="127" spans="1:19" ht="15" x14ac:dyDescent="0.25">
      <c r="A127" s="140"/>
      <c r="B127" s="108"/>
      <c r="C127" s="133"/>
      <c r="D127" s="134"/>
      <c r="E127" s="135"/>
      <c r="F127" s="135"/>
      <c r="G127" s="139"/>
      <c r="H127" s="137"/>
      <c r="I127" s="135"/>
      <c r="J127" s="135"/>
      <c r="K127" s="138"/>
      <c r="L127" s="139"/>
      <c r="M127" s="135"/>
      <c r="N127" s="135"/>
      <c r="O127" s="147"/>
      <c r="P127" s="55"/>
      <c r="Q127" s="54"/>
      <c r="R127" s="54"/>
      <c r="S127" s="70"/>
    </row>
    <row r="128" spans="1:19" x14ac:dyDescent="0.25">
      <c r="A128" s="140"/>
      <c r="B128" s="148"/>
      <c r="C128" s="61" t="s">
        <v>140</v>
      </c>
      <c r="D128" s="53"/>
      <c r="E128" s="54"/>
      <c r="F128" s="54"/>
      <c r="G128" s="55"/>
      <c r="H128" s="121"/>
      <c r="I128" s="54"/>
      <c r="J128" s="54"/>
      <c r="K128" s="119"/>
      <c r="L128" s="55"/>
      <c r="M128" s="54"/>
      <c r="N128" s="54"/>
      <c r="O128" s="70"/>
      <c r="P128" s="55"/>
      <c r="Q128" s="54"/>
      <c r="R128" s="54"/>
      <c r="S128" s="70"/>
    </row>
    <row r="129" spans="1:19" ht="15" x14ac:dyDescent="0.25">
      <c r="A129" s="43"/>
      <c r="B129" s="108"/>
      <c r="C129" s="61" t="s">
        <v>170</v>
      </c>
      <c r="D129" s="44">
        <v>5000</v>
      </c>
      <c r="E129" s="45">
        <v>5000</v>
      </c>
      <c r="F129" s="45">
        <v>0</v>
      </c>
      <c r="G129" s="46">
        <v>0</v>
      </c>
      <c r="H129" s="97">
        <v>5000</v>
      </c>
      <c r="I129" s="45">
        <v>5000</v>
      </c>
      <c r="J129" s="45">
        <v>0</v>
      </c>
      <c r="K129" s="99">
        <v>0</v>
      </c>
      <c r="L129" s="46"/>
      <c r="M129" s="45"/>
      <c r="N129" s="45"/>
      <c r="O129" s="59"/>
      <c r="P129" s="46">
        <f t="shared" si="35"/>
        <v>5000</v>
      </c>
      <c r="Q129" s="45">
        <f t="shared" si="36"/>
        <v>5000</v>
      </c>
      <c r="R129" s="45">
        <f t="shared" si="37"/>
        <v>0</v>
      </c>
      <c r="S129" s="59">
        <f t="shared" si="38"/>
        <v>0</v>
      </c>
    </row>
    <row r="130" spans="1:19" ht="15" x14ac:dyDescent="0.25">
      <c r="A130" s="43"/>
      <c r="B130" s="108"/>
      <c r="C130" s="61" t="s">
        <v>171</v>
      </c>
      <c r="D130" s="44">
        <v>11000</v>
      </c>
      <c r="E130" s="45">
        <v>11000</v>
      </c>
      <c r="F130" s="45">
        <v>0</v>
      </c>
      <c r="G130" s="46">
        <v>0</v>
      </c>
      <c r="H130" s="97">
        <v>11000</v>
      </c>
      <c r="I130" s="45">
        <v>11000</v>
      </c>
      <c r="J130" s="45">
        <v>0</v>
      </c>
      <c r="K130" s="99">
        <v>0</v>
      </c>
      <c r="L130" s="46"/>
      <c r="M130" s="45"/>
      <c r="N130" s="45"/>
      <c r="O130" s="59"/>
      <c r="P130" s="46">
        <f t="shared" si="35"/>
        <v>11000</v>
      </c>
      <c r="Q130" s="45">
        <f t="shared" si="36"/>
        <v>11000</v>
      </c>
      <c r="R130" s="45">
        <f t="shared" si="37"/>
        <v>0</v>
      </c>
      <c r="S130" s="59">
        <f t="shared" si="38"/>
        <v>0</v>
      </c>
    </row>
    <row r="131" spans="1:19" ht="30" x14ac:dyDescent="0.25">
      <c r="A131" s="43"/>
      <c r="B131" s="108"/>
      <c r="C131" s="61" t="s">
        <v>180</v>
      </c>
      <c r="D131" s="44">
        <v>136000</v>
      </c>
      <c r="E131" s="45">
        <v>136000</v>
      </c>
      <c r="F131" s="45">
        <v>0</v>
      </c>
      <c r="G131" s="46">
        <v>0</v>
      </c>
      <c r="H131" s="97">
        <v>136000</v>
      </c>
      <c r="I131" s="45">
        <v>136000</v>
      </c>
      <c r="J131" s="45">
        <v>0</v>
      </c>
      <c r="K131" s="99">
        <v>0</v>
      </c>
      <c r="L131" s="46"/>
      <c r="M131" s="45"/>
      <c r="N131" s="45"/>
      <c r="O131" s="59"/>
      <c r="P131" s="46">
        <f t="shared" si="35"/>
        <v>136000</v>
      </c>
      <c r="Q131" s="45">
        <f t="shared" si="36"/>
        <v>136000</v>
      </c>
      <c r="R131" s="45">
        <f t="shared" si="37"/>
        <v>0</v>
      </c>
      <c r="S131" s="59">
        <f t="shared" si="38"/>
        <v>0</v>
      </c>
    </row>
    <row r="132" spans="1:19" ht="30" x14ac:dyDescent="0.25">
      <c r="A132" s="43"/>
      <c r="B132" s="108"/>
      <c r="C132" s="61" t="s">
        <v>181</v>
      </c>
      <c r="D132" s="53">
        <v>30342</v>
      </c>
      <c r="E132" s="54">
        <v>30342</v>
      </c>
      <c r="F132" s="54">
        <v>0</v>
      </c>
      <c r="G132" s="55">
        <v>0</v>
      </c>
      <c r="H132" s="121">
        <v>30342</v>
      </c>
      <c r="I132" s="54">
        <v>30342</v>
      </c>
      <c r="J132" s="54">
        <v>0</v>
      </c>
      <c r="K132" s="119">
        <v>0</v>
      </c>
      <c r="L132" s="55"/>
      <c r="M132" s="54"/>
      <c r="N132" s="54"/>
      <c r="O132" s="70"/>
      <c r="P132" s="55">
        <f t="shared" si="35"/>
        <v>30342</v>
      </c>
      <c r="Q132" s="54">
        <f t="shared" si="36"/>
        <v>30342</v>
      </c>
      <c r="R132" s="54">
        <f t="shared" si="37"/>
        <v>0</v>
      </c>
      <c r="S132" s="70">
        <f t="shared" si="38"/>
        <v>0</v>
      </c>
    </row>
    <row r="133" spans="1:19" ht="15" x14ac:dyDescent="0.25">
      <c r="A133" s="43"/>
      <c r="B133" s="108"/>
      <c r="C133" s="61" t="s">
        <v>279</v>
      </c>
      <c r="D133" s="53">
        <v>603</v>
      </c>
      <c r="E133" s="54">
        <v>603</v>
      </c>
      <c r="F133" s="54">
        <v>0</v>
      </c>
      <c r="G133" s="55">
        <v>0</v>
      </c>
      <c r="H133" s="121">
        <v>603</v>
      </c>
      <c r="I133" s="54">
        <v>603</v>
      </c>
      <c r="J133" s="54">
        <v>0</v>
      </c>
      <c r="K133" s="119">
        <v>0</v>
      </c>
      <c r="L133" s="55">
        <v>5231</v>
      </c>
      <c r="M133" s="54">
        <v>5231</v>
      </c>
      <c r="N133" s="54">
        <v>0</v>
      </c>
      <c r="O133" s="70">
        <v>0</v>
      </c>
      <c r="P133" s="55">
        <f t="shared" si="35"/>
        <v>5834</v>
      </c>
      <c r="Q133" s="54">
        <f t="shared" si="36"/>
        <v>5834</v>
      </c>
      <c r="R133" s="54">
        <f t="shared" si="37"/>
        <v>0</v>
      </c>
      <c r="S133" s="70">
        <f t="shared" si="38"/>
        <v>0</v>
      </c>
    </row>
    <row r="134" spans="1:19" ht="30" x14ac:dyDescent="0.25">
      <c r="A134" s="43"/>
      <c r="B134" s="108"/>
      <c r="C134" s="61" t="s">
        <v>280</v>
      </c>
      <c r="D134" s="53">
        <v>28706</v>
      </c>
      <c r="E134" s="54">
        <v>28706</v>
      </c>
      <c r="F134" s="54">
        <v>0</v>
      </c>
      <c r="G134" s="55">
        <v>0</v>
      </c>
      <c r="H134" s="121">
        <v>28706</v>
      </c>
      <c r="I134" s="54">
        <v>28706</v>
      </c>
      <c r="J134" s="54">
        <v>0</v>
      </c>
      <c r="K134" s="119">
        <v>0</v>
      </c>
      <c r="L134" s="55"/>
      <c r="M134" s="54"/>
      <c r="N134" s="54"/>
      <c r="O134" s="70"/>
      <c r="P134" s="55">
        <f t="shared" si="35"/>
        <v>28706</v>
      </c>
      <c r="Q134" s="54">
        <f t="shared" si="36"/>
        <v>28706</v>
      </c>
      <c r="R134" s="54">
        <f t="shared" si="37"/>
        <v>0</v>
      </c>
      <c r="S134" s="70">
        <f t="shared" si="38"/>
        <v>0</v>
      </c>
    </row>
    <row r="135" spans="1:19" ht="30" x14ac:dyDescent="0.25">
      <c r="A135" s="43"/>
      <c r="B135" s="108"/>
      <c r="C135" s="61" t="s">
        <v>326</v>
      </c>
      <c r="D135" s="53">
        <v>9132</v>
      </c>
      <c r="E135" s="54">
        <v>9132</v>
      </c>
      <c r="F135" s="54">
        <v>0</v>
      </c>
      <c r="G135" s="55">
        <v>0</v>
      </c>
      <c r="H135" s="121">
        <v>9132</v>
      </c>
      <c r="I135" s="54">
        <v>9132</v>
      </c>
      <c r="J135" s="54">
        <v>0</v>
      </c>
      <c r="K135" s="119">
        <v>0</v>
      </c>
      <c r="L135" s="55"/>
      <c r="M135" s="54"/>
      <c r="N135" s="54"/>
      <c r="O135" s="70"/>
      <c r="P135" s="55">
        <f t="shared" si="35"/>
        <v>9132</v>
      </c>
      <c r="Q135" s="54">
        <f t="shared" si="36"/>
        <v>9132</v>
      </c>
      <c r="R135" s="54">
        <f t="shared" si="37"/>
        <v>0</v>
      </c>
      <c r="S135" s="70">
        <f t="shared" si="38"/>
        <v>0</v>
      </c>
    </row>
    <row r="136" spans="1:19" ht="30" x14ac:dyDescent="0.25">
      <c r="A136" s="43"/>
      <c r="B136" s="108"/>
      <c r="C136" s="61" t="s">
        <v>327</v>
      </c>
      <c r="D136" s="53">
        <v>20540</v>
      </c>
      <c r="E136" s="54">
        <v>20540</v>
      </c>
      <c r="F136" s="54">
        <v>0</v>
      </c>
      <c r="G136" s="55">
        <v>0</v>
      </c>
      <c r="H136" s="121">
        <v>20540</v>
      </c>
      <c r="I136" s="54">
        <v>20540</v>
      </c>
      <c r="J136" s="54">
        <v>0</v>
      </c>
      <c r="K136" s="119">
        <v>0</v>
      </c>
      <c r="L136" s="55"/>
      <c r="M136" s="54"/>
      <c r="N136" s="54"/>
      <c r="O136" s="70"/>
      <c r="P136" s="55">
        <f t="shared" si="35"/>
        <v>20540</v>
      </c>
      <c r="Q136" s="54">
        <f t="shared" si="36"/>
        <v>20540</v>
      </c>
      <c r="R136" s="54">
        <f t="shared" si="37"/>
        <v>0</v>
      </c>
      <c r="S136" s="70">
        <f t="shared" si="38"/>
        <v>0</v>
      </c>
    </row>
    <row r="137" spans="1:19" ht="30" x14ac:dyDescent="0.25">
      <c r="A137" s="43"/>
      <c r="B137" s="108"/>
      <c r="C137" s="61" t="s">
        <v>328</v>
      </c>
      <c r="D137" s="53">
        <v>22348</v>
      </c>
      <c r="E137" s="54">
        <v>22348</v>
      </c>
      <c r="F137" s="54">
        <v>0</v>
      </c>
      <c r="G137" s="55">
        <v>0</v>
      </c>
      <c r="H137" s="121">
        <v>22348</v>
      </c>
      <c r="I137" s="54">
        <v>22348</v>
      </c>
      <c r="J137" s="54">
        <v>0</v>
      </c>
      <c r="K137" s="119">
        <v>0</v>
      </c>
      <c r="L137" s="55"/>
      <c r="M137" s="54"/>
      <c r="N137" s="54"/>
      <c r="O137" s="70"/>
      <c r="P137" s="55">
        <f t="shared" si="35"/>
        <v>22348</v>
      </c>
      <c r="Q137" s="54">
        <f t="shared" si="36"/>
        <v>22348</v>
      </c>
      <c r="R137" s="54">
        <f t="shared" si="37"/>
        <v>0</v>
      </c>
      <c r="S137" s="70">
        <f t="shared" si="38"/>
        <v>0</v>
      </c>
    </row>
    <row r="138" spans="1:19" ht="30" x14ac:dyDescent="0.25">
      <c r="A138" s="43"/>
      <c r="B138" s="108"/>
      <c r="C138" s="61" t="s">
        <v>332</v>
      </c>
      <c r="D138" s="53"/>
      <c r="E138" s="54"/>
      <c r="F138" s="54"/>
      <c r="G138" s="55"/>
      <c r="H138" s="121">
        <v>190772</v>
      </c>
      <c r="I138" s="54">
        <v>190772</v>
      </c>
      <c r="J138" s="54">
        <v>0</v>
      </c>
      <c r="K138" s="119">
        <v>0</v>
      </c>
      <c r="L138" s="55"/>
      <c r="M138" s="54"/>
      <c r="N138" s="54"/>
      <c r="O138" s="70"/>
      <c r="P138" s="55">
        <f t="shared" si="35"/>
        <v>190772</v>
      </c>
      <c r="Q138" s="54">
        <f t="shared" si="36"/>
        <v>190772</v>
      </c>
      <c r="R138" s="54">
        <f t="shared" si="37"/>
        <v>0</v>
      </c>
      <c r="S138" s="70">
        <f t="shared" si="38"/>
        <v>0</v>
      </c>
    </row>
    <row r="139" spans="1:19" ht="15" x14ac:dyDescent="0.25">
      <c r="A139" s="43"/>
      <c r="B139" s="108"/>
      <c r="C139" s="61"/>
      <c r="D139" s="44"/>
      <c r="E139" s="45"/>
      <c r="F139" s="45"/>
      <c r="G139" s="46"/>
      <c r="H139" s="97"/>
      <c r="I139" s="45"/>
      <c r="J139" s="45"/>
      <c r="K139" s="99"/>
      <c r="L139" s="46"/>
      <c r="M139" s="45"/>
      <c r="N139" s="45"/>
      <c r="O139" s="59"/>
      <c r="P139" s="46"/>
      <c r="Q139" s="45"/>
      <c r="R139" s="45"/>
      <c r="S139" s="59"/>
    </row>
    <row r="140" spans="1:19" ht="15" x14ac:dyDescent="0.25">
      <c r="A140" s="43"/>
      <c r="B140" s="108"/>
      <c r="C140" s="133" t="s">
        <v>24</v>
      </c>
      <c r="D140" s="134">
        <f t="shared" ref="D140:O140" si="65">SUM(D129:D139)</f>
        <v>263671</v>
      </c>
      <c r="E140" s="135">
        <f t="shared" si="65"/>
        <v>263671</v>
      </c>
      <c r="F140" s="135">
        <f t="shared" si="65"/>
        <v>0</v>
      </c>
      <c r="G140" s="139">
        <f t="shared" si="65"/>
        <v>0</v>
      </c>
      <c r="H140" s="137">
        <v>454443</v>
      </c>
      <c r="I140" s="135">
        <v>454443</v>
      </c>
      <c r="J140" s="135">
        <v>0</v>
      </c>
      <c r="K140" s="138">
        <v>0</v>
      </c>
      <c r="L140" s="139">
        <f t="shared" si="65"/>
        <v>5231</v>
      </c>
      <c r="M140" s="135">
        <f t="shared" si="65"/>
        <v>5231</v>
      </c>
      <c r="N140" s="135">
        <f t="shared" si="65"/>
        <v>0</v>
      </c>
      <c r="O140" s="147">
        <f t="shared" si="65"/>
        <v>0</v>
      </c>
      <c r="P140" s="139">
        <f t="shared" si="35"/>
        <v>459674</v>
      </c>
      <c r="Q140" s="135">
        <f t="shared" si="36"/>
        <v>459674</v>
      </c>
      <c r="R140" s="135">
        <f t="shared" si="37"/>
        <v>0</v>
      </c>
      <c r="S140" s="147">
        <f t="shared" si="38"/>
        <v>0</v>
      </c>
    </row>
    <row r="141" spans="1:19" ht="15" x14ac:dyDescent="0.25">
      <c r="A141" s="43"/>
      <c r="B141" s="108"/>
      <c r="C141" s="133"/>
      <c r="D141" s="134"/>
      <c r="E141" s="135"/>
      <c r="F141" s="135"/>
      <c r="G141" s="139"/>
      <c r="H141" s="137"/>
      <c r="I141" s="135"/>
      <c r="J141" s="135"/>
      <c r="K141" s="138"/>
      <c r="L141" s="139"/>
      <c r="M141" s="135"/>
      <c r="N141" s="135"/>
      <c r="O141" s="147"/>
      <c r="P141" s="55"/>
      <c r="Q141" s="54"/>
      <c r="R141" s="54"/>
      <c r="S141" s="70"/>
    </row>
    <row r="142" spans="1:19" ht="15" x14ac:dyDescent="0.25">
      <c r="A142" s="140"/>
      <c r="B142" s="108"/>
      <c r="C142" s="126" t="s">
        <v>50</v>
      </c>
      <c r="D142" s="127">
        <f t="shared" ref="D142:O142" si="66">D126+D140</f>
        <v>401247</v>
      </c>
      <c r="E142" s="128">
        <f t="shared" si="66"/>
        <v>384176</v>
      </c>
      <c r="F142" s="128">
        <f t="shared" si="66"/>
        <v>16771</v>
      </c>
      <c r="G142" s="132">
        <f t="shared" si="66"/>
        <v>300</v>
      </c>
      <c r="H142" s="130">
        <v>601373</v>
      </c>
      <c r="I142" s="128">
        <v>584302</v>
      </c>
      <c r="J142" s="128">
        <v>16771</v>
      </c>
      <c r="K142" s="131">
        <v>300</v>
      </c>
      <c r="L142" s="132">
        <f t="shared" si="66"/>
        <v>16034</v>
      </c>
      <c r="M142" s="128">
        <f t="shared" si="66"/>
        <v>17445</v>
      </c>
      <c r="N142" s="128">
        <f t="shared" si="66"/>
        <v>-1511</v>
      </c>
      <c r="O142" s="149">
        <f t="shared" si="66"/>
        <v>100</v>
      </c>
      <c r="P142" s="132">
        <f t="shared" si="35"/>
        <v>617407</v>
      </c>
      <c r="Q142" s="128">
        <f t="shared" si="36"/>
        <v>601747</v>
      </c>
      <c r="R142" s="128">
        <f t="shared" si="37"/>
        <v>15260</v>
      </c>
      <c r="S142" s="149">
        <f t="shared" si="38"/>
        <v>400</v>
      </c>
    </row>
    <row r="143" spans="1:19" ht="15" x14ac:dyDescent="0.25">
      <c r="A143" s="140"/>
      <c r="B143" s="108"/>
      <c r="C143" s="126"/>
      <c r="D143" s="127"/>
      <c r="E143" s="128"/>
      <c r="F143" s="128"/>
      <c r="G143" s="132"/>
      <c r="H143" s="130"/>
      <c r="I143" s="128"/>
      <c r="J143" s="128"/>
      <c r="K143" s="131"/>
      <c r="L143" s="132"/>
      <c r="M143" s="128"/>
      <c r="N143" s="128"/>
      <c r="O143" s="149"/>
      <c r="P143" s="55"/>
      <c r="Q143" s="54"/>
      <c r="R143" s="54"/>
      <c r="S143" s="70"/>
    </row>
    <row r="144" spans="1:19" ht="15" x14ac:dyDescent="0.25">
      <c r="A144" s="140"/>
      <c r="B144" s="96" t="s">
        <v>18</v>
      </c>
      <c r="C144" s="61" t="s">
        <v>52</v>
      </c>
      <c r="D144" s="53"/>
      <c r="E144" s="54"/>
      <c r="F144" s="54"/>
      <c r="G144" s="55"/>
      <c r="H144" s="121"/>
      <c r="I144" s="54"/>
      <c r="J144" s="54"/>
      <c r="K144" s="119"/>
      <c r="L144" s="55"/>
      <c r="M144" s="54"/>
      <c r="N144" s="54"/>
      <c r="O144" s="70"/>
      <c r="P144" s="55"/>
      <c r="Q144" s="54"/>
      <c r="R144" s="54"/>
      <c r="S144" s="70"/>
    </row>
    <row r="145" spans="1:19" ht="15" x14ac:dyDescent="0.25">
      <c r="A145" s="140"/>
      <c r="B145" s="150"/>
      <c r="C145" s="61" t="s">
        <v>65</v>
      </c>
      <c r="D145" s="53"/>
      <c r="E145" s="54"/>
      <c r="F145" s="54"/>
      <c r="G145" s="55"/>
      <c r="H145" s="121"/>
      <c r="I145" s="54"/>
      <c r="J145" s="54"/>
      <c r="K145" s="119"/>
      <c r="L145" s="55"/>
      <c r="M145" s="54"/>
      <c r="N145" s="54"/>
      <c r="O145" s="70"/>
      <c r="P145" s="55"/>
      <c r="Q145" s="54"/>
      <c r="R145" s="54"/>
      <c r="S145" s="70"/>
    </row>
    <row r="146" spans="1:19" ht="15" x14ac:dyDescent="0.25">
      <c r="A146" s="140"/>
      <c r="B146" s="150"/>
      <c r="C146" s="146" t="s">
        <v>182</v>
      </c>
      <c r="D146" s="53">
        <v>2500</v>
      </c>
      <c r="E146" s="54">
        <v>2500</v>
      </c>
      <c r="F146" s="54">
        <v>0</v>
      </c>
      <c r="G146" s="55">
        <v>0</v>
      </c>
      <c r="H146" s="121">
        <v>2500</v>
      </c>
      <c r="I146" s="54">
        <v>2500</v>
      </c>
      <c r="J146" s="54">
        <v>0</v>
      </c>
      <c r="K146" s="119">
        <v>0</v>
      </c>
      <c r="L146" s="55"/>
      <c r="M146" s="54"/>
      <c r="N146" s="54"/>
      <c r="O146" s="70"/>
      <c r="P146" s="55">
        <f t="shared" si="35"/>
        <v>2500</v>
      </c>
      <c r="Q146" s="54">
        <f t="shared" si="36"/>
        <v>2500</v>
      </c>
      <c r="R146" s="54">
        <f t="shared" si="37"/>
        <v>0</v>
      </c>
      <c r="S146" s="70">
        <f t="shared" si="38"/>
        <v>0</v>
      </c>
    </row>
    <row r="147" spans="1:19" ht="15" x14ac:dyDescent="0.25">
      <c r="A147" s="140"/>
      <c r="B147" s="150"/>
      <c r="C147" s="146" t="s">
        <v>183</v>
      </c>
      <c r="D147" s="53">
        <v>2260</v>
      </c>
      <c r="E147" s="54">
        <v>2260</v>
      </c>
      <c r="F147" s="54">
        <v>0</v>
      </c>
      <c r="G147" s="55">
        <v>0</v>
      </c>
      <c r="H147" s="121">
        <v>2260</v>
      </c>
      <c r="I147" s="54">
        <v>2260</v>
      </c>
      <c r="J147" s="54">
        <v>0</v>
      </c>
      <c r="K147" s="119">
        <v>0</v>
      </c>
      <c r="L147" s="55"/>
      <c r="M147" s="54"/>
      <c r="N147" s="54"/>
      <c r="O147" s="70"/>
      <c r="P147" s="55">
        <f t="shared" si="35"/>
        <v>2260</v>
      </c>
      <c r="Q147" s="54">
        <f t="shared" si="36"/>
        <v>2260</v>
      </c>
      <c r="R147" s="54">
        <f t="shared" si="37"/>
        <v>0</v>
      </c>
      <c r="S147" s="70">
        <f t="shared" si="38"/>
        <v>0</v>
      </c>
    </row>
    <row r="148" spans="1:19" ht="15" x14ac:dyDescent="0.25">
      <c r="A148" s="140"/>
      <c r="B148" s="150"/>
      <c r="C148" s="146" t="s">
        <v>324</v>
      </c>
      <c r="D148" s="53"/>
      <c r="E148" s="54"/>
      <c r="F148" s="54"/>
      <c r="G148" s="55"/>
      <c r="H148" s="121">
        <v>1500</v>
      </c>
      <c r="I148" s="54">
        <v>1500</v>
      </c>
      <c r="J148" s="54">
        <v>0</v>
      </c>
      <c r="K148" s="119">
        <v>0</v>
      </c>
      <c r="L148" s="55"/>
      <c r="M148" s="54"/>
      <c r="N148" s="54"/>
      <c r="O148" s="70"/>
      <c r="P148" s="55">
        <f t="shared" si="35"/>
        <v>1500</v>
      </c>
      <c r="Q148" s="54">
        <f t="shared" si="36"/>
        <v>1500</v>
      </c>
      <c r="R148" s="54">
        <f t="shared" si="37"/>
        <v>0</v>
      </c>
      <c r="S148" s="70">
        <f t="shared" si="38"/>
        <v>0</v>
      </c>
    </row>
    <row r="149" spans="1:19" ht="15" x14ac:dyDescent="0.25">
      <c r="A149" s="140"/>
      <c r="B149" s="150"/>
      <c r="C149" s="146" t="s">
        <v>368</v>
      </c>
      <c r="D149" s="53"/>
      <c r="E149" s="54"/>
      <c r="F149" s="54"/>
      <c r="G149" s="55"/>
      <c r="H149" s="121"/>
      <c r="I149" s="54"/>
      <c r="J149" s="54"/>
      <c r="K149" s="119"/>
      <c r="L149" s="55">
        <v>1500</v>
      </c>
      <c r="M149" s="54">
        <v>1500</v>
      </c>
      <c r="N149" s="54">
        <v>0</v>
      </c>
      <c r="O149" s="70">
        <v>0</v>
      </c>
      <c r="P149" s="55">
        <f t="shared" ref="P149" si="67">H149+L149</f>
        <v>1500</v>
      </c>
      <c r="Q149" s="54">
        <f t="shared" ref="Q149" si="68">I149+M149</f>
        <v>1500</v>
      </c>
      <c r="R149" s="54">
        <f t="shared" ref="R149" si="69">J149+N149</f>
        <v>0</v>
      </c>
      <c r="S149" s="70">
        <f t="shared" ref="S149" si="70">K149+O149</f>
        <v>0</v>
      </c>
    </row>
    <row r="150" spans="1:19" ht="15" x14ac:dyDescent="0.25">
      <c r="A150" s="140"/>
      <c r="B150" s="150"/>
      <c r="C150" s="61"/>
      <c r="D150" s="44"/>
      <c r="E150" s="45"/>
      <c r="F150" s="54"/>
      <c r="G150" s="55"/>
      <c r="H150" s="121"/>
      <c r="I150" s="54"/>
      <c r="J150" s="54"/>
      <c r="K150" s="119"/>
      <c r="L150" s="46"/>
      <c r="M150" s="45"/>
      <c r="N150" s="54"/>
      <c r="O150" s="70"/>
      <c r="P150" s="46"/>
      <c r="Q150" s="45"/>
      <c r="R150" s="54"/>
      <c r="S150" s="70"/>
    </row>
    <row r="151" spans="1:19" ht="17.25" x14ac:dyDescent="0.3">
      <c r="A151" s="151"/>
      <c r="B151" s="108"/>
      <c r="C151" s="133" t="s">
        <v>24</v>
      </c>
      <c r="D151" s="134">
        <f t="shared" ref="D151:O151" si="71">SUM(D146:D150)</f>
        <v>4760</v>
      </c>
      <c r="E151" s="135">
        <f t="shared" si="71"/>
        <v>4760</v>
      </c>
      <c r="F151" s="135">
        <f t="shared" si="71"/>
        <v>0</v>
      </c>
      <c r="G151" s="139">
        <f t="shared" si="71"/>
        <v>0</v>
      </c>
      <c r="H151" s="137">
        <v>6260</v>
      </c>
      <c r="I151" s="135">
        <v>6260</v>
      </c>
      <c r="J151" s="135">
        <v>0</v>
      </c>
      <c r="K151" s="138">
        <v>0</v>
      </c>
      <c r="L151" s="139">
        <f t="shared" si="71"/>
        <v>1500</v>
      </c>
      <c r="M151" s="135">
        <f t="shared" si="71"/>
        <v>1500</v>
      </c>
      <c r="N151" s="135">
        <f t="shared" si="71"/>
        <v>0</v>
      </c>
      <c r="O151" s="147">
        <f t="shared" si="71"/>
        <v>0</v>
      </c>
      <c r="P151" s="139">
        <f t="shared" si="35"/>
        <v>7760</v>
      </c>
      <c r="Q151" s="135">
        <f t="shared" si="36"/>
        <v>7760</v>
      </c>
      <c r="R151" s="135">
        <f t="shared" si="37"/>
        <v>0</v>
      </c>
      <c r="S151" s="147">
        <f t="shared" si="38"/>
        <v>0</v>
      </c>
    </row>
    <row r="152" spans="1:19" ht="15" x14ac:dyDescent="0.25">
      <c r="A152" s="60"/>
      <c r="B152" s="96"/>
      <c r="C152" s="61"/>
      <c r="D152" s="53"/>
      <c r="E152" s="54"/>
      <c r="F152" s="54"/>
      <c r="G152" s="55"/>
      <c r="H152" s="121"/>
      <c r="I152" s="54"/>
      <c r="J152" s="54"/>
      <c r="K152" s="119"/>
      <c r="L152" s="55"/>
      <c r="M152" s="54"/>
      <c r="N152" s="54"/>
      <c r="O152" s="70"/>
      <c r="P152" s="55"/>
      <c r="Q152" s="54"/>
      <c r="R152" s="54"/>
      <c r="S152" s="70"/>
    </row>
    <row r="153" spans="1:19" ht="15" x14ac:dyDescent="0.25">
      <c r="A153" s="60"/>
      <c r="B153" s="96"/>
      <c r="C153" s="61" t="s">
        <v>66</v>
      </c>
      <c r="D153" s="53"/>
      <c r="E153" s="54"/>
      <c r="F153" s="54"/>
      <c r="G153" s="55"/>
      <c r="H153" s="121"/>
      <c r="I153" s="54"/>
      <c r="J153" s="54"/>
      <c r="K153" s="119"/>
      <c r="L153" s="55"/>
      <c r="M153" s="54"/>
      <c r="N153" s="54"/>
      <c r="O153" s="70"/>
      <c r="P153" s="55"/>
      <c r="Q153" s="54"/>
      <c r="R153" s="54"/>
      <c r="S153" s="70"/>
    </row>
    <row r="154" spans="1:19" ht="15" x14ac:dyDescent="0.25">
      <c r="A154" s="60"/>
      <c r="B154" s="96"/>
      <c r="C154" s="61" t="s">
        <v>175</v>
      </c>
      <c r="D154" s="53">
        <v>400</v>
      </c>
      <c r="E154" s="54">
        <v>400</v>
      </c>
      <c r="F154" s="54">
        <v>0</v>
      </c>
      <c r="G154" s="55">
        <v>0</v>
      </c>
      <c r="H154" s="121">
        <v>400</v>
      </c>
      <c r="I154" s="54">
        <v>400</v>
      </c>
      <c r="J154" s="54">
        <v>0</v>
      </c>
      <c r="K154" s="119">
        <v>0</v>
      </c>
      <c r="L154" s="55"/>
      <c r="M154" s="54"/>
      <c r="N154" s="54"/>
      <c r="O154" s="70"/>
      <c r="P154" s="55">
        <f t="shared" si="35"/>
        <v>400</v>
      </c>
      <c r="Q154" s="54">
        <f t="shared" si="36"/>
        <v>400</v>
      </c>
      <c r="R154" s="54">
        <f t="shared" si="37"/>
        <v>0</v>
      </c>
      <c r="S154" s="70">
        <f t="shared" si="38"/>
        <v>0</v>
      </c>
    </row>
    <row r="155" spans="1:19" ht="15" x14ac:dyDescent="0.25">
      <c r="A155" s="43"/>
      <c r="B155" s="150"/>
      <c r="C155" s="61"/>
      <c r="D155" s="53"/>
      <c r="E155" s="54"/>
      <c r="F155" s="54"/>
      <c r="G155" s="55"/>
      <c r="H155" s="121"/>
      <c r="I155" s="54"/>
      <c r="J155" s="54"/>
      <c r="K155" s="119"/>
      <c r="L155" s="55"/>
      <c r="M155" s="54"/>
      <c r="N155" s="54"/>
      <c r="O155" s="70"/>
      <c r="P155" s="55"/>
      <c r="Q155" s="54"/>
      <c r="R155" s="54"/>
      <c r="S155" s="70"/>
    </row>
    <row r="156" spans="1:19" ht="15" x14ac:dyDescent="0.25">
      <c r="A156" s="43"/>
      <c r="B156" s="105"/>
      <c r="C156" s="133" t="s">
        <v>24</v>
      </c>
      <c r="D156" s="134">
        <f t="shared" ref="D156:G156" si="72">SUM(D154:D155)</f>
        <v>400</v>
      </c>
      <c r="E156" s="135">
        <f t="shared" si="72"/>
        <v>400</v>
      </c>
      <c r="F156" s="135">
        <f t="shared" si="72"/>
        <v>0</v>
      </c>
      <c r="G156" s="139">
        <f t="shared" si="72"/>
        <v>0</v>
      </c>
      <c r="H156" s="137">
        <v>400</v>
      </c>
      <c r="I156" s="135">
        <v>400</v>
      </c>
      <c r="J156" s="135">
        <v>0</v>
      </c>
      <c r="K156" s="138">
        <v>0</v>
      </c>
      <c r="L156" s="139">
        <f t="shared" ref="L156:O156" si="73">SUM(L154:L155)</f>
        <v>0</v>
      </c>
      <c r="M156" s="135">
        <f t="shared" si="73"/>
        <v>0</v>
      </c>
      <c r="N156" s="135">
        <f t="shared" si="73"/>
        <v>0</v>
      </c>
      <c r="O156" s="147">
        <f t="shared" si="73"/>
        <v>0</v>
      </c>
      <c r="P156" s="139">
        <f t="shared" ref="P156:P202" si="74">H156+L156</f>
        <v>400</v>
      </c>
      <c r="Q156" s="135">
        <f t="shared" ref="Q156:Q202" si="75">I156+M156</f>
        <v>400</v>
      </c>
      <c r="R156" s="135">
        <f t="shared" ref="R156:R202" si="76">J156+N156</f>
        <v>0</v>
      </c>
      <c r="S156" s="147">
        <f t="shared" ref="S156:S202" si="77">K156+O156</f>
        <v>0</v>
      </c>
    </row>
    <row r="157" spans="1:19" ht="15" x14ac:dyDescent="0.25">
      <c r="A157" s="43"/>
      <c r="B157" s="105"/>
      <c r="C157" s="133"/>
      <c r="D157" s="134"/>
      <c r="E157" s="135"/>
      <c r="F157" s="135"/>
      <c r="G157" s="139"/>
      <c r="H157" s="137"/>
      <c r="I157" s="135"/>
      <c r="J157" s="135"/>
      <c r="K157" s="138"/>
      <c r="L157" s="139"/>
      <c r="M157" s="135"/>
      <c r="N157" s="135"/>
      <c r="O157" s="147"/>
      <c r="P157" s="139"/>
      <c r="Q157" s="135"/>
      <c r="R157" s="135"/>
      <c r="S157" s="147"/>
    </row>
    <row r="158" spans="1:19" ht="15" x14ac:dyDescent="0.25">
      <c r="A158" s="43"/>
      <c r="B158" s="105"/>
      <c r="C158" s="126" t="s">
        <v>56</v>
      </c>
      <c r="D158" s="127">
        <f t="shared" ref="D158:G158" si="78">D151+D156</f>
        <v>5160</v>
      </c>
      <c r="E158" s="128">
        <f t="shared" si="78"/>
        <v>5160</v>
      </c>
      <c r="F158" s="128">
        <f t="shared" si="78"/>
        <v>0</v>
      </c>
      <c r="G158" s="132">
        <f t="shared" si="78"/>
        <v>0</v>
      </c>
      <c r="H158" s="130">
        <v>6660</v>
      </c>
      <c r="I158" s="128">
        <v>6660</v>
      </c>
      <c r="J158" s="128">
        <v>0</v>
      </c>
      <c r="K158" s="131">
        <v>0</v>
      </c>
      <c r="L158" s="132">
        <f t="shared" ref="L158:O158" si="79">L151+L156</f>
        <v>1500</v>
      </c>
      <c r="M158" s="128">
        <f t="shared" si="79"/>
        <v>1500</v>
      </c>
      <c r="N158" s="128">
        <f t="shared" si="79"/>
        <v>0</v>
      </c>
      <c r="O158" s="149">
        <f t="shared" si="79"/>
        <v>0</v>
      </c>
      <c r="P158" s="132">
        <f t="shared" si="74"/>
        <v>8160</v>
      </c>
      <c r="Q158" s="128">
        <f t="shared" si="75"/>
        <v>8160</v>
      </c>
      <c r="R158" s="128">
        <f t="shared" si="76"/>
        <v>0</v>
      </c>
      <c r="S158" s="149">
        <f t="shared" si="77"/>
        <v>0</v>
      </c>
    </row>
    <row r="159" spans="1:19" ht="15" x14ac:dyDescent="0.25">
      <c r="A159" s="43"/>
      <c r="B159" s="105"/>
      <c r="C159" s="133"/>
      <c r="D159" s="134"/>
      <c r="E159" s="135"/>
      <c r="F159" s="135"/>
      <c r="G159" s="139"/>
      <c r="H159" s="137"/>
      <c r="I159" s="135"/>
      <c r="J159" s="135"/>
      <c r="K159" s="138"/>
      <c r="L159" s="139"/>
      <c r="M159" s="135"/>
      <c r="N159" s="135"/>
      <c r="O159" s="147"/>
      <c r="P159" s="55"/>
      <c r="Q159" s="54"/>
      <c r="R159" s="54"/>
      <c r="S159" s="70"/>
    </row>
    <row r="160" spans="1:19" ht="15" x14ac:dyDescent="0.25">
      <c r="A160" s="43"/>
      <c r="B160" s="96" t="s">
        <v>20</v>
      </c>
      <c r="C160" s="61" t="s">
        <v>2</v>
      </c>
      <c r="D160" s="53"/>
      <c r="E160" s="54"/>
      <c r="F160" s="54"/>
      <c r="G160" s="55"/>
      <c r="H160" s="121"/>
      <c r="I160" s="54"/>
      <c r="J160" s="54"/>
      <c r="K160" s="119"/>
      <c r="L160" s="55"/>
      <c r="M160" s="54"/>
      <c r="N160" s="54"/>
      <c r="O160" s="70"/>
      <c r="P160" s="55"/>
      <c r="Q160" s="54"/>
      <c r="R160" s="54"/>
      <c r="S160" s="70"/>
    </row>
    <row r="161" spans="1:19" ht="15" x14ac:dyDescent="0.25">
      <c r="A161" s="43"/>
      <c r="B161" s="105"/>
      <c r="C161" s="61" t="s">
        <v>54</v>
      </c>
      <c r="D161" s="53"/>
      <c r="E161" s="54"/>
      <c r="F161" s="54"/>
      <c r="G161" s="55"/>
      <c r="H161" s="121"/>
      <c r="I161" s="54"/>
      <c r="J161" s="54"/>
      <c r="K161" s="119"/>
      <c r="L161" s="55"/>
      <c r="M161" s="54"/>
      <c r="N161" s="54"/>
      <c r="O161" s="70"/>
      <c r="P161" s="55"/>
      <c r="Q161" s="54"/>
      <c r="R161" s="54"/>
      <c r="S161" s="70"/>
    </row>
    <row r="162" spans="1:19" ht="15" x14ac:dyDescent="0.25">
      <c r="A162" s="43"/>
      <c r="B162" s="105"/>
      <c r="C162" s="61" t="s">
        <v>92</v>
      </c>
      <c r="D162" s="53">
        <v>300</v>
      </c>
      <c r="E162" s="54">
        <v>300</v>
      </c>
      <c r="F162" s="54">
        <v>0</v>
      </c>
      <c r="G162" s="55">
        <v>0</v>
      </c>
      <c r="H162" s="121">
        <v>300</v>
      </c>
      <c r="I162" s="54">
        <v>300</v>
      </c>
      <c r="J162" s="54">
        <v>0</v>
      </c>
      <c r="K162" s="119">
        <v>0</v>
      </c>
      <c r="L162" s="55"/>
      <c r="M162" s="54"/>
      <c r="N162" s="54"/>
      <c r="O162" s="70"/>
      <c r="P162" s="55">
        <f t="shared" si="74"/>
        <v>300</v>
      </c>
      <c r="Q162" s="54">
        <f t="shared" si="75"/>
        <v>300</v>
      </c>
      <c r="R162" s="54">
        <f t="shared" si="76"/>
        <v>0</v>
      </c>
      <c r="S162" s="70">
        <f t="shared" si="77"/>
        <v>0</v>
      </c>
    </row>
    <row r="163" spans="1:19" ht="15" x14ac:dyDescent="0.25">
      <c r="A163" s="43"/>
      <c r="B163" s="152"/>
      <c r="C163" s="61"/>
      <c r="D163" s="53"/>
      <c r="E163" s="54"/>
      <c r="F163" s="54"/>
      <c r="G163" s="55"/>
      <c r="H163" s="121"/>
      <c r="I163" s="54"/>
      <c r="J163" s="54"/>
      <c r="K163" s="119"/>
      <c r="L163" s="55"/>
      <c r="M163" s="54"/>
      <c r="N163" s="54"/>
      <c r="O163" s="70"/>
      <c r="P163" s="55"/>
      <c r="Q163" s="54"/>
      <c r="R163" s="54"/>
      <c r="S163" s="70"/>
    </row>
    <row r="164" spans="1:19" ht="15" x14ac:dyDescent="0.25">
      <c r="A164" s="43"/>
      <c r="B164" s="152"/>
      <c r="C164" s="133" t="s">
        <v>24</v>
      </c>
      <c r="D164" s="134">
        <f>SUM(D162:D163)</f>
        <v>300</v>
      </c>
      <c r="E164" s="135">
        <f>SUM(E162:E163)</f>
        <v>300</v>
      </c>
      <c r="F164" s="135">
        <f>SUM(F162:F162)</f>
        <v>0</v>
      </c>
      <c r="G164" s="139">
        <f>SUM(G162:G162)</f>
        <v>0</v>
      </c>
      <c r="H164" s="137">
        <v>300</v>
      </c>
      <c r="I164" s="135">
        <v>300</v>
      </c>
      <c r="J164" s="135">
        <v>0</v>
      </c>
      <c r="K164" s="138">
        <v>0</v>
      </c>
      <c r="L164" s="139">
        <f>SUM(L162:L163)</f>
        <v>0</v>
      </c>
      <c r="M164" s="135">
        <f>SUM(M162:M163)</f>
        <v>0</v>
      </c>
      <c r="N164" s="135">
        <f>SUM(N162:N162)</f>
        <v>0</v>
      </c>
      <c r="O164" s="147">
        <f>SUM(O162:O162)</f>
        <v>0</v>
      </c>
      <c r="P164" s="139">
        <f t="shared" si="74"/>
        <v>300</v>
      </c>
      <c r="Q164" s="135">
        <f t="shared" si="75"/>
        <v>300</v>
      </c>
      <c r="R164" s="135">
        <f t="shared" si="76"/>
        <v>0</v>
      </c>
      <c r="S164" s="147">
        <f t="shared" si="77"/>
        <v>0</v>
      </c>
    </row>
    <row r="165" spans="1:19" x14ac:dyDescent="0.25">
      <c r="A165" s="153"/>
      <c r="B165" s="141"/>
      <c r="C165" s="154"/>
      <c r="D165" s="56"/>
      <c r="E165" s="57"/>
      <c r="F165" s="57"/>
      <c r="G165" s="58"/>
      <c r="H165" s="155"/>
      <c r="I165" s="57"/>
      <c r="J165" s="57"/>
      <c r="K165" s="156"/>
      <c r="L165" s="58"/>
      <c r="M165" s="57"/>
      <c r="N165" s="57"/>
      <c r="O165" s="157"/>
      <c r="P165" s="46"/>
      <c r="Q165" s="45"/>
      <c r="R165" s="45"/>
      <c r="S165" s="59"/>
    </row>
    <row r="166" spans="1:19" ht="15" x14ac:dyDescent="0.25">
      <c r="A166" s="43"/>
      <c r="B166" s="105"/>
      <c r="C166" s="61" t="s">
        <v>67</v>
      </c>
      <c r="D166" s="53"/>
      <c r="E166" s="54"/>
      <c r="F166" s="54"/>
      <c r="G166" s="55"/>
      <c r="H166" s="121"/>
      <c r="I166" s="54"/>
      <c r="J166" s="54"/>
      <c r="K166" s="119"/>
      <c r="L166" s="55"/>
      <c r="M166" s="54"/>
      <c r="N166" s="54"/>
      <c r="O166" s="70"/>
      <c r="P166" s="55"/>
      <c r="Q166" s="54"/>
      <c r="R166" s="54"/>
      <c r="S166" s="70"/>
    </row>
    <row r="167" spans="1:19" ht="15" x14ac:dyDescent="0.25">
      <c r="A167" s="43"/>
      <c r="B167" s="105"/>
      <c r="C167" s="61" t="s">
        <v>1</v>
      </c>
      <c r="D167" s="53">
        <v>4000</v>
      </c>
      <c r="E167" s="54">
        <v>4000</v>
      </c>
      <c r="F167" s="54">
        <v>0</v>
      </c>
      <c r="G167" s="55">
        <v>0</v>
      </c>
      <c r="H167" s="121">
        <v>4000</v>
      </c>
      <c r="I167" s="54">
        <v>4000</v>
      </c>
      <c r="J167" s="54">
        <v>0</v>
      </c>
      <c r="K167" s="119">
        <v>0</v>
      </c>
      <c r="L167" s="55"/>
      <c r="M167" s="54"/>
      <c r="N167" s="54"/>
      <c r="O167" s="70"/>
      <c r="P167" s="55">
        <f t="shared" si="74"/>
        <v>4000</v>
      </c>
      <c r="Q167" s="54">
        <f t="shared" si="75"/>
        <v>4000</v>
      </c>
      <c r="R167" s="54">
        <f t="shared" si="76"/>
        <v>0</v>
      </c>
      <c r="S167" s="70">
        <f t="shared" si="77"/>
        <v>0</v>
      </c>
    </row>
    <row r="168" spans="1:19" ht="15" x14ac:dyDescent="0.25">
      <c r="A168" s="43"/>
      <c r="B168" s="105"/>
      <c r="C168" s="61" t="s">
        <v>196</v>
      </c>
      <c r="D168" s="53">
        <v>19000</v>
      </c>
      <c r="E168" s="54">
        <v>19000</v>
      </c>
      <c r="F168" s="54">
        <v>0</v>
      </c>
      <c r="G168" s="55">
        <v>0</v>
      </c>
      <c r="H168" s="121">
        <v>19000</v>
      </c>
      <c r="I168" s="54">
        <v>19000</v>
      </c>
      <c r="J168" s="54">
        <v>0</v>
      </c>
      <c r="K168" s="119">
        <v>0</v>
      </c>
      <c r="L168" s="55"/>
      <c r="M168" s="54"/>
      <c r="N168" s="54"/>
      <c r="O168" s="70"/>
      <c r="P168" s="55">
        <f t="shared" si="74"/>
        <v>19000</v>
      </c>
      <c r="Q168" s="54">
        <f t="shared" si="75"/>
        <v>19000</v>
      </c>
      <c r="R168" s="54">
        <f t="shared" si="76"/>
        <v>0</v>
      </c>
      <c r="S168" s="70">
        <f t="shared" si="77"/>
        <v>0</v>
      </c>
    </row>
    <row r="169" spans="1:19" ht="15" x14ac:dyDescent="0.25">
      <c r="A169" s="43"/>
      <c r="B169" s="105"/>
      <c r="C169" s="61"/>
      <c r="D169" s="53"/>
      <c r="E169" s="54"/>
      <c r="F169" s="54"/>
      <c r="G169" s="55"/>
      <c r="H169" s="121"/>
      <c r="I169" s="54"/>
      <c r="J169" s="54"/>
      <c r="K169" s="119"/>
      <c r="L169" s="55"/>
      <c r="M169" s="54"/>
      <c r="N169" s="54"/>
      <c r="O169" s="70"/>
      <c r="P169" s="55"/>
      <c r="Q169" s="54"/>
      <c r="R169" s="54"/>
      <c r="S169" s="70"/>
    </row>
    <row r="170" spans="1:19" ht="15" x14ac:dyDescent="0.25">
      <c r="A170" s="43"/>
      <c r="B170" s="105"/>
      <c r="C170" s="133" t="s">
        <v>24</v>
      </c>
      <c r="D170" s="134">
        <f>SUM(D167:D169)</f>
        <v>23000</v>
      </c>
      <c r="E170" s="135">
        <f t="shared" ref="E170:G170" si="80">SUM(E167:E169)</f>
        <v>23000</v>
      </c>
      <c r="F170" s="135">
        <f t="shared" si="80"/>
        <v>0</v>
      </c>
      <c r="G170" s="139">
        <f t="shared" si="80"/>
        <v>0</v>
      </c>
      <c r="H170" s="137">
        <v>23000</v>
      </c>
      <c r="I170" s="135">
        <v>23000</v>
      </c>
      <c r="J170" s="135">
        <v>0</v>
      </c>
      <c r="K170" s="138">
        <v>0</v>
      </c>
      <c r="L170" s="139">
        <f>SUM(L167:L169)</f>
        <v>0</v>
      </c>
      <c r="M170" s="135">
        <f t="shared" ref="M170:O170" si="81">SUM(M167:M169)</f>
        <v>0</v>
      </c>
      <c r="N170" s="135">
        <f t="shared" si="81"/>
        <v>0</v>
      </c>
      <c r="O170" s="147">
        <f t="shared" si="81"/>
        <v>0</v>
      </c>
      <c r="P170" s="139">
        <f t="shared" si="74"/>
        <v>23000</v>
      </c>
      <c r="Q170" s="135">
        <f t="shared" si="75"/>
        <v>23000</v>
      </c>
      <c r="R170" s="135">
        <f t="shared" si="76"/>
        <v>0</v>
      </c>
      <c r="S170" s="147">
        <f t="shared" si="77"/>
        <v>0</v>
      </c>
    </row>
    <row r="171" spans="1:19" ht="15" x14ac:dyDescent="0.25">
      <c r="A171" s="43"/>
      <c r="B171" s="105"/>
      <c r="C171" s="133"/>
      <c r="D171" s="134"/>
      <c r="E171" s="135"/>
      <c r="F171" s="135"/>
      <c r="G171" s="139"/>
      <c r="H171" s="137"/>
      <c r="I171" s="135"/>
      <c r="J171" s="135"/>
      <c r="K171" s="138"/>
      <c r="L171" s="139"/>
      <c r="M171" s="135"/>
      <c r="N171" s="135"/>
      <c r="O171" s="147"/>
      <c r="P171" s="55"/>
      <c r="Q171" s="54"/>
      <c r="R171" s="54"/>
      <c r="S171" s="70"/>
    </row>
    <row r="172" spans="1:19" ht="15" x14ac:dyDescent="0.25">
      <c r="A172" s="43"/>
      <c r="B172" s="105"/>
      <c r="C172" s="126" t="s">
        <v>37</v>
      </c>
      <c r="D172" s="127">
        <f t="shared" ref="D172:G172" si="82">D170+D164</f>
        <v>23300</v>
      </c>
      <c r="E172" s="128">
        <f t="shared" si="82"/>
        <v>23300</v>
      </c>
      <c r="F172" s="128">
        <f t="shared" si="82"/>
        <v>0</v>
      </c>
      <c r="G172" s="132">
        <f t="shared" si="82"/>
        <v>0</v>
      </c>
      <c r="H172" s="130">
        <v>23300</v>
      </c>
      <c r="I172" s="128">
        <v>23300</v>
      </c>
      <c r="J172" s="128">
        <v>0</v>
      </c>
      <c r="K172" s="131">
        <v>0</v>
      </c>
      <c r="L172" s="132">
        <f t="shared" ref="L172:O172" si="83">L170+L164</f>
        <v>0</v>
      </c>
      <c r="M172" s="128">
        <f t="shared" si="83"/>
        <v>0</v>
      </c>
      <c r="N172" s="128">
        <f t="shared" si="83"/>
        <v>0</v>
      </c>
      <c r="O172" s="149">
        <f t="shared" si="83"/>
        <v>0</v>
      </c>
      <c r="P172" s="132">
        <f t="shared" si="74"/>
        <v>23300</v>
      </c>
      <c r="Q172" s="128">
        <f t="shared" si="75"/>
        <v>23300</v>
      </c>
      <c r="R172" s="128">
        <f t="shared" si="76"/>
        <v>0</v>
      </c>
      <c r="S172" s="149">
        <f t="shared" si="77"/>
        <v>0</v>
      </c>
    </row>
    <row r="173" spans="1:19" ht="15" x14ac:dyDescent="0.25">
      <c r="A173" s="43"/>
      <c r="B173" s="105"/>
      <c r="C173" s="61"/>
      <c r="D173" s="53"/>
      <c r="E173" s="54"/>
      <c r="F173" s="54"/>
      <c r="G173" s="55"/>
      <c r="H173" s="121"/>
      <c r="I173" s="54"/>
      <c r="J173" s="54"/>
      <c r="K173" s="119"/>
      <c r="L173" s="55"/>
      <c r="M173" s="54"/>
      <c r="N173" s="54"/>
      <c r="O173" s="70"/>
      <c r="P173" s="55"/>
      <c r="Q173" s="54"/>
      <c r="R173" s="54"/>
      <c r="S173" s="70"/>
    </row>
    <row r="174" spans="1:19" ht="15" x14ac:dyDescent="0.25">
      <c r="A174" s="43"/>
      <c r="B174" s="105"/>
      <c r="C174" s="42" t="s">
        <v>11</v>
      </c>
      <c r="D174" s="113">
        <f>D47+D62+D93+D103+D142+D158+D172</f>
        <v>3819970</v>
      </c>
      <c r="E174" s="114">
        <f>E47+E62+E93+E103+E142+E158+E172</f>
        <v>3785699</v>
      </c>
      <c r="F174" s="114">
        <f>F47+F62+F93+F103+F142+F158+F172</f>
        <v>33971</v>
      </c>
      <c r="G174" s="118">
        <f>G47+G62+G93+G103+G142+G158+G172</f>
        <v>300</v>
      </c>
      <c r="H174" s="116">
        <v>4358237</v>
      </c>
      <c r="I174" s="114">
        <v>4323966</v>
      </c>
      <c r="J174" s="114">
        <v>33971</v>
      </c>
      <c r="K174" s="117">
        <v>300</v>
      </c>
      <c r="L174" s="118">
        <f>L47+L62+L93+L103+L142+L158+L172</f>
        <v>210913</v>
      </c>
      <c r="M174" s="114">
        <f>M47+M62+M93+M103+M142+M158+M172</f>
        <v>211308</v>
      </c>
      <c r="N174" s="114">
        <f>N47+N62+N93+N103+N142+N158+N172</f>
        <v>-495</v>
      </c>
      <c r="O174" s="158">
        <f>O47+O62+O93+O103+O142+O158+O172</f>
        <v>100</v>
      </c>
      <c r="P174" s="118">
        <f t="shared" si="74"/>
        <v>4569150</v>
      </c>
      <c r="Q174" s="114">
        <f t="shared" si="75"/>
        <v>4535274</v>
      </c>
      <c r="R174" s="114">
        <f t="shared" si="76"/>
        <v>33476</v>
      </c>
      <c r="S174" s="158">
        <f t="shared" si="77"/>
        <v>400</v>
      </c>
    </row>
    <row r="175" spans="1:19" ht="15" x14ac:dyDescent="0.25">
      <c r="A175" s="43"/>
      <c r="B175" s="105"/>
      <c r="C175" s="104"/>
      <c r="D175" s="39"/>
      <c r="E175" s="40"/>
      <c r="F175" s="40"/>
      <c r="G175" s="41"/>
      <c r="H175" s="102"/>
      <c r="I175" s="40"/>
      <c r="J175" s="40"/>
      <c r="K175" s="103"/>
      <c r="L175" s="41"/>
      <c r="M175" s="40"/>
      <c r="N175" s="40"/>
      <c r="O175" s="72"/>
      <c r="P175" s="46"/>
      <c r="Q175" s="45"/>
      <c r="R175" s="45"/>
      <c r="S175" s="59"/>
    </row>
    <row r="176" spans="1:19" ht="15" x14ac:dyDescent="0.25">
      <c r="A176" s="43"/>
      <c r="B176" s="105"/>
      <c r="C176" s="104"/>
      <c r="D176" s="39"/>
      <c r="E176" s="40"/>
      <c r="F176" s="40"/>
      <c r="G176" s="41"/>
      <c r="H176" s="102"/>
      <c r="I176" s="40"/>
      <c r="J176" s="40"/>
      <c r="K176" s="103"/>
      <c r="L176" s="41"/>
      <c r="M176" s="40"/>
      <c r="N176" s="40"/>
      <c r="O176" s="72"/>
      <c r="P176" s="46"/>
      <c r="Q176" s="45"/>
      <c r="R176" s="45"/>
      <c r="S176" s="59"/>
    </row>
    <row r="177" spans="1:19" ht="14.25" x14ac:dyDescent="0.2">
      <c r="A177" s="38" t="s">
        <v>16</v>
      </c>
      <c r="B177" s="159"/>
      <c r="C177" s="160"/>
      <c r="D177" s="161">
        <f>D29+D174</f>
        <v>3851654</v>
      </c>
      <c r="E177" s="162">
        <f>E29+E174</f>
        <v>3817383</v>
      </c>
      <c r="F177" s="162">
        <f>F29+F174</f>
        <v>33971</v>
      </c>
      <c r="G177" s="163">
        <f>G29+G174</f>
        <v>300</v>
      </c>
      <c r="H177" s="164">
        <v>4389921</v>
      </c>
      <c r="I177" s="162">
        <v>4355650</v>
      </c>
      <c r="J177" s="162">
        <v>33971</v>
      </c>
      <c r="K177" s="165">
        <v>300</v>
      </c>
      <c r="L177" s="163">
        <f>L29+L174</f>
        <v>210913</v>
      </c>
      <c r="M177" s="162">
        <f>M29+M174</f>
        <v>211308</v>
      </c>
      <c r="N177" s="162">
        <f>N29+N174</f>
        <v>-495</v>
      </c>
      <c r="O177" s="166">
        <f>O29+O174</f>
        <v>100</v>
      </c>
      <c r="P177" s="163">
        <f t="shared" si="74"/>
        <v>4600834</v>
      </c>
      <c r="Q177" s="162">
        <f t="shared" si="75"/>
        <v>4566958</v>
      </c>
      <c r="R177" s="162">
        <f t="shared" si="76"/>
        <v>33476</v>
      </c>
      <c r="S177" s="166">
        <f t="shared" si="77"/>
        <v>400</v>
      </c>
    </row>
    <row r="178" spans="1:19" ht="15" x14ac:dyDescent="0.25">
      <c r="A178" s="43"/>
      <c r="B178" s="167"/>
      <c r="C178" s="104"/>
      <c r="D178" s="39"/>
      <c r="E178" s="40"/>
      <c r="F178" s="40"/>
      <c r="G178" s="41"/>
      <c r="H178" s="102"/>
      <c r="I178" s="40"/>
      <c r="J178" s="40"/>
      <c r="K178" s="103"/>
      <c r="L178" s="41"/>
      <c r="M178" s="40"/>
      <c r="N178" s="40"/>
      <c r="O178" s="72"/>
      <c r="P178" s="46"/>
      <c r="Q178" s="45"/>
      <c r="R178" s="45"/>
      <c r="S178" s="59"/>
    </row>
    <row r="179" spans="1:19" ht="15" x14ac:dyDescent="0.25">
      <c r="A179" s="43"/>
      <c r="B179" s="168" t="s">
        <v>27</v>
      </c>
      <c r="C179" s="169" t="s">
        <v>133</v>
      </c>
      <c r="D179" s="170"/>
      <c r="E179" s="171"/>
      <c r="F179" s="171"/>
      <c r="G179" s="172"/>
      <c r="H179" s="173"/>
      <c r="I179" s="171"/>
      <c r="J179" s="171"/>
      <c r="K179" s="174"/>
      <c r="L179" s="172"/>
      <c r="M179" s="171"/>
      <c r="N179" s="171"/>
      <c r="O179" s="175"/>
      <c r="P179" s="172"/>
      <c r="Q179" s="171"/>
      <c r="R179" s="171"/>
      <c r="S179" s="175"/>
    </row>
    <row r="180" spans="1:19" ht="15" x14ac:dyDescent="0.25">
      <c r="A180" s="43"/>
      <c r="B180" s="176"/>
      <c r="C180" s="62" t="s">
        <v>127</v>
      </c>
      <c r="D180" s="44"/>
      <c r="E180" s="45"/>
      <c r="F180" s="45"/>
      <c r="G180" s="46"/>
      <c r="H180" s="97"/>
      <c r="I180" s="45"/>
      <c r="J180" s="45"/>
      <c r="K180" s="99"/>
      <c r="L180" s="46"/>
      <c r="M180" s="45"/>
      <c r="N180" s="45"/>
      <c r="O180" s="59"/>
      <c r="P180" s="46"/>
      <c r="Q180" s="45"/>
      <c r="R180" s="45"/>
      <c r="S180" s="59"/>
    </row>
    <row r="181" spans="1:19" ht="15" x14ac:dyDescent="0.25">
      <c r="A181" s="107"/>
      <c r="B181" s="177"/>
      <c r="C181" s="62" t="s">
        <v>254</v>
      </c>
      <c r="D181" s="44">
        <v>905</v>
      </c>
      <c r="E181" s="45">
        <v>905</v>
      </c>
      <c r="F181" s="45">
        <v>0</v>
      </c>
      <c r="G181" s="46">
        <v>0</v>
      </c>
      <c r="H181" s="97">
        <v>905</v>
      </c>
      <c r="I181" s="45">
        <v>905</v>
      </c>
      <c r="J181" s="45">
        <v>0</v>
      </c>
      <c r="K181" s="99">
        <v>0</v>
      </c>
      <c r="L181" s="46"/>
      <c r="M181" s="45"/>
      <c r="N181" s="45"/>
      <c r="O181" s="59"/>
      <c r="P181" s="46">
        <f t="shared" si="74"/>
        <v>905</v>
      </c>
      <c r="Q181" s="45">
        <f t="shared" si="75"/>
        <v>905</v>
      </c>
      <c r="R181" s="45">
        <f t="shared" si="76"/>
        <v>0</v>
      </c>
      <c r="S181" s="59">
        <f t="shared" si="77"/>
        <v>0</v>
      </c>
    </row>
    <row r="182" spans="1:19" ht="15" x14ac:dyDescent="0.25">
      <c r="A182" s="178"/>
      <c r="B182" s="177"/>
      <c r="C182" s="62" t="s">
        <v>252</v>
      </c>
      <c r="D182" s="44">
        <v>289</v>
      </c>
      <c r="E182" s="45">
        <v>289</v>
      </c>
      <c r="F182" s="45">
        <v>0</v>
      </c>
      <c r="G182" s="46">
        <v>0</v>
      </c>
      <c r="H182" s="97">
        <v>289</v>
      </c>
      <c r="I182" s="45">
        <v>289</v>
      </c>
      <c r="J182" s="45">
        <v>0</v>
      </c>
      <c r="K182" s="99">
        <v>0</v>
      </c>
      <c r="L182" s="46"/>
      <c r="M182" s="45"/>
      <c r="N182" s="45"/>
      <c r="O182" s="59"/>
      <c r="P182" s="46">
        <f t="shared" si="74"/>
        <v>289</v>
      </c>
      <c r="Q182" s="45">
        <f t="shared" si="75"/>
        <v>289</v>
      </c>
      <c r="R182" s="45">
        <f t="shared" si="76"/>
        <v>0</v>
      </c>
      <c r="S182" s="59">
        <f t="shared" si="77"/>
        <v>0</v>
      </c>
    </row>
    <row r="183" spans="1:19" ht="15" x14ac:dyDescent="0.25">
      <c r="A183" s="107"/>
      <c r="B183" s="177"/>
      <c r="C183" s="62" t="s">
        <v>253</v>
      </c>
      <c r="D183" s="44">
        <v>0</v>
      </c>
      <c r="E183" s="45">
        <v>0</v>
      </c>
      <c r="F183" s="45">
        <v>0</v>
      </c>
      <c r="G183" s="46">
        <v>0</v>
      </c>
      <c r="H183" s="97">
        <v>12</v>
      </c>
      <c r="I183" s="45">
        <v>12</v>
      </c>
      <c r="J183" s="45">
        <v>0</v>
      </c>
      <c r="K183" s="99">
        <v>0</v>
      </c>
      <c r="L183" s="46"/>
      <c r="M183" s="45"/>
      <c r="N183" s="45"/>
      <c r="O183" s="59"/>
      <c r="P183" s="46">
        <f t="shared" si="74"/>
        <v>12</v>
      </c>
      <c r="Q183" s="45">
        <f t="shared" si="75"/>
        <v>12</v>
      </c>
      <c r="R183" s="45">
        <f t="shared" si="76"/>
        <v>0</v>
      </c>
      <c r="S183" s="59">
        <f t="shared" si="77"/>
        <v>0</v>
      </c>
    </row>
    <row r="184" spans="1:19" ht="15" x14ac:dyDescent="0.25">
      <c r="A184" s="43"/>
      <c r="B184" s="176"/>
      <c r="C184" s="62" t="s">
        <v>281</v>
      </c>
      <c r="D184" s="44">
        <v>0</v>
      </c>
      <c r="E184" s="45">
        <v>0</v>
      </c>
      <c r="F184" s="45">
        <v>0</v>
      </c>
      <c r="G184" s="46">
        <v>0</v>
      </c>
      <c r="H184" s="97">
        <v>0</v>
      </c>
      <c r="I184" s="45">
        <v>0</v>
      </c>
      <c r="J184" s="45">
        <v>0</v>
      </c>
      <c r="K184" s="99">
        <v>0</v>
      </c>
      <c r="L184" s="46"/>
      <c r="M184" s="45"/>
      <c r="N184" s="45"/>
      <c r="O184" s="59"/>
      <c r="P184" s="46">
        <f t="shared" si="74"/>
        <v>0</v>
      </c>
      <c r="Q184" s="45">
        <f t="shared" si="75"/>
        <v>0</v>
      </c>
      <c r="R184" s="45">
        <f t="shared" si="76"/>
        <v>0</v>
      </c>
      <c r="S184" s="59">
        <f t="shared" si="77"/>
        <v>0</v>
      </c>
    </row>
    <row r="185" spans="1:19" ht="15" x14ac:dyDescent="0.25">
      <c r="A185" s="107"/>
      <c r="B185" s="177"/>
      <c r="C185" s="109" t="s">
        <v>22</v>
      </c>
      <c r="D185" s="48">
        <f t="shared" ref="D185:O185" si="84">SUM(D181:D184)</f>
        <v>1194</v>
      </c>
      <c r="E185" s="49">
        <f t="shared" si="84"/>
        <v>1194</v>
      </c>
      <c r="F185" s="49">
        <f t="shared" si="84"/>
        <v>0</v>
      </c>
      <c r="G185" s="50">
        <f t="shared" si="84"/>
        <v>0</v>
      </c>
      <c r="H185" s="111">
        <v>1206</v>
      </c>
      <c r="I185" s="49">
        <v>1206</v>
      </c>
      <c r="J185" s="49">
        <v>0</v>
      </c>
      <c r="K185" s="112">
        <v>0</v>
      </c>
      <c r="L185" s="50">
        <f t="shared" si="84"/>
        <v>0</v>
      </c>
      <c r="M185" s="49">
        <f t="shared" si="84"/>
        <v>0</v>
      </c>
      <c r="N185" s="49">
        <f t="shared" si="84"/>
        <v>0</v>
      </c>
      <c r="O185" s="71">
        <f t="shared" si="84"/>
        <v>0</v>
      </c>
      <c r="P185" s="50">
        <f t="shared" si="74"/>
        <v>1206</v>
      </c>
      <c r="Q185" s="49">
        <f t="shared" si="75"/>
        <v>1206</v>
      </c>
      <c r="R185" s="49">
        <f t="shared" si="76"/>
        <v>0</v>
      </c>
      <c r="S185" s="71">
        <f t="shared" si="77"/>
        <v>0</v>
      </c>
    </row>
    <row r="186" spans="1:19" ht="15" x14ac:dyDescent="0.25">
      <c r="A186" s="43"/>
      <c r="B186" s="176"/>
      <c r="C186" s="104"/>
      <c r="D186" s="39"/>
      <c r="E186" s="40"/>
      <c r="F186" s="40"/>
      <c r="G186" s="41"/>
      <c r="H186" s="102"/>
      <c r="I186" s="40"/>
      <c r="J186" s="40"/>
      <c r="K186" s="103"/>
      <c r="L186" s="41"/>
      <c r="M186" s="40"/>
      <c r="N186" s="40"/>
      <c r="O186" s="72"/>
      <c r="P186" s="46"/>
      <c r="Q186" s="45"/>
      <c r="R186" s="45"/>
      <c r="S186" s="59"/>
    </row>
    <row r="187" spans="1:19" ht="15" x14ac:dyDescent="0.25">
      <c r="A187" s="43"/>
      <c r="B187" s="176"/>
      <c r="C187" s="62" t="s">
        <v>128</v>
      </c>
      <c r="D187" s="44"/>
      <c r="E187" s="45"/>
      <c r="F187" s="45"/>
      <c r="G187" s="46"/>
      <c r="H187" s="97"/>
      <c r="I187" s="45"/>
      <c r="J187" s="45"/>
      <c r="K187" s="99"/>
      <c r="L187" s="46"/>
      <c r="M187" s="45"/>
      <c r="N187" s="45"/>
      <c r="O187" s="59"/>
      <c r="P187" s="46">
        <f t="shared" si="74"/>
        <v>0</v>
      </c>
      <c r="Q187" s="45">
        <f t="shared" si="75"/>
        <v>0</v>
      </c>
      <c r="R187" s="45">
        <f t="shared" si="76"/>
        <v>0</v>
      </c>
      <c r="S187" s="59">
        <f t="shared" si="77"/>
        <v>0</v>
      </c>
    </row>
    <row r="188" spans="1:19" ht="15" x14ac:dyDescent="0.25">
      <c r="A188" s="43"/>
      <c r="B188" s="167"/>
      <c r="C188" s="62" t="s">
        <v>255</v>
      </c>
      <c r="D188" s="44"/>
      <c r="E188" s="45"/>
      <c r="F188" s="45"/>
      <c r="G188" s="46"/>
      <c r="H188" s="97">
        <v>0</v>
      </c>
      <c r="I188" s="45">
        <v>0</v>
      </c>
      <c r="J188" s="45">
        <v>0</v>
      </c>
      <c r="K188" s="99">
        <v>0</v>
      </c>
      <c r="L188" s="46"/>
      <c r="M188" s="45"/>
      <c r="N188" s="45"/>
      <c r="O188" s="59"/>
      <c r="P188" s="46">
        <f t="shared" si="74"/>
        <v>0</v>
      </c>
      <c r="Q188" s="45">
        <f t="shared" si="75"/>
        <v>0</v>
      </c>
      <c r="R188" s="45">
        <f t="shared" si="76"/>
        <v>0</v>
      </c>
      <c r="S188" s="59">
        <f t="shared" si="77"/>
        <v>0</v>
      </c>
    </row>
    <row r="189" spans="1:19" ht="15" x14ac:dyDescent="0.25">
      <c r="A189" s="43"/>
      <c r="B189" s="176"/>
      <c r="C189" s="61" t="s">
        <v>256</v>
      </c>
      <c r="D189" s="44"/>
      <c r="E189" s="45"/>
      <c r="F189" s="45"/>
      <c r="G189" s="46"/>
      <c r="H189" s="97">
        <v>0</v>
      </c>
      <c r="I189" s="45">
        <v>0</v>
      </c>
      <c r="J189" s="45">
        <v>0</v>
      </c>
      <c r="K189" s="99">
        <v>0</v>
      </c>
      <c r="L189" s="46"/>
      <c r="M189" s="45"/>
      <c r="N189" s="45"/>
      <c r="O189" s="59"/>
      <c r="P189" s="46">
        <f t="shared" si="74"/>
        <v>0</v>
      </c>
      <c r="Q189" s="45">
        <f t="shared" si="75"/>
        <v>0</v>
      </c>
      <c r="R189" s="45">
        <f t="shared" si="76"/>
        <v>0</v>
      </c>
      <c r="S189" s="59">
        <f t="shared" si="77"/>
        <v>0</v>
      </c>
    </row>
    <row r="190" spans="1:19" ht="15" x14ac:dyDescent="0.25">
      <c r="A190" s="43"/>
      <c r="B190" s="176"/>
      <c r="C190" s="62" t="s">
        <v>257</v>
      </c>
      <c r="D190" s="44"/>
      <c r="E190" s="45"/>
      <c r="F190" s="45"/>
      <c r="G190" s="46"/>
      <c r="H190" s="97">
        <v>0</v>
      </c>
      <c r="I190" s="45">
        <v>0</v>
      </c>
      <c r="J190" s="45">
        <v>0</v>
      </c>
      <c r="K190" s="99">
        <v>0</v>
      </c>
      <c r="L190" s="46"/>
      <c r="M190" s="45"/>
      <c r="N190" s="45"/>
      <c r="O190" s="59"/>
      <c r="P190" s="46">
        <f t="shared" si="74"/>
        <v>0</v>
      </c>
      <c r="Q190" s="45">
        <f t="shared" si="75"/>
        <v>0</v>
      </c>
      <c r="R190" s="45">
        <f t="shared" si="76"/>
        <v>0</v>
      </c>
      <c r="S190" s="59">
        <f t="shared" si="77"/>
        <v>0</v>
      </c>
    </row>
    <row r="191" spans="1:19" ht="15" x14ac:dyDescent="0.25">
      <c r="A191" s="43"/>
      <c r="B191" s="176"/>
      <c r="C191" s="62" t="s">
        <v>275</v>
      </c>
      <c r="D191" s="44">
        <v>1695790</v>
      </c>
      <c r="E191" s="45">
        <v>1695790</v>
      </c>
      <c r="F191" s="45">
        <v>0</v>
      </c>
      <c r="G191" s="46">
        <v>0</v>
      </c>
      <c r="H191" s="97">
        <v>1695811</v>
      </c>
      <c r="I191" s="45">
        <v>1695811</v>
      </c>
      <c r="J191" s="45">
        <v>0</v>
      </c>
      <c r="K191" s="99">
        <v>0</v>
      </c>
      <c r="L191" s="46"/>
      <c r="M191" s="45"/>
      <c r="N191" s="45"/>
      <c r="O191" s="59"/>
      <c r="P191" s="46">
        <f t="shared" si="74"/>
        <v>1695811</v>
      </c>
      <c r="Q191" s="45">
        <f t="shared" si="75"/>
        <v>1695811</v>
      </c>
      <c r="R191" s="45">
        <f t="shared" si="76"/>
        <v>0</v>
      </c>
      <c r="S191" s="59">
        <f t="shared" si="77"/>
        <v>0</v>
      </c>
    </row>
    <row r="192" spans="1:19" ht="15" x14ac:dyDescent="0.25">
      <c r="A192" s="107"/>
      <c r="B192" s="177"/>
      <c r="C192" s="109" t="s">
        <v>22</v>
      </c>
      <c r="D192" s="48">
        <f t="shared" ref="D192:O192" si="85">SUM(D188:D191)</f>
        <v>1695790</v>
      </c>
      <c r="E192" s="49">
        <f t="shared" si="85"/>
        <v>1695790</v>
      </c>
      <c r="F192" s="49">
        <f t="shared" si="85"/>
        <v>0</v>
      </c>
      <c r="G192" s="50">
        <f t="shared" si="85"/>
        <v>0</v>
      </c>
      <c r="H192" s="111">
        <v>1695811</v>
      </c>
      <c r="I192" s="49">
        <v>1695811</v>
      </c>
      <c r="J192" s="49">
        <v>0</v>
      </c>
      <c r="K192" s="112">
        <v>0</v>
      </c>
      <c r="L192" s="50">
        <f t="shared" si="85"/>
        <v>0</v>
      </c>
      <c r="M192" s="49">
        <f t="shared" si="85"/>
        <v>0</v>
      </c>
      <c r="N192" s="49">
        <f t="shared" si="85"/>
        <v>0</v>
      </c>
      <c r="O192" s="71">
        <f t="shared" si="85"/>
        <v>0</v>
      </c>
      <c r="P192" s="50">
        <f t="shared" si="74"/>
        <v>1695811</v>
      </c>
      <c r="Q192" s="49">
        <f t="shared" si="75"/>
        <v>1695811</v>
      </c>
      <c r="R192" s="49">
        <f t="shared" si="76"/>
        <v>0</v>
      </c>
      <c r="S192" s="71">
        <f t="shared" si="77"/>
        <v>0</v>
      </c>
    </row>
    <row r="193" spans="1:19" ht="15" x14ac:dyDescent="0.25">
      <c r="A193" s="43"/>
      <c r="B193" s="176"/>
      <c r="C193" s="104"/>
      <c r="D193" s="39"/>
      <c r="E193" s="40"/>
      <c r="F193" s="40"/>
      <c r="G193" s="41"/>
      <c r="H193" s="102"/>
      <c r="I193" s="40"/>
      <c r="J193" s="40"/>
      <c r="K193" s="103"/>
      <c r="L193" s="41"/>
      <c r="M193" s="40"/>
      <c r="N193" s="40"/>
      <c r="O193" s="72"/>
      <c r="P193" s="46"/>
      <c r="Q193" s="45"/>
      <c r="R193" s="45"/>
      <c r="S193" s="59"/>
    </row>
    <row r="194" spans="1:19" ht="15" x14ac:dyDescent="0.25">
      <c r="A194" s="43"/>
      <c r="B194" s="167"/>
      <c r="C194" s="62" t="s">
        <v>134</v>
      </c>
      <c r="D194" s="44"/>
      <c r="E194" s="45"/>
      <c r="F194" s="45"/>
      <c r="G194" s="46"/>
      <c r="H194" s="97"/>
      <c r="I194" s="45"/>
      <c r="J194" s="45"/>
      <c r="K194" s="99"/>
      <c r="L194" s="46"/>
      <c r="M194" s="45"/>
      <c r="N194" s="45"/>
      <c r="O194" s="59"/>
      <c r="P194" s="46"/>
      <c r="Q194" s="45"/>
      <c r="R194" s="45"/>
      <c r="S194" s="59"/>
    </row>
    <row r="195" spans="1:19" ht="15" x14ac:dyDescent="0.25">
      <c r="A195" s="43"/>
      <c r="B195" s="176"/>
      <c r="C195" s="62" t="s">
        <v>135</v>
      </c>
      <c r="D195" s="44">
        <v>0</v>
      </c>
      <c r="E195" s="45"/>
      <c r="F195" s="45"/>
      <c r="G195" s="46"/>
      <c r="H195" s="97">
        <v>0</v>
      </c>
      <c r="I195" s="45">
        <v>0</v>
      </c>
      <c r="J195" s="45">
        <v>0</v>
      </c>
      <c r="K195" s="99">
        <v>0</v>
      </c>
      <c r="L195" s="46"/>
      <c r="M195" s="45"/>
      <c r="N195" s="45"/>
      <c r="O195" s="59"/>
      <c r="P195" s="46">
        <f t="shared" si="74"/>
        <v>0</v>
      </c>
      <c r="Q195" s="45">
        <f t="shared" si="75"/>
        <v>0</v>
      </c>
      <c r="R195" s="45">
        <f t="shared" si="76"/>
        <v>0</v>
      </c>
      <c r="S195" s="59">
        <f t="shared" si="77"/>
        <v>0</v>
      </c>
    </row>
    <row r="196" spans="1:19" ht="15" x14ac:dyDescent="0.25">
      <c r="A196" s="43"/>
      <c r="B196" s="176"/>
      <c r="C196" s="62" t="s">
        <v>136</v>
      </c>
      <c r="D196" s="44">
        <v>0</v>
      </c>
      <c r="E196" s="45"/>
      <c r="F196" s="45"/>
      <c r="G196" s="46"/>
      <c r="H196" s="97">
        <v>0</v>
      </c>
      <c r="I196" s="45">
        <v>0</v>
      </c>
      <c r="J196" s="45">
        <v>0</v>
      </c>
      <c r="K196" s="99">
        <v>0</v>
      </c>
      <c r="L196" s="46"/>
      <c r="M196" s="45"/>
      <c r="N196" s="45"/>
      <c r="O196" s="59"/>
      <c r="P196" s="46">
        <f t="shared" si="74"/>
        <v>0</v>
      </c>
      <c r="Q196" s="45">
        <f t="shared" si="75"/>
        <v>0</v>
      </c>
      <c r="R196" s="45">
        <f t="shared" si="76"/>
        <v>0</v>
      </c>
      <c r="S196" s="59">
        <f t="shared" si="77"/>
        <v>0</v>
      </c>
    </row>
    <row r="197" spans="1:19" ht="15" x14ac:dyDescent="0.25">
      <c r="A197" s="122"/>
      <c r="B197" s="123"/>
      <c r="C197" s="61" t="s">
        <v>137</v>
      </c>
      <c r="D197" s="53">
        <v>0</v>
      </c>
      <c r="E197" s="54"/>
      <c r="F197" s="54"/>
      <c r="G197" s="55"/>
      <c r="H197" s="121">
        <v>96016</v>
      </c>
      <c r="I197" s="54">
        <v>96016</v>
      </c>
      <c r="J197" s="54">
        <v>0</v>
      </c>
      <c r="K197" s="119">
        <v>0</v>
      </c>
      <c r="L197" s="55">
        <v>16554</v>
      </c>
      <c r="M197" s="54">
        <v>16554</v>
      </c>
      <c r="N197" s="54">
        <v>0</v>
      </c>
      <c r="O197" s="70">
        <v>0</v>
      </c>
      <c r="P197" s="55">
        <f t="shared" si="74"/>
        <v>112570</v>
      </c>
      <c r="Q197" s="54">
        <f t="shared" si="75"/>
        <v>112570</v>
      </c>
      <c r="R197" s="54">
        <f t="shared" si="76"/>
        <v>0</v>
      </c>
      <c r="S197" s="70">
        <f t="shared" si="77"/>
        <v>0</v>
      </c>
    </row>
    <row r="198" spans="1:19" ht="15" x14ac:dyDescent="0.25">
      <c r="A198" s="107"/>
      <c r="B198" s="177"/>
      <c r="C198" s="109" t="s">
        <v>22</v>
      </c>
      <c r="D198" s="48">
        <f t="shared" ref="D198:G198" si="86">SUM(D195:D197)</f>
        <v>0</v>
      </c>
      <c r="E198" s="49">
        <f t="shared" si="86"/>
        <v>0</v>
      </c>
      <c r="F198" s="49">
        <f t="shared" si="86"/>
        <v>0</v>
      </c>
      <c r="G198" s="50">
        <f t="shared" si="86"/>
        <v>0</v>
      </c>
      <c r="H198" s="111">
        <v>96016</v>
      </c>
      <c r="I198" s="49">
        <v>96016</v>
      </c>
      <c r="J198" s="49">
        <v>0</v>
      </c>
      <c r="K198" s="112">
        <v>0</v>
      </c>
      <c r="L198" s="50">
        <f t="shared" ref="L198:O198" si="87">SUM(L195:L197)</f>
        <v>16554</v>
      </c>
      <c r="M198" s="49">
        <f t="shared" si="87"/>
        <v>16554</v>
      </c>
      <c r="N198" s="49">
        <f t="shared" si="87"/>
        <v>0</v>
      </c>
      <c r="O198" s="71">
        <f t="shared" si="87"/>
        <v>0</v>
      </c>
      <c r="P198" s="50">
        <f t="shared" si="74"/>
        <v>112570</v>
      </c>
      <c r="Q198" s="49">
        <f t="shared" si="75"/>
        <v>112570</v>
      </c>
      <c r="R198" s="49">
        <f t="shared" si="76"/>
        <v>0</v>
      </c>
      <c r="S198" s="71">
        <f t="shared" si="77"/>
        <v>0</v>
      </c>
    </row>
    <row r="199" spans="1:19" ht="15" x14ac:dyDescent="0.25">
      <c r="A199" s="107"/>
      <c r="B199" s="177"/>
      <c r="C199" s="109"/>
      <c r="D199" s="48"/>
      <c r="E199" s="49"/>
      <c r="F199" s="49"/>
      <c r="G199" s="50"/>
      <c r="H199" s="111"/>
      <c r="I199" s="49"/>
      <c r="J199" s="49"/>
      <c r="K199" s="112"/>
      <c r="L199" s="50"/>
      <c r="M199" s="49"/>
      <c r="N199" s="49"/>
      <c r="O199" s="71"/>
      <c r="P199" s="50"/>
      <c r="Q199" s="49"/>
      <c r="R199" s="49"/>
      <c r="S199" s="71"/>
    </row>
    <row r="200" spans="1:19" ht="15" x14ac:dyDescent="0.25">
      <c r="A200" s="43"/>
      <c r="B200" s="179"/>
      <c r="C200" s="62" t="s">
        <v>174</v>
      </c>
      <c r="D200" s="44">
        <v>0</v>
      </c>
      <c r="E200" s="45">
        <v>0</v>
      </c>
      <c r="F200" s="45">
        <v>0</v>
      </c>
      <c r="G200" s="46">
        <v>0</v>
      </c>
      <c r="H200" s="97">
        <v>905</v>
      </c>
      <c r="I200" s="45">
        <v>905</v>
      </c>
      <c r="J200" s="45">
        <v>0</v>
      </c>
      <c r="K200" s="99">
        <v>0</v>
      </c>
      <c r="L200" s="46"/>
      <c r="M200" s="45"/>
      <c r="N200" s="45"/>
      <c r="O200" s="59"/>
      <c r="P200" s="46">
        <f t="shared" si="74"/>
        <v>905</v>
      </c>
      <c r="Q200" s="45">
        <f t="shared" si="75"/>
        <v>905</v>
      </c>
      <c r="R200" s="45">
        <f t="shared" si="76"/>
        <v>0</v>
      </c>
      <c r="S200" s="59">
        <f t="shared" si="77"/>
        <v>0</v>
      </c>
    </row>
    <row r="201" spans="1:19" ht="15" x14ac:dyDescent="0.25">
      <c r="A201" s="43"/>
      <c r="B201" s="176"/>
      <c r="C201" s="62"/>
      <c r="D201" s="44"/>
      <c r="E201" s="45"/>
      <c r="F201" s="45"/>
      <c r="G201" s="46"/>
      <c r="H201" s="97"/>
      <c r="I201" s="45"/>
      <c r="J201" s="45"/>
      <c r="K201" s="99"/>
      <c r="L201" s="46"/>
      <c r="M201" s="45"/>
      <c r="N201" s="45"/>
      <c r="O201" s="59"/>
      <c r="P201" s="46"/>
      <c r="Q201" s="45"/>
      <c r="R201" s="45"/>
      <c r="S201" s="59"/>
    </row>
    <row r="202" spans="1:19" ht="15.75" thickBot="1" x14ac:dyDescent="0.3">
      <c r="A202" s="63"/>
      <c r="B202" s="79"/>
      <c r="C202" s="180" t="s">
        <v>16</v>
      </c>
      <c r="D202" s="64">
        <f t="shared" ref="D202:O202" si="88">D177+D192+D185+D198+D200</f>
        <v>5548638</v>
      </c>
      <c r="E202" s="65">
        <f t="shared" si="88"/>
        <v>5514367</v>
      </c>
      <c r="F202" s="65">
        <f t="shared" si="88"/>
        <v>33971</v>
      </c>
      <c r="G202" s="181">
        <f t="shared" si="88"/>
        <v>300</v>
      </c>
      <c r="H202" s="182">
        <v>6183859</v>
      </c>
      <c r="I202" s="65">
        <v>6149588</v>
      </c>
      <c r="J202" s="65">
        <v>33971</v>
      </c>
      <c r="K202" s="183">
        <v>300</v>
      </c>
      <c r="L202" s="66">
        <f t="shared" si="88"/>
        <v>227467</v>
      </c>
      <c r="M202" s="65">
        <f t="shared" si="88"/>
        <v>227862</v>
      </c>
      <c r="N202" s="65">
        <f t="shared" si="88"/>
        <v>-495</v>
      </c>
      <c r="O202" s="183">
        <f t="shared" si="88"/>
        <v>100</v>
      </c>
      <c r="P202" s="66">
        <f t="shared" si="74"/>
        <v>6411326</v>
      </c>
      <c r="Q202" s="65">
        <f t="shared" si="75"/>
        <v>6377450</v>
      </c>
      <c r="R202" s="65">
        <f t="shared" si="76"/>
        <v>33476</v>
      </c>
      <c r="S202" s="183">
        <f t="shared" si="77"/>
        <v>400</v>
      </c>
    </row>
    <row r="203" spans="1:19" x14ac:dyDescent="0.25">
      <c r="A203" s="35"/>
      <c r="B203" s="184"/>
      <c r="C203" s="67"/>
      <c r="D203" s="68"/>
    </row>
    <row r="204" spans="1:19" x14ac:dyDescent="0.25">
      <c r="A204" s="35"/>
      <c r="B204" s="74"/>
      <c r="C204" s="31"/>
    </row>
    <row r="205" spans="1:19" x14ac:dyDescent="0.25">
      <c r="A205" s="35"/>
      <c r="B205" s="74"/>
      <c r="C205" s="31"/>
    </row>
    <row r="206" spans="1:19" x14ac:dyDescent="0.25">
      <c r="A206" s="35"/>
      <c r="B206" s="74"/>
      <c r="C206" s="31"/>
    </row>
    <row r="207" spans="1:19" x14ac:dyDescent="0.25">
      <c r="A207" s="35"/>
      <c r="B207" s="74"/>
      <c r="C207" s="31"/>
    </row>
    <row r="208" spans="1:19" x14ac:dyDescent="0.25">
      <c r="A208" s="35"/>
      <c r="B208" s="74"/>
      <c r="C208" s="31"/>
    </row>
    <row r="209" spans="1:3" x14ac:dyDescent="0.25">
      <c r="A209" s="35"/>
      <c r="B209" s="74"/>
      <c r="C209" s="31"/>
    </row>
    <row r="210" spans="1:3" x14ac:dyDescent="0.25">
      <c r="A210" s="35"/>
      <c r="B210" s="74"/>
      <c r="C210" s="31"/>
    </row>
    <row r="211" spans="1:3" x14ac:dyDescent="0.25">
      <c r="A211" s="35"/>
      <c r="B211" s="74"/>
      <c r="C211" s="31"/>
    </row>
    <row r="212" spans="1:3" x14ac:dyDescent="0.25">
      <c r="A212" s="35"/>
      <c r="B212" s="74"/>
      <c r="C212" s="31"/>
    </row>
    <row r="213" spans="1:3" x14ac:dyDescent="0.25">
      <c r="A213" s="35"/>
      <c r="B213" s="74"/>
      <c r="C213" s="31"/>
    </row>
    <row r="214" spans="1:3" x14ac:dyDescent="0.25">
      <c r="A214" s="35"/>
      <c r="B214" s="74"/>
      <c r="C214" s="31"/>
    </row>
    <row r="215" spans="1:3" x14ac:dyDescent="0.25">
      <c r="A215" s="35"/>
      <c r="B215" s="35"/>
      <c r="C215" s="35"/>
    </row>
    <row r="216" spans="1:3" x14ac:dyDescent="0.25">
      <c r="A216" s="35"/>
      <c r="B216" s="35"/>
      <c r="C216" s="35"/>
    </row>
    <row r="217" spans="1:3" x14ac:dyDescent="0.25">
      <c r="A217" s="35"/>
      <c r="B217" s="35"/>
      <c r="C217" s="35"/>
    </row>
    <row r="218" spans="1:3" x14ac:dyDescent="0.25">
      <c r="A218" s="35"/>
      <c r="B218" s="35"/>
      <c r="C218" s="35"/>
    </row>
    <row r="219" spans="1:3" x14ac:dyDescent="0.25">
      <c r="A219" s="35"/>
      <c r="B219" s="35"/>
      <c r="C219" s="35"/>
    </row>
    <row r="220" spans="1:3" x14ac:dyDescent="0.25">
      <c r="A220" s="35"/>
      <c r="B220" s="35"/>
      <c r="C220" s="35"/>
    </row>
    <row r="221" spans="1:3" x14ac:dyDescent="0.25">
      <c r="A221" s="35"/>
      <c r="B221" s="35"/>
      <c r="C221" s="35"/>
    </row>
    <row r="222" spans="1:3" x14ac:dyDescent="0.25">
      <c r="A222" s="35"/>
      <c r="B222" s="35"/>
      <c r="C222" s="35"/>
    </row>
    <row r="223" spans="1:3" x14ac:dyDescent="0.25">
      <c r="A223" s="35"/>
      <c r="B223" s="35"/>
      <c r="C223" s="35"/>
    </row>
    <row r="224" spans="1:3" x14ac:dyDescent="0.25">
      <c r="A224" s="35"/>
      <c r="B224" s="35"/>
      <c r="C224" s="35"/>
    </row>
    <row r="225" spans="1:3" x14ac:dyDescent="0.25">
      <c r="A225" s="35"/>
      <c r="B225" s="35"/>
      <c r="C225" s="35"/>
    </row>
    <row r="226" spans="1:3" x14ac:dyDescent="0.25">
      <c r="A226" s="35"/>
      <c r="B226" s="35"/>
      <c r="C226" s="35"/>
    </row>
    <row r="227" spans="1:3" x14ac:dyDescent="0.25">
      <c r="A227" s="35"/>
      <c r="B227" s="35"/>
      <c r="C227" s="35"/>
    </row>
    <row r="228" spans="1:3" x14ac:dyDescent="0.25">
      <c r="A228" s="35"/>
      <c r="B228" s="35"/>
      <c r="C228" s="35"/>
    </row>
    <row r="229" spans="1:3" x14ac:dyDescent="0.25">
      <c r="A229" s="35"/>
      <c r="B229" s="35"/>
      <c r="C229" s="35"/>
    </row>
    <row r="230" spans="1:3" x14ac:dyDescent="0.25">
      <c r="A230" s="35"/>
      <c r="B230" s="35"/>
      <c r="C230" s="35"/>
    </row>
    <row r="231" spans="1:3" x14ac:dyDescent="0.25">
      <c r="A231" s="35"/>
      <c r="B231" s="35"/>
      <c r="C231" s="35"/>
    </row>
    <row r="232" spans="1:3" x14ac:dyDescent="0.25">
      <c r="A232" s="35"/>
      <c r="B232" s="35"/>
      <c r="C232" s="35"/>
    </row>
    <row r="233" spans="1:3" x14ac:dyDescent="0.25">
      <c r="A233" s="35"/>
      <c r="B233" s="35"/>
      <c r="C233" s="35"/>
    </row>
    <row r="234" spans="1:3" x14ac:dyDescent="0.25">
      <c r="A234" s="35"/>
      <c r="B234" s="35"/>
      <c r="C234" s="35"/>
    </row>
    <row r="235" spans="1:3" x14ac:dyDescent="0.25">
      <c r="A235" s="35"/>
      <c r="B235" s="35"/>
      <c r="C235" s="35"/>
    </row>
    <row r="236" spans="1:3" x14ac:dyDescent="0.25">
      <c r="A236" s="35"/>
      <c r="B236" s="35"/>
      <c r="C236" s="35"/>
    </row>
    <row r="237" spans="1:3" x14ac:dyDescent="0.25">
      <c r="A237" s="35"/>
      <c r="B237" s="35"/>
      <c r="C237" s="35"/>
    </row>
    <row r="238" spans="1:3" x14ac:dyDescent="0.25">
      <c r="A238" s="35"/>
      <c r="B238" s="35"/>
      <c r="C238" s="35"/>
    </row>
    <row r="239" spans="1:3" x14ac:dyDescent="0.25">
      <c r="A239" s="35"/>
      <c r="B239" s="35"/>
      <c r="C239" s="35"/>
    </row>
    <row r="240" spans="1:3" x14ac:dyDescent="0.25">
      <c r="A240" s="35"/>
      <c r="B240" s="35"/>
      <c r="C240" s="35"/>
    </row>
    <row r="241" spans="1:3" x14ac:dyDescent="0.25">
      <c r="A241" s="35"/>
      <c r="B241" s="35"/>
      <c r="C241" s="35"/>
    </row>
    <row r="242" spans="1:3" x14ac:dyDescent="0.25">
      <c r="A242" s="35"/>
      <c r="B242" s="35"/>
      <c r="C242" s="35"/>
    </row>
    <row r="243" spans="1:3" x14ac:dyDescent="0.25">
      <c r="A243" s="35"/>
      <c r="B243" s="35"/>
      <c r="C243" s="35"/>
    </row>
    <row r="244" spans="1:3" x14ac:dyDescent="0.25">
      <c r="A244" s="35"/>
      <c r="B244" s="35"/>
      <c r="C244" s="35"/>
    </row>
    <row r="245" spans="1:3" x14ac:dyDescent="0.25">
      <c r="A245" s="35"/>
      <c r="B245" s="35"/>
      <c r="C245" s="35"/>
    </row>
    <row r="246" spans="1:3" x14ac:dyDescent="0.25">
      <c r="A246" s="35"/>
      <c r="B246" s="35"/>
      <c r="C246" s="35"/>
    </row>
    <row r="247" spans="1:3" x14ac:dyDescent="0.25">
      <c r="A247" s="35"/>
      <c r="B247" s="35"/>
      <c r="C247" s="35"/>
    </row>
    <row r="248" spans="1:3" x14ac:dyDescent="0.25">
      <c r="A248" s="35"/>
      <c r="B248" s="35"/>
      <c r="C248" s="35"/>
    </row>
    <row r="249" spans="1:3" x14ac:dyDescent="0.25">
      <c r="A249" s="35"/>
      <c r="B249" s="35"/>
      <c r="C249" s="35"/>
    </row>
    <row r="250" spans="1:3" x14ac:dyDescent="0.25">
      <c r="A250" s="35"/>
      <c r="B250" s="35"/>
      <c r="C250" s="35"/>
    </row>
    <row r="251" spans="1:3" x14ac:dyDescent="0.25">
      <c r="A251" s="35"/>
      <c r="B251" s="35"/>
      <c r="C251" s="35"/>
    </row>
    <row r="252" spans="1:3" x14ac:dyDescent="0.25">
      <c r="A252" s="35"/>
      <c r="B252" s="35"/>
      <c r="C252" s="35"/>
    </row>
    <row r="253" spans="1:3" x14ac:dyDescent="0.25">
      <c r="A253" s="35"/>
      <c r="B253" s="35"/>
      <c r="C253" s="35"/>
    </row>
    <row r="254" spans="1:3" x14ac:dyDescent="0.25">
      <c r="A254" s="35"/>
      <c r="B254" s="35"/>
      <c r="C254" s="35"/>
    </row>
    <row r="255" spans="1:3" x14ac:dyDescent="0.25">
      <c r="A255" s="35"/>
      <c r="B255" s="35"/>
      <c r="C255" s="35"/>
    </row>
    <row r="256" spans="1:3" x14ac:dyDescent="0.25">
      <c r="A256" s="35"/>
      <c r="B256" s="35"/>
      <c r="C256" s="35"/>
    </row>
    <row r="257" spans="1:3" x14ac:dyDescent="0.25">
      <c r="A257" s="35"/>
      <c r="B257" s="74"/>
      <c r="C257" s="31"/>
    </row>
    <row r="258" spans="1:3" x14ac:dyDescent="0.25">
      <c r="A258" s="35"/>
      <c r="B258" s="74"/>
      <c r="C258" s="31"/>
    </row>
    <row r="259" spans="1:3" x14ac:dyDescent="0.25">
      <c r="A259" s="35"/>
      <c r="B259" s="74"/>
      <c r="C259" s="31"/>
    </row>
    <row r="260" spans="1:3" x14ac:dyDescent="0.25">
      <c r="A260" s="35"/>
      <c r="B260" s="74"/>
      <c r="C260" s="31"/>
    </row>
  </sheetData>
  <mergeCells count="4">
    <mergeCell ref="D6:G6"/>
    <mergeCell ref="L6:O6"/>
    <mergeCell ref="P6:S6"/>
    <mergeCell ref="H6:K6"/>
  </mergeCells>
  <pageMargins left="1" right="1" top="1" bottom="1" header="0.5" footer="0.5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sheetPr>
    <pageSetUpPr fitToPage="1"/>
  </sheetPr>
  <dimension ref="A1:T314"/>
  <sheetViews>
    <sheetView view="pageBreakPreview" zoomScaleNormal="100" zoomScaleSheetLayoutView="100" workbookViewId="0">
      <selection activeCell="B3" sqref="B3"/>
    </sheetView>
  </sheetViews>
  <sheetFormatPr defaultColWidth="8.85546875" defaultRowHeight="16.5" x14ac:dyDescent="0.25"/>
  <cols>
    <col min="1" max="1" width="5.85546875" style="228" customWidth="1"/>
    <col min="2" max="2" width="7.7109375" style="69" customWidth="1"/>
    <col min="3" max="3" width="65.42578125" style="69" customWidth="1"/>
    <col min="4" max="4" width="11.140625" style="35" customWidth="1"/>
    <col min="5" max="5" width="10.140625" style="35" customWidth="1"/>
    <col min="6" max="6" width="9.85546875" style="35" customWidth="1"/>
    <col min="7" max="7" width="7.85546875" style="35" customWidth="1"/>
    <col min="8" max="9" width="10.7109375" style="35" bestFit="1" customWidth="1"/>
    <col min="10" max="10" width="9" style="35" bestFit="1" customWidth="1"/>
    <col min="11" max="11" width="7.85546875" style="35" customWidth="1"/>
    <col min="12" max="12" width="11.140625" style="35" customWidth="1"/>
    <col min="13" max="13" width="10.140625" style="35" customWidth="1"/>
    <col min="14" max="14" width="9.85546875" style="35" customWidth="1"/>
    <col min="15" max="15" width="7.85546875" style="35" customWidth="1"/>
    <col min="16" max="16" width="11.140625" style="35" customWidth="1"/>
    <col min="17" max="17" width="11.5703125" style="35" customWidth="1"/>
    <col min="18" max="18" width="9.85546875" style="35" customWidth="1"/>
    <col min="19" max="19" width="7.85546875" style="35" customWidth="1"/>
  </cols>
  <sheetData>
    <row r="1" spans="1:19" x14ac:dyDescent="0.25">
      <c r="A1" s="31"/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92"/>
      <c r="P1" s="32"/>
      <c r="Q1" s="32"/>
      <c r="R1" s="32"/>
      <c r="S1" s="32" t="s">
        <v>319</v>
      </c>
    </row>
    <row r="2" spans="1:19" x14ac:dyDescent="0.25">
      <c r="A2" s="31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318</v>
      </c>
    </row>
    <row r="3" spans="1:19" x14ac:dyDescent="0.25">
      <c r="A3" s="31"/>
      <c r="B3" s="31"/>
      <c r="C3" s="31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19" x14ac:dyDescent="0.25">
      <c r="A4" s="34"/>
      <c r="B4" s="34"/>
      <c r="C4" s="34" t="s">
        <v>312</v>
      </c>
    </row>
    <row r="5" spans="1:19" ht="17.25" thickBot="1" x14ac:dyDescent="0.3">
      <c r="A5" s="194"/>
      <c r="B5" s="194"/>
      <c r="C5" s="194" t="s">
        <v>313</v>
      </c>
    </row>
    <row r="6" spans="1:19" ht="15" customHeight="1" thickBot="1" x14ac:dyDescent="0.25">
      <c r="A6" s="195"/>
      <c r="B6" s="196"/>
      <c r="C6" s="197"/>
      <c r="D6" s="249" t="s">
        <v>193</v>
      </c>
      <c r="E6" s="250"/>
      <c r="F6" s="250"/>
      <c r="G6" s="250"/>
      <c r="H6" s="249" t="s">
        <v>348</v>
      </c>
      <c r="I6" s="250"/>
      <c r="J6" s="250"/>
      <c r="K6" s="250"/>
      <c r="L6" s="249" t="s">
        <v>315</v>
      </c>
      <c r="M6" s="250"/>
      <c r="N6" s="250"/>
      <c r="O6" s="250"/>
      <c r="P6" s="249" t="s">
        <v>349</v>
      </c>
      <c r="Q6" s="250"/>
      <c r="R6" s="250"/>
      <c r="S6" s="250"/>
    </row>
    <row r="7" spans="1:19" ht="45.75" thickBot="1" x14ac:dyDescent="0.3">
      <c r="A7" s="198"/>
      <c r="B7" s="199"/>
      <c r="C7" s="200"/>
      <c r="D7" s="201" t="s">
        <v>23</v>
      </c>
      <c r="E7" s="36" t="s">
        <v>39</v>
      </c>
      <c r="F7" s="37" t="s">
        <v>40</v>
      </c>
      <c r="G7" s="202" t="s">
        <v>178</v>
      </c>
      <c r="H7" s="201" t="s">
        <v>23</v>
      </c>
      <c r="I7" s="36" t="s">
        <v>39</v>
      </c>
      <c r="J7" s="37" t="s">
        <v>40</v>
      </c>
      <c r="K7" s="202" t="s">
        <v>178</v>
      </c>
      <c r="L7" s="201" t="s">
        <v>23</v>
      </c>
      <c r="M7" s="36" t="s">
        <v>39</v>
      </c>
      <c r="N7" s="37" t="s">
        <v>40</v>
      </c>
      <c r="O7" s="202" t="s">
        <v>178</v>
      </c>
      <c r="P7" s="201" t="s">
        <v>23</v>
      </c>
      <c r="Q7" s="36" t="s">
        <v>39</v>
      </c>
      <c r="R7" s="37" t="s">
        <v>40</v>
      </c>
      <c r="S7" s="202" t="s">
        <v>178</v>
      </c>
    </row>
    <row r="8" spans="1:19" ht="14.25" x14ac:dyDescent="0.2">
      <c r="A8" s="203" t="s">
        <v>5</v>
      </c>
      <c r="B8" s="204" t="s">
        <v>6</v>
      </c>
      <c r="C8" s="205" t="s">
        <v>7</v>
      </c>
      <c r="D8" s="206"/>
      <c r="E8" s="207"/>
      <c r="F8" s="207"/>
      <c r="G8" s="208"/>
      <c r="H8" s="206"/>
      <c r="I8" s="207"/>
      <c r="J8" s="207"/>
      <c r="K8" s="208"/>
      <c r="L8" s="206"/>
      <c r="M8" s="207"/>
      <c r="N8" s="207"/>
      <c r="O8" s="208"/>
      <c r="P8" s="209"/>
      <c r="Q8" s="210"/>
      <c r="R8" s="210"/>
      <c r="S8" s="211"/>
    </row>
    <row r="9" spans="1:19" ht="14.25" x14ac:dyDescent="0.2">
      <c r="A9" s="212"/>
      <c r="B9" s="213"/>
      <c r="C9" s="38"/>
      <c r="D9" s="39"/>
      <c r="E9" s="40"/>
      <c r="F9" s="40"/>
      <c r="G9" s="41"/>
      <c r="H9" s="39"/>
      <c r="I9" s="40"/>
      <c r="J9" s="40"/>
      <c r="K9" s="41"/>
      <c r="L9" s="39"/>
      <c r="M9" s="40"/>
      <c r="N9" s="40"/>
      <c r="O9" s="41"/>
      <c r="P9" s="39"/>
      <c r="Q9" s="40"/>
      <c r="R9" s="40"/>
      <c r="S9" s="72"/>
    </row>
    <row r="10" spans="1:19" ht="14.25" x14ac:dyDescent="0.2">
      <c r="A10" s="212">
        <v>101</v>
      </c>
      <c r="B10" s="214"/>
      <c r="C10" s="42" t="s">
        <v>261</v>
      </c>
      <c r="D10" s="39"/>
      <c r="E10" s="40"/>
      <c r="F10" s="40"/>
      <c r="G10" s="41"/>
      <c r="H10" s="39"/>
      <c r="I10" s="40"/>
      <c r="J10" s="40"/>
      <c r="K10" s="41"/>
      <c r="L10" s="39"/>
      <c r="M10" s="40"/>
      <c r="N10" s="40"/>
      <c r="O10" s="41"/>
      <c r="P10" s="39"/>
      <c r="Q10" s="40"/>
      <c r="R10" s="40"/>
      <c r="S10" s="72"/>
    </row>
    <row r="11" spans="1:19" ht="15" x14ac:dyDescent="0.25">
      <c r="A11" s="43"/>
      <c r="B11" s="215" t="s">
        <v>8</v>
      </c>
      <c r="C11" s="187" t="s">
        <v>21</v>
      </c>
      <c r="D11" s="44">
        <v>435137</v>
      </c>
      <c r="E11" s="45">
        <v>435137</v>
      </c>
      <c r="F11" s="45">
        <v>0</v>
      </c>
      <c r="G11" s="46">
        <v>0</v>
      </c>
      <c r="H11" s="44">
        <v>435137</v>
      </c>
      <c r="I11" s="45">
        <v>435137</v>
      </c>
      <c r="J11" s="45">
        <v>0</v>
      </c>
      <c r="K11" s="46">
        <v>0</v>
      </c>
      <c r="L11" s="44"/>
      <c r="M11" s="45"/>
      <c r="N11" s="45"/>
      <c r="O11" s="46"/>
      <c r="P11" s="44">
        <f>H11+L11</f>
        <v>435137</v>
      </c>
      <c r="Q11" s="45">
        <f t="shared" ref="Q11:S11" si="0">I11+M11</f>
        <v>435137</v>
      </c>
      <c r="R11" s="45">
        <f t="shared" si="0"/>
        <v>0</v>
      </c>
      <c r="S11" s="59">
        <f t="shared" si="0"/>
        <v>0</v>
      </c>
    </row>
    <row r="12" spans="1:19" ht="15" x14ac:dyDescent="0.25">
      <c r="A12" s="43"/>
      <c r="B12" s="215" t="s">
        <v>12</v>
      </c>
      <c r="C12" s="187" t="s">
        <v>49</v>
      </c>
      <c r="D12" s="44">
        <v>17918</v>
      </c>
      <c r="E12" s="45">
        <v>17918</v>
      </c>
      <c r="F12" s="45">
        <v>0</v>
      </c>
      <c r="G12" s="46">
        <v>0</v>
      </c>
      <c r="H12" s="44">
        <v>17918</v>
      </c>
      <c r="I12" s="45">
        <v>17918</v>
      </c>
      <c r="J12" s="45">
        <v>0</v>
      </c>
      <c r="K12" s="46">
        <v>0</v>
      </c>
      <c r="L12" s="44"/>
      <c r="M12" s="45"/>
      <c r="N12" s="45"/>
      <c r="O12" s="46"/>
      <c r="P12" s="44">
        <f t="shared" ref="P12:P74" si="1">H12+L12</f>
        <v>17918</v>
      </c>
      <c r="Q12" s="45">
        <f t="shared" ref="Q12:Q74" si="2">I12+M12</f>
        <v>17918</v>
      </c>
      <c r="R12" s="45">
        <f t="shared" ref="R12:R74" si="3">J12+N12</f>
        <v>0</v>
      </c>
      <c r="S12" s="59">
        <f t="shared" ref="S12:S74" si="4">K12+O12</f>
        <v>0</v>
      </c>
    </row>
    <row r="13" spans="1:19" ht="15" x14ac:dyDescent="0.25">
      <c r="A13" s="43"/>
      <c r="B13" s="215" t="s">
        <v>13</v>
      </c>
      <c r="C13" s="187" t="s">
        <v>25</v>
      </c>
      <c r="D13" s="44">
        <v>98584</v>
      </c>
      <c r="E13" s="45">
        <v>98584</v>
      </c>
      <c r="F13" s="45">
        <v>0</v>
      </c>
      <c r="G13" s="46">
        <v>0</v>
      </c>
      <c r="H13" s="44">
        <v>98584</v>
      </c>
      <c r="I13" s="45">
        <v>98584</v>
      </c>
      <c r="J13" s="45">
        <v>0</v>
      </c>
      <c r="K13" s="46">
        <v>0</v>
      </c>
      <c r="L13" s="44">
        <v>-4745</v>
      </c>
      <c r="M13" s="45">
        <v>-4745</v>
      </c>
      <c r="N13" s="45">
        <v>0</v>
      </c>
      <c r="O13" s="46">
        <v>0</v>
      </c>
      <c r="P13" s="44">
        <f t="shared" si="1"/>
        <v>93839</v>
      </c>
      <c r="Q13" s="45">
        <f t="shared" si="2"/>
        <v>93839</v>
      </c>
      <c r="R13" s="45">
        <f t="shared" si="3"/>
        <v>0</v>
      </c>
      <c r="S13" s="59">
        <f t="shared" si="4"/>
        <v>0</v>
      </c>
    </row>
    <row r="14" spans="1:19" ht="15" x14ac:dyDescent="0.25">
      <c r="A14" s="216"/>
      <c r="B14" s="47" t="s">
        <v>18</v>
      </c>
      <c r="C14" s="187" t="s">
        <v>44</v>
      </c>
      <c r="D14" s="44"/>
      <c r="E14" s="45"/>
      <c r="F14" s="45"/>
      <c r="G14" s="46"/>
      <c r="H14" s="44">
        <v>0</v>
      </c>
      <c r="I14" s="45">
        <v>0</v>
      </c>
      <c r="J14" s="45">
        <v>0</v>
      </c>
      <c r="K14" s="46">
        <v>0</v>
      </c>
      <c r="L14" s="44"/>
      <c r="M14" s="45"/>
      <c r="N14" s="45"/>
      <c r="O14" s="46"/>
      <c r="P14" s="44">
        <f t="shared" si="1"/>
        <v>0</v>
      </c>
      <c r="Q14" s="45">
        <f t="shared" si="2"/>
        <v>0</v>
      </c>
      <c r="R14" s="45">
        <f t="shared" si="3"/>
        <v>0</v>
      </c>
      <c r="S14" s="59">
        <f t="shared" si="4"/>
        <v>0</v>
      </c>
    </row>
    <row r="15" spans="1:19" ht="15" x14ac:dyDescent="0.25">
      <c r="A15" s="216"/>
      <c r="B15" s="47"/>
      <c r="C15" s="187" t="s">
        <v>122</v>
      </c>
      <c r="D15" s="44">
        <v>1779</v>
      </c>
      <c r="E15" s="45">
        <v>1779</v>
      </c>
      <c r="F15" s="45">
        <v>0</v>
      </c>
      <c r="G15" s="46">
        <v>0</v>
      </c>
      <c r="H15" s="44">
        <v>1779</v>
      </c>
      <c r="I15" s="45">
        <v>1779</v>
      </c>
      <c r="J15" s="45">
        <v>0</v>
      </c>
      <c r="K15" s="46">
        <v>0</v>
      </c>
      <c r="L15" s="44"/>
      <c r="M15" s="45"/>
      <c r="N15" s="45"/>
      <c r="O15" s="46"/>
      <c r="P15" s="44">
        <f t="shared" si="1"/>
        <v>1779</v>
      </c>
      <c r="Q15" s="45">
        <f t="shared" si="2"/>
        <v>1779</v>
      </c>
      <c r="R15" s="45">
        <f t="shared" si="3"/>
        <v>0</v>
      </c>
      <c r="S15" s="59">
        <f t="shared" si="4"/>
        <v>0</v>
      </c>
    </row>
    <row r="16" spans="1:19" ht="15" x14ac:dyDescent="0.25">
      <c r="A16" s="216"/>
      <c r="B16" s="47"/>
      <c r="C16" s="187" t="s">
        <v>250</v>
      </c>
      <c r="D16" s="44">
        <v>1500</v>
      </c>
      <c r="E16" s="45">
        <v>1500</v>
      </c>
      <c r="F16" s="45">
        <v>0</v>
      </c>
      <c r="G16" s="46">
        <v>0</v>
      </c>
      <c r="H16" s="44">
        <v>1500</v>
      </c>
      <c r="I16" s="45">
        <v>1500</v>
      </c>
      <c r="J16" s="45">
        <v>0</v>
      </c>
      <c r="K16" s="46">
        <v>0</v>
      </c>
      <c r="L16" s="44"/>
      <c r="M16" s="45"/>
      <c r="N16" s="45"/>
      <c r="O16" s="46"/>
      <c r="P16" s="44">
        <f t="shared" si="1"/>
        <v>1500</v>
      </c>
      <c r="Q16" s="45">
        <f t="shared" si="2"/>
        <v>1500</v>
      </c>
      <c r="R16" s="45">
        <f t="shared" si="3"/>
        <v>0</v>
      </c>
      <c r="S16" s="59">
        <f t="shared" si="4"/>
        <v>0</v>
      </c>
    </row>
    <row r="17" spans="1:19" ht="15" x14ac:dyDescent="0.25">
      <c r="A17" s="216"/>
      <c r="B17" s="47"/>
      <c r="C17" s="187" t="s">
        <v>372</v>
      </c>
      <c r="D17" s="44"/>
      <c r="E17" s="45"/>
      <c r="F17" s="45"/>
      <c r="G17" s="46"/>
      <c r="H17" s="44"/>
      <c r="I17" s="45"/>
      <c r="J17" s="45"/>
      <c r="K17" s="46"/>
      <c r="L17" s="44">
        <v>4745</v>
      </c>
      <c r="M17" s="45">
        <v>4745</v>
      </c>
      <c r="N17" s="45">
        <v>0</v>
      </c>
      <c r="O17" s="46">
        <v>0</v>
      </c>
      <c r="P17" s="44">
        <f t="shared" ref="P17" si="5">H17+L17</f>
        <v>4745</v>
      </c>
      <c r="Q17" s="45">
        <f t="shared" ref="Q17" si="6">I17+M17</f>
        <v>4745</v>
      </c>
      <c r="R17" s="45">
        <f t="shared" ref="R17" si="7">J17+N17</f>
        <v>0</v>
      </c>
      <c r="S17" s="59">
        <f t="shared" ref="S17" si="8">K17+O17</f>
        <v>0</v>
      </c>
    </row>
    <row r="18" spans="1:19" ht="15" x14ac:dyDescent="0.25">
      <c r="A18" s="217"/>
      <c r="B18" s="218"/>
      <c r="C18" s="219" t="s">
        <v>46</v>
      </c>
      <c r="D18" s="48">
        <f t="shared" ref="D18" si="9">SUM(D15:D16)</f>
        <v>3279</v>
      </c>
      <c r="E18" s="49">
        <f t="shared" ref="E18:G18" si="10">SUM(E15:E16)</f>
        <v>3279</v>
      </c>
      <c r="F18" s="49">
        <f t="shared" si="10"/>
        <v>0</v>
      </c>
      <c r="G18" s="50">
        <f t="shared" si="10"/>
        <v>0</v>
      </c>
      <c r="H18" s="48">
        <v>3279</v>
      </c>
      <c r="I18" s="49">
        <v>3279</v>
      </c>
      <c r="J18" s="49">
        <v>0</v>
      </c>
      <c r="K18" s="50">
        <v>0</v>
      </c>
      <c r="L18" s="48">
        <f>SUM(L15:L17)</f>
        <v>4745</v>
      </c>
      <c r="M18" s="49">
        <f t="shared" ref="M18:O18" si="11">SUM(M15:M17)</f>
        <v>4745</v>
      </c>
      <c r="N18" s="49">
        <f t="shared" si="11"/>
        <v>0</v>
      </c>
      <c r="O18" s="50">
        <f t="shared" si="11"/>
        <v>0</v>
      </c>
      <c r="P18" s="48">
        <f t="shared" si="1"/>
        <v>8024</v>
      </c>
      <c r="Q18" s="49">
        <f t="shared" si="2"/>
        <v>8024</v>
      </c>
      <c r="R18" s="49">
        <f t="shared" si="3"/>
        <v>0</v>
      </c>
      <c r="S18" s="71">
        <f t="shared" si="4"/>
        <v>0</v>
      </c>
    </row>
    <row r="19" spans="1:19" ht="15" x14ac:dyDescent="0.25">
      <c r="A19" s="216"/>
      <c r="B19" s="47"/>
      <c r="C19" s="38" t="s">
        <v>10</v>
      </c>
      <c r="D19" s="220">
        <f t="shared" ref="D19:O19" si="12">D11+D12+D13+D18</f>
        <v>554918</v>
      </c>
      <c r="E19" s="221">
        <f t="shared" si="12"/>
        <v>554918</v>
      </c>
      <c r="F19" s="221">
        <f t="shared" si="12"/>
        <v>0</v>
      </c>
      <c r="G19" s="222">
        <f t="shared" si="12"/>
        <v>0</v>
      </c>
      <c r="H19" s="220">
        <v>554918</v>
      </c>
      <c r="I19" s="221">
        <v>554918</v>
      </c>
      <c r="J19" s="221">
        <v>0</v>
      </c>
      <c r="K19" s="222">
        <v>0</v>
      </c>
      <c r="L19" s="220">
        <f t="shared" si="12"/>
        <v>0</v>
      </c>
      <c r="M19" s="221">
        <f t="shared" si="12"/>
        <v>0</v>
      </c>
      <c r="N19" s="221">
        <f t="shared" si="12"/>
        <v>0</v>
      </c>
      <c r="O19" s="222">
        <f t="shared" si="12"/>
        <v>0</v>
      </c>
      <c r="P19" s="220">
        <f t="shared" si="1"/>
        <v>554918</v>
      </c>
      <c r="Q19" s="221">
        <f t="shared" si="2"/>
        <v>554918</v>
      </c>
      <c r="R19" s="221">
        <f t="shared" si="3"/>
        <v>0</v>
      </c>
      <c r="S19" s="223">
        <f t="shared" si="4"/>
        <v>0</v>
      </c>
    </row>
    <row r="20" spans="1:19" ht="15" x14ac:dyDescent="0.25">
      <c r="A20" s="216"/>
      <c r="B20" s="47"/>
      <c r="C20" s="187"/>
      <c r="D20" s="44"/>
      <c r="E20" s="45"/>
      <c r="F20" s="45"/>
      <c r="G20" s="46"/>
      <c r="H20" s="44"/>
      <c r="I20" s="45"/>
      <c r="J20" s="45"/>
      <c r="K20" s="46"/>
      <c r="L20" s="44"/>
      <c r="M20" s="45"/>
      <c r="N20" s="45"/>
      <c r="O20" s="46"/>
      <c r="P20" s="44"/>
      <c r="Q20" s="45"/>
      <c r="R20" s="45"/>
      <c r="S20" s="59"/>
    </row>
    <row r="21" spans="1:19" ht="15" x14ac:dyDescent="0.25">
      <c r="A21" s="212">
        <v>102</v>
      </c>
      <c r="B21" s="47"/>
      <c r="C21" s="38" t="s">
        <v>149</v>
      </c>
      <c r="D21" s="39"/>
      <c r="E21" s="40"/>
      <c r="F21" s="40"/>
      <c r="G21" s="41"/>
      <c r="H21" s="44"/>
      <c r="I21" s="45"/>
      <c r="J21" s="45"/>
      <c r="K21" s="46"/>
      <c r="L21" s="39"/>
      <c r="M21" s="40"/>
      <c r="N21" s="40"/>
      <c r="O21" s="41"/>
      <c r="P21" s="44"/>
      <c r="Q21" s="45"/>
      <c r="R21" s="45"/>
      <c r="S21" s="59"/>
    </row>
    <row r="22" spans="1:19" ht="15" x14ac:dyDescent="0.25">
      <c r="A22" s="43"/>
      <c r="B22" s="215" t="s">
        <v>8</v>
      </c>
      <c r="C22" s="187" t="s">
        <v>21</v>
      </c>
      <c r="D22" s="44">
        <v>81546</v>
      </c>
      <c r="E22" s="45">
        <v>81546</v>
      </c>
      <c r="F22" s="45">
        <v>0</v>
      </c>
      <c r="G22" s="46">
        <v>0</v>
      </c>
      <c r="H22" s="44">
        <v>81546</v>
      </c>
      <c r="I22" s="45">
        <v>81546</v>
      </c>
      <c r="J22" s="45">
        <v>0</v>
      </c>
      <c r="K22" s="46">
        <v>0</v>
      </c>
      <c r="L22" s="44"/>
      <c r="M22" s="45"/>
      <c r="N22" s="45"/>
      <c r="O22" s="46"/>
      <c r="P22" s="44">
        <f t="shared" si="1"/>
        <v>81546</v>
      </c>
      <c r="Q22" s="45">
        <f t="shared" si="2"/>
        <v>81546</v>
      </c>
      <c r="R22" s="45">
        <f t="shared" si="3"/>
        <v>0</v>
      </c>
      <c r="S22" s="59">
        <f t="shared" si="4"/>
        <v>0</v>
      </c>
    </row>
    <row r="23" spans="1:19" ht="15" x14ac:dyDescent="0.25">
      <c r="A23" s="43"/>
      <c r="B23" s="215" t="s">
        <v>12</v>
      </c>
      <c r="C23" s="187" t="s">
        <v>49</v>
      </c>
      <c r="D23" s="44">
        <v>10547</v>
      </c>
      <c r="E23" s="45">
        <v>10547</v>
      </c>
      <c r="F23" s="45">
        <v>0</v>
      </c>
      <c r="G23" s="46">
        <v>0</v>
      </c>
      <c r="H23" s="44">
        <v>10547</v>
      </c>
      <c r="I23" s="45">
        <v>10547</v>
      </c>
      <c r="J23" s="45">
        <v>0</v>
      </c>
      <c r="K23" s="46">
        <v>0</v>
      </c>
      <c r="L23" s="44"/>
      <c r="M23" s="45"/>
      <c r="N23" s="45"/>
      <c r="O23" s="46"/>
      <c r="P23" s="44">
        <f t="shared" si="1"/>
        <v>10547</v>
      </c>
      <c r="Q23" s="45">
        <f t="shared" si="2"/>
        <v>10547</v>
      </c>
      <c r="R23" s="45">
        <f t="shared" si="3"/>
        <v>0</v>
      </c>
      <c r="S23" s="59">
        <f t="shared" si="4"/>
        <v>0</v>
      </c>
    </row>
    <row r="24" spans="1:19" ht="15" x14ac:dyDescent="0.25">
      <c r="A24" s="216"/>
      <c r="B24" s="47" t="s">
        <v>13</v>
      </c>
      <c r="C24" s="187" t="s">
        <v>25</v>
      </c>
      <c r="D24" s="44">
        <v>63557</v>
      </c>
      <c r="E24" s="45">
        <v>63557</v>
      </c>
      <c r="F24" s="45">
        <v>0</v>
      </c>
      <c r="G24" s="46">
        <v>0</v>
      </c>
      <c r="H24" s="44">
        <v>65892</v>
      </c>
      <c r="I24" s="45">
        <v>65892</v>
      </c>
      <c r="J24" s="45">
        <v>0</v>
      </c>
      <c r="K24" s="46">
        <v>0</v>
      </c>
      <c r="L24" s="44"/>
      <c r="M24" s="45"/>
      <c r="N24" s="45"/>
      <c r="O24" s="46"/>
      <c r="P24" s="44">
        <f t="shared" si="1"/>
        <v>65892</v>
      </c>
      <c r="Q24" s="45">
        <f t="shared" si="2"/>
        <v>65892</v>
      </c>
      <c r="R24" s="45">
        <f t="shared" si="3"/>
        <v>0</v>
      </c>
      <c r="S24" s="59">
        <f t="shared" si="4"/>
        <v>0</v>
      </c>
    </row>
    <row r="25" spans="1:19" ht="15" x14ac:dyDescent="0.25">
      <c r="A25" s="216"/>
      <c r="B25" s="47" t="s">
        <v>15</v>
      </c>
      <c r="C25" s="187" t="s">
        <v>43</v>
      </c>
      <c r="D25" s="44"/>
      <c r="E25" s="45"/>
      <c r="F25" s="45"/>
      <c r="G25" s="46"/>
      <c r="H25" s="44"/>
      <c r="I25" s="45"/>
      <c r="J25" s="45"/>
      <c r="K25" s="46"/>
      <c r="L25" s="44"/>
      <c r="M25" s="45"/>
      <c r="N25" s="45"/>
      <c r="O25" s="46"/>
      <c r="P25" s="44"/>
      <c r="Q25" s="45"/>
      <c r="R25" s="45"/>
      <c r="S25" s="59"/>
    </row>
    <row r="26" spans="1:19" ht="15" x14ac:dyDescent="0.25">
      <c r="A26" s="216"/>
      <c r="B26" s="47"/>
      <c r="C26" s="187" t="s">
        <v>47</v>
      </c>
      <c r="D26" s="44"/>
      <c r="E26" s="45"/>
      <c r="F26" s="45"/>
      <c r="G26" s="46"/>
      <c r="H26" s="44"/>
      <c r="I26" s="45"/>
      <c r="J26" s="45"/>
      <c r="K26" s="46"/>
      <c r="L26" s="44"/>
      <c r="M26" s="45"/>
      <c r="N26" s="45"/>
      <c r="O26" s="46"/>
      <c r="P26" s="44"/>
      <c r="Q26" s="45"/>
      <c r="R26" s="45"/>
      <c r="S26" s="59"/>
    </row>
    <row r="27" spans="1:19" ht="15" x14ac:dyDescent="0.25">
      <c r="A27" s="216"/>
      <c r="B27" s="47"/>
      <c r="C27" s="187" t="s">
        <v>342</v>
      </c>
      <c r="D27" s="44"/>
      <c r="E27" s="45"/>
      <c r="F27" s="45"/>
      <c r="G27" s="46"/>
      <c r="H27" s="44">
        <v>861</v>
      </c>
      <c r="I27" s="45">
        <v>861</v>
      </c>
      <c r="J27" s="45">
        <v>0</v>
      </c>
      <c r="K27" s="46">
        <v>0</v>
      </c>
      <c r="L27" s="44"/>
      <c r="M27" s="45"/>
      <c r="N27" s="45"/>
      <c r="O27" s="46"/>
      <c r="P27" s="44">
        <f t="shared" si="1"/>
        <v>861</v>
      </c>
      <c r="Q27" s="45">
        <f t="shared" si="2"/>
        <v>861</v>
      </c>
      <c r="R27" s="45">
        <f t="shared" si="3"/>
        <v>0</v>
      </c>
      <c r="S27" s="59">
        <f t="shared" si="4"/>
        <v>0</v>
      </c>
    </row>
    <row r="28" spans="1:19" ht="15" x14ac:dyDescent="0.25">
      <c r="A28" s="216"/>
      <c r="B28" s="218"/>
      <c r="C28" s="219" t="s">
        <v>341</v>
      </c>
      <c r="D28" s="48"/>
      <c r="E28" s="49"/>
      <c r="F28" s="49"/>
      <c r="G28" s="50"/>
      <c r="H28" s="48">
        <v>861</v>
      </c>
      <c r="I28" s="49">
        <v>861</v>
      </c>
      <c r="J28" s="49">
        <v>0</v>
      </c>
      <c r="K28" s="50">
        <v>0</v>
      </c>
      <c r="L28" s="48">
        <f>SUM(L27)</f>
        <v>0</v>
      </c>
      <c r="M28" s="49">
        <f t="shared" ref="M28:O28" si="13">SUM(M27)</f>
        <v>0</v>
      </c>
      <c r="N28" s="49">
        <f t="shared" si="13"/>
        <v>0</v>
      </c>
      <c r="O28" s="50">
        <f t="shared" si="13"/>
        <v>0</v>
      </c>
      <c r="P28" s="48">
        <f t="shared" si="1"/>
        <v>861</v>
      </c>
      <c r="Q28" s="49">
        <f t="shared" si="2"/>
        <v>861</v>
      </c>
      <c r="R28" s="49">
        <f t="shared" si="3"/>
        <v>0</v>
      </c>
      <c r="S28" s="71">
        <f t="shared" si="4"/>
        <v>0</v>
      </c>
    </row>
    <row r="29" spans="1:19" ht="15" x14ac:dyDescent="0.25">
      <c r="A29" s="216"/>
      <c r="B29" s="47" t="s">
        <v>18</v>
      </c>
      <c r="C29" s="187" t="s">
        <v>44</v>
      </c>
      <c r="D29" s="44"/>
      <c r="E29" s="45"/>
      <c r="F29" s="45"/>
      <c r="G29" s="46"/>
      <c r="H29" s="44"/>
      <c r="I29" s="45"/>
      <c r="J29" s="45"/>
      <c r="K29" s="46"/>
      <c r="L29" s="44"/>
      <c r="M29" s="45"/>
      <c r="N29" s="45"/>
      <c r="O29" s="46"/>
      <c r="P29" s="44"/>
      <c r="Q29" s="45"/>
      <c r="R29" s="45"/>
      <c r="S29" s="59"/>
    </row>
    <row r="30" spans="1:19" ht="15" x14ac:dyDescent="0.25">
      <c r="A30" s="216"/>
      <c r="B30" s="47"/>
      <c r="C30" s="187" t="s">
        <v>241</v>
      </c>
      <c r="D30" s="44">
        <v>4965</v>
      </c>
      <c r="E30" s="45">
        <v>4965</v>
      </c>
      <c r="F30" s="45">
        <v>0</v>
      </c>
      <c r="G30" s="46">
        <v>0</v>
      </c>
      <c r="H30" s="44">
        <v>4965</v>
      </c>
      <c r="I30" s="45">
        <v>4965</v>
      </c>
      <c r="J30" s="45">
        <v>0</v>
      </c>
      <c r="K30" s="46">
        <v>0</v>
      </c>
      <c r="L30" s="44">
        <v>482</v>
      </c>
      <c r="M30" s="45">
        <v>482</v>
      </c>
      <c r="N30" s="45">
        <v>0</v>
      </c>
      <c r="O30" s="46">
        <v>0</v>
      </c>
      <c r="P30" s="44">
        <f t="shared" si="1"/>
        <v>5447</v>
      </c>
      <c r="Q30" s="45">
        <f t="shared" si="2"/>
        <v>5447</v>
      </c>
      <c r="R30" s="45">
        <f t="shared" si="3"/>
        <v>0</v>
      </c>
      <c r="S30" s="59">
        <f t="shared" si="4"/>
        <v>0</v>
      </c>
    </row>
    <row r="31" spans="1:19" ht="15" x14ac:dyDescent="0.25">
      <c r="A31" s="217"/>
      <c r="B31" s="218"/>
      <c r="C31" s="219" t="s">
        <v>46</v>
      </c>
      <c r="D31" s="48">
        <f t="shared" ref="D31:G31" si="14">SUM(D30)</f>
        <v>4965</v>
      </c>
      <c r="E31" s="49">
        <f t="shared" si="14"/>
        <v>4965</v>
      </c>
      <c r="F31" s="49">
        <f t="shared" si="14"/>
        <v>0</v>
      </c>
      <c r="G31" s="50">
        <f t="shared" si="14"/>
        <v>0</v>
      </c>
      <c r="H31" s="48">
        <v>4965</v>
      </c>
      <c r="I31" s="49">
        <v>4965</v>
      </c>
      <c r="J31" s="49">
        <v>0</v>
      </c>
      <c r="K31" s="50">
        <v>0</v>
      </c>
      <c r="L31" s="48">
        <f t="shared" ref="L31:O31" si="15">SUM(L30)</f>
        <v>482</v>
      </c>
      <c r="M31" s="49">
        <f t="shared" si="15"/>
        <v>482</v>
      </c>
      <c r="N31" s="49">
        <f t="shared" si="15"/>
        <v>0</v>
      </c>
      <c r="O31" s="50">
        <f t="shared" si="15"/>
        <v>0</v>
      </c>
      <c r="P31" s="48">
        <f t="shared" si="1"/>
        <v>5447</v>
      </c>
      <c r="Q31" s="49">
        <f t="shared" si="2"/>
        <v>5447</v>
      </c>
      <c r="R31" s="49">
        <f t="shared" si="3"/>
        <v>0</v>
      </c>
      <c r="S31" s="71">
        <f t="shared" si="4"/>
        <v>0</v>
      </c>
    </row>
    <row r="32" spans="1:19" ht="15" x14ac:dyDescent="0.25">
      <c r="A32" s="217"/>
      <c r="B32" s="47" t="s">
        <v>20</v>
      </c>
      <c r="C32" s="187" t="s">
        <v>19</v>
      </c>
      <c r="D32" s="48"/>
      <c r="E32" s="49"/>
      <c r="F32" s="49"/>
      <c r="G32" s="50"/>
      <c r="H32" s="44"/>
      <c r="I32" s="45"/>
      <c r="J32" s="45"/>
      <c r="K32" s="46"/>
      <c r="L32" s="48"/>
      <c r="M32" s="49"/>
      <c r="N32" s="49"/>
      <c r="O32" s="50"/>
      <c r="P32" s="44"/>
      <c r="Q32" s="45"/>
      <c r="R32" s="45"/>
      <c r="S32" s="59"/>
    </row>
    <row r="33" spans="1:19" ht="15" x14ac:dyDescent="0.25">
      <c r="A33" s="217"/>
      <c r="B33" s="47"/>
      <c r="C33" s="187" t="s">
        <v>251</v>
      </c>
      <c r="D33" s="44">
        <v>5864</v>
      </c>
      <c r="E33" s="45">
        <v>5864</v>
      </c>
      <c r="F33" s="45">
        <v>0</v>
      </c>
      <c r="G33" s="46">
        <v>0</v>
      </c>
      <c r="H33" s="44">
        <v>5864</v>
      </c>
      <c r="I33" s="45">
        <v>5864</v>
      </c>
      <c r="J33" s="45">
        <v>0</v>
      </c>
      <c r="K33" s="46">
        <v>0</v>
      </c>
      <c r="L33" s="44"/>
      <c r="M33" s="45"/>
      <c r="N33" s="45"/>
      <c r="O33" s="46"/>
      <c r="P33" s="44">
        <f t="shared" si="1"/>
        <v>5864</v>
      </c>
      <c r="Q33" s="45">
        <f t="shared" si="2"/>
        <v>5864</v>
      </c>
      <c r="R33" s="45">
        <f t="shared" si="3"/>
        <v>0</v>
      </c>
      <c r="S33" s="59">
        <f t="shared" si="4"/>
        <v>0</v>
      </c>
    </row>
    <row r="34" spans="1:19" ht="15" x14ac:dyDescent="0.25">
      <c r="A34" s="217"/>
      <c r="B34" s="47"/>
      <c r="C34" s="219" t="s">
        <v>117</v>
      </c>
      <c r="D34" s="48">
        <v>5864</v>
      </c>
      <c r="E34" s="49">
        <v>5864</v>
      </c>
      <c r="F34" s="49">
        <f t="shared" ref="F34:G34" si="16">SUM(F33:F33)</f>
        <v>0</v>
      </c>
      <c r="G34" s="50">
        <f t="shared" si="16"/>
        <v>0</v>
      </c>
      <c r="H34" s="48">
        <v>5864</v>
      </c>
      <c r="I34" s="49">
        <v>5864</v>
      </c>
      <c r="J34" s="49">
        <v>0</v>
      </c>
      <c r="K34" s="50">
        <v>0</v>
      </c>
      <c r="L34" s="48">
        <f>SUM(L33)</f>
        <v>0</v>
      </c>
      <c r="M34" s="49">
        <f t="shared" ref="M34:O34" si="17">SUM(M33)</f>
        <v>0</v>
      </c>
      <c r="N34" s="49">
        <f t="shared" si="17"/>
        <v>0</v>
      </c>
      <c r="O34" s="50">
        <f t="shared" si="17"/>
        <v>0</v>
      </c>
      <c r="P34" s="48">
        <f t="shared" si="1"/>
        <v>5864</v>
      </c>
      <c r="Q34" s="49">
        <f t="shared" si="2"/>
        <v>5864</v>
      </c>
      <c r="R34" s="49">
        <f t="shared" si="3"/>
        <v>0</v>
      </c>
      <c r="S34" s="71">
        <f t="shared" si="4"/>
        <v>0</v>
      </c>
    </row>
    <row r="35" spans="1:19" ht="15" x14ac:dyDescent="0.25">
      <c r="A35" s="216"/>
      <c r="B35" s="47"/>
      <c r="C35" s="38" t="s">
        <v>209</v>
      </c>
      <c r="D35" s="220">
        <f t="shared" ref="D35:G35" si="18">SUM(D22:D24)+D31+D34</f>
        <v>166479</v>
      </c>
      <c r="E35" s="221">
        <f t="shared" si="18"/>
        <v>166479</v>
      </c>
      <c r="F35" s="221">
        <f t="shared" si="18"/>
        <v>0</v>
      </c>
      <c r="G35" s="222">
        <f t="shared" si="18"/>
        <v>0</v>
      </c>
      <c r="H35" s="220">
        <v>169675</v>
      </c>
      <c r="I35" s="221">
        <v>169675</v>
      </c>
      <c r="J35" s="221">
        <v>0</v>
      </c>
      <c r="K35" s="222">
        <v>0</v>
      </c>
      <c r="L35" s="220">
        <f>SUM(L22:L24)+L31+L34+L28</f>
        <v>482</v>
      </c>
      <c r="M35" s="221">
        <f t="shared" ref="M35:O35" si="19">SUM(M22:M24)+M31+M34+M28</f>
        <v>482</v>
      </c>
      <c r="N35" s="221">
        <f t="shared" si="19"/>
        <v>0</v>
      </c>
      <c r="O35" s="222">
        <f t="shared" si="19"/>
        <v>0</v>
      </c>
      <c r="P35" s="220">
        <f t="shared" si="1"/>
        <v>170157</v>
      </c>
      <c r="Q35" s="221">
        <f t="shared" si="2"/>
        <v>170157</v>
      </c>
      <c r="R35" s="221">
        <f t="shared" si="3"/>
        <v>0</v>
      </c>
      <c r="S35" s="223">
        <f t="shared" si="4"/>
        <v>0</v>
      </c>
    </row>
    <row r="36" spans="1:19" ht="15" x14ac:dyDescent="0.25">
      <c r="A36" s="216"/>
      <c r="B36" s="47"/>
      <c r="C36" s="38"/>
      <c r="D36" s="39"/>
      <c r="E36" s="40"/>
      <c r="F36" s="40"/>
      <c r="G36" s="41"/>
      <c r="H36" s="44"/>
      <c r="I36" s="45"/>
      <c r="J36" s="45"/>
      <c r="K36" s="46"/>
      <c r="L36" s="39"/>
      <c r="M36" s="40"/>
      <c r="N36" s="40"/>
      <c r="O36" s="41"/>
      <c r="P36" s="44"/>
      <c r="Q36" s="45"/>
      <c r="R36" s="45"/>
      <c r="S36" s="59"/>
    </row>
    <row r="37" spans="1:19" ht="15" x14ac:dyDescent="0.25">
      <c r="A37" s="212">
        <v>103</v>
      </c>
      <c r="B37" s="47"/>
      <c r="C37" s="38" t="s">
        <v>41</v>
      </c>
      <c r="D37" s="39"/>
      <c r="E37" s="40"/>
      <c r="F37" s="40"/>
      <c r="G37" s="41"/>
      <c r="H37" s="44"/>
      <c r="I37" s="45"/>
      <c r="J37" s="45"/>
      <c r="K37" s="46"/>
      <c r="L37" s="39"/>
      <c r="M37" s="40"/>
      <c r="N37" s="40"/>
      <c r="O37" s="41"/>
      <c r="P37" s="44"/>
      <c r="Q37" s="45"/>
      <c r="R37" s="45"/>
      <c r="S37" s="59"/>
    </row>
    <row r="38" spans="1:19" ht="15" x14ac:dyDescent="0.25">
      <c r="A38" s="43"/>
      <c r="B38" s="215" t="s">
        <v>8</v>
      </c>
      <c r="C38" s="187" t="s">
        <v>21</v>
      </c>
      <c r="D38" s="44">
        <v>326584</v>
      </c>
      <c r="E38" s="45">
        <v>326584</v>
      </c>
      <c r="F38" s="45">
        <v>0</v>
      </c>
      <c r="G38" s="46">
        <v>0</v>
      </c>
      <c r="H38" s="44">
        <v>438766</v>
      </c>
      <c r="I38" s="45">
        <v>438766</v>
      </c>
      <c r="J38" s="45">
        <v>0</v>
      </c>
      <c r="K38" s="46">
        <v>0</v>
      </c>
      <c r="L38" s="44"/>
      <c r="M38" s="45"/>
      <c r="N38" s="45"/>
      <c r="O38" s="46"/>
      <c r="P38" s="44">
        <f t="shared" si="1"/>
        <v>438766</v>
      </c>
      <c r="Q38" s="45">
        <f t="shared" si="2"/>
        <v>438766</v>
      </c>
      <c r="R38" s="45">
        <f t="shared" si="3"/>
        <v>0</v>
      </c>
      <c r="S38" s="59">
        <f t="shared" si="4"/>
        <v>0</v>
      </c>
    </row>
    <row r="39" spans="1:19" ht="15" x14ac:dyDescent="0.25">
      <c r="A39" s="43"/>
      <c r="B39" s="215" t="s">
        <v>12</v>
      </c>
      <c r="C39" s="187" t="s">
        <v>49</v>
      </c>
      <c r="D39" s="44">
        <v>46796</v>
      </c>
      <c r="E39" s="45">
        <v>46796</v>
      </c>
      <c r="F39" s="45">
        <v>0</v>
      </c>
      <c r="G39" s="46">
        <v>0</v>
      </c>
      <c r="H39" s="44">
        <v>62459</v>
      </c>
      <c r="I39" s="45">
        <v>62459</v>
      </c>
      <c r="J39" s="45">
        <v>0</v>
      </c>
      <c r="K39" s="46">
        <v>0</v>
      </c>
      <c r="L39" s="44"/>
      <c r="M39" s="45"/>
      <c r="N39" s="45"/>
      <c r="O39" s="46"/>
      <c r="P39" s="44">
        <f t="shared" si="1"/>
        <v>62459</v>
      </c>
      <c r="Q39" s="45">
        <f t="shared" si="2"/>
        <v>62459</v>
      </c>
      <c r="R39" s="45">
        <f t="shared" si="3"/>
        <v>0</v>
      </c>
      <c r="S39" s="59">
        <f t="shared" si="4"/>
        <v>0</v>
      </c>
    </row>
    <row r="40" spans="1:19" ht="15" x14ac:dyDescent="0.25">
      <c r="A40" s="216"/>
      <c r="B40" s="47" t="s">
        <v>13</v>
      </c>
      <c r="C40" s="187" t="s">
        <v>25</v>
      </c>
      <c r="D40" s="44">
        <v>76000</v>
      </c>
      <c r="E40" s="45">
        <v>76000</v>
      </c>
      <c r="F40" s="45">
        <v>0</v>
      </c>
      <c r="G40" s="46">
        <v>0</v>
      </c>
      <c r="H40" s="44">
        <v>76012</v>
      </c>
      <c r="I40" s="45">
        <v>76012</v>
      </c>
      <c r="J40" s="45">
        <v>0</v>
      </c>
      <c r="K40" s="46">
        <v>0</v>
      </c>
      <c r="L40" s="44"/>
      <c r="M40" s="45"/>
      <c r="N40" s="45"/>
      <c r="O40" s="46"/>
      <c r="P40" s="44">
        <f t="shared" si="1"/>
        <v>76012</v>
      </c>
      <c r="Q40" s="45">
        <f t="shared" si="2"/>
        <v>76012</v>
      </c>
      <c r="R40" s="45">
        <f t="shared" si="3"/>
        <v>0</v>
      </c>
      <c r="S40" s="59">
        <f t="shared" si="4"/>
        <v>0</v>
      </c>
    </row>
    <row r="41" spans="1:19" ht="15" x14ac:dyDescent="0.25">
      <c r="A41" s="216"/>
      <c r="B41" s="47" t="s">
        <v>15</v>
      </c>
      <c r="C41" s="187" t="s">
        <v>43</v>
      </c>
      <c r="D41" s="44"/>
      <c r="E41" s="45"/>
      <c r="F41" s="45"/>
      <c r="G41" s="46"/>
      <c r="H41" s="44"/>
      <c r="I41" s="45"/>
      <c r="J41" s="45"/>
      <c r="K41" s="46"/>
      <c r="L41" s="44"/>
      <c r="M41" s="45"/>
      <c r="N41" s="45"/>
      <c r="O41" s="46"/>
      <c r="P41" s="44"/>
      <c r="Q41" s="45"/>
      <c r="R41" s="45"/>
      <c r="S41" s="59"/>
    </row>
    <row r="42" spans="1:19" ht="15" x14ac:dyDescent="0.25">
      <c r="A42" s="216"/>
      <c r="B42" s="47"/>
      <c r="C42" s="187" t="s">
        <v>47</v>
      </c>
      <c r="D42" s="44"/>
      <c r="E42" s="45"/>
      <c r="F42" s="45"/>
      <c r="G42" s="46"/>
      <c r="H42" s="44"/>
      <c r="I42" s="45"/>
      <c r="J42" s="45"/>
      <c r="K42" s="46"/>
      <c r="L42" s="44"/>
      <c r="M42" s="45"/>
      <c r="N42" s="45"/>
      <c r="O42" s="46"/>
      <c r="P42" s="44"/>
      <c r="Q42" s="45"/>
      <c r="R42" s="45"/>
      <c r="S42" s="59"/>
    </row>
    <row r="43" spans="1:19" ht="15" x14ac:dyDescent="0.25">
      <c r="A43" s="216"/>
      <c r="B43" s="47"/>
      <c r="C43" s="187" t="s">
        <v>340</v>
      </c>
      <c r="D43" s="44"/>
      <c r="E43" s="45"/>
      <c r="F43" s="45"/>
      <c r="G43" s="46"/>
      <c r="H43" s="44">
        <v>1606</v>
      </c>
      <c r="I43" s="45">
        <v>1606</v>
      </c>
      <c r="J43" s="45">
        <v>0</v>
      </c>
      <c r="K43" s="46">
        <v>0</v>
      </c>
      <c r="L43" s="44"/>
      <c r="M43" s="45"/>
      <c r="N43" s="45"/>
      <c r="O43" s="46"/>
      <c r="P43" s="44">
        <f t="shared" si="1"/>
        <v>1606</v>
      </c>
      <c r="Q43" s="45">
        <f t="shared" si="2"/>
        <v>1606</v>
      </c>
      <c r="R43" s="45">
        <f t="shared" si="3"/>
        <v>0</v>
      </c>
      <c r="S43" s="59">
        <f t="shared" si="4"/>
        <v>0</v>
      </c>
    </row>
    <row r="44" spans="1:19" s="51" customFormat="1" ht="15" x14ac:dyDescent="0.25">
      <c r="A44" s="217"/>
      <c r="B44" s="218"/>
      <c r="C44" s="219" t="s">
        <v>341</v>
      </c>
      <c r="D44" s="48"/>
      <c r="E44" s="49"/>
      <c r="F44" s="49"/>
      <c r="G44" s="50"/>
      <c r="H44" s="48">
        <v>1606</v>
      </c>
      <c r="I44" s="49">
        <v>1606</v>
      </c>
      <c r="J44" s="49">
        <v>0</v>
      </c>
      <c r="K44" s="50">
        <v>0</v>
      </c>
      <c r="L44" s="48">
        <f>SUM(L43)</f>
        <v>0</v>
      </c>
      <c r="M44" s="49">
        <f t="shared" ref="M44:O44" si="20">SUM(M43)</f>
        <v>0</v>
      </c>
      <c r="N44" s="49">
        <f t="shared" si="20"/>
        <v>0</v>
      </c>
      <c r="O44" s="50">
        <f t="shared" si="20"/>
        <v>0</v>
      </c>
      <c r="P44" s="48">
        <f t="shared" si="1"/>
        <v>1606</v>
      </c>
      <c r="Q44" s="49">
        <f t="shared" si="2"/>
        <v>1606</v>
      </c>
      <c r="R44" s="49">
        <f t="shared" si="3"/>
        <v>0</v>
      </c>
      <c r="S44" s="71">
        <f t="shared" si="4"/>
        <v>0</v>
      </c>
    </row>
    <row r="45" spans="1:19" ht="15" x14ac:dyDescent="0.25">
      <c r="A45" s="216"/>
      <c r="B45" s="47" t="s">
        <v>18</v>
      </c>
      <c r="C45" s="187" t="s">
        <v>44</v>
      </c>
      <c r="D45" s="44"/>
      <c r="E45" s="45"/>
      <c r="F45" s="45"/>
      <c r="G45" s="46"/>
      <c r="H45" s="44"/>
      <c r="I45" s="45"/>
      <c r="J45" s="45"/>
      <c r="K45" s="46"/>
      <c r="L45" s="44"/>
      <c r="M45" s="45"/>
      <c r="N45" s="45"/>
      <c r="O45" s="46"/>
      <c r="P45" s="44"/>
      <c r="Q45" s="45"/>
      <c r="R45" s="45"/>
      <c r="S45" s="59"/>
    </row>
    <row r="46" spans="1:19" ht="15" x14ac:dyDescent="0.25">
      <c r="A46" s="43"/>
      <c r="B46" s="190"/>
      <c r="C46" s="187" t="s">
        <v>0</v>
      </c>
      <c r="D46" s="44">
        <v>3000</v>
      </c>
      <c r="E46" s="45">
        <v>3000</v>
      </c>
      <c r="F46" s="45">
        <v>0</v>
      </c>
      <c r="G46" s="46">
        <v>0</v>
      </c>
      <c r="H46" s="44">
        <v>3000</v>
      </c>
      <c r="I46" s="45">
        <v>3000</v>
      </c>
      <c r="J46" s="45">
        <v>0</v>
      </c>
      <c r="K46" s="46">
        <v>0</v>
      </c>
      <c r="L46" s="44"/>
      <c r="M46" s="45"/>
      <c r="N46" s="45"/>
      <c r="O46" s="46"/>
      <c r="P46" s="44">
        <f t="shared" si="1"/>
        <v>3000</v>
      </c>
      <c r="Q46" s="45">
        <f t="shared" si="2"/>
        <v>3000</v>
      </c>
      <c r="R46" s="45">
        <f t="shared" si="3"/>
        <v>0</v>
      </c>
      <c r="S46" s="59">
        <f t="shared" si="4"/>
        <v>0</v>
      </c>
    </row>
    <row r="47" spans="1:19" ht="15" x14ac:dyDescent="0.25">
      <c r="A47" s="216"/>
      <c r="B47" s="47"/>
      <c r="C47" s="187" t="s">
        <v>184</v>
      </c>
      <c r="D47" s="44">
        <v>3000</v>
      </c>
      <c r="E47" s="45">
        <v>3000</v>
      </c>
      <c r="F47" s="45">
        <v>0</v>
      </c>
      <c r="G47" s="46">
        <v>0</v>
      </c>
      <c r="H47" s="44">
        <v>3000</v>
      </c>
      <c r="I47" s="45">
        <v>3000</v>
      </c>
      <c r="J47" s="45">
        <v>0</v>
      </c>
      <c r="K47" s="46">
        <v>0</v>
      </c>
      <c r="L47" s="44"/>
      <c r="M47" s="45"/>
      <c r="N47" s="45"/>
      <c r="O47" s="46"/>
      <c r="P47" s="44">
        <f t="shared" si="1"/>
        <v>3000</v>
      </c>
      <c r="Q47" s="45">
        <f t="shared" si="2"/>
        <v>3000</v>
      </c>
      <c r="R47" s="45">
        <f t="shared" si="3"/>
        <v>0</v>
      </c>
      <c r="S47" s="59">
        <f t="shared" si="4"/>
        <v>0</v>
      </c>
    </row>
    <row r="48" spans="1:19" ht="15" x14ac:dyDescent="0.25">
      <c r="A48" s="216"/>
      <c r="B48" s="47"/>
      <c r="C48" s="187" t="s">
        <v>185</v>
      </c>
      <c r="D48" s="44">
        <v>200</v>
      </c>
      <c r="E48" s="45">
        <v>200</v>
      </c>
      <c r="F48" s="45">
        <v>0</v>
      </c>
      <c r="G48" s="46">
        <v>0</v>
      </c>
      <c r="H48" s="44">
        <v>200</v>
      </c>
      <c r="I48" s="45">
        <v>200</v>
      </c>
      <c r="J48" s="45">
        <v>0</v>
      </c>
      <c r="K48" s="46">
        <v>0</v>
      </c>
      <c r="L48" s="44"/>
      <c r="M48" s="45"/>
      <c r="N48" s="45"/>
      <c r="O48" s="46"/>
      <c r="P48" s="44">
        <f t="shared" si="1"/>
        <v>200</v>
      </c>
      <c r="Q48" s="45">
        <f t="shared" si="2"/>
        <v>200</v>
      </c>
      <c r="R48" s="45">
        <f t="shared" si="3"/>
        <v>0</v>
      </c>
      <c r="S48" s="59">
        <f t="shared" si="4"/>
        <v>0</v>
      </c>
    </row>
    <row r="49" spans="1:19" ht="15" x14ac:dyDescent="0.25">
      <c r="A49" s="216"/>
      <c r="B49" s="47"/>
      <c r="C49" s="187" t="s">
        <v>283</v>
      </c>
      <c r="D49" s="44">
        <v>3017</v>
      </c>
      <c r="E49" s="45">
        <v>3017</v>
      </c>
      <c r="F49" s="45">
        <v>0</v>
      </c>
      <c r="G49" s="46">
        <v>0</v>
      </c>
      <c r="H49" s="44">
        <v>3017</v>
      </c>
      <c r="I49" s="45">
        <v>3017</v>
      </c>
      <c r="J49" s="45">
        <v>0</v>
      </c>
      <c r="K49" s="46">
        <v>0</v>
      </c>
      <c r="L49" s="44"/>
      <c r="M49" s="45"/>
      <c r="N49" s="45"/>
      <c r="O49" s="46"/>
      <c r="P49" s="44">
        <f t="shared" si="1"/>
        <v>3017</v>
      </c>
      <c r="Q49" s="45">
        <f t="shared" si="2"/>
        <v>3017</v>
      </c>
      <c r="R49" s="45">
        <f t="shared" si="3"/>
        <v>0</v>
      </c>
      <c r="S49" s="59">
        <f t="shared" si="4"/>
        <v>0</v>
      </c>
    </row>
    <row r="50" spans="1:19" ht="15" x14ac:dyDescent="0.25">
      <c r="A50" s="217"/>
      <c r="B50" s="218"/>
      <c r="C50" s="219" t="s">
        <v>46</v>
      </c>
      <c r="D50" s="48">
        <f>SUM(D46:D49)</f>
        <v>9217</v>
      </c>
      <c r="E50" s="49">
        <f t="shared" ref="E50:G50" si="21">SUM(E46:E49)</f>
        <v>9217</v>
      </c>
      <c r="F50" s="49">
        <f t="shared" si="21"/>
        <v>0</v>
      </c>
      <c r="G50" s="50">
        <f t="shared" si="21"/>
        <v>0</v>
      </c>
      <c r="H50" s="48">
        <v>9217</v>
      </c>
      <c r="I50" s="49">
        <v>9217</v>
      </c>
      <c r="J50" s="49">
        <v>0</v>
      </c>
      <c r="K50" s="50">
        <v>0</v>
      </c>
      <c r="L50" s="48">
        <f>SUM(L46:L49)</f>
        <v>0</v>
      </c>
      <c r="M50" s="49">
        <f t="shared" ref="M50:O50" si="22">SUM(M46:M49)</f>
        <v>0</v>
      </c>
      <c r="N50" s="49">
        <f t="shared" si="22"/>
        <v>0</v>
      </c>
      <c r="O50" s="50">
        <f t="shared" si="22"/>
        <v>0</v>
      </c>
      <c r="P50" s="48">
        <f t="shared" si="1"/>
        <v>9217</v>
      </c>
      <c r="Q50" s="49">
        <f t="shared" si="2"/>
        <v>9217</v>
      </c>
      <c r="R50" s="49">
        <f t="shared" si="3"/>
        <v>0</v>
      </c>
      <c r="S50" s="71">
        <f t="shared" si="4"/>
        <v>0</v>
      </c>
    </row>
    <row r="51" spans="1:19" ht="15" x14ac:dyDescent="0.25">
      <c r="A51" s="216"/>
      <c r="B51" s="47"/>
      <c r="C51" s="38" t="s">
        <v>17</v>
      </c>
      <c r="D51" s="39">
        <f>D38+D39+D40+D50</f>
        <v>458597</v>
      </c>
      <c r="E51" s="40">
        <f>E38+E39+E40+E50</f>
        <v>458597</v>
      </c>
      <c r="F51" s="40">
        <f>F38+F39+F40+F50</f>
        <v>0</v>
      </c>
      <c r="G51" s="41">
        <f>G38+G39+G40+G50</f>
        <v>0</v>
      </c>
      <c r="H51" s="39">
        <v>588060</v>
      </c>
      <c r="I51" s="40">
        <v>588060</v>
      </c>
      <c r="J51" s="40">
        <v>0</v>
      </c>
      <c r="K51" s="41">
        <v>0</v>
      </c>
      <c r="L51" s="39">
        <f>L38+L39+L40+L50+L44</f>
        <v>0</v>
      </c>
      <c r="M51" s="40">
        <f t="shared" ref="M51:O51" si="23">M38+M39+M40+M50+M44</f>
        <v>0</v>
      </c>
      <c r="N51" s="40">
        <f t="shared" si="23"/>
        <v>0</v>
      </c>
      <c r="O51" s="41">
        <f t="shared" si="23"/>
        <v>0</v>
      </c>
      <c r="P51" s="39">
        <f t="shared" si="1"/>
        <v>588060</v>
      </c>
      <c r="Q51" s="40">
        <f t="shared" si="2"/>
        <v>588060</v>
      </c>
      <c r="R51" s="40">
        <f t="shared" si="3"/>
        <v>0</v>
      </c>
      <c r="S51" s="72">
        <f t="shared" si="4"/>
        <v>0</v>
      </c>
    </row>
    <row r="52" spans="1:19" ht="15" x14ac:dyDescent="0.25">
      <c r="A52" s="216"/>
      <c r="B52" s="47"/>
      <c r="C52" s="38"/>
      <c r="D52" s="39"/>
      <c r="E52" s="40"/>
      <c r="F52" s="40"/>
      <c r="G52" s="41"/>
      <c r="H52" s="44"/>
      <c r="I52" s="45"/>
      <c r="J52" s="45"/>
      <c r="K52" s="46"/>
      <c r="L52" s="39"/>
      <c r="M52" s="40"/>
      <c r="N52" s="40"/>
      <c r="O52" s="41"/>
      <c r="P52" s="44"/>
      <c r="Q52" s="45"/>
      <c r="R52" s="45"/>
      <c r="S52" s="59"/>
    </row>
    <row r="53" spans="1:19" ht="15" x14ac:dyDescent="0.25">
      <c r="A53" s="216"/>
      <c r="B53" s="47"/>
      <c r="C53" s="38" t="s">
        <v>208</v>
      </c>
      <c r="D53" s="220">
        <f t="shared" ref="D53:O53" si="24">D19+D35+D51</f>
        <v>1179994</v>
      </c>
      <c r="E53" s="221">
        <f t="shared" si="24"/>
        <v>1179994</v>
      </c>
      <c r="F53" s="221">
        <f t="shared" si="24"/>
        <v>0</v>
      </c>
      <c r="G53" s="222">
        <f t="shared" si="24"/>
        <v>0</v>
      </c>
      <c r="H53" s="220">
        <v>1312653</v>
      </c>
      <c r="I53" s="221">
        <v>1312653</v>
      </c>
      <c r="J53" s="221">
        <v>0</v>
      </c>
      <c r="K53" s="222">
        <v>0</v>
      </c>
      <c r="L53" s="220">
        <f t="shared" si="24"/>
        <v>482</v>
      </c>
      <c r="M53" s="221">
        <f t="shared" si="24"/>
        <v>482</v>
      </c>
      <c r="N53" s="221">
        <f t="shared" si="24"/>
        <v>0</v>
      </c>
      <c r="O53" s="222">
        <f t="shared" si="24"/>
        <v>0</v>
      </c>
      <c r="P53" s="220">
        <f t="shared" si="1"/>
        <v>1313135</v>
      </c>
      <c r="Q53" s="221">
        <f t="shared" si="2"/>
        <v>1313135</v>
      </c>
      <c r="R53" s="221">
        <f t="shared" si="3"/>
        <v>0</v>
      </c>
      <c r="S53" s="223">
        <f t="shared" si="4"/>
        <v>0</v>
      </c>
    </row>
    <row r="54" spans="1:19" ht="15" x14ac:dyDescent="0.25">
      <c r="A54" s="216"/>
      <c r="B54" s="47"/>
      <c r="C54" s="224"/>
      <c r="D54" s="225"/>
      <c r="E54" s="52"/>
      <c r="F54" s="52"/>
      <c r="G54" s="226"/>
      <c r="H54" s="44"/>
      <c r="I54" s="45"/>
      <c r="J54" s="45"/>
      <c r="K54" s="46"/>
      <c r="L54" s="225"/>
      <c r="M54" s="52"/>
      <c r="N54" s="52"/>
      <c r="O54" s="226"/>
      <c r="P54" s="44"/>
      <c r="Q54" s="45"/>
      <c r="R54" s="45"/>
      <c r="S54" s="59"/>
    </row>
    <row r="55" spans="1:19" ht="15" x14ac:dyDescent="0.25">
      <c r="A55" s="212">
        <v>104</v>
      </c>
      <c r="B55" s="47"/>
      <c r="C55" s="38" t="s">
        <v>29</v>
      </c>
      <c r="D55" s="39"/>
      <c r="E55" s="40"/>
      <c r="F55" s="40"/>
      <c r="G55" s="41"/>
      <c r="H55" s="44"/>
      <c r="I55" s="45"/>
      <c r="J55" s="45"/>
      <c r="K55" s="46"/>
      <c r="L55" s="39"/>
      <c r="M55" s="40"/>
      <c r="N55" s="40"/>
      <c r="O55" s="41"/>
      <c r="P55" s="44"/>
      <c r="Q55" s="45"/>
      <c r="R55" s="45"/>
      <c r="S55" s="59"/>
    </row>
    <row r="56" spans="1:19" ht="15" x14ac:dyDescent="0.25">
      <c r="A56" s="216"/>
      <c r="B56" s="47" t="s">
        <v>8</v>
      </c>
      <c r="C56" s="187" t="s">
        <v>21</v>
      </c>
      <c r="D56" s="225"/>
      <c r="E56" s="52"/>
      <c r="F56" s="52"/>
      <c r="G56" s="226"/>
      <c r="H56" s="44"/>
      <c r="I56" s="45"/>
      <c r="J56" s="45"/>
      <c r="K56" s="46"/>
      <c r="L56" s="225"/>
      <c r="M56" s="52"/>
      <c r="N56" s="52"/>
      <c r="O56" s="226"/>
      <c r="P56" s="44"/>
      <c r="Q56" s="45"/>
      <c r="R56" s="45"/>
      <c r="S56" s="59"/>
    </row>
    <row r="57" spans="1:19" ht="15" x14ac:dyDescent="0.25">
      <c r="A57" s="216"/>
      <c r="B57" s="47"/>
      <c r="C57" s="187" t="s">
        <v>143</v>
      </c>
      <c r="D57" s="44">
        <v>37501</v>
      </c>
      <c r="E57" s="45">
        <v>37501</v>
      </c>
      <c r="F57" s="45">
        <v>0</v>
      </c>
      <c r="G57" s="46">
        <v>0</v>
      </c>
      <c r="H57" s="44">
        <v>37501</v>
      </c>
      <c r="I57" s="45">
        <v>37501</v>
      </c>
      <c r="J57" s="45">
        <v>0</v>
      </c>
      <c r="K57" s="46">
        <v>0</v>
      </c>
      <c r="L57" s="44"/>
      <c r="M57" s="45"/>
      <c r="N57" s="45"/>
      <c r="O57" s="46"/>
      <c r="P57" s="44">
        <f t="shared" si="1"/>
        <v>37501</v>
      </c>
      <c r="Q57" s="45">
        <f t="shared" si="2"/>
        <v>37501</v>
      </c>
      <c r="R57" s="45">
        <f t="shared" si="3"/>
        <v>0</v>
      </c>
      <c r="S57" s="59">
        <f t="shared" si="4"/>
        <v>0</v>
      </c>
    </row>
    <row r="58" spans="1:19" ht="15" x14ac:dyDescent="0.25">
      <c r="A58" s="216"/>
      <c r="B58" s="47"/>
      <c r="C58" s="189" t="s">
        <v>176</v>
      </c>
      <c r="D58" s="44">
        <v>26411</v>
      </c>
      <c r="E58" s="45">
        <v>26411</v>
      </c>
      <c r="F58" s="45">
        <v>0</v>
      </c>
      <c r="G58" s="46">
        <v>0</v>
      </c>
      <c r="H58" s="44">
        <v>26411</v>
      </c>
      <c r="I58" s="45">
        <v>26411</v>
      </c>
      <c r="J58" s="45">
        <v>0</v>
      </c>
      <c r="K58" s="46">
        <v>0</v>
      </c>
      <c r="L58" s="44"/>
      <c r="M58" s="45"/>
      <c r="N58" s="45"/>
      <c r="O58" s="46"/>
      <c r="P58" s="44">
        <f t="shared" si="1"/>
        <v>26411</v>
      </c>
      <c r="Q58" s="45">
        <f t="shared" si="2"/>
        <v>26411</v>
      </c>
      <c r="R58" s="45">
        <f t="shared" si="3"/>
        <v>0</v>
      </c>
      <c r="S58" s="59">
        <f t="shared" si="4"/>
        <v>0</v>
      </c>
    </row>
    <row r="59" spans="1:19" ht="15" x14ac:dyDescent="0.25">
      <c r="A59" s="216"/>
      <c r="B59" s="47"/>
      <c r="C59" s="189" t="s">
        <v>144</v>
      </c>
      <c r="D59" s="44">
        <v>13462</v>
      </c>
      <c r="E59" s="45">
        <v>0</v>
      </c>
      <c r="F59" s="45">
        <v>13462</v>
      </c>
      <c r="G59" s="46">
        <v>0</v>
      </c>
      <c r="H59" s="44">
        <v>13462</v>
      </c>
      <c r="I59" s="45">
        <v>0</v>
      </c>
      <c r="J59" s="45">
        <v>13462</v>
      </c>
      <c r="K59" s="46">
        <v>0</v>
      </c>
      <c r="L59" s="44"/>
      <c r="M59" s="45"/>
      <c r="N59" s="45"/>
      <c r="O59" s="46"/>
      <c r="P59" s="44">
        <f t="shared" si="1"/>
        <v>13462</v>
      </c>
      <c r="Q59" s="45">
        <f t="shared" si="2"/>
        <v>0</v>
      </c>
      <c r="R59" s="45">
        <f t="shared" si="3"/>
        <v>13462</v>
      </c>
      <c r="S59" s="59">
        <f t="shared" si="4"/>
        <v>0</v>
      </c>
    </row>
    <row r="60" spans="1:19" ht="15" x14ac:dyDescent="0.25">
      <c r="A60" s="216"/>
      <c r="B60" s="47"/>
      <c r="C60" s="189" t="s">
        <v>145</v>
      </c>
      <c r="D60" s="44">
        <v>56329</v>
      </c>
      <c r="E60" s="45">
        <v>56329</v>
      </c>
      <c r="F60" s="45">
        <v>0</v>
      </c>
      <c r="G60" s="46">
        <v>0</v>
      </c>
      <c r="H60" s="44">
        <v>56329</v>
      </c>
      <c r="I60" s="45">
        <v>56329</v>
      </c>
      <c r="J60" s="45">
        <v>0</v>
      </c>
      <c r="K60" s="46">
        <v>0</v>
      </c>
      <c r="L60" s="44"/>
      <c r="M60" s="45"/>
      <c r="N60" s="45"/>
      <c r="O60" s="46"/>
      <c r="P60" s="44">
        <f t="shared" si="1"/>
        <v>56329</v>
      </c>
      <c r="Q60" s="45">
        <f t="shared" si="2"/>
        <v>56329</v>
      </c>
      <c r="R60" s="45">
        <f t="shared" si="3"/>
        <v>0</v>
      </c>
      <c r="S60" s="59">
        <f t="shared" si="4"/>
        <v>0</v>
      </c>
    </row>
    <row r="61" spans="1:19" ht="15" x14ac:dyDescent="0.25">
      <c r="A61" s="216"/>
      <c r="B61" s="47"/>
      <c r="C61" s="187" t="s">
        <v>186</v>
      </c>
      <c r="D61" s="44">
        <v>2845</v>
      </c>
      <c r="E61" s="45">
        <v>2845</v>
      </c>
      <c r="F61" s="45">
        <v>0</v>
      </c>
      <c r="G61" s="46">
        <v>0</v>
      </c>
      <c r="H61" s="44">
        <v>2845</v>
      </c>
      <c r="I61" s="45">
        <v>2845</v>
      </c>
      <c r="J61" s="45">
        <v>0</v>
      </c>
      <c r="K61" s="46">
        <v>0</v>
      </c>
      <c r="L61" s="44"/>
      <c r="M61" s="45"/>
      <c r="N61" s="45"/>
      <c r="O61" s="46"/>
      <c r="P61" s="44">
        <f t="shared" si="1"/>
        <v>2845</v>
      </c>
      <c r="Q61" s="45">
        <f t="shared" si="2"/>
        <v>2845</v>
      </c>
      <c r="R61" s="45">
        <f t="shared" si="3"/>
        <v>0</v>
      </c>
      <c r="S61" s="59">
        <f t="shared" si="4"/>
        <v>0</v>
      </c>
    </row>
    <row r="62" spans="1:19" ht="15" x14ac:dyDescent="0.25">
      <c r="A62" s="216"/>
      <c r="B62" s="47"/>
      <c r="C62" s="189" t="s">
        <v>197</v>
      </c>
      <c r="D62" s="44">
        <v>36886</v>
      </c>
      <c r="E62" s="45">
        <v>36886</v>
      </c>
      <c r="F62" s="45">
        <v>0</v>
      </c>
      <c r="G62" s="46">
        <v>0</v>
      </c>
      <c r="H62" s="44">
        <v>36886</v>
      </c>
      <c r="I62" s="45">
        <v>36886</v>
      </c>
      <c r="J62" s="45">
        <v>0</v>
      </c>
      <c r="K62" s="46">
        <v>0</v>
      </c>
      <c r="L62" s="44"/>
      <c r="M62" s="45"/>
      <c r="N62" s="45"/>
      <c r="O62" s="46"/>
      <c r="P62" s="44">
        <f t="shared" si="1"/>
        <v>36886</v>
      </c>
      <c r="Q62" s="45">
        <f t="shared" si="2"/>
        <v>36886</v>
      </c>
      <c r="R62" s="45">
        <f t="shared" si="3"/>
        <v>0</v>
      </c>
      <c r="S62" s="59">
        <f t="shared" si="4"/>
        <v>0</v>
      </c>
    </row>
    <row r="63" spans="1:19" ht="15" x14ac:dyDescent="0.25">
      <c r="A63" s="216"/>
      <c r="B63" s="47"/>
      <c r="C63" s="189"/>
      <c r="D63" s="44"/>
      <c r="E63" s="45"/>
      <c r="F63" s="45"/>
      <c r="G63" s="46"/>
      <c r="H63" s="44"/>
      <c r="I63" s="45"/>
      <c r="J63" s="45"/>
      <c r="K63" s="46"/>
      <c r="L63" s="44"/>
      <c r="M63" s="45"/>
      <c r="N63" s="45"/>
      <c r="O63" s="46"/>
      <c r="P63" s="44"/>
      <c r="Q63" s="45"/>
      <c r="R63" s="45"/>
      <c r="S63" s="59"/>
    </row>
    <row r="64" spans="1:19" ht="15" x14ac:dyDescent="0.25">
      <c r="A64" s="216"/>
      <c r="B64" s="47"/>
      <c r="C64" s="224" t="s">
        <v>32</v>
      </c>
      <c r="D64" s="225">
        <f t="shared" ref="D64:G64" si="25">SUM(D57:D63)</f>
        <v>173434</v>
      </c>
      <c r="E64" s="52">
        <f t="shared" si="25"/>
        <v>159972</v>
      </c>
      <c r="F64" s="52">
        <f t="shared" si="25"/>
        <v>13462</v>
      </c>
      <c r="G64" s="226">
        <f t="shared" si="25"/>
        <v>0</v>
      </c>
      <c r="H64" s="225">
        <v>173434</v>
      </c>
      <c r="I64" s="52">
        <v>159972</v>
      </c>
      <c r="J64" s="52">
        <v>13462</v>
      </c>
      <c r="K64" s="226">
        <v>0</v>
      </c>
      <c r="L64" s="225">
        <f t="shared" ref="L64:O64" si="26">SUM(L57:L63)</f>
        <v>0</v>
      </c>
      <c r="M64" s="52">
        <f t="shared" si="26"/>
        <v>0</v>
      </c>
      <c r="N64" s="52">
        <f t="shared" si="26"/>
        <v>0</v>
      </c>
      <c r="O64" s="226">
        <f t="shared" si="26"/>
        <v>0</v>
      </c>
      <c r="P64" s="225">
        <f t="shared" si="1"/>
        <v>173434</v>
      </c>
      <c r="Q64" s="52">
        <f t="shared" si="2"/>
        <v>159972</v>
      </c>
      <c r="R64" s="52">
        <f t="shared" si="3"/>
        <v>13462</v>
      </c>
      <c r="S64" s="227">
        <f t="shared" si="4"/>
        <v>0</v>
      </c>
    </row>
    <row r="65" spans="1:19" ht="15" x14ac:dyDescent="0.25">
      <c r="A65" s="216"/>
      <c r="B65" s="47"/>
      <c r="C65" s="224"/>
      <c r="D65" s="225"/>
      <c r="E65" s="52"/>
      <c r="F65" s="52"/>
      <c r="G65" s="226"/>
      <c r="H65" s="44"/>
      <c r="I65" s="45"/>
      <c r="J65" s="45"/>
      <c r="K65" s="46"/>
      <c r="L65" s="225"/>
      <c r="M65" s="52"/>
      <c r="N65" s="52"/>
      <c r="O65" s="226"/>
      <c r="P65" s="44"/>
      <c r="Q65" s="45"/>
      <c r="R65" s="45"/>
      <c r="S65" s="59"/>
    </row>
    <row r="66" spans="1:19" ht="15" x14ac:dyDescent="0.25">
      <c r="A66" s="216"/>
      <c r="B66" s="47" t="s">
        <v>12</v>
      </c>
      <c r="C66" s="187" t="s">
        <v>49</v>
      </c>
      <c r="D66" s="225"/>
      <c r="E66" s="52"/>
      <c r="F66" s="52"/>
      <c r="G66" s="226"/>
      <c r="H66" s="44"/>
      <c r="I66" s="45"/>
      <c r="J66" s="45"/>
      <c r="K66" s="46"/>
      <c r="L66" s="225"/>
      <c r="M66" s="52"/>
      <c r="N66" s="52"/>
      <c r="O66" s="226"/>
      <c r="P66" s="44"/>
      <c r="Q66" s="45"/>
      <c r="R66" s="45"/>
      <c r="S66" s="59"/>
    </row>
    <row r="67" spans="1:19" ht="15" x14ac:dyDescent="0.25">
      <c r="A67" s="216"/>
      <c r="B67" s="47"/>
      <c r="C67" s="187" t="s">
        <v>143</v>
      </c>
      <c r="D67" s="44">
        <v>4682</v>
      </c>
      <c r="E67" s="45">
        <v>4682</v>
      </c>
      <c r="F67" s="45">
        <v>0</v>
      </c>
      <c r="G67" s="46">
        <v>0</v>
      </c>
      <c r="H67" s="44">
        <v>4682</v>
      </c>
      <c r="I67" s="45">
        <v>4682</v>
      </c>
      <c r="J67" s="45">
        <v>0</v>
      </c>
      <c r="K67" s="46">
        <v>0</v>
      </c>
      <c r="L67" s="44"/>
      <c r="M67" s="45"/>
      <c r="N67" s="45"/>
      <c r="O67" s="46"/>
      <c r="P67" s="44">
        <f t="shared" si="1"/>
        <v>4682</v>
      </c>
      <c r="Q67" s="45">
        <f t="shared" si="2"/>
        <v>4682</v>
      </c>
      <c r="R67" s="45">
        <f t="shared" si="3"/>
        <v>0</v>
      </c>
      <c r="S67" s="59">
        <f t="shared" si="4"/>
        <v>0</v>
      </c>
    </row>
    <row r="68" spans="1:19" ht="15" x14ac:dyDescent="0.25">
      <c r="A68" s="216"/>
      <c r="B68" s="47"/>
      <c r="C68" s="189" t="s">
        <v>176</v>
      </c>
      <c r="D68" s="44">
        <v>3453</v>
      </c>
      <c r="E68" s="45">
        <v>3453</v>
      </c>
      <c r="F68" s="45">
        <v>0</v>
      </c>
      <c r="G68" s="46">
        <v>0</v>
      </c>
      <c r="H68" s="44">
        <v>3453</v>
      </c>
      <c r="I68" s="45">
        <v>3453</v>
      </c>
      <c r="J68" s="45">
        <v>0</v>
      </c>
      <c r="K68" s="46">
        <v>0</v>
      </c>
      <c r="L68" s="44"/>
      <c r="M68" s="45"/>
      <c r="N68" s="45"/>
      <c r="O68" s="46"/>
      <c r="P68" s="44">
        <f t="shared" si="1"/>
        <v>3453</v>
      </c>
      <c r="Q68" s="45">
        <f t="shared" si="2"/>
        <v>3453</v>
      </c>
      <c r="R68" s="45">
        <f t="shared" si="3"/>
        <v>0</v>
      </c>
      <c r="S68" s="59">
        <f t="shared" si="4"/>
        <v>0</v>
      </c>
    </row>
    <row r="69" spans="1:19" ht="15" x14ac:dyDescent="0.25">
      <c r="A69" s="216"/>
      <c r="B69" s="47"/>
      <c r="C69" s="189" t="s">
        <v>144</v>
      </c>
      <c r="D69" s="44">
        <v>1649</v>
      </c>
      <c r="E69" s="45">
        <v>0</v>
      </c>
      <c r="F69" s="45">
        <v>1649</v>
      </c>
      <c r="G69" s="46">
        <v>0</v>
      </c>
      <c r="H69" s="44">
        <v>1649</v>
      </c>
      <c r="I69" s="45">
        <v>0</v>
      </c>
      <c r="J69" s="45">
        <v>1649</v>
      </c>
      <c r="K69" s="46">
        <v>0</v>
      </c>
      <c r="L69" s="44"/>
      <c r="M69" s="45"/>
      <c r="N69" s="45"/>
      <c r="O69" s="46"/>
      <c r="P69" s="44">
        <f t="shared" si="1"/>
        <v>1649</v>
      </c>
      <c r="Q69" s="45">
        <f t="shared" si="2"/>
        <v>0</v>
      </c>
      <c r="R69" s="45">
        <f t="shared" si="3"/>
        <v>1649</v>
      </c>
      <c r="S69" s="59">
        <f t="shared" si="4"/>
        <v>0</v>
      </c>
    </row>
    <row r="70" spans="1:19" ht="15" x14ac:dyDescent="0.25">
      <c r="A70" s="216"/>
      <c r="B70" s="47"/>
      <c r="C70" s="189" t="s">
        <v>146</v>
      </c>
      <c r="D70" s="44">
        <v>8405</v>
      </c>
      <c r="E70" s="45">
        <v>8405</v>
      </c>
      <c r="F70" s="45">
        <v>0</v>
      </c>
      <c r="G70" s="46">
        <v>0</v>
      </c>
      <c r="H70" s="44">
        <v>8405</v>
      </c>
      <c r="I70" s="45">
        <v>8405</v>
      </c>
      <c r="J70" s="45">
        <v>0</v>
      </c>
      <c r="K70" s="46">
        <v>0</v>
      </c>
      <c r="L70" s="44"/>
      <c r="M70" s="45"/>
      <c r="N70" s="45"/>
      <c r="O70" s="46"/>
      <c r="P70" s="44">
        <f t="shared" si="1"/>
        <v>8405</v>
      </c>
      <c r="Q70" s="45">
        <f t="shared" si="2"/>
        <v>8405</v>
      </c>
      <c r="R70" s="45">
        <f t="shared" si="3"/>
        <v>0</v>
      </c>
      <c r="S70" s="59">
        <f t="shared" si="4"/>
        <v>0</v>
      </c>
    </row>
    <row r="71" spans="1:19" ht="15" x14ac:dyDescent="0.25">
      <c r="A71" s="216"/>
      <c r="B71" s="47"/>
      <c r="C71" s="187" t="s">
        <v>186</v>
      </c>
      <c r="D71" s="44">
        <v>555</v>
      </c>
      <c r="E71" s="45">
        <v>555</v>
      </c>
      <c r="F71" s="45">
        <v>0</v>
      </c>
      <c r="G71" s="46">
        <v>0</v>
      </c>
      <c r="H71" s="44">
        <v>555</v>
      </c>
      <c r="I71" s="45">
        <v>555</v>
      </c>
      <c r="J71" s="45">
        <v>0</v>
      </c>
      <c r="K71" s="46">
        <v>0</v>
      </c>
      <c r="L71" s="44"/>
      <c r="M71" s="45"/>
      <c r="N71" s="45"/>
      <c r="O71" s="46"/>
      <c r="P71" s="44">
        <f t="shared" si="1"/>
        <v>555</v>
      </c>
      <c r="Q71" s="45">
        <f t="shared" si="2"/>
        <v>555</v>
      </c>
      <c r="R71" s="45">
        <f t="shared" si="3"/>
        <v>0</v>
      </c>
      <c r="S71" s="59">
        <f t="shared" si="4"/>
        <v>0</v>
      </c>
    </row>
    <row r="72" spans="1:19" ht="15" x14ac:dyDescent="0.25">
      <c r="A72" s="216"/>
      <c r="B72" s="47"/>
      <c r="C72" s="189" t="s">
        <v>197</v>
      </c>
      <c r="D72" s="44">
        <v>4795</v>
      </c>
      <c r="E72" s="45">
        <v>4795</v>
      </c>
      <c r="F72" s="45">
        <v>0</v>
      </c>
      <c r="G72" s="46">
        <v>0</v>
      </c>
      <c r="H72" s="44">
        <v>4795</v>
      </c>
      <c r="I72" s="45">
        <v>4795</v>
      </c>
      <c r="J72" s="45">
        <v>0</v>
      </c>
      <c r="K72" s="46">
        <v>0</v>
      </c>
      <c r="L72" s="44"/>
      <c r="M72" s="45"/>
      <c r="N72" s="45"/>
      <c r="O72" s="46"/>
      <c r="P72" s="44">
        <f t="shared" si="1"/>
        <v>4795</v>
      </c>
      <c r="Q72" s="45">
        <f t="shared" si="2"/>
        <v>4795</v>
      </c>
      <c r="R72" s="45">
        <f t="shared" si="3"/>
        <v>0</v>
      </c>
      <c r="S72" s="59">
        <f t="shared" si="4"/>
        <v>0</v>
      </c>
    </row>
    <row r="73" spans="1:19" ht="15" x14ac:dyDescent="0.25">
      <c r="A73" s="216"/>
      <c r="B73" s="47"/>
      <c r="C73" s="189"/>
      <c r="D73" s="44"/>
      <c r="E73" s="45"/>
      <c r="F73" s="45"/>
      <c r="G73" s="46"/>
      <c r="H73" s="44"/>
      <c r="I73" s="45"/>
      <c r="J73" s="45"/>
      <c r="K73" s="46"/>
      <c r="L73" s="44"/>
      <c r="M73" s="45"/>
      <c r="N73" s="45"/>
      <c r="O73" s="46"/>
      <c r="P73" s="44"/>
      <c r="Q73" s="45"/>
      <c r="R73" s="45"/>
      <c r="S73" s="59"/>
    </row>
    <row r="74" spans="1:19" ht="15" x14ac:dyDescent="0.25">
      <c r="A74" s="216"/>
      <c r="B74" s="47"/>
      <c r="C74" s="224" t="s">
        <v>33</v>
      </c>
      <c r="D74" s="225">
        <f t="shared" ref="D74:G74" si="27">SUM(D67:D73)</f>
        <v>23539</v>
      </c>
      <c r="E74" s="52">
        <f t="shared" si="27"/>
        <v>21890</v>
      </c>
      <c r="F74" s="52">
        <f t="shared" si="27"/>
        <v>1649</v>
      </c>
      <c r="G74" s="226">
        <f t="shared" si="27"/>
        <v>0</v>
      </c>
      <c r="H74" s="225">
        <v>23539</v>
      </c>
      <c r="I74" s="52">
        <v>21890</v>
      </c>
      <c r="J74" s="52">
        <v>1649</v>
      </c>
      <c r="K74" s="226">
        <v>0</v>
      </c>
      <c r="L74" s="225">
        <f t="shared" ref="L74:O74" si="28">SUM(L67:L73)</f>
        <v>0</v>
      </c>
      <c r="M74" s="52">
        <f t="shared" si="28"/>
        <v>0</v>
      </c>
      <c r="N74" s="52">
        <f t="shared" si="28"/>
        <v>0</v>
      </c>
      <c r="O74" s="226">
        <f t="shared" si="28"/>
        <v>0</v>
      </c>
      <c r="P74" s="225">
        <f t="shared" si="1"/>
        <v>23539</v>
      </c>
      <c r="Q74" s="52">
        <f t="shared" si="2"/>
        <v>21890</v>
      </c>
      <c r="R74" s="52">
        <f t="shared" si="3"/>
        <v>1649</v>
      </c>
      <c r="S74" s="227">
        <f t="shared" si="4"/>
        <v>0</v>
      </c>
    </row>
    <row r="75" spans="1:19" ht="15" x14ac:dyDescent="0.25">
      <c r="A75" s="216"/>
      <c r="B75" s="47"/>
      <c r="C75" s="224"/>
      <c r="D75" s="225"/>
      <c r="E75" s="52"/>
      <c r="F75" s="52"/>
      <c r="G75" s="226"/>
      <c r="H75" s="44"/>
      <c r="I75" s="45"/>
      <c r="J75" s="45"/>
      <c r="K75" s="46"/>
      <c r="L75" s="225"/>
      <c r="M75" s="52"/>
      <c r="N75" s="52"/>
      <c r="O75" s="226"/>
      <c r="P75" s="44"/>
      <c r="Q75" s="45"/>
      <c r="R75" s="45"/>
      <c r="S75" s="59"/>
    </row>
    <row r="76" spans="1:19" ht="15" x14ac:dyDescent="0.25">
      <c r="A76" s="216"/>
      <c r="B76" s="47" t="s">
        <v>13</v>
      </c>
      <c r="C76" s="187" t="s">
        <v>25</v>
      </c>
      <c r="D76" s="225"/>
      <c r="E76" s="52"/>
      <c r="F76" s="52"/>
      <c r="G76" s="226"/>
      <c r="H76" s="44"/>
      <c r="I76" s="45"/>
      <c r="J76" s="45"/>
      <c r="K76" s="46"/>
      <c r="L76" s="225"/>
      <c r="M76" s="52"/>
      <c r="N76" s="52"/>
      <c r="O76" s="226"/>
      <c r="P76" s="44"/>
      <c r="Q76" s="45"/>
      <c r="R76" s="45"/>
      <c r="S76" s="59"/>
    </row>
    <row r="77" spans="1:19" ht="15" x14ac:dyDescent="0.25">
      <c r="A77" s="216"/>
      <c r="B77" s="228"/>
      <c r="C77" s="187" t="s">
        <v>30</v>
      </c>
      <c r="D77" s="44">
        <v>2000</v>
      </c>
      <c r="E77" s="45">
        <v>0</v>
      </c>
      <c r="F77" s="45">
        <v>2000</v>
      </c>
      <c r="G77" s="46">
        <v>0</v>
      </c>
      <c r="H77" s="44">
        <v>2000</v>
      </c>
      <c r="I77" s="45">
        <v>0</v>
      </c>
      <c r="J77" s="45">
        <v>2000</v>
      </c>
      <c r="K77" s="46">
        <v>0</v>
      </c>
      <c r="L77" s="44"/>
      <c r="M77" s="45"/>
      <c r="N77" s="45"/>
      <c r="O77" s="46"/>
      <c r="P77" s="44">
        <f t="shared" ref="P77:P141" si="29">H77+L77</f>
        <v>2000</v>
      </c>
      <c r="Q77" s="45">
        <f t="shared" ref="Q77:Q141" si="30">I77+M77</f>
        <v>0</v>
      </c>
      <c r="R77" s="45">
        <f t="shared" ref="R77:R141" si="31">J77+N77</f>
        <v>2000</v>
      </c>
      <c r="S77" s="59">
        <f t="shared" ref="S77:S141" si="32">K77+O77</f>
        <v>0</v>
      </c>
    </row>
    <row r="78" spans="1:19" ht="15" x14ac:dyDescent="0.25">
      <c r="A78" s="216"/>
      <c r="B78" s="47"/>
      <c r="C78" s="187" t="s">
        <v>76</v>
      </c>
      <c r="D78" s="44">
        <v>2500</v>
      </c>
      <c r="E78" s="45">
        <v>2500</v>
      </c>
      <c r="F78" s="45">
        <v>0</v>
      </c>
      <c r="G78" s="46">
        <v>0</v>
      </c>
      <c r="H78" s="44">
        <v>2500</v>
      </c>
      <c r="I78" s="45">
        <v>2500</v>
      </c>
      <c r="J78" s="45">
        <v>0</v>
      </c>
      <c r="K78" s="46">
        <v>0</v>
      </c>
      <c r="L78" s="44"/>
      <c r="M78" s="45"/>
      <c r="N78" s="45"/>
      <c r="O78" s="46"/>
      <c r="P78" s="44">
        <f t="shared" si="29"/>
        <v>2500</v>
      </c>
      <c r="Q78" s="45">
        <f t="shared" si="30"/>
        <v>2500</v>
      </c>
      <c r="R78" s="45">
        <f t="shared" si="31"/>
        <v>0</v>
      </c>
      <c r="S78" s="59">
        <f t="shared" si="32"/>
        <v>0</v>
      </c>
    </row>
    <row r="79" spans="1:19" ht="15" x14ac:dyDescent="0.25">
      <c r="A79" s="216"/>
      <c r="B79" s="47"/>
      <c r="C79" s="187" t="s">
        <v>202</v>
      </c>
      <c r="D79" s="44">
        <v>1659</v>
      </c>
      <c r="E79" s="45">
        <v>1659</v>
      </c>
      <c r="F79" s="45">
        <v>0</v>
      </c>
      <c r="G79" s="46">
        <v>0</v>
      </c>
      <c r="H79" s="44">
        <v>1659</v>
      </c>
      <c r="I79" s="45">
        <v>1659</v>
      </c>
      <c r="J79" s="45">
        <v>0</v>
      </c>
      <c r="K79" s="46">
        <v>0</v>
      </c>
      <c r="L79" s="44">
        <v>168</v>
      </c>
      <c r="M79" s="45">
        <v>168</v>
      </c>
      <c r="N79" s="45">
        <v>0</v>
      </c>
      <c r="O79" s="46">
        <v>0</v>
      </c>
      <c r="P79" s="44">
        <f t="shared" si="29"/>
        <v>1827</v>
      </c>
      <c r="Q79" s="45">
        <f t="shared" si="30"/>
        <v>1827</v>
      </c>
      <c r="R79" s="45">
        <f t="shared" si="31"/>
        <v>0</v>
      </c>
      <c r="S79" s="59">
        <f t="shared" si="32"/>
        <v>0</v>
      </c>
    </row>
    <row r="80" spans="1:19" ht="15" x14ac:dyDescent="0.25">
      <c r="A80" s="216"/>
      <c r="B80" s="47"/>
      <c r="C80" s="187" t="s">
        <v>210</v>
      </c>
      <c r="D80" s="44">
        <v>21000</v>
      </c>
      <c r="E80" s="45">
        <v>21000</v>
      </c>
      <c r="F80" s="45">
        <v>0</v>
      </c>
      <c r="G80" s="46">
        <v>0</v>
      </c>
      <c r="H80" s="44">
        <v>21000</v>
      </c>
      <c r="I80" s="45">
        <v>21000</v>
      </c>
      <c r="J80" s="45">
        <v>0</v>
      </c>
      <c r="K80" s="46">
        <v>0</v>
      </c>
      <c r="L80" s="44">
        <v>10000</v>
      </c>
      <c r="M80" s="45">
        <v>10000</v>
      </c>
      <c r="N80" s="45">
        <v>0</v>
      </c>
      <c r="O80" s="46">
        <v>0</v>
      </c>
      <c r="P80" s="44">
        <f t="shared" si="29"/>
        <v>31000</v>
      </c>
      <c r="Q80" s="45">
        <f t="shared" si="30"/>
        <v>31000</v>
      </c>
      <c r="R80" s="45">
        <f t="shared" si="31"/>
        <v>0</v>
      </c>
      <c r="S80" s="59">
        <f t="shared" si="32"/>
        <v>0</v>
      </c>
    </row>
    <row r="81" spans="1:20" ht="15" x14ac:dyDescent="0.25">
      <c r="A81" s="216"/>
      <c r="B81" s="47"/>
      <c r="C81" s="187" t="s">
        <v>211</v>
      </c>
      <c r="D81" s="44">
        <v>40000</v>
      </c>
      <c r="E81" s="45">
        <v>40000</v>
      </c>
      <c r="F81" s="45">
        <v>0</v>
      </c>
      <c r="G81" s="46">
        <v>0</v>
      </c>
      <c r="H81" s="44">
        <v>40000</v>
      </c>
      <c r="I81" s="45">
        <v>40000</v>
      </c>
      <c r="J81" s="45">
        <v>0</v>
      </c>
      <c r="K81" s="46">
        <v>0</v>
      </c>
      <c r="L81" s="44"/>
      <c r="M81" s="45"/>
      <c r="N81" s="45"/>
      <c r="O81" s="46"/>
      <c r="P81" s="44">
        <f t="shared" si="29"/>
        <v>40000</v>
      </c>
      <c r="Q81" s="45">
        <f t="shared" si="30"/>
        <v>40000</v>
      </c>
      <c r="R81" s="45">
        <f t="shared" si="31"/>
        <v>0</v>
      </c>
      <c r="S81" s="59">
        <f t="shared" si="32"/>
        <v>0</v>
      </c>
    </row>
    <row r="82" spans="1:20" ht="15" x14ac:dyDescent="0.25">
      <c r="A82" s="216"/>
      <c r="B82" s="47"/>
      <c r="C82" s="187" t="s">
        <v>212</v>
      </c>
      <c r="D82" s="44">
        <v>5000</v>
      </c>
      <c r="E82" s="45">
        <v>5000</v>
      </c>
      <c r="F82" s="45">
        <v>0</v>
      </c>
      <c r="G82" s="46">
        <v>0</v>
      </c>
      <c r="H82" s="44">
        <v>5000</v>
      </c>
      <c r="I82" s="45">
        <v>5000</v>
      </c>
      <c r="J82" s="45">
        <v>0</v>
      </c>
      <c r="K82" s="46">
        <v>0</v>
      </c>
      <c r="L82" s="44"/>
      <c r="M82" s="45"/>
      <c r="N82" s="45"/>
      <c r="O82" s="46"/>
      <c r="P82" s="44">
        <f t="shared" si="29"/>
        <v>5000</v>
      </c>
      <c r="Q82" s="45">
        <f t="shared" si="30"/>
        <v>5000</v>
      </c>
      <c r="R82" s="45">
        <f t="shared" si="31"/>
        <v>0</v>
      </c>
      <c r="S82" s="59">
        <f t="shared" si="32"/>
        <v>0</v>
      </c>
    </row>
    <row r="83" spans="1:20" ht="15" x14ac:dyDescent="0.25">
      <c r="A83" s="43"/>
      <c r="B83" s="190"/>
      <c r="C83" s="187" t="s">
        <v>213</v>
      </c>
      <c r="D83" s="44">
        <v>7000</v>
      </c>
      <c r="E83" s="45">
        <v>7000</v>
      </c>
      <c r="F83" s="45">
        <v>0</v>
      </c>
      <c r="G83" s="46">
        <v>0</v>
      </c>
      <c r="H83" s="44">
        <v>7000</v>
      </c>
      <c r="I83" s="45">
        <v>7000</v>
      </c>
      <c r="J83" s="45">
        <v>0</v>
      </c>
      <c r="K83" s="46">
        <v>0</v>
      </c>
      <c r="L83" s="44">
        <v>8700</v>
      </c>
      <c r="M83" s="45">
        <v>8700</v>
      </c>
      <c r="N83" s="45">
        <v>0</v>
      </c>
      <c r="O83" s="46">
        <v>0</v>
      </c>
      <c r="P83" s="44">
        <f t="shared" si="29"/>
        <v>15700</v>
      </c>
      <c r="Q83" s="45">
        <f t="shared" si="30"/>
        <v>15700</v>
      </c>
      <c r="R83" s="45">
        <f t="shared" si="31"/>
        <v>0</v>
      </c>
      <c r="S83" s="59">
        <f t="shared" si="32"/>
        <v>0</v>
      </c>
    </row>
    <row r="84" spans="1:20" ht="31.5" customHeight="1" x14ac:dyDescent="0.25">
      <c r="A84" s="216"/>
      <c r="B84" s="47"/>
      <c r="C84" s="187" t="s">
        <v>214</v>
      </c>
      <c r="D84" s="44">
        <v>50000</v>
      </c>
      <c r="E84" s="45">
        <v>50000</v>
      </c>
      <c r="F84" s="45">
        <v>0</v>
      </c>
      <c r="G84" s="46">
        <v>0</v>
      </c>
      <c r="H84" s="44">
        <v>56440</v>
      </c>
      <c r="I84" s="45">
        <v>56440</v>
      </c>
      <c r="J84" s="45">
        <v>0</v>
      </c>
      <c r="K84" s="46">
        <v>0</v>
      </c>
      <c r="L84" s="44">
        <v>15000</v>
      </c>
      <c r="M84" s="45">
        <v>15000</v>
      </c>
      <c r="N84" s="45">
        <v>0</v>
      </c>
      <c r="O84" s="46">
        <v>0</v>
      </c>
      <c r="P84" s="44">
        <f t="shared" si="29"/>
        <v>71440</v>
      </c>
      <c r="Q84" s="45">
        <f t="shared" si="30"/>
        <v>71440</v>
      </c>
      <c r="R84" s="45">
        <f t="shared" si="31"/>
        <v>0</v>
      </c>
      <c r="S84" s="59">
        <f t="shared" si="32"/>
        <v>0</v>
      </c>
    </row>
    <row r="85" spans="1:20" ht="15" x14ac:dyDescent="0.25">
      <c r="A85" s="216"/>
      <c r="B85" s="47"/>
      <c r="C85" s="187" t="s">
        <v>215</v>
      </c>
      <c r="D85" s="44">
        <v>15000</v>
      </c>
      <c r="E85" s="45">
        <v>15000</v>
      </c>
      <c r="F85" s="45">
        <v>0</v>
      </c>
      <c r="G85" s="46">
        <v>0</v>
      </c>
      <c r="H85" s="44">
        <v>15000</v>
      </c>
      <c r="I85" s="45">
        <v>15000</v>
      </c>
      <c r="J85" s="45">
        <v>0</v>
      </c>
      <c r="K85" s="46">
        <v>0</v>
      </c>
      <c r="L85" s="44"/>
      <c r="M85" s="45"/>
      <c r="N85" s="45"/>
      <c r="O85" s="46"/>
      <c r="P85" s="44">
        <f t="shared" si="29"/>
        <v>15000</v>
      </c>
      <c r="Q85" s="45">
        <f t="shared" si="30"/>
        <v>15000</v>
      </c>
      <c r="R85" s="45">
        <f t="shared" si="31"/>
        <v>0</v>
      </c>
      <c r="S85" s="59">
        <f t="shared" si="32"/>
        <v>0</v>
      </c>
    </row>
    <row r="86" spans="1:20" ht="30" x14ac:dyDescent="0.25">
      <c r="A86" s="216"/>
      <c r="B86" s="47"/>
      <c r="C86" s="189" t="s">
        <v>216</v>
      </c>
      <c r="D86" s="44">
        <v>16000</v>
      </c>
      <c r="E86" s="45">
        <v>16000</v>
      </c>
      <c r="F86" s="45">
        <v>0</v>
      </c>
      <c r="G86" s="46">
        <v>0</v>
      </c>
      <c r="H86" s="44">
        <v>16000</v>
      </c>
      <c r="I86" s="45">
        <v>16000</v>
      </c>
      <c r="J86" s="45">
        <v>0</v>
      </c>
      <c r="K86" s="46">
        <v>0</v>
      </c>
      <c r="L86" s="44">
        <v>1000</v>
      </c>
      <c r="M86" s="45">
        <v>1000</v>
      </c>
      <c r="N86" s="45">
        <v>0</v>
      </c>
      <c r="O86" s="46">
        <v>0</v>
      </c>
      <c r="P86" s="44">
        <f t="shared" si="29"/>
        <v>17000</v>
      </c>
      <c r="Q86" s="45">
        <f t="shared" si="30"/>
        <v>17000</v>
      </c>
      <c r="R86" s="45">
        <f t="shared" si="31"/>
        <v>0</v>
      </c>
      <c r="S86" s="59">
        <f t="shared" si="32"/>
        <v>0</v>
      </c>
    </row>
    <row r="87" spans="1:20" ht="15" x14ac:dyDescent="0.25">
      <c r="A87" s="216"/>
      <c r="B87" s="47"/>
      <c r="C87" s="187" t="s">
        <v>217</v>
      </c>
      <c r="D87" s="44">
        <v>5600</v>
      </c>
      <c r="E87" s="45">
        <v>5600</v>
      </c>
      <c r="F87" s="45">
        <v>0</v>
      </c>
      <c r="G87" s="46">
        <v>0</v>
      </c>
      <c r="H87" s="44">
        <v>0</v>
      </c>
      <c r="I87" s="45">
        <v>0</v>
      </c>
      <c r="J87" s="45">
        <v>0</v>
      </c>
      <c r="K87" s="46">
        <v>0</v>
      </c>
      <c r="L87" s="44">
        <v>400</v>
      </c>
      <c r="M87" s="45">
        <v>400</v>
      </c>
      <c r="N87" s="45">
        <v>0</v>
      </c>
      <c r="O87" s="46">
        <v>0</v>
      </c>
      <c r="P87" s="44">
        <f t="shared" si="29"/>
        <v>400</v>
      </c>
      <c r="Q87" s="45">
        <f t="shared" si="30"/>
        <v>400</v>
      </c>
      <c r="R87" s="45">
        <f t="shared" si="31"/>
        <v>0</v>
      </c>
      <c r="S87" s="59">
        <f t="shared" si="32"/>
        <v>0</v>
      </c>
    </row>
    <row r="88" spans="1:20" ht="15" x14ac:dyDescent="0.25">
      <c r="A88" s="216"/>
      <c r="B88" s="47"/>
      <c r="C88" s="187" t="s">
        <v>218</v>
      </c>
      <c r="D88" s="44">
        <v>45000</v>
      </c>
      <c r="E88" s="45">
        <v>45000</v>
      </c>
      <c r="F88" s="45">
        <v>0</v>
      </c>
      <c r="G88" s="46">
        <v>0</v>
      </c>
      <c r="H88" s="44">
        <v>90700</v>
      </c>
      <c r="I88" s="45">
        <v>90700</v>
      </c>
      <c r="J88" s="45">
        <v>0</v>
      </c>
      <c r="K88" s="46">
        <v>0</v>
      </c>
      <c r="L88" s="44"/>
      <c r="M88" s="45"/>
      <c r="N88" s="45"/>
      <c r="O88" s="46"/>
      <c r="P88" s="44">
        <f t="shared" si="29"/>
        <v>90700</v>
      </c>
      <c r="Q88" s="45">
        <f t="shared" si="30"/>
        <v>90700</v>
      </c>
      <c r="R88" s="45">
        <f t="shared" si="31"/>
        <v>0</v>
      </c>
      <c r="S88" s="59">
        <f t="shared" si="32"/>
        <v>0</v>
      </c>
    </row>
    <row r="89" spans="1:20" ht="15" x14ac:dyDescent="0.25">
      <c r="A89" s="216"/>
      <c r="B89" s="47"/>
      <c r="C89" s="187" t="s">
        <v>219</v>
      </c>
      <c r="D89" s="44"/>
      <c r="E89" s="45"/>
      <c r="F89" s="45"/>
      <c r="G89" s="46"/>
      <c r="H89" s="44"/>
      <c r="I89" s="45"/>
      <c r="J89" s="45"/>
      <c r="K89" s="46"/>
      <c r="L89" s="44"/>
      <c r="M89" s="45"/>
      <c r="N89" s="45"/>
      <c r="O89" s="46"/>
      <c r="P89" s="44"/>
      <c r="Q89" s="45"/>
      <c r="R89" s="45"/>
      <c r="S89" s="59"/>
    </row>
    <row r="90" spans="1:20" ht="15" x14ac:dyDescent="0.25">
      <c r="A90" s="216"/>
      <c r="B90" s="47"/>
      <c r="C90" s="187" t="s">
        <v>220</v>
      </c>
      <c r="D90" s="44">
        <v>2000</v>
      </c>
      <c r="E90" s="45">
        <v>2000</v>
      </c>
      <c r="F90" s="45">
        <v>0</v>
      </c>
      <c r="G90" s="46">
        <v>0</v>
      </c>
      <c r="H90" s="44">
        <v>2000</v>
      </c>
      <c r="I90" s="45">
        <v>2000</v>
      </c>
      <c r="J90" s="45">
        <v>0</v>
      </c>
      <c r="K90" s="46">
        <v>0</v>
      </c>
      <c r="L90" s="44"/>
      <c r="M90" s="45"/>
      <c r="N90" s="45"/>
      <c r="O90" s="46"/>
      <c r="P90" s="44">
        <f t="shared" si="29"/>
        <v>2000</v>
      </c>
      <c r="Q90" s="45">
        <f t="shared" si="30"/>
        <v>2000</v>
      </c>
      <c r="R90" s="45">
        <f t="shared" si="31"/>
        <v>0</v>
      </c>
      <c r="S90" s="59">
        <f t="shared" si="32"/>
        <v>0</v>
      </c>
    </row>
    <row r="91" spans="1:20" ht="15" x14ac:dyDescent="0.25">
      <c r="A91" s="216"/>
      <c r="B91" s="47"/>
      <c r="C91" s="187" t="s">
        <v>221</v>
      </c>
      <c r="D91" s="44">
        <v>6600</v>
      </c>
      <c r="E91" s="45">
        <v>6600</v>
      </c>
      <c r="F91" s="45">
        <v>0</v>
      </c>
      <c r="G91" s="46">
        <v>0</v>
      </c>
      <c r="H91" s="44">
        <v>6600</v>
      </c>
      <c r="I91" s="45">
        <v>6600</v>
      </c>
      <c r="J91" s="45">
        <v>0</v>
      </c>
      <c r="K91" s="46">
        <v>0</v>
      </c>
      <c r="L91" s="44"/>
      <c r="M91" s="45"/>
      <c r="N91" s="45"/>
      <c r="O91" s="46"/>
      <c r="P91" s="44">
        <f t="shared" si="29"/>
        <v>6600</v>
      </c>
      <c r="Q91" s="45">
        <f t="shared" si="30"/>
        <v>6600</v>
      </c>
      <c r="R91" s="45">
        <f t="shared" si="31"/>
        <v>0</v>
      </c>
      <c r="S91" s="59">
        <f t="shared" si="32"/>
        <v>0</v>
      </c>
    </row>
    <row r="92" spans="1:20" ht="15" x14ac:dyDescent="0.25">
      <c r="A92" s="216"/>
      <c r="B92" s="47"/>
      <c r="C92" s="187" t="s">
        <v>222</v>
      </c>
      <c r="D92" s="44">
        <v>8600</v>
      </c>
      <c r="E92" s="45">
        <v>8600</v>
      </c>
      <c r="F92" s="45">
        <v>0</v>
      </c>
      <c r="G92" s="46">
        <v>0</v>
      </c>
      <c r="H92" s="44">
        <v>8600</v>
      </c>
      <c r="I92" s="45">
        <v>8600</v>
      </c>
      <c r="J92" s="45">
        <v>0</v>
      </c>
      <c r="K92" s="46">
        <v>0</v>
      </c>
      <c r="L92" s="44">
        <v>5065</v>
      </c>
      <c r="M92" s="45">
        <v>5065</v>
      </c>
      <c r="N92" s="45">
        <v>0</v>
      </c>
      <c r="O92" s="46">
        <v>0</v>
      </c>
      <c r="P92" s="44">
        <f t="shared" si="29"/>
        <v>13665</v>
      </c>
      <c r="Q92" s="45">
        <f t="shared" si="30"/>
        <v>13665</v>
      </c>
      <c r="R92" s="45">
        <f t="shared" si="31"/>
        <v>0</v>
      </c>
      <c r="S92" s="59">
        <f t="shared" si="32"/>
        <v>0</v>
      </c>
      <c r="T92" s="73"/>
    </row>
    <row r="93" spans="1:20" ht="15" x14ac:dyDescent="0.25">
      <c r="A93" s="216"/>
      <c r="B93" s="47"/>
      <c r="C93" s="189" t="s">
        <v>223</v>
      </c>
      <c r="D93" s="53">
        <v>30000</v>
      </c>
      <c r="E93" s="54">
        <v>0</v>
      </c>
      <c r="F93" s="54">
        <v>30000</v>
      </c>
      <c r="G93" s="55">
        <v>0</v>
      </c>
      <c r="H93" s="53">
        <v>30000</v>
      </c>
      <c r="I93" s="54">
        <v>0</v>
      </c>
      <c r="J93" s="54">
        <v>30000</v>
      </c>
      <c r="K93" s="55">
        <v>0</v>
      </c>
      <c r="L93" s="53">
        <v>15000</v>
      </c>
      <c r="M93" s="54">
        <v>0</v>
      </c>
      <c r="N93" s="54">
        <v>15000</v>
      </c>
      <c r="O93" s="55">
        <v>0</v>
      </c>
      <c r="P93" s="53">
        <f t="shared" si="29"/>
        <v>45000</v>
      </c>
      <c r="Q93" s="54">
        <f t="shared" si="30"/>
        <v>0</v>
      </c>
      <c r="R93" s="54">
        <f t="shared" si="31"/>
        <v>45000</v>
      </c>
      <c r="S93" s="70">
        <f t="shared" si="32"/>
        <v>0</v>
      </c>
    </row>
    <row r="94" spans="1:20" ht="15" x14ac:dyDescent="0.25">
      <c r="A94" s="216"/>
      <c r="B94" s="47"/>
      <c r="C94" s="189" t="s">
        <v>224</v>
      </c>
      <c r="D94" s="53">
        <v>35000</v>
      </c>
      <c r="E94" s="54">
        <v>35000</v>
      </c>
      <c r="F94" s="54">
        <v>0</v>
      </c>
      <c r="G94" s="55">
        <v>0</v>
      </c>
      <c r="H94" s="53">
        <v>35000</v>
      </c>
      <c r="I94" s="54">
        <v>35000</v>
      </c>
      <c r="J94" s="54">
        <v>0</v>
      </c>
      <c r="K94" s="55">
        <v>0</v>
      </c>
      <c r="L94" s="53"/>
      <c r="M94" s="54"/>
      <c r="N94" s="54"/>
      <c r="O94" s="55"/>
      <c r="P94" s="53">
        <f t="shared" si="29"/>
        <v>35000</v>
      </c>
      <c r="Q94" s="54">
        <f t="shared" si="30"/>
        <v>35000</v>
      </c>
      <c r="R94" s="54">
        <f t="shared" si="31"/>
        <v>0</v>
      </c>
      <c r="S94" s="70">
        <f t="shared" si="32"/>
        <v>0</v>
      </c>
    </row>
    <row r="95" spans="1:20" ht="15" x14ac:dyDescent="0.25">
      <c r="A95" s="216"/>
      <c r="B95" s="47"/>
      <c r="C95" s="189" t="s">
        <v>225</v>
      </c>
      <c r="D95" s="53">
        <v>100000</v>
      </c>
      <c r="E95" s="54">
        <v>0</v>
      </c>
      <c r="F95" s="54">
        <v>100000</v>
      </c>
      <c r="G95" s="55">
        <v>0</v>
      </c>
      <c r="H95" s="53">
        <v>100000</v>
      </c>
      <c r="I95" s="54">
        <v>0</v>
      </c>
      <c r="J95" s="54">
        <v>100000</v>
      </c>
      <c r="K95" s="55">
        <v>0</v>
      </c>
      <c r="L95" s="53">
        <v>10000</v>
      </c>
      <c r="M95" s="54"/>
      <c r="N95" s="54">
        <v>10000</v>
      </c>
      <c r="O95" s="55"/>
      <c r="P95" s="53">
        <f t="shared" si="29"/>
        <v>110000</v>
      </c>
      <c r="Q95" s="54">
        <f t="shared" si="30"/>
        <v>0</v>
      </c>
      <c r="R95" s="54">
        <f t="shared" si="31"/>
        <v>110000</v>
      </c>
      <c r="S95" s="70">
        <f t="shared" si="32"/>
        <v>0</v>
      </c>
    </row>
    <row r="96" spans="1:20" ht="15" x14ac:dyDescent="0.25">
      <c r="A96" s="216"/>
      <c r="B96" s="47"/>
      <c r="C96" s="189" t="s">
        <v>226</v>
      </c>
      <c r="D96" s="53">
        <v>14000</v>
      </c>
      <c r="E96" s="54">
        <v>0</v>
      </c>
      <c r="F96" s="54">
        <v>14000</v>
      </c>
      <c r="G96" s="55">
        <v>0</v>
      </c>
      <c r="H96" s="53">
        <v>14000</v>
      </c>
      <c r="I96" s="54">
        <v>0</v>
      </c>
      <c r="J96" s="54">
        <v>14000</v>
      </c>
      <c r="K96" s="55">
        <v>0</v>
      </c>
      <c r="L96" s="53"/>
      <c r="M96" s="54"/>
      <c r="N96" s="54"/>
      <c r="O96" s="55"/>
      <c r="P96" s="53">
        <f t="shared" si="29"/>
        <v>14000</v>
      </c>
      <c r="Q96" s="54">
        <f t="shared" si="30"/>
        <v>0</v>
      </c>
      <c r="R96" s="54">
        <f t="shared" si="31"/>
        <v>14000</v>
      </c>
      <c r="S96" s="70">
        <f t="shared" si="32"/>
        <v>0</v>
      </c>
    </row>
    <row r="97" spans="1:20" ht="15" x14ac:dyDescent="0.25">
      <c r="A97" s="216"/>
      <c r="B97" s="47"/>
      <c r="C97" s="189" t="s">
        <v>227</v>
      </c>
      <c r="D97" s="53"/>
      <c r="E97" s="54"/>
      <c r="F97" s="54"/>
      <c r="G97" s="55"/>
      <c r="H97" s="53"/>
      <c r="I97" s="54"/>
      <c r="J97" s="54"/>
      <c r="K97" s="55"/>
      <c r="L97" s="53"/>
      <c r="M97" s="54"/>
      <c r="N97" s="54"/>
      <c r="O97" s="55"/>
      <c r="P97" s="53"/>
      <c r="Q97" s="54"/>
      <c r="R97" s="54"/>
      <c r="S97" s="70"/>
    </row>
    <row r="98" spans="1:20" ht="15" x14ac:dyDescent="0.25">
      <c r="A98" s="216"/>
      <c r="B98" s="47"/>
      <c r="C98" s="189" t="s">
        <v>228</v>
      </c>
      <c r="D98" s="53">
        <v>600</v>
      </c>
      <c r="E98" s="54">
        <v>0</v>
      </c>
      <c r="F98" s="54">
        <v>600</v>
      </c>
      <c r="G98" s="55">
        <v>0</v>
      </c>
      <c r="H98" s="53">
        <v>600</v>
      </c>
      <c r="I98" s="54">
        <v>0</v>
      </c>
      <c r="J98" s="54">
        <v>600</v>
      </c>
      <c r="K98" s="55">
        <v>0</v>
      </c>
      <c r="L98" s="53">
        <v>3400</v>
      </c>
      <c r="M98" s="54">
        <v>0</v>
      </c>
      <c r="N98" s="54">
        <v>3400</v>
      </c>
      <c r="O98" s="55">
        <v>0</v>
      </c>
      <c r="P98" s="53">
        <f t="shared" si="29"/>
        <v>4000</v>
      </c>
      <c r="Q98" s="54">
        <f t="shared" si="30"/>
        <v>0</v>
      </c>
      <c r="R98" s="54">
        <f t="shared" si="31"/>
        <v>4000</v>
      </c>
      <c r="S98" s="70">
        <f t="shared" si="32"/>
        <v>0</v>
      </c>
    </row>
    <row r="99" spans="1:20" ht="15" x14ac:dyDescent="0.25">
      <c r="A99" s="216"/>
      <c r="B99" s="47"/>
      <c r="C99" s="189" t="s">
        <v>229</v>
      </c>
      <c r="D99" s="53">
        <v>10000</v>
      </c>
      <c r="E99" s="54">
        <v>0</v>
      </c>
      <c r="F99" s="54">
        <v>10000</v>
      </c>
      <c r="G99" s="55">
        <v>0</v>
      </c>
      <c r="H99" s="53">
        <v>10000</v>
      </c>
      <c r="I99" s="54">
        <v>0</v>
      </c>
      <c r="J99" s="54">
        <v>10000</v>
      </c>
      <c r="K99" s="55">
        <v>0</v>
      </c>
      <c r="L99" s="53">
        <v>500</v>
      </c>
      <c r="M99" s="54">
        <v>0</v>
      </c>
      <c r="N99" s="54">
        <v>500</v>
      </c>
      <c r="O99" s="55"/>
      <c r="P99" s="53">
        <f t="shared" si="29"/>
        <v>10500</v>
      </c>
      <c r="Q99" s="54">
        <f t="shared" si="30"/>
        <v>0</v>
      </c>
      <c r="R99" s="54">
        <f t="shared" si="31"/>
        <v>10500</v>
      </c>
      <c r="S99" s="70">
        <f t="shared" si="32"/>
        <v>0</v>
      </c>
    </row>
    <row r="100" spans="1:20" ht="15" x14ac:dyDescent="0.25">
      <c r="A100" s="216"/>
      <c r="B100" s="47"/>
      <c r="C100" s="189" t="s">
        <v>230</v>
      </c>
      <c r="D100" s="53">
        <v>13000</v>
      </c>
      <c r="E100" s="54">
        <v>13000</v>
      </c>
      <c r="F100" s="54">
        <v>0</v>
      </c>
      <c r="G100" s="55">
        <v>0</v>
      </c>
      <c r="H100" s="53">
        <v>15000</v>
      </c>
      <c r="I100" s="54">
        <v>15000</v>
      </c>
      <c r="J100" s="54">
        <v>0</v>
      </c>
      <c r="K100" s="55">
        <v>0</v>
      </c>
      <c r="L100" s="53">
        <v>616</v>
      </c>
      <c r="M100" s="54">
        <v>616</v>
      </c>
      <c r="N100" s="54">
        <v>0</v>
      </c>
      <c r="O100" s="55">
        <v>0</v>
      </c>
      <c r="P100" s="53">
        <f t="shared" si="29"/>
        <v>15616</v>
      </c>
      <c r="Q100" s="54">
        <f t="shared" si="30"/>
        <v>15616</v>
      </c>
      <c r="R100" s="54">
        <f t="shared" si="31"/>
        <v>0</v>
      </c>
      <c r="S100" s="70">
        <f t="shared" si="32"/>
        <v>0</v>
      </c>
      <c r="T100" s="73"/>
    </row>
    <row r="101" spans="1:20" ht="15" x14ac:dyDescent="0.25">
      <c r="A101" s="43"/>
      <c r="B101" s="190"/>
      <c r="C101" s="187" t="s">
        <v>231</v>
      </c>
      <c r="D101" s="44">
        <v>25300</v>
      </c>
      <c r="E101" s="45">
        <v>25300</v>
      </c>
      <c r="F101" s="45">
        <v>0</v>
      </c>
      <c r="G101" s="46">
        <v>0</v>
      </c>
      <c r="H101" s="44">
        <v>25300</v>
      </c>
      <c r="I101" s="45">
        <v>25300</v>
      </c>
      <c r="J101" s="45">
        <v>0</v>
      </c>
      <c r="K101" s="46">
        <v>0</v>
      </c>
      <c r="L101" s="44">
        <v>5000</v>
      </c>
      <c r="M101" s="45">
        <v>5000</v>
      </c>
      <c r="N101" s="45">
        <v>0</v>
      </c>
      <c r="O101" s="46">
        <v>0</v>
      </c>
      <c r="P101" s="44">
        <f t="shared" si="29"/>
        <v>30300</v>
      </c>
      <c r="Q101" s="45">
        <f t="shared" si="30"/>
        <v>30300</v>
      </c>
      <c r="R101" s="45">
        <f t="shared" si="31"/>
        <v>0</v>
      </c>
      <c r="S101" s="59">
        <f t="shared" si="32"/>
        <v>0</v>
      </c>
    </row>
    <row r="102" spans="1:20" ht="15" x14ac:dyDescent="0.25">
      <c r="A102" s="216"/>
      <c r="B102" s="47"/>
      <c r="C102" s="189" t="s">
        <v>232</v>
      </c>
      <c r="D102" s="53">
        <v>9000</v>
      </c>
      <c r="E102" s="54">
        <v>9000</v>
      </c>
      <c r="F102" s="54">
        <v>0</v>
      </c>
      <c r="G102" s="55">
        <v>0</v>
      </c>
      <c r="H102" s="53">
        <v>9000</v>
      </c>
      <c r="I102" s="54">
        <v>9000</v>
      </c>
      <c r="J102" s="54">
        <v>0</v>
      </c>
      <c r="K102" s="55">
        <v>0</v>
      </c>
      <c r="L102" s="53"/>
      <c r="M102" s="54"/>
      <c r="N102" s="54"/>
      <c r="O102" s="55"/>
      <c r="P102" s="53">
        <f t="shared" si="29"/>
        <v>9000</v>
      </c>
      <c r="Q102" s="54">
        <f t="shared" si="30"/>
        <v>9000</v>
      </c>
      <c r="R102" s="54">
        <f t="shared" si="31"/>
        <v>0</v>
      </c>
      <c r="S102" s="70">
        <f t="shared" si="32"/>
        <v>0</v>
      </c>
    </row>
    <row r="103" spans="1:20" ht="31.5" customHeight="1" x14ac:dyDescent="0.25">
      <c r="A103" s="216"/>
      <c r="B103" s="47"/>
      <c r="C103" s="189" t="s">
        <v>233</v>
      </c>
      <c r="D103" s="53">
        <v>361</v>
      </c>
      <c r="E103" s="54">
        <v>361</v>
      </c>
      <c r="F103" s="54">
        <v>0</v>
      </c>
      <c r="G103" s="55">
        <v>0</v>
      </c>
      <c r="H103" s="53">
        <v>361</v>
      </c>
      <c r="I103" s="54">
        <v>361</v>
      </c>
      <c r="J103" s="54">
        <v>0</v>
      </c>
      <c r="K103" s="55">
        <v>0</v>
      </c>
      <c r="L103" s="53"/>
      <c r="M103" s="54"/>
      <c r="N103" s="54"/>
      <c r="O103" s="55"/>
      <c r="P103" s="53">
        <f t="shared" si="29"/>
        <v>361</v>
      </c>
      <c r="Q103" s="54">
        <f t="shared" si="30"/>
        <v>361</v>
      </c>
      <c r="R103" s="54">
        <f t="shared" si="31"/>
        <v>0</v>
      </c>
      <c r="S103" s="70">
        <f t="shared" si="32"/>
        <v>0</v>
      </c>
    </row>
    <row r="104" spans="1:20" ht="45" x14ac:dyDescent="0.25">
      <c r="A104" s="216"/>
      <c r="B104" s="47"/>
      <c r="C104" s="189" t="s">
        <v>234</v>
      </c>
      <c r="D104" s="53">
        <v>1103</v>
      </c>
      <c r="E104" s="54">
        <v>1103</v>
      </c>
      <c r="F104" s="54">
        <v>0</v>
      </c>
      <c r="G104" s="55">
        <v>0</v>
      </c>
      <c r="H104" s="53">
        <v>1103</v>
      </c>
      <c r="I104" s="54">
        <v>1103</v>
      </c>
      <c r="J104" s="54">
        <v>0</v>
      </c>
      <c r="K104" s="55">
        <v>0</v>
      </c>
      <c r="L104" s="53"/>
      <c r="M104" s="54"/>
      <c r="N104" s="54"/>
      <c r="O104" s="55"/>
      <c r="P104" s="53">
        <f t="shared" si="29"/>
        <v>1103</v>
      </c>
      <c r="Q104" s="54">
        <f t="shared" si="30"/>
        <v>1103</v>
      </c>
      <c r="R104" s="54">
        <f t="shared" si="31"/>
        <v>0</v>
      </c>
      <c r="S104" s="70">
        <f t="shared" si="32"/>
        <v>0</v>
      </c>
    </row>
    <row r="105" spans="1:20" ht="45" x14ac:dyDescent="0.25">
      <c r="A105" s="216"/>
      <c r="B105" s="47"/>
      <c r="C105" s="189" t="s">
        <v>235</v>
      </c>
      <c r="D105" s="53">
        <v>726</v>
      </c>
      <c r="E105" s="54">
        <v>726</v>
      </c>
      <c r="F105" s="54">
        <v>0</v>
      </c>
      <c r="G105" s="55">
        <v>0</v>
      </c>
      <c r="H105" s="53">
        <v>726</v>
      </c>
      <c r="I105" s="54">
        <v>726</v>
      </c>
      <c r="J105" s="54">
        <v>0</v>
      </c>
      <c r="K105" s="55">
        <v>0</v>
      </c>
      <c r="L105" s="53">
        <v>450</v>
      </c>
      <c r="M105" s="54">
        <v>450</v>
      </c>
      <c r="N105" s="54"/>
      <c r="O105" s="55"/>
      <c r="P105" s="53">
        <f t="shared" si="29"/>
        <v>1176</v>
      </c>
      <c r="Q105" s="54">
        <f t="shared" si="30"/>
        <v>1176</v>
      </c>
      <c r="R105" s="54">
        <f t="shared" si="31"/>
        <v>0</v>
      </c>
      <c r="S105" s="70">
        <f t="shared" si="32"/>
        <v>0</v>
      </c>
    </row>
    <row r="106" spans="1:20" ht="15" x14ac:dyDescent="0.25">
      <c r="A106" s="216"/>
      <c r="B106" s="47"/>
      <c r="C106" s="189" t="s">
        <v>236</v>
      </c>
      <c r="D106" s="53">
        <v>6</v>
      </c>
      <c r="E106" s="54">
        <v>6</v>
      </c>
      <c r="F106" s="54">
        <v>0</v>
      </c>
      <c r="G106" s="55">
        <v>0</v>
      </c>
      <c r="H106" s="53">
        <v>975</v>
      </c>
      <c r="I106" s="54">
        <v>975</v>
      </c>
      <c r="J106" s="54">
        <v>0</v>
      </c>
      <c r="K106" s="55">
        <v>0</v>
      </c>
      <c r="L106" s="53"/>
      <c r="M106" s="54"/>
      <c r="N106" s="54"/>
      <c r="O106" s="55"/>
      <c r="P106" s="53">
        <f t="shared" si="29"/>
        <v>975</v>
      </c>
      <c r="Q106" s="54">
        <f t="shared" si="30"/>
        <v>975</v>
      </c>
      <c r="R106" s="54">
        <f t="shared" si="31"/>
        <v>0</v>
      </c>
      <c r="S106" s="70">
        <f t="shared" si="32"/>
        <v>0</v>
      </c>
    </row>
    <row r="107" spans="1:20" ht="30" x14ac:dyDescent="0.25">
      <c r="A107" s="216"/>
      <c r="B107" s="47"/>
      <c r="C107" s="189" t="s">
        <v>237</v>
      </c>
      <c r="D107" s="53">
        <v>2494</v>
      </c>
      <c r="E107" s="54">
        <v>2494</v>
      </c>
      <c r="F107" s="54">
        <v>0</v>
      </c>
      <c r="G107" s="55">
        <v>0</v>
      </c>
      <c r="H107" s="53">
        <v>2494</v>
      </c>
      <c r="I107" s="54">
        <v>2494</v>
      </c>
      <c r="J107" s="54">
        <v>0</v>
      </c>
      <c r="K107" s="55">
        <v>0</v>
      </c>
      <c r="L107" s="53">
        <v>-957</v>
      </c>
      <c r="M107" s="54">
        <v>-957</v>
      </c>
      <c r="N107" s="54">
        <v>0</v>
      </c>
      <c r="O107" s="55">
        <v>0</v>
      </c>
      <c r="P107" s="53">
        <f t="shared" si="29"/>
        <v>1537</v>
      </c>
      <c r="Q107" s="54">
        <f t="shared" si="30"/>
        <v>1537</v>
      </c>
      <c r="R107" s="54">
        <f t="shared" si="31"/>
        <v>0</v>
      </c>
      <c r="S107" s="70">
        <f t="shared" si="32"/>
        <v>0</v>
      </c>
    </row>
    <row r="108" spans="1:20" ht="15" x14ac:dyDescent="0.25">
      <c r="A108" s="216"/>
      <c r="B108" s="47"/>
      <c r="C108" s="189" t="s">
        <v>238</v>
      </c>
      <c r="D108" s="53">
        <v>2921</v>
      </c>
      <c r="E108" s="54">
        <v>2921</v>
      </c>
      <c r="F108" s="54">
        <v>0</v>
      </c>
      <c r="G108" s="55">
        <v>0</v>
      </c>
      <c r="H108" s="53">
        <v>2921</v>
      </c>
      <c r="I108" s="54">
        <v>2921</v>
      </c>
      <c r="J108" s="54">
        <v>0</v>
      </c>
      <c r="K108" s="55">
        <v>0</v>
      </c>
      <c r="L108" s="53">
        <v>-424</v>
      </c>
      <c r="M108" s="54">
        <v>-424</v>
      </c>
      <c r="N108" s="54">
        <v>0</v>
      </c>
      <c r="O108" s="55">
        <v>0</v>
      </c>
      <c r="P108" s="53">
        <f t="shared" si="29"/>
        <v>2497</v>
      </c>
      <c r="Q108" s="54">
        <f t="shared" si="30"/>
        <v>2497</v>
      </c>
      <c r="R108" s="54">
        <f t="shared" si="31"/>
        <v>0</v>
      </c>
      <c r="S108" s="70">
        <f t="shared" si="32"/>
        <v>0</v>
      </c>
    </row>
    <row r="109" spans="1:20" ht="30" x14ac:dyDescent="0.25">
      <c r="A109" s="216"/>
      <c r="B109" s="47"/>
      <c r="C109" s="189" t="s">
        <v>262</v>
      </c>
      <c r="D109" s="53">
        <v>2538</v>
      </c>
      <c r="E109" s="54">
        <v>2538</v>
      </c>
      <c r="F109" s="54">
        <v>0</v>
      </c>
      <c r="G109" s="55">
        <v>0</v>
      </c>
      <c r="H109" s="53">
        <v>2538</v>
      </c>
      <c r="I109" s="54">
        <v>2538</v>
      </c>
      <c r="J109" s="54">
        <v>0</v>
      </c>
      <c r="K109" s="55">
        <v>0</v>
      </c>
      <c r="L109" s="53"/>
      <c r="M109" s="54"/>
      <c r="N109" s="54"/>
      <c r="O109" s="55"/>
      <c r="P109" s="53">
        <f t="shared" si="29"/>
        <v>2538</v>
      </c>
      <c r="Q109" s="54">
        <f t="shared" si="30"/>
        <v>2538</v>
      </c>
      <c r="R109" s="54">
        <f t="shared" si="31"/>
        <v>0</v>
      </c>
      <c r="S109" s="70">
        <f t="shared" si="32"/>
        <v>0</v>
      </c>
    </row>
    <row r="110" spans="1:20" ht="30" x14ac:dyDescent="0.25">
      <c r="A110" s="43"/>
      <c r="B110" s="190"/>
      <c r="C110" s="189" t="s">
        <v>263</v>
      </c>
      <c r="D110" s="44">
        <v>3845</v>
      </c>
      <c r="E110" s="45">
        <v>3845</v>
      </c>
      <c r="F110" s="45">
        <v>0</v>
      </c>
      <c r="G110" s="46">
        <v>0</v>
      </c>
      <c r="H110" s="44">
        <v>3845</v>
      </c>
      <c r="I110" s="45">
        <v>3845</v>
      </c>
      <c r="J110" s="45">
        <v>0</v>
      </c>
      <c r="K110" s="46">
        <v>0</v>
      </c>
      <c r="L110" s="44"/>
      <c r="M110" s="45"/>
      <c r="N110" s="45"/>
      <c r="O110" s="46"/>
      <c r="P110" s="44">
        <f t="shared" si="29"/>
        <v>3845</v>
      </c>
      <c r="Q110" s="45">
        <f t="shared" si="30"/>
        <v>3845</v>
      </c>
      <c r="R110" s="45">
        <f t="shared" si="31"/>
        <v>0</v>
      </c>
      <c r="S110" s="59">
        <f t="shared" si="32"/>
        <v>0</v>
      </c>
    </row>
    <row r="111" spans="1:20" ht="30" x14ac:dyDescent="0.25">
      <c r="A111" s="43"/>
      <c r="B111" s="190"/>
      <c r="C111" s="189" t="s">
        <v>264</v>
      </c>
      <c r="D111" s="44">
        <v>17899</v>
      </c>
      <c r="E111" s="45">
        <v>17899</v>
      </c>
      <c r="F111" s="45">
        <v>0</v>
      </c>
      <c r="G111" s="46">
        <v>0</v>
      </c>
      <c r="H111" s="44">
        <v>17899</v>
      </c>
      <c r="I111" s="45">
        <v>17899</v>
      </c>
      <c r="J111" s="45">
        <v>0</v>
      </c>
      <c r="K111" s="46">
        <v>0</v>
      </c>
      <c r="L111" s="44"/>
      <c r="M111" s="45"/>
      <c r="N111" s="45"/>
      <c r="O111" s="46"/>
      <c r="P111" s="44">
        <f t="shared" si="29"/>
        <v>17899</v>
      </c>
      <c r="Q111" s="45">
        <f t="shared" si="30"/>
        <v>17899</v>
      </c>
      <c r="R111" s="45">
        <f t="shared" si="31"/>
        <v>0</v>
      </c>
      <c r="S111" s="59">
        <f t="shared" si="32"/>
        <v>0</v>
      </c>
    </row>
    <row r="112" spans="1:20" ht="30" x14ac:dyDescent="0.25">
      <c r="A112" s="43"/>
      <c r="B112" s="190"/>
      <c r="C112" s="189" t="s">
        <v>265</v>
      </c>
      <c r="D112" s="44">
        <v>17441</v>
      </c>
      <c r="E112" s="45">
        <v>17441</v>
      </c>
      <c r="F112" s="45">
        <v>0</v>
      </c>
      <c r="G112" s="46">
        <v>0</v>
      </c>
      <c r="H112" s="44">
        <v>17441</v>
      </c>
      <c r="I112" s="45">
        <v>17441</v>
      </c>
      <c r="J112" s="45">
        <v>0</v>
      </c>
      <c r="K112" s="46">
        <v>0</v>
      </c>
      <c r="L112" s="44"/>
      <c r="M112" s="45"/>
      <c r="N112" s="45"/>
      <c r="O112" s="46"/>
      <c r="P112" s="44">
        <f t="shared" si="29"/>
        <v>17441</v>
      </c>
      <c r="Q112" s="45">
        <f t="shared" si="30"/>
        <v>17441</v>
      </c>
      <c r="R112" s="45">
        <f t="shared" si="31"/>
        <v>0</v>
      </c>
      <c r="S112" s="59">
        <f t="shared" si="32"/>
        <v>0</v>
      </c>
    </row>
    <row r="113" spans="1:19" ht="30" x14ac:dyDescent="0.25">
      <c r="A113" s="43"/>
      <c r="B113" s="190"/>
      <c r="C113" s="189" t="s">
        <v>266</v>
      </c>
      <c r="D113" s="44">
        <v>19067</v>
      </c>
      <c r="E113" s="45">
        <v>19067</v>
      </c>
      <c r="F113" s="45">
        <v>0</v>
      </c>
      <c r="G113" s="46">
        <v>0</v>
      </c>
      <c r="H113" s="44">
        <v>19067</v>
      </c>
      <c r="I113" s="45">
        <v>19067</v>
      </c>
      <c r="J113" s="45">
        <v>0</v>
      </c>
      <c r="K113" s="46">
        <v>0</v>
      </c>
      <c r="L113" s="44"/>
      <c r="M113" s="45"/>
      <c r="N113" s="45"/>
      <c r="O113" s="46"/>
      <c r="P113" s="44">
        <f t="shared" si="29"/>
        <v>19067</v>
      </c>
      <c r="Q113" s="45">
        <f t="shared" si="30"/>
        <v>19067</v>
      </c>
      <c r="R113" s="45">
        <f t="shared" si="31"/>
        <v>0</v>
      </c>
      <c r="S113" s="59">
        <f t="shared" si="32"/>
        <v>0</v>
      </c>
    </row>
    <row r="114" spans="1:19" ht="15" x14ac:dyDescent="0.25">
      <c r="A114" s="43"/>
      <c r="B114" s="190"/>
      <c r="C114" s="189" t="s">
        <v>267</v>
      </c>
      <c r="D114" s="44">
        <v>38627</v>
      </c>
      <c r="E114" s="45">
        <v>38627</v>
      </c>
      <c r="F114" s="45">
        <v>0</v>
      </c>
      <c r="G114" s="46">
        <v>0</v>
      </c>
      <c r="H114" s="44">
        <v>38627</v>
      </c>
      <c r="I114" s="45">
        <v>38627</v>
      </c>
      <c r="J114" s="45">
        <v>0</v>
      </c>
      <c r="K114" s="46">
        <v>0</v>
      </c>
      <c r="L114" s="44"/>
      <c r="M114" s="45"/>
      <c r="N114" s="45"/>
      <c r="O114" s="46"/>
      <c r="P114" s="44">
        <f t="shared" si="29"/>
        <v>38627</v>
      </c>
      <c r="Q114" s="45">
        <f t="shared" si="30"/>
        <v>38627</v>
      </c>
      <c r="R114" s="45">
        <f t="shared" si="31"/>
        <v>0</v>
      </c>
      <c r="S114" s="59">
        <f t="shared" si="32"/>
        <v>0</v>
      </c>
    </row>
    <row r="115" spans="1:19" ht="15" x14ac:dyDescent="0.25">
      <c r="A115" s="216"/>
      <c r="B115" s="47"/>
      <c r="C115" s="189" t="s">
        <v>268</v>
      </c>
      <c r="D115" s="53">
        <v>30000</v>
      </c>
      <c r="E115" s="54">
        <v>0</v>
      </c>
      <c r="F115" s="54">
        <v>30000</v>
      </c>
      <c r="G115" s="55">
        <v>0</v>
      </c>
      <c r="H115" s="53">
        <v>34130</v>
      </c>
      <c r="I115" s="54">
        <v>4130</v>
      </c>
      <c r="J115" s="54">
        <v>30000</v>
      </c>
      <c r="K115" s="55">
        <v>0</v>
      </c>
      <c r="L115" s="53">
        <v>8370</v>
      </c>
      <c r="M115" s="54">
        <v>-4130</v>
      </c>
      <c r="N115" s="54">
        <v>12500</v>
      </c>
      <c r="O115" s="55">
        <v>0</v>
      </c>
      <c r="P115" s="53">
        <f t="shared" si="29"/>
        <v>42500</v>
      </c>
      <c r="Q115" s="54">
        <f t="shared" si="30"/>
        <v>0</v>
      </c>
      <c r="R115" s="54">
        <f t="shared" si="31"/>
        <v>42500</v>
      </c>
      <c r="S115" s="70">
        <f t="shared" si="32"/>
        <v>0</v>
      </c>
    </row>
    <row r="116" spans="1:19" ht="45.75" customHeight="1" x14ac:dyDescent="0.25">
      <c r="A116" s="216"/>
      <c r="B116" s="47"/>
      <c r="C116" s="189" t="s">
        <v>309</v>
      </c>
      <c r="D116" s="53">
        <v>37000</v>
      </c>
      <c r="E116" s="54">
        <v>37000</v>
      </c>
      <c r="F116" s="54">
        <v>0</v>
      </c>
      <c r="G116" s="55">
        <v>0</v>
      </c>
      <c r="H116" s="53">
        <v>37000</v>
      </c>
      <c r="I116" s="54">
        <v>37000</v>
      </c>
      <c r="J116" s="54">
        <v>0</v>
      </c>
      <c r="K116" s="55">
        <v>0</v>
      </c>
      <c r="L116" s="53"/>
      <c r="M116" s="54"/>
      <c r="N116" s="54"/>
      <c r="O116" s="55"/>
      <c r="P116" s="53">
        <f t="shared" si="29"/>
        <v>37000</v>
      </c>
      <c r="Q116" s="54">
        <f t="shared" si="30"/>
        <v>37000</v>
      </c>
      <c r="R116" s="54">
        <f t="shared" si="31"/>
        <v>0</v>
      </c>
      <c r="S116" s="70">
        <f t="shared" si="32"/>
        <v>0</v>
      </c>
    </row>
    <row r="117" spans="1:19" ht="15" x14ac:dyDescent="0.25">
      <c r="A117" s="216"/>
      <c r="B117" s="47"/>
      <c r="C117" s="189" t="s">
        <v>269</v>
      </c>
      <c r="D117" s="53">
        <v>2000</v>
      </c>
      <c r="E117" s="54">
        <v>0</v>
      </c>
      <c r="F117" s="54">
        <v>2000</v>
      </c>
      <c r="G117" s="55">
        <v>0</v>
      </c>
      <c r="H117" s="53">
        <v>2000</v>
      </c>
      <c r="I117" s="54">
        <v>0</v>
      </c>
      <c r="J117" s="54">
        <v>2000</v>
      </c>
      <c r="K117" s="55">
        <v>0</v>
      </c>
      <c r="L117" s="53"/>
      <c r="M117" s="54"/>
      <c r="N117" s="54"/>
      <c r="O117" s="55"/>
      <c r="P117" s="53">
        <f t="shared" si="29"/>
        <v>2000</v>
      </c>
      <c r="Q117" s="54">
        <f t="shared" si="30"/>
        <v>0</v>
      </c>
      <c r="R117" s="54">
        <f t="shared" si="31"/>
        <v>2000</v>
      </c>
      <c r="S117" s="70">
        <f t="shared" si="32"/>
        <v>0</v>
      </c>
    </row>
    <row r="118" spans="1:19" ht="15" x14ac:dyDescent="0.25">
      <c r="A118" s="43"/>
      <c r="B118" s="190"/>
      <c r="C118" s="187" t="s">
        <v>270</v>
      </c>
      <c r="D118" s="44">
        <v>480</v>
      </c>
      <c r="E118" s="45">
        <v>480</v>
      </c>
      <c r="F118" s="45">
        <v>0</v>
      </c>
      <c r="G118" s="46">
        <v>0</v>
      </c>
      <c r="H118" s="44">
        <v>480</v>
      </c>
      <c r="I118" s="45">
        <v>480</v>
      </c>
      <c r="J118" s="45">
        <v>0</v>
      </c>
      <c r="K118" s="46">
        <v>0</v>
      </c>
      <c r="L118" s="44"/>
      <c r="M118" s="45"/>
      <c r="N118" s="45"/>
      <c r="O118" s="46"/>
      <c r="P118" s="44">
        <f t="shared" si="29"/>
        <v>480</v>
      </c>
      <c r="Q118" s="45">
        <f t="shared" si="30"/>
        <v>480</v>
      </c>
      <c r="R118" s="45">
        <f t="shared" si="31"/>
        <v>0</v>
      </c>
      <c r="S118" s="59">
        <f t="shared" si="32"/>
        <v>0</v>
      </c>
    </row>
    <row r="119" spans="1:19" ht="15" x14ac:dyDescent="0.25">
      <c r="A119" s="43"/>
      <c r="B119" s="190"/>
      <c r="C119" s="189" t="s">
        <v>271</v>
      </c>
      <c r="D119" s="44">
        <v>454355</v>
      </c>
      <c r="E119" s="45">
        <v>454355</v>
      </c>
      <c r="F119" s="45">
        <v>0</v>
      </c>
      <c r="G119" s="46">
        <v>0</v>
      </c>
      <c r="H119" s="44">
        <v>519315</v>
      </c>
      <c r="I119" s="45">
        <v>519315</v>
      </c>
      <c r="J119" s="45">
        <v>0</v>
      </c>
      <c r="K119" s="46">
        <v>0</v>
      </c>
      <c r="L119" s="44"/>
      <c r="M119" s="45"/>
      <c r="N119" s="45"/>
      <c r="O119" s="46"/>
      <c r="P119" s="44">
        <f t="shared" si="29"/>
        <v>519315</v>
      </c>
      <c r="Q119" s="45">
        <f t="shared" si="30"/>
        <v>519315</v>
      </c>
      <c r="R119" s="45">
        <f t="shared" si="31"/>
        <v>0</v>
      </c>
      <c r="S119" s="59">
        <f t="shared" si="32"/>
        <v>0</v>
      </c>
    </row>
    <row r="120" spans="1:19" ht="15" x14ac:dyDescent="0.25">
      <c r="A120" s="43"/>
      <c r="B120" s="190"/>
      <c r="C120" s="189" t="s">
        <v>272</v>
      </c>
      <c r="D120" s="44">
        <v>1000</v>
      </c>
      <c r="E120" s="45">
        <v>1000</v>
      </c>
      <c r="F120" s="45">
        <v>0</v>
      </c>
      <c r="G120" s="46">
        <v>0</v>
      </c>
      <c r="H120" s="44">
        <v>1000</v>
      </c>
      <c r="I120" s="45">
        <v>1000</v>
      </c>
      <c r="J120" s="45">
        <v>0</v>
      </c>
      <c r="K120" s="46">
        <v>0</v>
      </c>
      <c r="L120" s="44"/>
      <c r="M120" s="45"/>
      <c r="N120" s="45"/>
      <c r="O120" s="46"/>
      <c r="P120" s="44">
        <f t="shared" si="29"/>
        <v>1000</v>
      </c>
      <c r="Q120" s="45">
        <f t="shared" si="30"/>
        <v>1000</v>
      </c>
      <c r="R120" s="45">
        <f t="shared" si="31"/>
        <v>0</v>
      </c>
      <c r="S120" s="59">
        <f t="shared" si="32"/>
        <v>0</v>
      </c>
    </row>
    <row r="121" spans="1:19" ht="30" x14ac:dyDescent="0.25">
      <c r="A121" s="43"/>
      <c r="B121" s="190"/>
      <c r="C121" s="189" t="s">
        <v>273</v>
      </c>
      <c r="D121" s="44">
        <v>276000</v>
      </c>
      <c r="E121" s="45">
        <v>276000</v>
      </c>
      <c r="F121" s="45">
        <v>0</v>
      </c>
      <c r="G121" s="46">
        <v>0</v>
      </c>
      <c r="H121" s="44">
        <v>276000</v>
      </c>
      <c r="I121" s="45">
        <v>276000</v>
      </c>
      <c r="J121" s="45">
        <v>0</v>
      </c>
      <c r="K121" s="46">
        <v>0</v>
      </c>
      <c r="L121" s="44"/>
      <c r="M121" s="45"/>
      <c r="N121" s="45"/>
      <c r="O121" s="46"/>
      <c r="P121" s="44">
        <f t="shared" si="29"/>
        <v>276000</v>
      </c>
      <c r="Q121" s="45">
        <f t="shared" si="30"/>
        <v>276000</v>
      </c>
      <c r="R121" s="45">
        <f t="shared" si="31"/>
        <v>0</v>
      </c>
      <c r="S121" s="59">
        <f t="shared" si="32"/>
        <v>0</v>
      </c>
    </row>
    <row r="122" spans="1:19" ht="30" x14ac:dyDescent="0.25">
      <c r="A122" s="43"/>
      <c r="B122" s="190"/>
      <c r="C122" s="189" t="s">
        <v>310</v>
      </c>
      <c r="D122" s="44">
        <v>3500</v>
      </c>
      <c r="E122" s="45">
        <v>3500</v>
      </c>
      <c r="F122" s="45">
        <v>0</v>
      </c>
      <c r="G122" s="46">
        <v>0</v>
      </c>
      <c r="H122" s="44">
        <v>3500</v>
      </c>
      <c r="I122" s="45">
        <v>3500</v>
      </c>
      <c r="J122" s="45">
        <v>0</v>
      </c>
      <c r="K122" s="46">
        <v>0</v>
      </c>
      <c r="L122" s="44"/>
      <c r="M122" s="45"/>
      <c r="N122" s="45"/>
      <c r="O122" s="46"/>
      <c r="P122" s="44">
        <f t="shared" si="29"/>
        <v>3500</v>
      </c>
      <c r="Q122" s="45">
        <f t="shared" si="30"/>
        <v>3500</v>
      </c>
      <c r="R122" s="45">
        <f t="shared" si="31"/>
        <v>0</v>
      </c>
      <c r="S122" s="59">
        <f t="shared" si="32"/>
        <v>0</v>
      </c>
    </row>
    <row r="123" spans="1:19" ht="15" x14ac:dyDescent="0.25">
      <c r="A123" s="43"/>
      <c r="B123" s="190"/>
      <c r="C123" s="189" t="s">
        <v>284</v>
      </c>
      <c r="D123" s="44">
        <v>285</v>
      </c>
      <c r="E123" s="45">
        <v>285</v>
      </c>
      <c r="F123" s="45">
        <v>0</v>
      </c>
      <c r="G123" s="46">
        <v>0</v>
      </c>
      <c r="H123" s="44">
        <v>285</v>
      </c>
      <c r="I123" s="45">
        <v>285</v>
      </c>
      <c r="J123" s="45">
        <v>0</v>
      </c>
      <c r="K123" s="46">
        <v>0</v>
      </c>
      <c r="L123" s="44"/>
      <c r="M123" s="45"/>
      <c r="N123" s="45"/>
      <c r="O123" s="46"/>
      <c r="P123" s="44">
        <f t="shared" si="29"/>
        <v>285</v>
      </c>
      <c r="Q123" s="45">
        <f t="shared" si="30"/>
        <v>285</v>
      </c>
      <c r="R123" s="45">
        <f t="shared" si="31"/>
        <v>0</v>
      </c>
      <c r="S123" s="59">
        <f t="shared" si="32"/>
        <v>0</v>
      </c>
    </row>
    <row r="124" spans="1:19" ht="15" x14ac:dyDescent="0.25">
      <c r="A124" s="43"/>
      <c r="B124" s="190"/>
      <c r="C124" s="189" t="s">
        <v>285</v>
      </c>
      <c r="D124" s="44">
        <v>10000</v>
      </c>
      <c r="E124" s="45">
        <v>10000</v>
      </c>
      <c r="F124" s="45">
        <v>0</v>
      </c>
      <c r="G124" s="46">
        <v>0</v>
      </c>
      <c r="H124" s="44">
        <v>10000</v>
      </c>
      <c r="I124" s="45">
        <v>10000</v>
      </c>
      <c r="J124" s="45">
        <v>0</v>
      </c>
      <c r="K124" s="46">
        <v>0</v>
      </c>
      <c r="L124" s="44"/>
      <c r="M124" s="45"/>
      <c r="N124" s="45"/>
      <c r="O124" s="46"/>
      <c r="P124" s="44">
        <f t="shared" si="29"/>
        <v>10000</v>
      </c>
      <c r="Q124" s="45">
        <f t="shared" si="30"/>
        <v>10000</v>
      </c>
      <c r="R124" s="45">
        <f t="shared" si="31"/>
        <v>0</v>
      </c>
      <c r="S124" s="59">
        <f t="shared" si="32"/>
        <v>0</v>
      </c>
    </row>
    <row r="125" spans="1:19" ht="15" x14ac:dyDescent="0.25">
      <c r="A125" s="43"/>
      <c r="B125" s="190"/>
      <c r="C125" s="189" t="s">
        <v>286</v>
      </c>
      <c r="D125" s="44">
        <v>2245</v>
      </c>
      <c r="E125" s="45">
        <v>2245</v>
      </c>
      <c r="F125" s="45">
        <v>0</v>
      </c>
      <c r="G125" s="46">
        <v>0</v>
      </c>
      <c r="H125" s="44">
        <v>2245</v>
      </c>
      <c r="I125" s="45">
        <v>2245</v>
      </c>
      <c r="J125" s="45">
        <v>0</v>
      </c>
      <c r="K125" s="46">
        <v>0</v>
      </c>
      <c r="L125" s="44">
        <v>2107</v>
      </c>
      <c r="M125" s="45">
        <v>2107</v>
      </c>
      <c r="N125" s="45"/>
      <c r="O125" s="46"/>
      <c r="P125" s="44">
        <f t="shared" si="29"/>
        <v>4352</v>
      </c>
      <c r="Q125" s="45">
        <f t="shared" si="30"/>
        <v>4352</v>
      </c>
      <c r="R125" s="45">
        <f t="shared" si="31"/>
        <v>0</v>
      </c>
      <c r="S125" s="59">
        <f t="shared" si="32"/>
        <v>0</v>
      </c>
    </row>
    <row r="126" spans="1:19" ht="15" x14ac:dyDescent="0.25">
      <c r="A126" s="43"/>
      <c r="B126" s="190"/>
      <c r="C126" s="189" t="s">
        <v>287</v>
      </c>
      <c r="D126" s="44">
        <v>22000</v>
      </c>
      <c r="E126" s="45">
        <v>0</v>
      </c>
      <c r="F126" s="45">
        <v>22000</v>
      </c>
      <c r="G126" s="46">
        <v>0</v>
      </c>
      <c r="H126" s="44">
        <v>22000</v>
      </c>
      <c r="I126" s="45">
        <v>0</v>
      </c>
      <c r="J126" s="45">
        <v>22000</v>
      </c>
      <c r="K126" s="46">
        <v>0</v>
      </c>
      <c r="L126" s="44">
        <v>-17730</v>
      </c>
      <c r="M126" s="45">
        <v>0</v>
      </c>
      <c r="N126" s="45">
        <v>-17730</v>
      </c>
      <c r="O126" s="46">
        <v>0</v>
      </c>
      <c r="P126" s="44">
        <f t="shared" si="29"/>
        <v>4270</v>
      </c>
      <c r="Q126" s="45">
        <f t="shared" si="30"/>
        <v>0</v>
      </c>
      <c r="R126" s="45">
        <f t="shared" si="31"/>
        <v>4270</v>
      </c>
      <c r="S126" s="59">
        <f t="shared" si="32"/>
        <v>0</v>
      </c>
    </row>
    <row r="127" spans="1:19" ht="15" x14ac:dyDescent="0.25">
      <c r="A127" s="43"/>
      <c r="B127" s="190"/>
      <c r="C127" s="189" t="s">
        <v>288</v>
      </c>
      <c r="D127" s="44">
        <v>7198</v>
      </c>
      <c r="E127" s="45">
        <v>7198</v>
      </c>
      <c r="F127" s="45">
        <v>0</v>
      </c>
      <c r="G127" s="46">
        <v>0</v>
      </c>
      <c r="H127" s="44">
        <v>7198</v>
      </c>
      <c r="I127" s="45">
        <v>7198</v>
      </c>
      <c r="J127" s="45">
        <v>0</v>
      </c>
      <c r="K127" s="46">
        <v>0</v>
      </c>
      <c r="L127" s="44"/>
      <c r="M127" s="45"/>
      <c r="N127" s="45"/>
      <c r="O127" s="46"/>
      <c r="P127" s="44">
        <f t="shared" si="29"/>
        <v>7198</v>
      </c>
      <c r="Q127" s="45">
        <f t="shared" si="30"/>
        <v>7198</v>
      </c>
      <c r="R127" s="45">
        <f t="shared" si="31"/>
        <v>0</v>
      </c>
      <c r="S127" s="59">
        <f t="shared" si="32"/>
        <v>0</v>
      </c>
    </row>
    <row r="128" spans="1:19" ht="15" x14ac:dyDescent="0.25">
      <c r="A128" s="43"/>
      <c r="B128" s="190"/>
      <c r="C128" s="189" t="s">
        <v>289</v>
      </c>
      <c r="D128" s="229">
        <v>3100</v>
      </c>
      <c r="E128" s="45">
        <v>3100</v>
      </c>
      <c r="F128" s="45">
        <v>0</v>
      </c>
      <c r="G128" s="46">
        <v>0</v>
      </c>
      <c r="H128" s="229">
        <v>4650</v>
      </c>
      <c r="I128" s="45">
        <v>4650</v>
      </c>
      <c r="J128" s="45">
        <v>0</v>
      </c>
      <c r="K128" s="46">
        <v>0</v>
      </c>
      <c r="L128" s="229">
        <v>550</v>
      </c>
      <c r="M128" s="45">
        <v>550</v>
      </c>
      <c r="N128" s="45"/>
      <c r="O128" s="46"/>
      <c r="P128" s="229">
        <f t="shared" si="29"/>
        <v>5200</v>
      </c>
      <c r="Q128" s="45">
        <f t="shared" si="30"/>
        <v>5200</v>
      </c>
      <c r="R128" s="45">
        <f t="shared" si="31"/>
        <v>0</v>
      </c>
      <c r="S128" s="59">
        <f t="shared" si="32"/>
        <v>0</v>
      </c>
    </row>
    <row r="129" spans="1:19" ht="15" x14ac:dyDescent="0.25">
      <c r="A129" s="43"/>
      <c r="B129" s="190"/>
      <c r="C129" s="189" t="s">
        <v>290</v>
      </c>
      <c r="D129" s="44">
        <v>1000</v>
      </c>
      <c r="E129" s="45">
        <v>1000</v>
      </c>
      <c r="F129" s="45">
        <v>0</v>
      </c>
      <c r="G129" s="46">
        <v>0</v>
      </c>
      <c r="H129" s="44">
        <v>1000</v>
      </c>
      <c r="I129" s="45">
        <v>1000</v>
      </c>
      <c r="J129" s="45">
        <v>0</v>
      </c>
      <c r="K129" s="46">
        <v>0</v>
      </c>
      <c r="L129" s="44"/>
      <c r="M129" s="45"/>
      <c r="N129" s="45"/>
      <c r="O129" s="46"/>
      <c r="P129" s="44">
        <f t="shared" si="29"/>
        <v>1000</v>
      </c>
      <c r="Q129" s="45">
        <f t="shared" si="30"/>
        <v>1000</v>
      </c>
      <c r="R129" s="45">
        <f t="shared" si="31"/>
        <v>0</v>
      </c>
      <c r="S129" s="59">
        <f t="shared" si="32"/>
        <v>0</v>
      </c>
    </row>
    <row r="130" spans="1:19" ht="15" x14ac:dyDescent="0.25">
      <c r="A130" s="43"/>
      <c r="B130" s="190"/>
      <c r="C130" s="189" t="s">
        <v>291</v>
      </c>
      <c r="D130" s="44">
        <v>28409</v>
      </c>
      <c r="E130" s="45">
        <v>0</v>
      </c>
      <c r="F130" s="45">
        <v>28409</v>
      </c>
      <c r="G130" s="46">
        <v>0</v>
      </c>
      <c r="H130" s="44">
        <v>28409</v>
      </c>
      <c r="I130" s="45">
        <v>0</v>
      </c>
      <c r="J130" s="45">
        <v>28409</v>
      </c>
      <c r="K130" s="46">
        <v>0</v>
      </c>
      <c r="L130" s="44"/>
      <c r="M130" s="45"/>
      <c r="N130" s="45"/>
      <c r="O130" s="46"/>
      <c r="P130" s="44">
        <f t="shared" si="29"/>
        <v>28409</v>
      </c>
      <c r="Q130" s="45">
        <f t="shared" si="30"/>
        <v>0</v>
      </c>
      <c r="R130" s="45">
        <f t="shared" si="31"/>
        <v>28409</v>
      </c>
      <c r="S130" s="59">
        <f t="shared" si="32"/>
        <v>0</v>
      </c>
    </row>
    <row r="131" spans="1:19" ht="15" x14ac:dyDescent="0.25">
      <c r="A131" s="43"/>
      <c r="B131" s="190"/>
      <c r="C131" s="189" t="s">
        <v>330</v>
      </c>
      <c r="D131" s="44"/>
      <c r="E131" s="45"/>
      <c r="F131" s="45"/>
      <c r="G131" s="46"/>
      <c r="H131" s="44">
        <v>2114</v>
      </c>
      <c r="I131" s="45">
        <v>2114</v>
      </c>
      <c r="J131" s="45">
        <v>0</v>
      </c>
      <c r="K131" s="46">
        <v>0</v>
      </c>
      <c r="L131" s="44">
        <v>1512</v>
      </c>
      <c r="M131" s="45">
        <v>1512</v>
      </c>
      <c r="N131" s="45">
        <v>0</v>
      </c>
      <c r="O131" s="46">
        <v>0</v>
      </c>
      <c r="P131" s="44">
        <f t="shared" si="29"/>
        <v>3626</v>
      </c>
      <c r="Q131" s="45">
        <f t="shared" si="30"/>
        <v>3626</v>
      </c>
      <c r="R131" s="45">
        <f t="shared" si="31"/>
        <v>0</v>
      </c>
      <c r="S131" s="59">
        <f t="shared" si="32"/>
        <v>0</v>
      </c>
    </row>
    <row r="132" spans="1:19" ht="15" x14ac:dyDescent="0.25">
      <c r="A132" s="43"/>
      <c r="B132" s="190"/>
      <c r="C132" s="189" t="s">
        <v>335</v>
      </c>
      <c r="D132" s="44">
        <v>0</v>
      </c>
      <c r="E132" s="45">
        <v>0</v>
      </c>
      <c r="F132" s="45">
        <v>0</v>
      </c>
      <c r="G132" s="46">
        <v>0</v>
      </c>
      <c r="H132" s="44">
        <v>1743</v>
      </c>
      <c r="I132" s="45">
        <v>0</v>
      </c>
      <c r="J132" s="45">
        <v>1743</v>
      </c>
      <c r="K132" s="46">
        <v>0</v>
      </c>
      <c r="L132" s="44"/>
      <c r="M132" s="45"/>
      <c r="N132" s="45"/>
      <c r="O132" s="46"/>
      <c r="P132" s="44">
        <f t="shared" si="29"/>
        <v>1743</v>
      </c>
      <c r="Q132" s="45">
        <f t="shared" si="30"/>
        <v>0</v>
      </c>
      <c r="R132" s="45">
        <f t="shared" si="31"/>
        <v>1743</v>
      </c>
      <c r="S132" s="59">
        <f t="shared" si="32"/>
        <v>0</v>
      </c>
    </row>
    <row r="133" spans="1:19" ht="30" x14ac:dyDescent="0.25">
      <c r="A133" s="43"/>
      <c r="B133" s="190"/>
      <c r="C133" s="189" t="s">
        <v>337</v>
      </c>
      <c r="D133" s="44"/>
      <c r="E133" s="45"/>
      <c r="F133" s="45"/>
      <c r="G133" s="46"/>
      <c r="H133" s="44">
        <v>3141</v>
      </c>
      <c r="I133" s="45">
        <v>3141</v>
      </c>
      <c r="J133" s="45">
        <v>0</v>
      </c>
      <c r="K133" s="46">
        <v>0</v>
      </c>
      <c r="L133" s="44"/>
      <c r="M133" s="45"/>
      <c r="N133" s="45"/>
      <c r="O133" s="46"/>
      <c r="P133" s="44">
        <f t="shared" si="29"/>
        <v>3141</v>
      </c>
      <c r="Q133" s="45">
        <f t="shared" si="30"/>
        <v>3141</v>
      </c>
      <c r="R133" s="45">
        <f t="shared" si="31"/>
        <v>0</v>
      </c>
      <c r="S133" s="59">
        <f t="shared" si="32"/>
        <v>0</v>
      </c>
    </row>
    <row r="134" spans="1:19" ht="15" x14ac:dyDescent="0.25">
      <c r="A134" s="43"/>
      <c r="B134" s="190"/>
      <c r="C134" s="189" t="s">
        <v>360</v>
      </c>
      <c r="D134" s="44"/>
      <c r="E134" s="45"/>
      <c r="F134" s="45"/>
      <c r="G134" s="46"/>
      <c r="H134" s="44"/>
      <c r="I134" s="45"/>
      <c r="J134" s="45"/>
      <c r="K134" s="46"/>
      <c r="L134" s="44">
        <v>1016</v>
      </c>
      <c r="M134" s="45">
        <v>0</v>
      </c>
      <c r="N134" s="45">
        <v>1016</v>
      </c>
      <c r="O134" s="46">
        <v>0</v>
      </c>
      <c r="P134" s="44">
        <f t="shared" ref="P134" si="33">H134+L134</f>
        <v>1016</v>
      </c>
      <c r="Q134" s="45">
        <f t="shared" ref="Q134" si="34">I134+M134</f>
        <v>0</v>
      </c>
      <c r="R134" s="45">
        <f t="shared" ref="R134" si="35">J134+N134</f>
        <v>1016</v>
      </c>
      <c r="S134" s="59">
        <f t="shared" ref="S134" si="36">K134+O134</f>
        <v>0</v>
      </c>
    </row>
    <row r="135" spans="1:19" ht="15" x14ac:dyDescent="0.25">
      <c r="A135" s="216"/>
      <c r="B135" s="47"/>
      <c r="C135" s="189"/>
      <c r="D135" s="53"/>
      <c r="E135" s="54"/>
      <c r="F135" s="54"/>
      <c r="G135" s="55"/>
      <c r="H135" s="53"/>
      <c r="I135" s="54"/>
      <c r="J135" s="54"/>
      <c r="K135" s="55"/>
      <c r="L135" s="53"/>
      <c r="M135" s="54"/>
      <c r="N135" s="54"/>
      <c r="O135" s="55"/>
      <c r="P135" s="53"/>
      <c r="Q135" s="54"/>
      <c r="R135" s="54"/>
      <c r="S135" s="70"/>
    </row>
    <row r="136" spans="1:19" ht="15" x14ac:dyDescent="0.25">
      <c r="A136" s="216"/>
      <c r="B136" s="47"/>
      <c r="C136" s="224" t="s">
        <v>34</v>
      </c>
      <c r="D136" s="225">
        <f t="shared" ref="D136:O136" si="37">SUM(D77:D135)</f>
        <v>1450459</v>
      </c>
      <c r="E136" s="52">
        <f t="shared" si="37"/>
        <v>1211450</v>
      </c>
      <c r="F136" s="52">
        <f t="shared" si="37"/>
        <v>239009</v>
      </c>
      <c r="G136" s="226">
        <f t="shared" si="37"/>
        <v>0</v>
      </c>
      <c r="H136" s="225">
        <v>1577606</v>
      </c>
      <c r="I136" s="52">
        <v>1336854</v>
      </c>
      <c r="J136" s="52">
        <v>240752</v>
      </c>
      <c r="K136" s="226">
        <v>0</v>
      </c>
      <c r="L136" s="225">
        <f t="shared" si="37"/>
        <v>69743</v>
      </c>
      <c r="M136" s="52">
        <f t="shared" si="37"/>
        <v>45057</v>
      </c>
      <c r="N136" s="52">
        <f t="shared" si="37"/>
        <v>24686</v>
      </c>
      <c r="O136" s="226">
        <f t="shared" si="37"/>
        <v>0</v>
      </c>
      <c r="P136" s="225">
        <f t="shared" si="29"/>
        <v>1647349</v>
      </c>
      <c r="Q136" s="52">
        <f t="shared" si="30"/>
        <v>1381911</v>
      </c>
      <c r="R136" s="52">
        <f t="shared" si="31"/>
        <v>265438</v>
      </c>
      <c r="S136" s="227">
        <f t="shared" si="32"/>
        <v>0</v>
      </c>
    </row>
    <row r="137" spans="1:19" x14ac:dyDescent="0.25">
      <c r="A137" s="216"/>
      <c r="B137" s="47"/>
      <c r="C137" s="224"/>
      <c r="D137" s="56"/>
      <c r="E137" s="57"/>
      <c r="F137" s="57"/>
      <c r="G137" s="58"/>
      <c r="H137" s="44"/>
      <c r="I137" s="45"/>
      <c r="J137" s="45"/>
      <c r="K137" s="46"/>
      <c r="L137" s="56"/>
      <c r="M137" s="57"/>
      <c r="N137" s="57"/>
      <c r="O137" s="58"/>
      <c r="P137" s="44"/>
      <c r="Q137" s="45"/>
      <c r="R137" s="45"/>
      <c r="S137" s="59"/>
    </row>
    <row r="138" spans="1:19" x14ac:dyDescent="0.25">
      <c r="A138" s="216"/>
      <c r="B138" s="47" t="s">
        <v>9</v>
      </c>
      <c r="C138" s="187" t="s">
        <v>42</v>
      </c>
      <c r="D138" s="56"/>
      <c r="E138" s="57"/>
      <c r="F138" s="57"/>
      <c r="G138" s="58"/>
      <c r="H138" s="44"/>
      <c r="I138" s="45"/>
      <c r="J138" s="45"/>
      <c r="K138" s="46"/>
      <c r="L138" s="56"/>
      <c r="M138" s="57"/>
      <c r="N138" s="57"/>
      <c r="O138" s="58"/>
      <c r="P138" s="44"/>
      <c r="Q138" s="45"/>
      <c r="R138" s="45"/>
      <c r="S138" s="59"/>
    </row>
    <row r="139" spans="1:19" ht="15" x14ac:dyDescent="0.25">
      <c r="A139" s="230"/>
      <c r="B139" s="47"/>
      <c r="C139" s="189" t="s">
        <v>77</v>
      </c>
      <c r="D139" s="44"/>
      <c r="E139" s="45"/>
      <c r="F139" s="45"/>
      <c r="G139" s="46"/>
      <c r="H139" s="44"/>
      <c r="I139" s="45"/>
      <c r="J139" s="45"/>
      <c r="K139" s="46"/>
      <c r="L139" s="44"/>
      <c r="M139" s="45"/>
      <c r="N139" s="45"/>
      <c r="O139" s="46"/>
      <c r="P139" s="44"/>
      <c r="Q139" s="45"/>
      <c r="R139" s="45"/>
      <c r="S139" s="59"/>
    </row>
    <row r="140" spans="1:19" ht="15" x14ac:dyDescent="0.25">
      <c r="A140" s="230"/>
      <c r="B140" s="47"/>
      <c r="C140" s="189" t="s">
        <v>78</v>
      </c>
      <c r="D140" s="44">
        <v>3350</v>
      </c>
      <c r="E140" s="45">
        <v>0</v>
      </c>
      <c r="F140" s="45">
        <v>0</v>
      </c>
      <c r="G140" s="46">
        <v>3350</v>
      </c>
      <c r="H140" s="44">
        <v>3350</v>
      </c>
      <c r="I140" s="45">
        <v>0</v>
      </c>
      <c r="J140" s="45">
        <v>0</v>
      </c>
      <c r="K140" s="46">
        <v>3350</v>
      </c>
      <c r="L140" s="44"/>
      <c r="M140" s="45"/>
      <c r="N140" s="45"/>
      <c r="O140" s="46"/>
      <c r="P140" s="44">
        <f t="shared" si="29"/>
        <v>3350</v>
      </c>
      <c r="Q140" s="45">
        <f t="shared" si="30"/>
        <v>0</v>
      </c>
      <c r="R140" s="45">
        <f t="shared" si="31"/>
        <v>0</v>
      </c>
      <c r="S140" s="59">
        <f t="shared" si="32"/>
        <v>3350</v>
      </c>
    </row>
    <row r="141" spans="1:19" ht="15" x14ac:dyDescent="0.25">
      <c r="A141" s="230"/>
      <c r="B141" s="47"/>
      <c r="C141" s="189" t="s">
        <v>150</v>
      </c>
      <c r="D141" s="44">
        <v>2300</v>
      </c>
      <c r="E141" s="45">
        <v>0</v>
      </c>
      <c r="F141" s="45">
        <v>0</v>
      </c>
      <c r="G141" s="46">
        <v>2300</v>
      </c>
      <c r="H141" s="44">
        <v>2300</v>
      </c>
      <c r="I141" s="45">
        <v>0</v>
      </c>
      <c r="J141" s="45">
        <v>0</v>
      </c>
      <c r="K141" s="46">
        <v>2300</v>
      </c>
      <c r="L141" s="44"/>
      <c r="M141" s="45"/>
      <c r="N141" s="45"/>
      <c r="O141" s="46"/>
      <c r="P141" s="44">
        <f t="shared" si="29"/>
        <v>2300</v>
      </c>
      <c r="Q141" s="45">
        <f t="shared" si="30"/>
        <v>0</v>
      </c>
      <c r="R141" s="45">
        <f t="shared" si="31"/>
        <v>0</v>
      </c>
      <c r="S141" s="59">
        <f t="shared" si="32"/>
        <v>2300</v>
      </c>
    </row>
    <row r="142" spans="1:19" ht="15" x14ac:dyDescent="0.25">
      <c r="A142" s="230"/>
      <c r="B142" s="47"/>
      <c r="C142" s="189" t="s">
        <v>151</v>
      </c>
      <c r="D142" s="44">
        <v>2800</v>
      </c>
      <c r="E142" s="45">
        <v>0</v>
      </c>
      <c r="F142" s="45">
        <v>0</v>
      </c>
      <c r="G142" s="46">
        <v>2800</v>
      </c>
      <c r="H142" s="44">
        <v>2800</v>
      </c>
      <c r="I142" s="45">
        <v>0</v>
      </c>
      <c r="J142" s="45">
        <v>0</v>
      </c>
      <c r="K142" s="46">
        <v>2800</v>
      </c>
      <c r="L142" s="44"/>
      <c r="M142" s="45"/>
      <c r="N142" s="45"/>
      <c r="O142" s="46"/>
      <c r="P142" s="44">
        <f t="shared" ref="P142:P205" si="38">H142+L142</f>
        <v>2800</v>
      </c>
      <c r="Q142" s="45">
        <f t="shared" ref="Q142:Q205" si="39">I142+M142</f>
        <v>0</v>
      </c>
      <c r="R142" s="45">
        <f t="shared" ref="R142:R205" si="40">J142+N142</f>
        <v>0</v>
      </c>
      <c r="S142" s="59">
        <f t="shared" ref="S142:S205" si="41">K142+O142</f>
        <v>2800</v>
      </c>
    </row>
    <row r="143" spans="1:19" ht="15" x14ac:dyDescent="0.25">
      <c r="A143" s="230"/>
      <c r="B143" s="47"/>
      <c r="C143" s="189" t="s">
        <v>152</v>
      </c>
      <c r="D143" s="44">
        <v>1600</v>
      </c>
      <c r="E143" s="45">
        <v>0</v>
      </c>
      <c r="F143" s="45">
        <v>0</v>
      </c>
      <c r="G143" s="46">
        <v>1600</v>
      </c>
      <c r="H143" s="44">
        <v>1600</v>
      </c>
      <c r="I143" s="45">
        <v>0</v>
      </c>
      <c r="J143" s="45">
        <v>0</v>
      </c>
      <c r="K143" s="46">
        <v>1600</v>
      </c>
      <c r="L143" s="44"/>
      <c r="M143" s="45"/>
      <c r="N143" s="45"/>
      <c r="O143" s="46"/>
      <c r="P143" s="44">
        <f t="shared" si="38"/>
        <v>1600</v>
      </c>
      <c r="Q143" s="45">
        <f t="shared" si="39"/>
        <v>0</v>
      </c>
      <c r="R143" s="45">
        <f t="shared" si="40"/>
        <v>0</v>
      </c>
      <c r="S143" s="59">
        <f t="shared" si="41"/>
        <v>1600</v>
      </c>
    </row>
    <row r="144" spans="1:19" ht="15" x14ac:dyDescent="0.25">
      <c r="A144" s="230"/>
      <c r="B144" s="47"/>
      <c r="C144" s="189" t="s">
        <v>153</v>
      </c>
      <c r="D144" s="44">
        <v>1800</v>
      </c>
      <c r="E144" s="45">
        <v>0</v>
      </c>
      <c r="F144" s="45">
        <v>0</v>
      </c>
      <c r="G144" s="46">
        <v>1800</v>
      </c>
      <c r="H144" s="44">
        <v>1800</v>
      </c>
      <c r="I144" s="45">
        <v>0</v>
      </c>
      <c r="J144" s="45">
        <v>0</v>
      </c>
      <c r="K144" s="46">
        <v>1800</v>
      </c>
      <c r="L144" s="44"/>
      <c r="M144" s="45"/>
      <c r="N144" s="45"/>
      <c r="O144" s="46"/>
      <c r="P144" s="44">
        <f t="shared" si="38"/>
        <v>1800</v>
      </c>
      <c r="Q144" s="45">
        <f t="shared" si="39"/>
        <v>0</v>
      </c>
      <c r="R144" s="45">
        <f t="shared" si="40"/>
        <v>0</v>
      </c>
      <c r="S144" s="59">
        <f t="shared" si="41"/>
        <v>1800</v>
      </c>
    </row>
    <row r="145" spans="1:19" ht="15" x14ac:dyDescent="0.25">
      <c r="A145" s="230"/>
      <c r="B145" s="47"/>
      <c r="C145" s="189" t="s">
        <v>154</v>
      </c>
      <c r="D145" s="44">
        <v>600</v>
      </c>
      <c r="E145" s="45">
        <v>0</v>
      </c>
      <c r="F145" s="45">
        <v>0</v>
      </c>
      <c r="G145" s="46">
        <v>600</v>
      </c>
      <c r="H145" s="44">
        <v>600</v>
      </c>
      <c r="I145" s="45">
        <v>0</v>
      </c>
      <c r="J145" s="45">
        <v>0</v>
      </c>
      <c r="K145" s="46">
        <v>600</v>
      </c>
      <c r="L145" s="44"/>
      <c r="M145" s="45"/>
      <c r="N145" s="45"/>
      <c r="O145" s="46"/>
      <c r="P145" s="44">
        <f t="shared" si="38"/>
        <v>600</v>
      </c>
      <c r="Q145" s="45">
        <f t="shared" si="39"/>
        <v>0</v>
      </c>
      <c r="R145" s="45">
        <f t="shared" si="40"/>
        <v>0</v>
      </c>
      <c r="S145" s="59">
        <f t="shared" si="41"/>
        <v>600</v>
      </c>
    </row>
    <row r="146" spans="1:19" ht="15" x14ac:dyDescent="0.25">
      <c r="A146" s="230"/>
      <c r="B146" s="215"/>
      <c r="C146" s="188" t="s">
        <v>187</v>
      </c>
      <c r="D146" s="44">
        <v>150</v>
      </c>
      <c r="E146" s="45">
        <v>0</v>
      </c>
      <c r="F146" s="45">
        <v>0</v>
      </c>
      <c r="G146" s="46">
        <v>150</v>
      </c>
      <c r="H146" s="44">
        <v>150</v>
      </c>
      <c r="I146" s="45">
        <v>0</v>
      </c>
      <c r="J146" s="45">
        <v>0</v>
      </c>
      <c r="K146" s="46">
        <v>150</v>
      </c>
      <c r="L146" s="44">
        <v>75</v>
      </c>
      <c r="M146" s="45">
        <v>0</v>
      </c>
      <c r="N146" s="45">
        <v>0</v>
      </c>
      <c r="O146" s="46">
        <v>75</v>
      </c>
      <c r="P146" s="44">
        <f t="shared" si="38"/>
        <v>225</v>
      </c>
      <c r="Q146" s="45">
        <f t="shared" si="39"/>
        <v>0</v>
      </c>
      <c r="R146" s="45">
        <f t="shared" si="40"/>
        <v>0</v>
      </c>
      <c r="S146" s="59">
        <f t="shared" si="41"/>
        <v>225</v>
      </c>
    </row>
    <row r="147" spans="1:19" ht="15" x14ac:dyDescent="0.25">
      <c r="A147" s="43"/>
      <c r="B147" s="190"/>
      <c r="C147" s="187" t="s">
        <v>79</v>
      </c>
      <c r="D147" s="44">
        <v>2100</v>
      </c>
      <c r="E147" s="45">
        <v>0</v>
      </c>
      <c r="F147" s="45">
        <v>0</v>
      </c>
      <c r="G147" s="46">
        <v>2100</v>
      </c>
      <c r="H147" s="44">
        <v>2100</v>
      </c>
      <c r="I147" s="45">
        <v>0</v>
      </c>
      <c r="J147" s="45">
        <v>0</v>
      </c>
      <c r="K147" s="46">
        <v>2100</v>
      </c>
      <c r="L147" s="44"/>
      <c r="M147" s="45"/>
      <c r="N147" s="45"/>
      <c r="O147" s="46"/>
      <c r="P147" s="44">
        <f t="shared" si="38"/>
        <v>2100</v>
      </c>
      <c r="Q147" s="45">
        <f t="shared" si="39"/>
        <v>0</v>
      </c>
      <c r="R147" s="45">
        <f t="shared" si="40"/>
        <v>0</v>
      </c>
      <c r="S147" s="59">
        <f t="shared" si="41"/>
        <v>2100</v>
      </c>
    </row>
    <row r="148" spans="1:19" ht="15" x14ac:dyDescent="0.25">
      <c r="A148" s="43"/>
      <c r="B148" s="190"/>
      <c r="C148" s="187" t="s">
        <v>80</v>
      </c>
      <c r="D148" s="44">
        <v>300</v>
      </c>
      <c r="E148" s="45">
        <v>0</v>
      </c>
      <c r="F148" s="45">
        <v>0</v>
      </c>
      <c r="G148" s="46">
        <v>300</v>
      </c>
      <c r="H148" s="44">
        <v>300</v>
      </c>
      <c r="I148" s="45">
        <v>0</v>
      </c>
      <c r="J148" s="45">
        <v>0</v>
      </c>
      <c r="K148" s="46">
        <v>300</v>
      </c>
      <c r="L148" s="44">
        <v>100</v>
      </c>
      <c r="M148" s="45">
        <v>0</v>
      </c>
      <c r="N148" s="45">
        <v>0</v>
      </c>
      <c r="O148" s="46">
        <v>100</v>
      </c>
      <c r="P148" s="44">
        <f t="shared" si="38"/>
        <v>400</v>
      </c>
      <c r="Q148" s="45">
        <f t="shared" si="39"/>
        <v>0</v>
      </c>
      <c r="R148" s="45">
        <f t="shared" si="40"/>
        <v>0</v>
      </c>
      <c r="S148" s="59">
        <f t="shared" si="41"/>
        <v>400</v>
      </c>
    </row>
    <row r="149" spans="1:19" ht="15" x14ac:dyDescent="0.25">
      <c r="A149" s="230"/>
      <c r="B149" s="47"/>
      <c r="C149" s="189"/>
      <c r="D149" s="44"/>
      <c r="E149" s="45"/>
      <c r="F149" s="45"/>
      <c r="G149" s="46"/>
      <c r="H149" s="44"/>
      <c r="I149" s="45"/>
      <c r="J149" s="45"/>
      <c r="K149" s="46"/>
      <c r="L149" s="44"/>
      <c r="M149" s="45"/>
      <c r="N149" s="45"/>
      <c r="O149" s="46"/>
      <c r="P149" s="44"/>
      <c r="Q149" s="45"/>
      <c r="R149" s="45"/>
      <c r="S149" s="59"/>
    </row>
    <row r="150" spans="1:19" ht="15" x14ac:dyDescent="0.25">
      <c r="A150" s="216"/>
      <c r="B150" s="231"/>
      <c r="C150" s="224" t="s">
        <v>35</v>
      </c>
      <c r="D150" s="225">
        <f t="shared" ref="D150:O150" si="42">SUM(D139:D149)</f>
        <v>15000</v>
      </c>
      <c r="E150" s="52">
        <f t="shared" si="42"/>
        <v>0</v>
      </c>
      <c r="F150" s="52">
        <f t="shared" si="42"/>
        <v>0</v>
      </c>
      <c r="G150" s="226">
        <f t="shared" si="42"/>
        <v>15000</v>
      </c>
      <c r="H150" s="225">
        <v>15000</v>
      </c>
      <c r="I150" s="52">
        <v>0</v>
      </c>
      <c r="J150" s="52">
        <v>0</v>
      </c>
      <c r="K150" s="226">
        <v>15000</v>
      </c>
      <c r="L150" s="225">
        <f t="shared" si="42"/>
        <v>175</v>
      </c>
      <c r="M150" s="52">
        <f t="shared" si="42"/>
        <v>0</v>
      </c>
      <c r="N150" s="52">
        <f t="shared" si="42"/>
        <v>0</v>
      </c>
      <c r="O150" s="226">
        <f t="shared" si="42"/>
        <v>175</v>
      </c>
      <c r="P150" s="225">
        <f t="shared" si="38"/>
        <v>15175</v>
      </c>
      <c r="Q150" s="52">
        <f t="shared" si="39"/>
        <v>0</v>
      </c>
      <c r="R150" s="52">
        <f t="shared" si="40"/>
        <v>0</v>
      </c>
      <c r="S150" s="227">
        <f t="shared" si="41"/>
        <v>15175</v>
      </c>
    </row>
    <row r="151" spans="1:19" x14ac:dyDescent="0.25">
      <c r="A151" s="216"/>
      <c r="B151" s="47"/>
      <c r="C151" s="224"/>
      <c r="D151" s="56"/>
      <c r="E151" s="57"/>
      <c r="F151" s="57"/>
      <c r="G151" s="58"/>
      <c r="H151" s="44"/>
      <c r="I151" s="45"/>
      <c r="J151" s="45"/>
      <c r="K151" s="46"/>
      <c r="L151" s="56"/>
      <c r="M151" s="57"/>
      <c r="N151" s="57"/>
      <c r="O151" s="58"/>
      <c r="P151" s="44"/>
      <c r="Q151" s="45"/>
      <c r="R151" s="45"/>
      <c r="S151" s="59"/>
    </row>
    <row r="152" spans="1:19" x14ac:dyDescent="0.25">
      <c r="A152" s="216"/>
      <c r="B152" s="47" t="s">
        <v>15</v>
      </c>
      <c r="C152" s="187" t="s">
        <v>43</v>
      </c>
      <c r="D152" s="56"/>
      <c r="E152" s="57"/>
      <c r="F152" s="57"/>
      <c r="G152" s="58"/>
      <c r="H152" s="44"/>
      <c r="I152" s="45"/>
      <c r="J152" s="45"/>
      <c r="K152" s="46"/>
      <c r="L152" s="56"/>
      <c r="M152" s="57"/>
      <c r="N152" s="57"/>
      <c r="O152" s="58"/>
      <c r="P152" s="44"/>
      <c r="Q152" s="45"/>
      <c r="R152" s="45"/>
      <c r="S152" s="59"/>
    </row>
    <row r="153" spans="1:19" x14ac:dyDescent="0.25">
      <c r="A153" s="216"/>
      <c r="B153" s="47"/>
      <c r="C153" s="187" t="s">
        <v>47</v>
      </c>
      <c r="D153" s="56"/>
      <c r="E153" s="57"/>
      <c r="F153" s="57"/>
      <c r="G153" s="58"/>
      <c r="H153" s="44"/>
      <c r="I153" s="45"/>
      <c r="J153" s="45"/>
      <c r="K153" s="46"/>
      <c r="L153" s="56"/>
      <c r="M153" s="57"/>
      <c r="N153" s="57"/>
      <c r="O153" s="58"/>
      <c r="P153" s="44"/>
      <c r="Q153" s="45"/>
      <c r="R153" s="45"/>
      <c r="S153" s="59"/>
    </row>
    <row r="154" spans="1:19" ht="30" x14ac:dyDescent="0.25">
      <c r="A154" s="43"/>
      <c r="B154" s="190"/>
      <c r="C154" s="189" t="s">
        <v>155</v>
      </c>
      <c r="D154" s="44">
        <v>469740</v>
      </c>
      <c r="E154" s="45">
        <v>344740</v>
      </c>
      <c r="F154" s="232">
        <v>125000</v>
      </c>
      <c r="G154" s="233">
        <v>0</v>
      </c>
      <c r="H154" s="44">
        <v>516420</v>
      </c>
      <c r="I154" s="45">
        <v>391420</v>
      </c>
      <c r="J154" s="232">
        <v>125000</v>
      </c>
      <c r="K154" s="233">
        <v>0</v>
      </c>
      <c r="L154" s="44">
        <v>23190</v>
      </c>
      <c r="M154" s="45">
        <v>23190</v>
      </c>
      <c r="N154" s="232">
        <v>0</v>
      </c>
      <c r="O154" s="233">
        <v>0</v>
      </c>
      <c r="P154" s="44">
        <f t="shared" si="38"/>
        <v>539610</v>
      </c>
      <c r="Q154" s="45">
        <f t="shared" si="39"/>
        <v>414610</v>
      </c>
      <c r="R154" s="232">
        <f t="shared" si="40"/>
        <v>125000</v>
      </c>
      <c r="S154" s="234">
        <f t="shared" si="41"/>
        <v>0</v>
      </c>
    </row>
    <row r="155" spans="1:19" ht="30" x14ac:dyDescent="0.25">
      <c r="A155" s="43"/>
      <c r="B155" s="190"/>
      <c r="C155" s="189" t="s">
        <v>156</v>
      </c>
      <c r="D155" s="44">
        <v>1500</v>
      </c>
      <c r="E155" s="45">
        <v>0</v>
      </c>
      <c r="F155" s="45">
        <v>1500</v>
      </c>
      <c r="G155" s="46">
        <v>0</v>
      </c>
      <c r="H155" s="44">
        <v>1500</v>
      </c>
      <c r="I155" s="45">
        <v>0</v>
      </c>
      <c r="J155" s="45">
        <v>1500</v>
      </c>
      <c r="K155" s="46">
        <v>0</v>
      </c>
      <c r="L155" s="44"/>
      <c r="M155" s="45"/>
      <c r="N155" s="45"/>
      <c r="O155" s="46"/>
      <c r="P155" s="44">
        <f t="shared" si="38"/>
        <v>1500</v>
      </c>
      <c r="Q155" s="45">
        <f t="shared" si="39"/>
        <v>0</v>
      </c>
      <c r="R155" s="45">
        <f t="shared" si="40"/>
        <v>1500</v>
      </c>
      <c r="S155" s="59">
        <f t="shared" si="41"/>
        <v>0</v>
      </c>
    </row>
    <row r="156" spans="1:19" ht="15" x14ac:dyDescent="0.25">
      <c r="A156" s="43"/>
      <c r="B156" s="190"/>
      <c r="C156" s="187" t="s">
        <v>173</v>
      </c>
      <c r="D156" s="44">
        <v>2000</v>
      </c>
      <c r="E156" s="45">
        <v>2000</v>
      </c>
      <c r="F156" s="45">
        <v>0</v>
      </c>
      <c r="G156" s="46">
        <v>0</v>
      </c>
      <c r="H156" s="44">
        <v>2000</v>
      </c>
      <c r="I156" s="45">
        <v>2000</v>
      </c>
      <c r="J156" s="45">
        <v>0</v>
      </c>
      <c r="K156" s="46">
        <v>0</v>
      </c>
      <c r="L156" s="44"/>
      <c r="M156" s="45"/>
      <c r="N156" s="45"/>
      <c r="O156" s="46"/>
      <c r="P156" s="44">
        <f t="shared" si="38"/>
        <v>2000</v>
      </c>
      <c r="Q156" s="45">
        <f t="shared" si="39"/>
        <v>2000</v>
      </c>
      <c r="R156" s="45">
        <f t="shared" si="40"/>
        <v>0</v>
      </c>
      <c r="S156" s="59">
        <f t="shared" si="41"/>
        <v>0</v>
      </c>
    </row>
    <row r="157" spans="1:19" ht="15" x14ac:dyDescent="0.25">
      <c r="A157" s="43"/>
      <c r="B157" s="190"/>
      <c r="C157" s="187" t="s">
        <v>157</v>
      </c>
      <c r="D157" s="44">
        <v>5000</v>
      </c>
      <c r="E157" s="45">
        <v>0</v>
      </c>
      <c r="F157" s="45">
        <v>5000</v>
      </c>
      <c r="G157" s="46">
        <v>0</v>
      </c>
      <c r="H157" s="44">
        <v>5000</v>
      </c>
      <c r="I157" s="45">
        <v>0</v>
      </c>
      <c r="J157" s="45">
        <v>5000</v>
      </c>
      <c r="K157" s="46">
        <v>0</v>
      </c>
      <c r="L157" s="44"/>
      <c r="M157" s="45"/>
      <c r="N157" s="45"/>
      <c r="O157" s="46"/>
      <c r="P157" s="44">
        <f t="shared" si="38"/>
        <v>5000</v>
      </c>
      <c r="Q157" s="45">
        <f t="shared" si="39"/>
        <v>0</v>
      </c>
      <c r="R157" s="45">
        <f t="shared" si="40"/>
        <v>5000</v>
      </c>
      <c r="S157" s="59">
        <f t="shared" si="41"/>
        <v>0</v>
      </c>
    </row>
    <row r="158" spans="1:19" ht="15" x14ac:dyDescent="0.25">
      <c r="A158" s="43"/>
      <c r="B158" s="190"/>
      <c r="C158" s="187" t="s">
        <v>188</v>
      </c>
      <c r="D158" s="44">
        <v>859</v>
      </c>
      <c r="E158" s="45">
        <v>859</v>
      </c>
      <c r="F158" s="45">
        <v>0</v>
      </c>
      <c r="G158" s="46">
        <v>0</v>
      </c>
      <c r="H158" s="44">
        <v>1312</v>
      </c>
      <c r="I158" s="45">
        <v>1312</v>
      </c>
      <c r="J158" s="45">
        <v>0</v>
      </c>
      <c r="K158" s="46">
        <v>0</v>
      </c>
      <c r="L158" s="44"/>
      <c r="M158" s="45"/>
      <c r="N158" s="45"/>
      <c r="O158" s="46"/>
      <c r="P158" s="44">
        <f t="shared" si="38"/>
        <v>1312</v>
      </c>
      <c r="Q158" s="45">
        <f t="shared" si="39"/>
        <v>1312</v>
      </c>
      <c r="R158" s="45">
        <f t="shared" si="40"/>
        <v>0</v>
      </c>
      <c r="S158" s="59">
        <f t="shared" si="41"/>
        <v>0</v>
      </c>
    </row>
    <row r="159" spans="1:19" ht="15" x14ac:dyDescent="0.25">
      <c r="A159" s="43"/>
      <c r="B159" s="190"/>
      <c r="C159" s="187" t="s">
        <v>329</v>
      </c>
      <c r="D159" s="44"/>
      <c r="E159" s="45"/>
      <c r="F159" s="45"/>
      <c r="G159" s="46"/>
      <c r="H159" s="44">
        <v>1765</v>
      </c>
      <c r="I159" s="45">
        <v>1765</v>
      </c>
      <c r="J159" s="45">
        <v>0</v>
      </c>
      <c r="K159" s="46">
        <v>0</v>
      </c>
      <c r="L159" s="44">
        <v>1104</v>
      </c>
      <c r="M159" s="45">
        <v>1104</v>
      </c>
      <c r="N159" s="45">
        <v>0</v>
      </c>
      <c r="O159" s="46">
        <v>0</v>
      </c>
      <c r="P159" s="44">
        <f t="shared" si="38"/>
        <v>2869</v>
      </c>
      <c r="Q159" s="45">
        <f t="shared" si="39"/>
        <v>2869</v>
      </c>
      <c r="R159" s="45">
        <f t="shared" si="40"/>
        <v>0</v>
      </c>
      <c r="S159" s="59">
        <f t="shared" si="41"/>
        <v>0</v>
      </c>
    </row>
    <row r="160" spans="1:19" ht="15" x14ac:dyDescent="0.25">
      <c r="A160" s="216"/>
      <c r="B160" s="47"/>
      <c r="C160" s="189"/>
      <c r="D160" s="53"/>
      <c r="E160" s="54"/>
      <c r="F160" s="54"/>
      <c r="G160" s="55"/>
      <c r="H160" s="53"/>
      <c r="I160" s="54"/>
      <c r="J160" s="54"/>
      <c r="K160" s="55"/>
      <c r="L160" s="53"/>
      <c r="M160" s="54"/>
      <c r="N160" s="54"/>
      <c r="O160" s="55"/>
      <c r="P160" s="53"/>
      <c r="Q160" s="54"/>
      <c r="R160" s="54"/>
      <c r="S160" s="70"/>
    </row>
    <row r="161" spans="1:19" ht="15" x14ac:dyDescent="0.25">
      <c r="A161" s="216"/>
      <c r="B161" s="47"/>
      <c r="C161" s="219" t="s">
        <v>22</v>
      </c>
      <c r="D161" s="225">
        <f t="shared" ref="D161:O161" si="43">SUM(D154:D160)</f>
        <v>479099</v>
      </c>
      <c r="E161" s="52">
        <f t="shared" si="43"/>
        <v>347599</v>
      </c>
      <c r="F161" s="52">
        <f t="shared" si="43"/>
        <v>131500</v>
      </c>
      <c r="G161" s="226">
        <f t="shared" si="43"/>
        <v>0</v>
      </c>
      <c r="H161" s="225">
        <v>527997</v>
      </c>
      <c r="I161" s="52">
        <v>396497</v>
      </c>
      <c r="J161" s="52">
        <v>131500</v>
      </c>
      <c r="K161" s="226">
        <v>0</v>
      </c>
      <c r="L161" s="225">
        <f t="shared" si="43"/>
        <v>24294</v>
      </c>
      <c r="M161" s="52">
        <f t="shared" si="43"/>
        <v>24294</v>
      </c>
      <c r="N161" s="52">
        <f t="shared" si="43"/>
        <v>0</v>
      </c>
      <c r="O161" s="226">
        <f t="shared" si="43"/>
        <v>0</v>
      </c>
      <c r="P161" s="225">
        <f t="shared" si="38"/>
        <v>552291</v>
      </c>
      <c r="Q161" s="52">
        <f t="shared" si="39"/>
        <v>420791</v>
      </c>
      <c r="R161" s="52">
        <f t="shared" si="40"/>
        <v>131500</v>
      </c>
      <c r="S161" s="227">
        <f t="shared" si="41"/>
        <v>0</v>
      </c>
    </row>
    <row r="162" spans="1:19" x14ac:dyDescent="0.25">
      <c r="A162" s="216"/>
      <c r="B162" s="47"/>
      <c r="C162" s="219"/>
      <c r="D162" s="56"/>
      <c r="E162" s="57"/>
      <c r="F162" s="57"/>
      <c r="G162" s="58"/>
      <c r="H162" s="44"/>
      <c r="I162" s="45"/>
      <c r="J162" s="45"/>
      <c r="K162" s="46"/>
      <c r="L162" s="56"/>
      <c r="M162" s="57"/>
      <c r="N162" s="57"/>
      <c r="O162" s="58"/>
      <c r="P162" s="44"/>
      <c r="Q162" s="45"/>
      <c r="R162" s="45"/>
      <c r="S162" s="59"/>
    </row>
    <row r="163" spans="1:19" x14ac:dyDescent="0.25">
      <c r="A163" s="216"/>
      <c r="B163" s="47"/>
      <c r="C163" s="187" t="s">
        <v>48</v>
      </c>
      <c r="D163" s="56"/>
      <c r="E163" s="57"/>
      <c r="F163" s="57"/>
      <c r="G163" s="58"/>
      <c r="H163" s="44"/>
      <c r="I163" s="45"/>
      <c r="J163" s="45"/>
      <c r="K163" s="46"/>
      <c r="L163" s="56"/>
      <c r="M163" s="57"/>
      <c r="N163" s="57"/>
      <c r="O163" s="58"/>
      <c r="P163" s="44"/>
      <c r="Q163" s="45"/>
      <c r="R163" s="45"/>
      <c r="S163" s="59"/>
    </row>
    <row r="164" spans="1:19" ht="15" x14ac:dyDescent="0.25">
      <c r="A164" s="216"/>
      <c r="B164" s="47"/>
      <c r="C164" s="187" t="s">
        <v>131</v>
      </c>
      <c r="D164" s="44">
        <v>1000</v>
      </c>
      <c r="E164" s="45">
        <v>1000</v>
      </c>
      <c r="F164" s="45">
        <v>0</v>
      </c>
      <c r="G164" s="59">
        <v>0</v>
      </c>
      <c r="H164" s="44">
        <v>1000</v>
      </c>
      <c r="I164" s="45">
        <v>1000</v>
      </c>
      <c r="J164" s="45">
        <v>0</v>
      </c>
      <c r="K164" s="46">
        <v>0</v>
      </c>
      <c r="L164" s="44"/>
      <c r="M164" s="45"/>
      <c r="N164" s="45"/>
      <c r="O164" s="59"/>
      <c r="P164" s="44">
        <f t="shared" si="38"/>
        <v>1000</v>
      </c>
      <c r="Q164" s="45">
        <f t="shared" si="39"/>
        <v>1000</v>
      </c>
      <c r="R164" s="45">
        <f t="shared" si="40"/>
        <v>0</v>
      </c>
      <c r="S164" s="59">
        <f t="shared" si="41"/>
        <v>0</v>
      </c>
    </row>
    <row r="165" spans="1:19" ht="15" x14ac:dyDescent="0.25">
      <c r="A165" s="43"/>
      <c r="B165" s="190"/>
      <c r="C165" s="187" t="s">
        <v>132</v>
      </c>
      <c r="D165" s="44">
        <v>50000</v>
      </c>
      <c r="E165" s="45"/>
      <c r="F165" s="45">
        <v>50000</v>
      </c>
      <c r="G165" s="46"/>
      <c r="H165" s="44">
        <v>50000</v>
      </c>
      <c r="I165" s="45">
        <v>0</v>
      </c>
      <c r="J165" s="45">
        <v>50000</v>
      </c>
      <c r="K165" s="46">
        <v>0</v>
      </c>
      <c r="L165" s="44"/>
      <c r="M165" s="45"/>
      <c r="N165" s="45"/>
      <c r="O165" s="46"/>
      <c r="P165" s="44">
        <f t="shared" si="38"/>
        <v>50000</v>
      </c>
      <c r="Q165" s="45">
        <f t="shared" si="39"/>
        <v>0</v>
      </c>
      <c r="R165" s="45">
        <f t="shared" si="40"/>
        <v>50000</v>
      </c>
      <c r="S165" s="59">
        <f t="shared" si="41"/>
        <v>0</v>
      </c>
    </row>
    <row r="166" spans="1:19" ht="15" x14ac:dyDescent="0.25">
      <c r="A166" s="216"/>
      <c r="B166" s="47"/>
      <c r="C166" s="187" t="s">
        <v>242</v>
      </c>
      <c r="D166" s="44">
        <v>2500</v>
      </c>
      <c r="E166" s="45">
        <v>2500</v>
      </c>
      <c r="F166" s="45">
        <v>0</v>
      </c>
      <c r="G166" s="46">
        <v>0</v>
      </c>
      <c r="H166" s="44">
        <v>2500</v>
      </c>
      <c r="I166" s="45">
        <v>2500</v>
      </c>
      <c r="J166" s="45">
        <v>0</v>
      </c>
      <c r="K166" s="46">
        <v>0</v>
      </c>
      <c r="L166" s="44"/>
      <c r="M166" s="45"/>
      <c r="N166" s="45"/>
      <c r="O166" s="46"/>
      <c r="P166" s="44">
        <f t="shared" si="38"/>
        <v>2500</v>
      </c>
      <c r="Q166" s="45">
        <f t="shared" si="39"/>
        <v>2500</v>
      </c>
      <c r="R166" s="45">
        <f t="shared" si="40"/>
        <v>0</v>
      </c>
      <c r="S166" s="59">
        <f t="shared" si="41"/>
        <v>0</v>
      </c>
    </row>
    <row r="167" spans="1:19" ht="15" x14ac:dyDescent="0.25">
      <c r="A167" s="216"/>
      <c r="B167" s="47"/>
      <c r="C167" s="189" t="s">
        <v>243</v>
      </c>
      <c r="D167" s="53">
        <v>5000</v>
      </c>
      <c r="E167" s="54"/>
      <c r="F167" s="54">
        <v>5000</v>
      </c>
      <c r="G167" s="55"/>
      <c r="H167" s="53">
        <v>5000</v>
      </c>
      <c r="I167" s="54">
        <v>0</v>
      </c>
      <c r="J167" s="54">
        <v>5000</v>
      </c>
      <c r="K167" s="55">
        <v>0</v>
      </c>
      <c r="L167" s="53"/>
      <c r="M167" s="54"/>
      <c r="N167" s="54"/>
      <c r="O167" s="55"/>
      <c r="P167" s="53">
        <f t="shared" si="38"/>
        <v>5000</v>
      </c>
      <c r="Q167" s="54">
        <f t="shared" si="39"/>
        <v>0</v>
      </c>
      <c r="R167" s="54">
        <f t="shared" si="40"/>
        <v>5000</v>
      </c>
      <c r="S167" s="70">
        <f t="shared" si="41"/>
        <v>0</v>
      </c>
    </row>
    <row r="168" spans="1:19" ht="15" x14ac:dyDescent="0.25">
      <c r="A168" s="217"/>
      <c r="B168" s="47"/>
      <c r="C168" s="189" t="s">
        <v>244</v>
      </c>
      <c r="D168" s="53">
        <v>1000</v>
      </c>
      <c r="E168" s="54">
        <v>0</v>
      </c>
      <c r="F168" s="54">
        <v>1000</v>
      </c>
      <c r="G168" s="55">
        <v>0</v>
      </c>
      <c r="H168" s="53">
        <v>1000</v>
      </c>
      <c r="I168" s="54">
        <v>0</v>
      </c>
      <c r="J168" s="54">
        <v>1000</v>
      </c>
      <c r="K168" s="55">
        <v>0</v>
      </c>
      <c r="L168" s="53"/>
      <c r="M168" s="54"/>
      <c r="N168" s="54"/>
      <c r="O168" s="55"/>
      <c r="P168" s="53">
        <f t="shared" si="38"/>
        <v>1000</v>
      </c>
      <c r="Q168" s="54">
        <f t="shared" si="39"/>
        <v>0</v>
      </c>
      <c r="R168" s="54">
        <f t="shared" si="40"/>
        <v>1000</v>
      </c>
      <c r="S168" s="70">
        <f t="shared" si="41"/>
        <v>0</v>
      </c>
    </row>
    <row r="169" spans="1:19" ht="15" x14ac:dyDescent="0.25">
      <c r="A169" s="216"/>
      <c r="B169" s="47"/>
      <c r="C169" s="189" t="s">
        <v>245</v>
      </c>
      <c r="D169" s="53">
        <v>600</v>
      </c>
      <c r="E169" s="54">
        <v>0</v>
      </c>
      <c r="F169" s="54">
        <v>600</v>
      </c>
      <c r="G169" s="55">
        <v>0</v>
      </c>
      <c r="H169" s="53">
        <v>600</v>
      </c>
      <c r="I169" s="54">
        <v>0</v>
      </c>
      <c r="J169" s="54">
        <v>600</v>
      </c>
      <c r="K169" s="55">
        <v>0</v>
      </c>
      <c r="L169" s="53"/>
      <c r="M169" s="54"/>
      <c r="N169" s="54"/>
      <c r="O169" s="55"/>
      <c r="P169" s="53">
        <f t="shared" si="38"/>
        <v>600</v>
      </c>
      <c r="Q169" s="54">
        <f t="shared" si="39"/>
        <v>0</v>
      </c>
      <c r="R169" s="54">
        <f t="shared" si="40"/>
        <v>600</v>
      </c>
      <c r="S169" s="70">
        <f t="shared" si="41"/>
        <v>0</v>
      </c>
    </row>
    <row r="170" spans="1:19" ht="15" x14ac:dyDescent="0.25">
      <c r="A170" s="216"/>
      <c r="B170" s="47"/>
      <c r="C170" s="189" t="s">
        <v>246</v>
      </c>
      <c r="D170" s="53">
        <v>1600</v>
      </c>
      <c r="E170" s="54"/>
      <c r="F170" s="54">
        <v>1600</v>
      </c>
      <c r="G170" s="55"/>
      <c r="H170" s="53">
        <v>1600</v>
      </c>
      <c r="I170" s="54">
        <v>0</v>
      </c>
      <c r="J170" s="54">
        <v>1600</v>
      </c>
      <c r="K170" s="55">
        <v>0</v>
      </c>
      <c r="L170" s="53"/>
      <c r="M170" s="54"/>
      <c r="N170" s="54"/>
      <c r="O170" s="55"/>
      <c r="P170" s="53">
        <f t="shared" si="38"/>
        <v>1600</v>
      </c>
      <c r="Q170" s="54">
        <f t="shared" si="39"/>
        <v>0</v>
      </c>
      <c r="R170" s="54">
        <f t="shared" si="40"/>
        <v>1600</v>
      </c>
      <c r="S170" s="70">
        <f t="shared" si="41"/>
        <v>0</v>
      </c>
    </row>
    <row r="171" spans="1:19" ht="15" x14ac:dyDescent="0.25">
      <c r="A171" s="43"/>
      <c r="B171" s="190"/>
      <c r="C171" s="187" t="s">
        <v>247</v>
      </c>
      <c r="D171" s="44">
        <v>1000</v>
      </c>
      <c r="E171" s="45">
        <v>0</v>
      </c>
      <c r="F171" s="45">
        <v>1000</v>
      </c>
      <c r="G171" s="46">
        <v>0</v>
      </c>
      <c r="H171" s="44">
        <v>1000</v>
      </c>
      <c r="I171" s="45">
        <v>0</v>
      </c>
      <c r="J171" s="45">
        <v>1000</v>
      </c>
      <c r="K171" s="46">
        <v>0</v>
      </c>
      <c r="L171" s="44"/>
      <c r="M171" s="45"/>
      <c r="N171" s="45"/>
      <c r="O171" s="46"/>
      <c r="P171" s="44">
        <f t="shared" si="38"/>
        <v>1000</v>
      </c>
      <c r="Q171" s="45">
        <f t="shared" si="39"/>
        <v>0</v>
      </c>
      <c r="R171" s="45">
        <f t="shared" si="40"/>
        <v>1000</v>
      </c>
      <c r="S171" s="59">
        <f t="shared" si="41"/>
        <v>0</v>
      </c>
    </row>
    <row r="172" spans="1:19" ht="15" x14ac:dyDescent="0.25">
      <c r="A172" s="216"/>
      <c r="B172" s="47"/>
      <c r="C172" s="191" t="s">
        <v>248</v>
      </c>
      <c r="D172" s="53">
        <v>1500</v>
      </c>
      <c r="E172" s="54">
        <v>1500</v>
      </c>
      <c r="F172" s="54">
        <v>0</v>
      </c>
      <c r="G172" s="55">
        <v>0</v>
      </c>
      <c r="H172" s="53">
        <v>1500</v>
      </c>
      <c r="I172" s="54">
        <v>1500</v>
      </c>
      <c r="J172" s="54">
        <v>0</v>
      </c>
      <c r="K172" s="55">
        <v>0</v>
      </c>
      <c r="L172" s="53"/>
      <c r="M172" s="54"/>
      <c r="N172" s="54"/>
      <c r="O172" s="55"/>
      <c r="P172" s="53">
        <f t="shared" si="38"/>
        <v>1500</v>
      </c>
      <c r="Q172" s="54">
        <f t="shared" si="39"/>
        <v>1500</v>
      </c>
      <c r="R172" s="54">
        <f t="shared" si="40"/>
        <v>0</v>
      </c>
      <c r="S172" s="70">
        <f t="shared" si="41"/>
        <v>0</v>
      </c>
    </row>
    <row r="173" spans="1:19" ht="30" x14ac:dyDescent="0.25">
      <c r="A173" s="216"/>
      <c r="B173" s="47"/>
      <c r="C173" s="188" t="s">
        <v>249</v>
      </c>
      <c r="D173" s="53">
        <v>6000</v>
      </c>
      <c r="E173" s="54">
        <v>6000</v>
      </c>
      <c r="F173" s="54">
        <v>0</v>
      </c>
      <c r="G173" s="55">
        <v>0</v>
      </c>
      <c r="H173" s="53">
        <v>6000</v>
      </c>
      <c r="I173" s="54">
        <v>6000</v>
      </c>
      <c r="J173" s="54">
        <v>0</v>
      </c>
      <c r="K173" s="55">
        <v>0</v>
      </c>
      <c r="L173" s="53"/>
      <c r="M173" s="54"/>
      <c r="N173" s="54"/>
      <c r="O173" s="55"/>
      <c r="P173" s="53">
        <f t="shared" si="38"/>
        <v>6000</v>
      </c>
      <c r="Q173" s="54">
        <f t="shared" si="39"/>
        <v>6000</v>
      </c>
      <c r="R173" s="54">
        <f t="shared" si="40"/>
        <v>0</v>
      </c>
      <c r="S173" s="70">
        <f t="shared" si="41"/>
        <v>0</v>
      </c>
    </row>
    <row r="174" spans="1:19" ht="30" x14ac:dyDescent="0.25">
      <c r="A174" s="216"/>
      <c r="B174" s="47"/>
      <c r="C174" s="188" t="s">
        <v>334</v>
      </c>
      <c r="D174" s="53"/>
      <c r="E174" s="54"/>
      <c r="F174" s="54"/>
      <c r="G174" s="55"/>
      <c r="H174" s="53">
        <v>1000</v>
      </c>
      <c r="I174" s="54">
        <v>1000</v>
      </c>
      <c r="J174" s="54">
        <v>0</v>
      </c>
      <c r="K174" s="55">
        <v>0</v>
      </c>
      <c r="L174" s="53"/>
      <c r="M174" s="54"/>
      <c r="N174" s="54"/>
      <c r="O174" s="55"/>
      <c r="P174" s="53">
        <f t="shared" si="38"/>
        <v>1000</v>
      </c>
      <c r="Q174" s="54">
        <f t="shared" si="39"/>
        <v>1000</v>
      </c>
      <c r="R174" s="54">
        <f t="shared" si="40"/>
        <v>0</v>
      </c>
      <c r="S174" s="70">
        <f t="shared" si="41"/>
        <v>0</v>
      </c>
    </row>
    <row r="175" spans="1:19" ht="15" x14ac:dyDescent="0.25">
      <c r="A175" s="216"/>
      <c r="B175" s="47"/>
      <c r="C175" s="188"/>
      <c r="D175" s="53"/>
      <c r="E175" s="54"/>
      <c r="F175" s="54"/>
      <c r="G175" s="55"/>
      <c r="H175" s="53"/>
      <c r="I175" s="54"/>
      <c r="J175" s="54"/>
      <c r="K175" s="55"/>
      <c r="L175" s="53"/>
      <c r="M175" s="54"/>
      <c r="N175" s="54"/>
      <c r="O175" s="55"/>
      <c r="P175" s="53"/>
      <c r="Q175" s="54"/>
      <c r="R175" s="54"/>
      <c r="S175" s="70"/>
    </row>
    <row r="176" spans="1:19" ht="15" x14ac:dyDescent="0.25">
      <c r="A176" s="216"/>
      <c r="B176" s="47"/>
      <c r="C176" s="219" t="s">
        <v>22</v>
      </c>
      <c r="D176" s="225">
        <f t="shared" ref="D176:O176" si="44">SUM(D164:D175)</f>
        <v>70200</v>
      </c>
      <c r="E176" s="52">
        <f t="shared" si="44"/>
        <v>11000</v>
      </c>
      <c r="F176" s="52">
        <f t="shared" si="44"/>
        <v>59200</v>
      </c>
      <c r="G176" s="226">
        <f t="shared" si="44"/>
        <v>0</v>
      </c>
      <c r="H176" s="225">
        <v>71200</v>
      </c>
      <c r="I176" s="52">
        <v>12000</v>
      </c>
      <c r="J176" s="52">
        <v>59200</v>
      </c>
      <c r="K176" s="226">
        <v>0</v>
      </c>
      <c r="L176" s="225">
        <f t="shared" si="44"/>
        <v>0</v>
      </c>
      <c r="M176" s="52">
        <f t="shared" si="44"/>
        <v>0</v>
      </c>
      <c r="N176" s="52">
        <f t="shared" si="44"/>
        <v>0</v>
      </c>
      <c r="O176" s="226">
        <f t="shared" si="44"/>
        <v>0</v>
      </c>
      <c r="P176" s="225">
        <f t="shared" si="38"/>
        <v>71200</v>
      </c>
      <c r="Q176" s="52">
        <f t="shared" si="39"/>
        <v>12000</v>
      </c>
      <c r="R176" s="52">
        <f t="shared" si="40"/>
        <v>59200</v>
      </c>
      <c r="S176" s="227">
        <f t="shared" si="41"/>
        <v>0</v>
      </c>
    </row>
    <row r="177" spans="1:19" x14ac:dyDescent="0.25">
      <c r="A177" s="216"/>
      <c r="B177" s="47"/>
      <c r="C177" s="224"/>
      <c r="D177" s="56"/>
      <c r="E177" s="57"/>
      <c r="F177" s="57"/>
      <c r="G177" s="58"/>
      <c r="H177" s="44"/>
      <c r="I177" s="45"/>
      <c r="J177" s="45"/>
      <c r="K177" s="46"/>
      <c r="L177" s="56"/>
      <c r="M177" s="57"/>
      <c r="N177" s="57"/>
      <c r="O177" s="58"/>
      <c r="P177" s="44"/>
      <c r="Q177" s="45"/>
      <c r="R177" s="45"/>
      <c r="S177" s="59"/>
    </row>
    <row r="178" spans="1:19" x14ac:dyDescent="0.25">
      <c r="A178" s="43"/>
      <c r="B178" s="231"/>
      <c r="C178" s="187" t="s">
        <v>59</v>
      </c>
      <c r="D178" s="56"/>
      <c r="E178" s="57"/>
      <c r="F178" s="57"/>
      <c r="G178" s="58"/>
      <c r="H178" s="44"/>
      <c r="I178" s="45"/>
      <c r="J178" s="45"/>
      <c r="K178" s="46"/>
      <c r="L178" s="56"/>
      <c r="M178" s="57"/>
      <c r="N178" s="57"/>
      <c r="O178" s="58"/>
      <c r="P178" s="44"/>
      <c r="Q178" s="45"/>
      <c r="R178" s="45"/>
      <c r="S178" s="59"/>
    </row>
    <row r="179" spans="1:19" ht="15" x14ac:dyDescent="0.25">
      <c r="A179" s="43"/>
      <c r="B179" s="231"/>
      <c r="C179" s="189"/>
      <c r="D179" s="53"/>
      <c r="E179" s="54"/>
      <c r="F179" s="54"/>
      <c r="G179" s="55"/>
      <c r="H179" s="53"/>
      <c r="I179" s="54"/>
      <c r="J179" s="54"/>
      <c r="K179" s="55"/>
      <c r="L179" s="53"/>
      <c r="M179" s="54"/>
      <c r="N179" s="54"/>
      <c r="O179" s="55"/>
      <c r="P179" s="53"/>
      <c r="Q179" s="54"/>
      <c r="R179" s="54"/>
      <c r="S179" s="70"/>
    </row>
    <row r="180" spans="1:19" ht="15" x14ac:dyDescent="0.25">
      <c r="A180" s="43"/>
      <c r="B180" s="47"/>
      <c r="C180" s="219" t="s">
        <v>22</v>
      </c>
      <c r="D180" s="225">
        <f t="shared" ref="D180:G180" si="45">SUM(D179:D179)</f>
        <v>0</v>
      </c>
      <c r="E180" s="52">
        <f t="shared" si="45"/>
        <v>0</v>
      </c>
      <c r="F180" s="52">
        <f t="shared" si="45"/>
        <v>0</v>
      </c>
      <c r="G180" s="226">
        <f t="shared" si="45"/>
        <v>0</v>
      </c>
      <c r="H180" s="225">
        <v>0</v>
      </c>
      <c r="I180" s="52">
        <v>0</v>
      </c>
      <c r="J180" s="52">
        <v>0</v>
      </c>
      <c r="K180" s="226">
        <v>0</v>
      </c>
      <c r="L180" s="225">
        <f t="shared" ref="L180:O180" si="46">SUM(L179:L179)</f>
        <v>0</v>
      </c>
      <c r="M180" s="52">
        <f t="shared" si="46"/>
        <v>0</v>
      </c>
      <c r="N180" s="52">
        <f t="shared" si="46"/>
        <v>0</v>
      </c>
      <c r="O180" s="226">
        <f t="shared" si="46"/>
        <v>0</v>
      </c>
      <c r="P180" s="225">
        <f t="shared" si="38"/>
        <v>0</v>
      </c>
      <c r="Q180" s="52">
        <f t="shared" si="39"/>
        <v>0</v>
      </c>
      <c r="R180" s="52">
        <f t="shared" si="40"/>
        <v>0</v>
      </c>
      <c r="S180" s="227">
        <f t="shared" si="41"/>
        <v>0</v>
      </c>
    </row>
    <row r="181" spans="1:19" x14ac:dyDescent="0.25">
      <c r="A181" s="43"/>
      <c r="B181" s="47"/>
      <c r="C181" s="224"/>
      <c r="D181" s="56"/>
      <c r="E181" s="57"/>
      <c r="F181" s="57"/>
      <c r="G181" s="58"/>
      <c r="H181" s="44"/>
      <c r="I181" s="45"/>
      <c r="J181" s="45"/>
      <c r="K181" s="46"/>
      <c r="L181" s="56"/>
      <c r="M181" s="57"/>
      <c r="N181" s="57"/>
      <c r="O181" s="58"/>
      <c r="P181" s="44"/>
      <c r="Q181" s="45"/>
      <c r="R181" s="45"/>
      <c r="S181" s="59"/>
    </row>
    <row r="182" spans="1:19" ht="15" x14ac:dyDescent="0.25">
      <c r="A182" s="43"/>
      <c r="B182" s="231"/>
      <c r="C182" s="187" t="s">
        <v>51</v>
      </c>
      <c r="D182" s="44">
        <v>5000</v>
      </c>
      <c r="E182" s="45">
        <v>5000</v>
      </c>
      <c r="F182" s="45">
        <v>0</v>
      </c>
      <c r="G182" s="46">
        <v>0</v>
      </c>
      <c r="H182" s="44">
        <v>5000</v>
      </c>
      <c r="I182" s="45">
        <v>5000</v>
      </c>
      <c r="J182" s="45">
        <v>0</v>
      </c>
      <c r="K182" s="46">
        <v>0</v>
      </c>
      <c r="L182" s="44"/>
      <c r="M182" s="45"/>
      <c r="N182" s="45"/>
      <c r="O182" s="46"/>
      <c r="P182" s="44">
        <f t="shared" si="38"/>
        <v>5000</v>
      </c>
      <c r="Q182" s="45">
        <f t="shared" si="39"/>
        <v>5000</v>
      </c>
      <c r="R182" s="45">
        <f t="shared" si="40"/>
        <v>0</v>
      </c>
      <c r="S182" s="59">
        <f t="shared" si="41"/>
        <v>0</v>
      </c>
    </row>
    <row r="183" spans="1:19" ht="15" x14ac:dyDescent="0.25">
      <c r="A183" s="43"/>
      <c r="B183" s="231"/>
      <c r="C183" s="187"/>
      <c r="D183" s="44"/>
      <c r="E183" s="45"/>
      <c r="F183" s="45"/>
      <c r="G183" s="46"/>
      <c r="H183" s="44"/>
      <c r="I183" s="45"/>
      <c r="J183" s="45"/>
      <c r="K183" s="46"/>
      <c r="L183" s="44"/>
      <c r="M183" s="45"/>
      <c r="N183" s="45"/>
      <c r="O183" s="46"/>
      <c r="P183" s="44"/>
      <c r="Q183" s="45"/>
      <c r="R183" s="45"/>
      <c r="S183" s="59"/>
    </row>
    <row r="184" spans="1:19" ht="15" x14ac:dyDescent="0.25">
      <c r="A184" s="43"/>
      <c r="B184" s="47"/>
      <c r="C184" s="187" t="s">
        <v>147</v>
      </c>
      <c r="D184" s="44"/>
      <c r="E184" s="45"/>
      <c r="F184" s="45"/>
      <c r="G184" s="46"/>
      <c r="H184" s="44"/>
      <c r="I184" s="45"/>
      <c r="J184" s="45"/>
      <c r="K184" s="46"/>
      <c r="L184" s="44"/>
      <c r="M184" s="45"/>
      <c r="N184" s="45"/>
      <c r="O184" s="46"/>
      <c r="P184" s="44"/>
      <c r="Q184" s="45"/>
      <c r="R184" s="45"/>
      <c r="S184" s="59"/>
    </row>
    <row r="185" spans="1:19" ht="15" x14ac:dyDescent="0.25">
      <c r="A185" s="43"/>
      <c r="B185" s="47"/>
      <c r="C185" s="187" t="s">
        <v>311</v>
      </c>
      <c r="D185" s="44">
        <v>1004</v>
      </c>
      <c r="E185" s="45">
        <v>1004</v>
      </c>
      <c r="F185" s="45">
        <v>0</v>
      </c>
      <c r="G185" s="46">
        <v>0</v>
      </c>
      <c r="H185" s="44">
        <v>1662</v>
      </c>
      <c r="I185" s="45">
        <v>1662</v>
      </c>
      <c r="J185" s="45">
        <v>0</v>
      </c>
      <c r="K185" s="46">
        <v>0</v>
      </c>
      <c r="L185" s="44"/>
      <c r="M185" s="45"/>
      <c r="N185" s="45"/>
      <c r="O185" s="46"/>
      <c r="P185" s="44">
        <f t="shared" si="38"/>
        <v>1662</v>
      </c>
      <c r="Q185" s="45">
        <f t="shared" si="39"/>
        <v>1662</v>
      </c>
      <c r="R185" s="45">
        <f t="shared" si="40"/>
        <v>0</v>
      </c>
      <c r="S185" s="59">
        <f t="shared" si="41"/>
        <v>0</v>
      </c>
    </row>
    <row r="186" spans="1:19" ht="15" x14ac:dyDescent="0.25">
      <c r="A186" s="43"/>
      <c r="B186" s="47"/>
      <c r="C186" s="187"/>
      <c r="D186" s="44"/>
      <c r="E186" s="45"/>
      <c r="F186" s="45"/>
      <c r="G186" s="46"/>
      <c r="H186" s="44"/>
      <c r="I186" s="45"/>
      <c r="J186" s="45"/>
      <c r="K186" s="46"/>
      <c r="L186" s="44"/>
      <c r="M186" s="45"/>
      <c r="N186" s="45"/>
      <c r="O186" s="46"/>
      <c r="P186" s="44"/>
      <c r="Q186" s="45"/>
      <c r="R186" s="45"/>
      <c r="S186" s="59"/>
    </row>
    <row r="187" spans="1:19" ht="30" x14ac:dyDescent="0.25">
      <c r="A187" s="43"/>
      <c r="B187" s="47"/>
      <c r="C187" s="189" t="s">
        <v>195</v>
      </c>
      <c r="D187" s="44">
        <v>0</v>
      </c>
      <c r="E187" s="45">
        <v>0</v>
      </c>
      <c r="F187" s="45">
        <v>0</v>
      </c>
      <c r="G187" s="46">
        <v>0</v>
      </c>
      <c r="H187" s="44">
        <v>0</v>
      </c>
      <c r="I187" s="45">
        <v>0</v>
      </c>
      <c r="J187" s="45">
        <v>0</v>
      </c>
      <c r="K187" s="46">
        <v>0</v>
      </c>
      <c r="L187" s="44">
        <v>0</v>
      </c>
      <c r="M187" s="45">
        <v>0</v>
      </c>
      <c r="N187" s="45">
        <v>0</v>
      </c>
      <c r="O187" s="46">
        <v>0</v>
      </c>
      <c r="P187" s="44">
        <f t="shared" si="38"/>
        <v>0</v>
      </c>
      <c r="Q187" s="45">
        <f t="shared" si="39"/>
        <v>0</v>
      </c>
      <c r="R187" s="45">
        <f t="shared" si="40"/>
        <v>0</v>
      </c>
      <c r="S187" s="59">
        <f t="shared" si="41"/>
        <v>0</v>
      </c>
    </row>
    <row r="188" spans="1:19" ht="15" x14ac:dyDescent="0.25">
      <c r="A188" s="43"/>
      <c r="B188" s="47"/>
      <c r="C188" s="187"/>
      <c r="D188" s="44"/>
      <c r="E188" s="45"/>
      <c r="F188" s="45"/>
      <c r="G188" s="46"/>
      <c r="H188" s="44"/>
      <c r="I188" s="45"/>
      <c r="J188" s="45"/>
      <c r="K188" s="46"/>
      <c r="L188" s="44"/>
      <c r="M188" s="45"/>
      <c r="N188" s="45"/>
      <c r="O188" s="46"/>
      <c r="P188" s="44"/>
      <c r="Q188" s="45"/>
      <c r="R188" s="45"/>
      <c r="S188" s="59"/>
    </row>
    <row r="189" spans="1:19" ht="15" x14ac:dyDescent="0.25">
      <c r="A189" s="43"/>
      <c r="B189" s="47"/>
      <c r="C189" s="187" t="s">
        <v>198</v>
      </c>
      <c r="D189" s="44">
        <v>16505</v>
      </c>
      <c r="E189" s="45">
        <v>16505</v>
      </c>
      <c r="F189" s="45">
        <v>0</v>
      </c>
      <c r="G189" s="46">
        <v>0</v>
      </c>
      <c r="H189" s="44">
        <v>16505</v>
      </c>
      <c r="I189" s="45">
        <v>16505</v>
      </c>
      <c r="J189" s="45">
        <v>0</v>
      </c>
      <c r="K189" s="46">
        <v>0</v>
      </c>
      <c r="L189" s="44"/>
      <c r="M189" s="45"/>
      <c r="N189" s="45"/>
      <c r="O189" s="46"/>
      <c r="P189" s="44">
        <f t="shared" si="38"/>
        <v>16505</v>
      </c>
      <c r="Q189" s="45">
        <f t="shared" si="39"/>
        <v>16505</v>
      </c>
      <c r="R189" s="45">
        <f t="shared" si="40"/>
        <v>0</v>
      </c>
      <c r="S189" s="59">
        <f t="shared" si="41"/>
        <v>0</v>
      </c>
    </row>
    <row r="190" spans="1:19" ht="15" x14ac:dyDescent="0.25">
      <c r="A190" s="43"/>
      <c r="B190" s="47"/>
      <c r="C190" s="187"/>
      <c r="D190" s="44"/>
      <c r="E190" s="45"/>
      <c r="F190" s="45"/>
      <c r="G190" s="46"/>
      <c r="H190" s="44"/>
      <c r="I190" s="45"/>
      <c r="J190" s="45"/>
      <c r="K190" s="46"/>
      <c r="L190" s="44"/>
      <c r="M190" s="45"/>
      <c r="N190" s="45"/>
      <c r="O190" s="46"/>
      <c r="P190" s="44"/>
      <c r="Q190" s="45"/>
      <c r="R190" s="45"/>
      <c r="S190" s="59"/>
    </row>
    <row r="191" spans="1:19" ht="15" x14ac:dyDescent="0.25">
      <c r="A191" s="43"/>
      <c r="B191" s="47"/>
      <c r="C191" s="187"/>
      <c r="D191" s="44"/>
      <c r="E191" s="45"/>
      <c r="F191" s="45"/>
      <c r="G191" s="46"/>
      <c r="H191" s="44"/>
      <c r="I191" s="45"/>
      <c r="J191" s="45"/>
      <c r="K191" s="46"/>
      <c r="L191" s="44"/>
      <c r="M191" s="45"/>
      <c r="N191" s="45"/>
      <c r="O191" s="46"/>
      <c r="P191" s="44"/>
      <c r="Q191" s="45"/>
      <c r="R191" s="45"/>
      <c r="S191" s="59"/>
    </row>
    <row r="192" spans="1:19" ht="15" x14ac:dyDescent="0.25">
      <c r="A192" s="43"/>
      <c r="B192" s="47"/>
      <c r="C192" s="224" t="s">
        <v>50</v>
      </c>
      <c r="D192" s="225">
        <f t="shared" ref="D192:O192" si="47">D161+D176+D180+D182+D185+D189</f>
        <v>571808</v>
      </c>
      <c r="E192" s="52">
        <f t="shared" si="47"/>
        <v>381108</v>
      </c>
      <c r="F192" s="52">
        <f t="shared" si="47"/>
        <v>190700</v>
      </c>
      <c r="G192" s="226">
        <f t="shared" si="47"/>
        <v>0</v>
      </c>
      <c r="H192" s="225">
        <v>622364</v>
      </c>
      <c r="I192" s="52">
        <v>431664</v>
      </c>
      <c r="J192" s="52">
        <v>190700</v>
      </c>
      <c r="K192" s="226">
        <v>0</v>
      </c>
      <c r="L192" s="225">
        <f t="shared" si="47"/>
        <v>24294</v>
      </c>
      <c r="M192" s="52">
        <f t="shared" si="47"/>
        <v>24294</v>
      </c>
      <c r="N192" s="52">
        <f t="shared" si="47"/>
        <v>0</v>
      </c>
      <c r="O192" s="226">
        <f t="shared" si="47"/>
        <v>0</v>
      </c>
      <c r="P192" s="225">
        <f t="shared" si="38"/>
        <v>646658</v>
      </c>
      <c r="Q192" s="52">
        <f t="shared" si="39"/>
        <v>455958</v>
      </c>
      <c r="R192" s="52">
        <f t="shared" si="40"/>
        <v>190700</v>
      </c>
      <c r="S192" s="227">
        <f t="shared" si="41"/>
        <v>0</v>
      </c>
    </row>
    <row r="193" spans="1:19" x14ac:dyDescent="0.25">
      <c r="A193" s="216"/>
      <c r="B193" s="47"/>
      <c r="C193" s="224"/>
      <c r="D193" s="56"/>
      <c r="E193" s="57"/>
      <c r="F193" s="57"/>
      <c r="G193" s="58"/>
      <c r="H193" s="44"/>
      <c r="I193" s="45"/>
      <c r="J193" s="45"/>
      <c r="K193" s="46"/>
      <c r="L193" s="56"/>
      <c r="M193" s="57"/>
      <c r="N193" s="57"/>
      <c r="O193" s="58"/>
      <c r="P193" s="44"/>
      <c r="Q193" s="45"/>
      <c r="R193" s="45"/>
      <c r="S193" s="59"/>
    </row>
    <row r="194" spans="1:19" x14ac:dyDescent="0.25">
      <c r="A194" s="216"/>
      <c r="B194" s="47" t="s">
        <v>18</v>
      </c>
      <c r="C194" s="187" t="s">
        <v>44</v>
      </c>
      <c r="D194" s="56"/>
      <c r="E194" s="57"/>
      <c r="F194" s="57"/>
      <c r="G194" s="58"/>
      <c r="H194" s="44"/>
      <c r="I194" s="45"/>
      <c r="J194" s="45"/>
      <c r="K194" s="46"/>
      <c r="L194" s="56"/>
      <c r="M194" s="57"/>
      <c r="N194" s="57"/>
      <c r="O194" s="58"/>
      <c r="P194" s="44"/>
      <c r="Q194" s="45"/>
      <c r="R194" s="45"/>
      <c r="S194" s="59"/>
    </row>
    <row r="195" spans="1:19" ht="15" x14ac:dyDescent="0.25">
      <c r="A195" s="216"/>
      <c r="B195" s="47"/>
      <c r="C195" s="188" t="s">
        <v>206</v>
      </c>
      <c r="D195" s="44">
        <v>4400</v>
      </c>
      <c r="E195" s="45">
        <v>4400</v>
      </c>
      <c r="F195" s="45">
        <v>0</v>
      </c>
      <c r="G195" s="46">
        <v>0</v>
      </c>
      <c r="H195" s="44">
        <v>4400</v>
      </c>
      <c r="I195" s="45">
        <v>4400</v>
      </c>
      <c r="J195" s="45">
        <v>0</v>
      </c>
      <c r="K195" s="46">
        <v>0</v>
      </c>
      <c r="L195" s="44"/>
      <c r="M195" s="45"/>
      <c r="N195" s="45"/>
      <c r="O195" s="46"/>
      <c r="P195" s="44">
        <f t="shared" si="38"/>
        <v>4400</v>
      </c>
      <c r="Q195" s="45">
        <f t="shared" si="39"/>
        <v>4400</v>
      </c>
      <c r="R195" s="45">
        <f t="shared" si="40"/>
        <v>0</v>
      </c>
      <c r="S195" s="59">
        <f t="shared" si="41"/>
        <v>0</v>
      </c>
    </row>
    <row r="196" spans="1:19" ht="15" x14ac:dyDescent="0.25">
      <c r="A196" s="216"/>
      <c r="B196" s="47"/>
      <c r="C196" s="189" t="s">
        <v>239</v>
      </c>
      <c r="D196" s="44">
        <v>15000</v>
      </c>
      <c r="E196" s="45">
        <v>15000</v>
      </c>
      <c r="F196" s="45">
        <v>0</v>
      </c>
      <c r="G196" s="46">
        <v>0</v>
      </c>
      <c r="H196" s="44">
        <v>15000</v>
      </c>
      <c r="I196" s="45">
        <v>15000</v>
      </c>
      <c r="J196" s="45">
        <v>0</v>
      </c>
      <c r="K196" s="46">
        <v>0</v>
      </c>
      <c r="L196" s="44"/>
      <c r="M196" s="45"/>
      <c r="N196" s="45"/>
      <c r="O196" s="46"/>
      <c r="P196" s="44">
        <f t="shared" si="38"/>
        <v>15000</v>
      </c>
      <c r="Q196" s="45">
        <f t="shared" si="39"/>
        <v>15000</v>
      </c>
      <c r="R196" s="45">
        <f t="shared" si="40"/>
        <v>0</v>
      </c>
      <c r="S196" s="59">
        <f t="shared" si="41"/>
        <v>0</v>
      </c>
    </row>
    <row r="197" spans="1:19" ht="15" x14ac:dyDescent="0.25">
      <c r="A197" s="216"/>
      <c r="B197" s="47"/>
      <c r="C197" s="189" t="s">
        <v>240</v>
      </c>
      <c r="D197" s="44">
        <v>2200</v>
      </c>
      <c r="E197" s="45">
        <v>0</v>
      </c>
      <c r="F197" s="45">
        <v>2200</v>
      </c>
      <c r="G197" s="46">
        <v>0</v>
      </c>
      <c r="H197" s="44">
        <v>0</v>
      </c>
      <c r="I197" s="45">
        <v>0</v>
      </c>
      <c r="J197" s="45">
        <v>0</v>
      </c>
      <c r="K197" s="46">
        <v>0</v>
      </c>
      <c r="L197" s="44"/>
      <c r="M197" s="45"/>
      <c r="N197" s="45"/>
      <c r="O197" s="46"/>
      <c r="P197" s="44">
        <f t="shared" si="38"/>
        <v>0</v>
      </c>
      <c r="Q197" s="45">
        <f t="shared" si="39"/>
        <v>0</v>
      </c>
      <c r="R197" s="45">
        <f t="shared" si="40"/>
        <v>0</v>
      </c>
      <c r="S197" s="59">
        <f t="shared" si="41"/>
        <v>0</v>
      </c>
    </row>
    <row r="198" spans="1:19" ht="30" x14ac:dyDescent="0.25">
      <c r="A198" s="216"/>
      <c r="B198" s="47"/>
      <c r="C198" s="189" t="s">
        <v>292</v>
      </c>
      <c r="D198" s="53">
        <v>47700</v>
      </c>
      <c r="E198" s="54">
        <v>47700</v>
      </c>
      <c r="F198" s="54">
        <v>0</v>
      </c>
      <c r="G198" s="55">
        <v>0</v>
      </c>
      <c r="H198" s="53">
        <v>47700</v>
      </c>
      <c r="I198" s="54">
        <v>47700</v>
      </c>
      <c r="J198" s="54">
        <v>0</v>
      </c>
      <c r="K198" s="55">
        <v>0</v>
      </c>
      <c r="L198" s="53">
        <v>100</v>
      </c>
      <c r="M198" s="54">
        <v>100</v>
      </c>
      <c r="N198" s="54">
        <v>0</v>
      </c>
      <c r="O198" s="55">
        <v>0</v>
      </c>
      <c r="P198" s="53">
        <f t="shared" si="38"/>
        <v>47800</v>
      </c>
      <c r="Q198" s="54">
        <f t="shared" si="39"/>
        <v>47800</v>
      </c>
      <c r="R198" s="54">
        <f t="shared" si="40"/>
        <v>0</v>
      </c>
      <c r="S198" s="70">
        <f t="shared" si="41"/>
        <v>0</v>
      </c>
    </row>
    <row r="199" spans="1:19" ht="15" x14ac:dyDescent="0.25">
      <c r="A199" s="216"/>
      <c r="B199" s="47"/>
      <c r="C199" s="189" t="s">
        <v>293</v>
      </c>
      <c r="D199" s="53">
        <v>60921</v>
      </c>
      <c r="E199" s="54">
        <v>60921</v>
      </c>
      <c r="F199" s="54">
        <v>0</v>
      </c>
      <c r="G199" s="55">
        <v>0</v>
      </c>
      <c r="H199" s="53">
        <v>60921</v>
      </c>
      <c r="I199" s="54">
        <v>60921</v>
      </c>
      <c r="J199" s="54">
        <v>0</v>
      </c>
      <c r="K199" s="55">
        <v>0</v>
      </c>
      <c r="L199" s="53">
        <v>1087</v>
      </c>
      <c r="M199" s="54">
        <v>1087</v>
      </c>
      <c r="N199" s="54">
        <v>0</v>
      </c>
      <c r="O199" s="55">
        <v>0</v>
      </c>
      <c r="P199" s="53">
        <f t="shared" si="38"/>
        <v>62008</v>
      </c>
      <c r="Q199" s="54">
        <f t="shared" si="39"/>
        <v>62008</v>
      </c>
      <c r="R199" s="54">
        <f t="shared" si="40"/>
        <v>0</v>
      </c>
      <c r="S199" s="70">
        <f t="shared" si="41"/>
        <v>0</v>
      </c>
    </row>
    <row r="200" spans="1:19" ht="15" x14ac:dyDescent="0.25">
      <c r="A200" s="216"/>
      <c r="B200" s="47"/>
      <c r="C200" s="187" t="s">
        <v>294</v>
      </c>
      <c r="D200" s="44">
        <v>109276</v>
      </c>
      <c r="E200" s="45">
        <v>109276</v>
      </c>
      <c r="F200" s="45">
        <v>0</v>
      </c>
      <c r="G200" s="46">
        <v>0</v>
      </c>
      <c r="H200" s="44">
        <v>109276</v>
      </c>
      <c r="I200" s="45">
        <v>109276</v>
      </c>
      <c r="J200" s="45">
        <v>0</v>
      </c>
      <c r="K200" s="46">
        <v>0</v>
      </c>
      <c r="L200" s="44"/>
      <c r="M200" s="45"/>
      <c r="N200" s="45"/>
      <c r="O200" s="46"/>
      <c r="P200" s="44">
        <f t="shared" si="38"/>
        <v>109276</v>
      </c>
      <c r="Q200" s="45">
        <f t="shared" si="39"/>
        <v>109276</v>
      </c>
      <c r="R200" s="45">
        <f t="shared" si="40"/>
        <v>0</v>
      </c>
      <c r="S200" s="59">
        <f t="shared" si="41"/>
        <v>0</v>
      </c>
    </row>
    <row r="201" spans="1:19" ht="30" x14ac:dyDescent="0.25">
      <c r="A201" s="43"/>
      <c r="B201" s="190"/>
      <c r="C201" s="188" t="s">
        <v>295</v>
      </c>
      <c r="D201" s="44">
        <v>238735</v>
      </c>
      <c r="E201" s="45">
        <v>238735</v>
      </c>
      <c r="F201" s="45">
        <v>0</v>
      </c>
      <c r="G201" s="46">
        <v>0</v>
      </c>
      <c r="H201" s="44">
        <v>238735</v>
      </c>
      <c r="I201" s="45">
        <v>238735</v>
      </c>
      <c r="J201" s="45">
        <v>0</v>
      </c>
      <c r="K201" s="46">
        <v>0</v>
      </c>
      <c r="L201" s="44"/>
      <c r="M201" s="45"/>
      <c r="N201" s="45"/>
      <c r="O201" s="46"/>
      <c r="P201" s="44">
        <f t="shared" si="38"/>
        <v>238735</v>
      </c>
      <c r="Q201" s="45">
        <f t="shared" si="39"/>
        <v>238735</v>
      </c>
      <c r="R201" s="45">
        <f t="shared" si="40"/>
        <v>0</v>
      </c>
      <c r="S201" s="59">
        <f t="shared" si="41"/>
        <v>0</v>
      </c>
    </row>
    <row r="202" spans="1:19" ht="35.25" customHeight="1" x14ac:dyDescent="0.25">
      <c r="A202" s="43"/>
      <c r="B202" s="190"/>
      <c r="C202" s="187" t="s">
        <v>296</v>
      </c>
      <c r="D202" s="44">
        <v>5200</v>
      </c>
      <c r="E202" s="45">
        <v>5200</v>
      </c>
      <c r="F202" s="45">
        <v>0</v>
      </c>
      <c r="G202" s="46">
        <v>0</v>
      </c>
      <c r="H202" s="44">
        <v>5692</v>
      </c>
      <c r="I202" s="45">
        <v>5692</v>
      </c>
      <c r="J202" s="45">
        <v>0</v>
      </c>
      <c r="K202" s="46">
        <v>0</v>
      </c>
      <c r="L202" s="44">
        <v>-5692</v>
      </c>
      <c r="M202" s="45">
        <v>-5692</v>
      </c>
      <c r="N202" s="45">
        <v>0</v>
      </c>
      <c r="O202" s="46">
        <v>0</v>
      </c>
      <c r="P202" s="44">
        <f t="shared" si="38"/>
        <v>0</v>
      </c>
      <c r="Q202" s="45">
        <f t="shared" si="39"/>
        <v>0</v>
      </c>
      <c r="R202" s="45">
        <f t="shared" si="40"/>
        <v>0</v>
      </c>
      <c r="S202" s="59">
        <f t="shared" si="41"/>
        <v>0</v>
      </c>
    </row>
    <row r="203" spans="1:19" ht="15" x14ac:dyDescent="0.25">
      <c r="A203" s="43"/>
      <c r="B203" s="190"/>
      <c r="C203" s="189" t="s">
        <v>297</v>
      </c>
      <c r="D203" s="44">
        <v>123531</v>
      </c>
      <c r="E203" s="45">
        <v>123531</v>
      </c>
      <c r="F203" s="45">
        <v>0</v>
      </c>
      <c r="G203" s="46">
        <v>0</v>
      </c>
      <c r="H203" s="44">
        <v>123531</v>
      </c>
      <c r="I203" s="45">
        <v>123531</v>
      </c>
      <c r="J203" s="45">
        <v>0</v>
      </c>
      <c r="K203" s="46">
        <v>0</v>
      </c>
      <c r="L203" s="44"/>
      <c r="M203" s="45"/>
      <c r="N203" s="45"/>
      <c r="O203" s="46"/>
      <c r="P203" s="44">
        <f t="shared" si="38"/>
        <v>123531</v>
      </c>
      <c r="Q203" s="45">
        <f t="shared" si="39"/>
        <v>123531</v>
      </c>
      <c r="R203" s="45">
        <f t="shared" si="40"/>
        <v>0</v>
      </c>
      <c r="S203" s="59">
        <f t="shared" si="41"/>
        <v>0</v>
      </c>
    </row>
    <row r="204" spans="1:19" ht="15" x14ac:dyDescent="0.25">
      <c r="A204" s="43"/>
      <c r="B204" s="190"/>
      <c r="C204" s="189" t="s">
        <v>298</v>
      </c>
      <c r="D204" s="44">
        <v>15000</v>
      </c>
      <c r="E204" s="45">
        <v>15000</v>
      </c>
      <c r="F204" s="45">
        <v>0</v>
      </c>
      <c r="G204" s="46">
        <v>0</v>
      </c>
      <c r="H204" s="44">
        <v>15000</v>
      </c>
      <c r="I204" s="45">
        <v>15000</v>
      </c>
      <c r="J204" s="45">
        <v>0</v>
      </c>
      <c r="K204" s="46">
        <v>0</v>
      </c>
      <c r="L204" s="44"/>
      <c r="M204" s="45"/>
      <c r="N204" s="45"/>
      <c r="O204" s="46"/>
      <c r="P204" s="44">
        <f t="shared" si="38"/>
        <v>15000</v>
      </c>
      <c r="Q204" s="45">
        <f t="shared" si="39"/>
        <v>15000</v>
      </c>
      <c r="R204" s="45">
        <f t="shared" si="40"/>
        <v>0</v>
      </c>
      <c r="S204" s="59">
        <f t="shared" si="41"/>
        <v>0</v>
      </c>
    </row>
    <row r="205" spans="1:19" ht="15" x14ac:dyDescent="0.25">
      <c r="A205" s="43"/>
      <c r="B205" s="190"/>
      <c r="C205" s="188" t="s">
        <v>299</v>
      </c>
      <c r="D205" s="44">
        <v>6500</v>
      </c>
      <c r="E205" s="45">
        <v>6500</v>
      </c>
      <c r="F205" s="45">
        <v>0</v>
      </c>
      <c r="G205" s="46">
        <v>0</v>
      </c>
      <c r="H205" s="44">
        <v>6500</v>
      </c>
      <c r="I205" s="45">
        <v>6500</v>
      </c>
      <c r="J205" s="45">
        <v>0</v>
      </c>
      <c r="K205" s="46">
        <v>0</v>
      </c>
      <c r="L205" s="44"/>
      <c r="M205" s="45"/>
      <c r="N205" s="45"/>
      <c r="O205" s="46"/>
      <c r="P205" s="44">
        <f t="shared" si="38"/>
        <v>6500</v>
      </c>
      <c r="Q205" s="45">
        <f t="shared" si="39"/>
        <v>6500</v>
      </c>
      <c r="R205" s="45">
        <f t="shared" si="40"/>
        <v>0</v>
      </c>
      <c r="S205" s="59">
        <f t="shared" si="41"/>
        <v>0</v>
      </c>
    </row>
    <row r="206" spans="1:19" ht="15" x14ac:dyDescent="0.25">
      <c r="A206" s="43"/>
      <c r="B206" s="190"/>
      <c r="C206" s="191" t="s">
        <v>300</v>
      </c>
      <c r="D206" s="44">
        <v>1000</v>
      </c>
      <c r="E206" s="45">
        <v>1000</v>
      </c>
      <c r="F206" s="45"/>
      <c r="G206" s="46"/>
      <c r="H206" s="44">
        <v>1000</v>
      </c>
      <c r="I206" s="45">
        <v>1000</v>
      </c>
      <c r="J206" s="45">
        <v>0</v>
      </c>
      <c r="K206" s="46">
        <v>0</v>
      </c>
      <c r="L206" s="44"/>
      <c r="M206" s="45"/>
      <c r="N206" s="45"/>
      <c r="O206" s="46"/>
      <c r="P206" s="44">
        <f t="shared" ref="P206:P270" si="48">H206+L206</f>
        <v>1000</v>
      </c>
      <c r="Q206" s="45">
        <f t="shared" ref="Q206:Q270" si="49">I206+M206</f>
        <v>1000</v>
      </c>
      <c r="R206" s="45">
        <f t="shared" ref="R206:R270" si="50">J206+N206</f>
        <v>0</v>
      </c>
      <c r="S206" s="59">
        <f t="shared" ref="S206:S270" si="51">K206+O206</f>
        <v>0</v>
      </c>
    </row>
    <row r="207" spans="1:19" ht="15" x14ac:dyDescent="0.25">
      <c r="A207" s="43"/>
      <c r="B207" s="190"/>
      <c r="C207" s="188" t="s">
        <v>301</v>
      </c>
      <c r="D207" s="44">
        <v>4900</v>
      </c>
      <c r="E207" s="45">
        <v>4900</v>
      </c>
      <c r="F207" s="45">
        <v>0</v>
      </c>
      <c r="G207" s="46">
        <v>0</v>
      </c>
      <c r="H207" s="44">
        <v>4900</v>
      </c>
      <c r="I207" s="45">
        <v>4900</v>
      </c>
      <c r="J207" s="45">
        <v>0</v>
      </c>
      <c r="K207" s="46">
        <v>0</v>
      </c>
      <c r="L207" s="44"/>
      <c r="M207" s="45"/>
      <c r="N207" s="45"/>
      <c r="O207" s="46"/>
      <c r="P207" s="44">
        <f t="shared" si="48"/>
        <v>4900</v>
      </c>
      <c r="Q207" s="45">
        <f t="shared" si="49"/>
        <v>4900</v>
      </c>
      <c r="R207" s="45">
        <f t="shared" si="50"/>
        <v>0</v>
      </c>
      <c r="S207" s="59">
        <f t="shared" si="51"/>
        <v>0</v>
      </c>
    </row>
    <row r="208" spans="1:19" ht="15" x14ac:dyDescent="0.25">
      <c r="A208" s="43"/>
      <c r="B208" s="190"/>
      <c r="C208" s="188" t="s">
        <v>302</v>
      </c>
      <c r="D208" s="44">
        <v>27500</v>
      </c>
      <c r="E208" s="45">
        <v>27500</v>
      </c>
      <c r="F208" s="45"/>
      <c r="G208" s="46"/>
      <c r="H208" s="44">
        <v>27500</v>
      </c>
      <c r="I208" s="45">
        <v>27500</v>
      </c>
      <c r="J208" s="45">
        <v>0</v>
      </c>
      <c r="K208" s="46">
        <v>0</v>
      </c>
      <c r="L208" s="44">
        <v>-27500</v>
      </c>
      <c r="M208" s="45">
        <v>-27500</v>
      </c>
      <c r="N208" s="45">
        <v>0</v>
      </c>
      <c r="O208" s="46">
        <v>0</v>
      </c>
      <c r="P208" s="44">
        <f t="shared" si="48"/>
        <v>0</v>
      </c>
      <c r="Q208" s="45">
        <f t="shared" si="49"/>
        <v>0</v>
      </c>
      <c r="R208" s="45">
        <f t="shared" si="50"/>
        <v>0</v>
      </c>
      <c r="S208" s="59">
        <f t="shared" si="51"/>
        <v>0</v>
      </c>
    </row>
    <row r="209" spans="1:19" ht="15" customHeight="1" x14ac:dyDescent="0.25">
      <c r="A209" s="43"/>
      <c r="B209" s="190"/>
      <c r="C209" s="188" t="s">
        <v>325</v>
      </c>
      <c r="D209" s="44"/>
      <c r="E209" s="45"/>
      <c r="F209" s="45"/>
      <c r="G209" s="46"/>
      <c r="H209" s="44">
        <v>20000</v>
      </c>
      <c r="I209" s="45">
        <v>20000</v>
      </c>
      <c r="J209" s="45">
        <v>0</v>
      </c>
      <c r="K209" s="46">
        <v>0</v>
      </c>
      <c r="L209" s="44"/>
      <c r="M209" s="45"/>
      <c r="N209" s="45"/>
      <c r="O209" s="46"/>
      <c r="P209" s="44">
        <f t="shared" si="48"/>
        <v>20000</v>
      </c>
      <c r="Q209" s="45">
        <f t="shared" si="49"/>
        <v>20000</v>
      </c>
      <c r="R209" s="45">
        <f t="shared" si="50"/>
        <v>0</v>
      </c>
      <c r="S209" s="59">
        <f t="shared" si="51"/>
        <v>0</v>
      </c>
    </row>
    <row r="210" spans="1:19" ht="15" customHeight="1" x14ac:dyDescent="0.25">
      <c r="A210" s="43"/>
      <c r="B210" s="190"/>
      <c r="C210" s="188" t="s">
        <v>336</v>
      </c>
      <c r="D210" s="44"/>
      <c r="E210" s="45"/>
      <c r="F210" s="45"/>
      <c r="G210" s="46"/>
      <c r="H210" s="44">
        <v>5600</v>
      </c>
      <c r="I210" s="45">
        <v>5600</v>
      </c>
      <c r="J210" s="45">
        <v>0</v>
      </c>
      <c r="K210" s="46">
        <v>0</v>
      </c>
      <c r="L210" s="44">
        <v>3062</v>
      </c>
      <c r="M210" s="45">
        <v>3062</v>
      </c>
      <c r="N210" s="45">
        <v>0</v>
      </c>
      <c r="O210" s="46">
        <v>0</v>
      </c>
      <c r="P210" s="44">
        <f t="shared" si="48"/>
        <v>8662</v>
      </c>
      <c r="Q210" s="45">
        <f t="shared" si="49"/>
        <v>8662</v>
      </c>
      <c r="R210" s="45">
        <f t="shared" si="50"/>
        <v>0</v>
      </c>
      <c r="S210" s="59">
        <f t="shared" si="51"/>
        <v>0</v>
      </c>
    </row>
    <row r="211" spans="1:19" ht="15" customHeight="1" x14ac:dyDescent="0.25">
      <c r="A211" s="43"/>
      <c r="B211" s="190"/>
      <c r="C211" s="188" t="s">
        <v>339</v>
      </c>
      <c r="D211" s="44"/>
      <c r="E211" s="45"/>
      <c r="F211" s="45"/>
      <c r="G211" s="46"/>
      <c r="H211" s="44">
        <v>2523</v>
      </c>
      <c r="I211" s="45">
        <v>2523</v>
      </c>
      <c r="J211" s="45">
        <v>0</v>
      </c>
      <c r="K211" s="46">
        <v>0</v>
      </c>
      <c r="L211" s="44"/>
      <c r="M211" s="45"/>
      <c r="N211" s="45"/>
      <c r="O211" s="46"/>
      <c r="P211" s="44">
        <f t="shared" si="48"/>
        <v>2523</v>
      </c>
      <c r="Q211" s="45">
        <f t="shared" si="49"/>
        <v>2523</v>
      </c>
      <c r="R211" s="45">
        <f t="shared" si="50"/>
        <v>0</v>
      </c>
      <c r="S211" s="59">
        <f t="shared" si="51"/>
        <v>0</v>
      </c>
    </row>
    <row r="212" spans="1:19" ht="15" customHeight="1" x14ac:dyDescent="0.25">
      <c r="A212" s="43"/>
      <c r="B212" s="190"/>
      <c r="C212" s="188" t="s">
        <v>347</v>
      </c>
      <c r="D212" s="44"/>
      <c r="E212" s="45"/>
      <c r="F212" s="45"/>
      <c r="G212" s="46"/>
      <c r="H212" s="44">
        <v>583</v>
      </c>
      <c r="I212" s="45">
        <v>583</v>
      </c>
      <c r="J212" s="45">
        <v>0</v>
      </c>
      <c r="K212" s="46">
        <v>0</v>
      </c>
      <c r="L212" s="44">
        <v>386</v>
      </c>
      <c r="M212" s="45">
        <v>386</v>
      </c>
      <c r="N212" s="45">
        <v>0</v>
      </c>
      <c r="O212" s="46">
        <v>0</v>
      </c>
      <c r="P212" s="44">
        <f t="shared" si="48"/>
        <v>969</v>
      </c>
      <c r="Q212" s="45">
        <f t="shared" si="49"/>
        <v>969</v>
      </c>
      <c r="R212" s="45">
        <f t="shared" si="50"/>
        <v>0</v>
      </c>
      <c r="S212" s="59">
        <f t="shared" si="51"/>
        <v>0</v>
      </c>
    </row>
    <row r="213" spans="1:19" ht="15" customHeight="1" x14ac:dyDescent="0.25">
      <c r="A213" s="43"/>
      <c r="B213" s="190"/>
      <c r="C213" s="188" t="s">
        <v>351</v>
      </c>
      <c r="D213" s="44"/>
      <c r="E213" s="45"/>
      <c r="F213" s="45"/>
      <c r="G213" s="46"/>
      <c r="H213" s="44"/>
      <c r="I213" s="45"/>
      <c r="J213" s="45"/>
      <c r="K213" s="46"/>
      <c r="L213" s="44">
        <v>1604</v>
      </c>
      <c r="M213" s="45">
        <v>1604</v>
      </c>
      <c r="N213" s="45">
        <v>0</v>
      </c>
      <c r="O213" s="46">
        <v>0</v>
      </c>
      <c r="P213" s="44">
        <f t="shared" ref="P213:P214" si="52">H213+L213</f>
        <v>1604</v>
      </c>
      <c r="Q213" s="45">
        <f t="shared" ref="Q213:Q214" si="53">I213+M213</f>
        <v>1604</v>
      </c>
      <c r="R213" s="45">
        <f t="shared" ref="R213:R214" si="54">J213+N213</f>
        <v>0</v>
      </c>
      <c r="S213" s="59">
        <f t="shared" ref="S213:S214" si="55">K213+O213</f>
        <v>0</v>
      </c>
    </row>
    <row r="214" spans="1:19" ht="45" x14ac:dyDescent="0.25">
      <c r="A214" s="43"/>
      <c r="B214" s="190"/>
      <c r="C214" s="188" t="s">
        <v>352</v>
      </c>
      <c r="D214" s="44"/>
      <c r="E214" s="45"/>
      <c r="F214" s="45"/>
      <c r="G214" s="46"/>
      <c r="H214" s="44"/>
      <c r="I214" s="45"/>
      <c r="J214" s="45"/>
      <c r="K214" s="46"/>
      <c r="L214" s="44">
        <v>5319</v>
      </c>
      <c r="M214" s="45">
        <v>5319</v>
      </c>
      <c r="N214" s="45">
        <v>0</v>
      </c>
      <c r="O214" s="46">
        <v>0</v>
      </c>
      <c r="P214" s="44">
        <f t="shared" si="52"/>
        <v>5319</v>
      </c>
      <c r="Q214" s="45">
        <f t="shared" si="53"/>
        <v>5319</v>
      </c>
      <c r="R214" s="45">
        <f t="shared" si="54"/>
        <v>0</v>
      </c>
      <c r="S214" s="59">
        <f t="shared" si="55"/>
        <v>0</v>
      </c>
    </row>
    <row r="215" spans="1:19" ht="15" x14ac:dyDescent="0.25">
      <c r="A215" s="43"/>
      <c r="B215" s="190"/>
      <c r="C215" s="188" t="s">
        <v>353</v>
      </c>
      <c r="D215" s="44"/>
      <c r="E215" s="45"/>
      <c r="F215" s="45"/>
      <c r="G215" s="46"/>
      <c r="H215" s="44"/>
      <c r="I215" s="45"/>
      <c r="J215" s="45"/>
      <c r="K215" s="46"/>
      <c r="L215" s="44">
        <v>6809</v>
      </c>
      <c r="M215" s="45">
        <v>6809</v>
      </c>
      <c r="N215" s="45">
        <v>0</v>
      </c>
      <c r="O215" s="46">
        <v>0</v>
      </c>
      <c r="P215" s="44">
        <f t="shared" ref="P215" si="56">H215+L215</f>
        <v>6809</v>
      </c>
      <c r="Q215" s="45">
        <f t="shared" ref="Q215" si="57">I215+M215</f>
        <v>6809</v>
      </c>
      <c r="R215" s="45">
        <f t="shared" ref="R215" si="58">J215+N215</f>
        <v>0</v>
      </c>
      <c r="S215" s="59">
        <f t="shared" ref="S215" si="59">K215+O215</f>
        <v>0</v>
      </c>
    </row>
    <row r="216" spans="1:19" ht="15" x14ac:dyDescent="0.25">
      <c r="A216" s="43"/>
      <c r="B216" s="190"/>
      <c r="C216" s="188" t="s">
        <v>362</v>
      </c>
      <c r="D216" s="44"/>
      <c r="E216" s="45"/>
      <c r="F216" s="45"/>
      <c r="G216" s="46"/>
      <c r="H216" s="44"/>
      <c r="I216" s="45"/>
      <c r="J216" s="45"/>
      <c r="K216" s="46"/>
      <c r="L216" s="44">
        <v>850</v>
      </c>
      <c r="M216" s="45">
        <v>850</v>
      </c>
      <c r="N216" s="45">
        <v>0</v>
      </c>
      <c r="O216" s="46">
        <v>0</v>
      </c>
      <c r="P216" s="44">
        <f t="shared" ref="P216" si="60">H216+L216</f>
        <v>850</v>
      </c>
      <c r="Q216" s="45">
        <f t="shared" ref="Q216" si="61">I216+M216</f>
        <v>850</v>
      </c>
      <c r="R216" s="45">
        <f t="shared" ref="R216" si="62">J216+N216</f>
        <v>0</v>
      </c>
      <c r="S216" s="59">
        <f t="shared" ref="S216" si="63">K216+O216</f>
        <v>0</v>
      </c>
    </row>
    <row r="217" spans="1:19" ht="30" x14ac:dyDescent="0.25">
      <c r="A217" s="43"/>
      <c r="B217" s="190"/>
      <c r="C217" s="188" t="s">
        <v>363</v>
      </c>
      <c r="D217" s="44"/>
      <c r="E217" s="45"/>
      <c r="F217" s="45"/>
      <c r="G217" s="46"/>
      <c r="H217" s="44"/>
      <c r="I217" s="45"/>
      <c r="J217" s="45"/>
      <c r="K217" s="46"/>
      <c r="L217" s="44">
        <v>8134</v>
      </c>
      <c r="M217" s="45">
        <v>8134</v>
      </c>
      <c r="N217" s="45">
        <v>0</v>
      </c>
      <c r="O217" s="46">
        <v>0</v>
      </c>
      <c r="P217" s="44">
        <f t="shared" ref="P217:P219" si="64">H217+L217</f>
        <v>8134</v>
      </c>
      <c r="Q217" s="45">
        <f t="shared" ref="Q217:Q219" si="65">I217+M217</f>
        <v>8134</v>
      </c>
      <c r="R217" s="45">
        <f t="shared" ref="R217:R219" si="66">J217+N217</f>
        <v>0</v>
      </c>
      <c r="S217" s="59">
        <f t="shared" ref="S217:S219" si="67">K217+O217</f>
        <v>0</v>
      </c>
    </row>
    <row r="218" spans="1:19" ht="15" x14ac:dyDescent="0.25">
      <c r="A218" s="43"/>
      <c r="B218" s="190"/>
      <c r="C218" s="188" t="s">
        <v>370</v>
      </c>
      <c r="D218" s="44"/>
      <c r="E218" s="45"/>
      <c r="F218" s="45"/>
      <c r="G218" s="46"/>
      <c r="H218" s="44"/>
      <c r="I218" s="45"/>
      <c r="J218" s="45"/>
      <c r="K218" s="46"/>
      <c r="L218" s="44">
        <v>3500</v>
      </c>
      <c r="M218" s="45">
        <v>3500</v>
      </c>
      <c r="N218" s="45">
        <v>0</v>
      </c>
      <c r="O218" s="46">
        <v>0</v>
      </c>
      <c r="P218" s="44">
        <f t="shared" si="64"/>
        <v>3500</v>
      </c>
      <c r="Q218" s="45">
        <f t="shared" si="65"/>
        <v>3500</v>
      </c>
      <c r="R218" s="45">
        <f t="shared" si="66"/>
        <v>0</v>
      </c>
      <c r="S218" s="59">
        <f t="shared" si="67"/>
        <v>0</v>
      </c>
    </row>
    <row r="219" spans="1:19" ht="15" x14ac:dyDescent="0.25">
      <c r="A219" s="43"/>
      <c r="B219" s="190"/>
      <c r="C219" s="188" t="s">
        <v>371</v>
      </c>
      <c r="D219" s="44"/>
      <c r="E219" s="45"/>
      <c r="F219" s="45"/>
      <c r="G219" s="46"/>
      <c r="H219" s="44"/>
      <c r="I219" s="45"/>
      <c r="J219" s="45"/>
      <c r="K219" s="46"/>
      <c r="L219" s="44">
        <v>2940</v>
      </c>
      <c r="M219" s="45">
        <v>2940</v>
      </c>
      <c r="N219" s="45">
        <v>0</v>
      </c>
      <c r="O219" s="46">
        <v>0</v>
      </c>
      <c r="P219" s="44">
        <f t="shared" si="64"/>
        <v>2940</v>
      </c>
      <c r="Q219" s="45">
        <f t="shared" si="65"/>
        <v>2940</v>
      </c>
      <c r="R219" s="45">
        <f t="shared" si="66"/>
        <v>0</v>
      </c>
      <c r="S219" s="59">
        <f t="shared" si="67"/>
        <v>0</v>
      </c>
    </row>
    <row r="220" spans="1:19" ht="15" x14ac:dyDescent="0.25">
      <c r="A220" s="216"/>
      <c r="B220" s="47"/>
      <c r="C220" s="189"/>
      <c r="D220" s="53"/>
      <c r="E220" s="54"/>
      <c r="F220" s="54"/>
      <c r="G220" s="55"/>
      <c r="H220" s="53"/>
      <c r="I220" s="54"/>
      <c r="J220" s="54"/>
      <c r="K220" s="55"/>
      <c r="L220" s="53"/>
      <c r="M220" s="54"/>
      <c r="N220" s="54"/>
      <c r="O220" s="55"/>
      <c r="P220" s="53"/>
      <c r="Q220" s="54"/>
      <c r="R220" s="54"/>
      <c r="S220" s="70"/>
    </row>
    <row r="221" spans="1:19" ht="15" x14ac:dyDescent="0.25">
      <c r="A221" s="216"/>
      <c r="B221" s="47"/>
      <c r="C221" s="224" t="s">
        <v>36</v>
      </c>
      <c r="D221" s="225">
        <f t="shared" ref="D221:O221" si="68">SUM(D195:D220)</f>
        <v>661863</v>
      </c>
      <c r="E221" s="52">
        <f t="shared" si="68"/>
        <v>659663</v>
      </c>
      <c r="F221" s="52">
        <f t="shared" si="68"/>
        <v>2200</v>
      </c>
      <c r="G221" s="226">
        <f t="shared" si="68"/>
        <v>0</v>
      </c>
      <c r="H221" s="225">
        <v>688861</v>
      </c>
      <c r="I221" s="52">
        <v>688861</v>
      </c>
      <c r="J221" s="52">
        <v>0</v>
      </c>
      <c r="K221" s="226">
        <v>0</v>
      </c>
      <c r="L221" s="225">
        <f t="shared" si="68"/>
        <v>599</v>
      </c>
      <c r="M221" s="52">
        <f t="shared" si="68"/>
        <v>599</v>
      </c>
      <c r="N221" s="52">
        <f t="shared" si="68"/>
        <v>0</v>
      </c>
      <c r="O221" s="226">
        <f t="shared" si="68"/>
        <v>0</v>
      </c>
      <c r="P221" s="225">
        <f t="shared" si="48"/>
        <v>689460</v>
      </c>
      <c r="Q221" s="52">
        <f t="shared" si="49"/>
        <v>689460</v>
      </c>
      <c r="R221" s="52">
        <f t="shared" si="50"/>
        <v>0</v>
      </c>
      <c r="S221" s="227">
        <f t="shared" si="51"/>
        <v>0</v>
      </c>
    </row>
    <row r="222" spans="1:19" x14ac:dyDescent="0.25">
      <c r="A222" s="216"/>
      <c r="B222" s="47"/>
      <c r="C222" s="224"/>
      <c r="D222" s="56"/>
      <c r="E222" s="57"/>
      <c r="F222" s="57"/>
      <c r="G222" s="58"/>
      <c r="H222" s="44"/>
      <c r="I222" s="45"/>
      <c r="J222" s="45"/>
      <c r="K222" s="46"/>
      <c r="L222" s="56"/>
      <c r="M222" s="57"/>
      <c r="N222" s="57"/>
      <c r="O222" s="58"/>
      <c r="P222" s="44"/>
      <c r="Q222" s="45"/>
      <c r="R222" s="45"/>
      <c r="S222" s="59"/>
    </row>
    <row r="223" spans="1:19" x14ac:dyDescent="0.25">
      <c r="A223" s="216"/>
      <c r="B223" s="47" t="s">
        <v>20</v>
      </c>
      <c r="C223" s="187" t="s">
        <v>19</v>
      </c>
      <c r="D223" s="56"/>
      <c r="E223" s="57"/>
      <c r="F223" s="57"/>
      <c r="G223" s="58"/>
      <c r="H223" s="44"/>
      <c r="I223" s="45"/>
      <c r="J223" s="45"/>
      <c r="K223" s="46"/>
      <c r="L223" s="56"/>
      <c r="M223" s="57"/>
      <c r="N223" s="57"/>
      <c r="O223" s="58"/>
      <c r="P223" s="44"/>
      <c r="Q223" s="45"/>
      <c r="R223" s="45"/>
      <c r="S223" s="59"/>
    </row>
    <row r="224" spans="1:19" ht="30" x14ac:dyDescent="0.25">
      <c r="A224" s="216"/>
      <c r="B224" s="47"/>
      <c r="C224" s="189" t="s">
        <v>274</v>
      </c>
      <c r="D224" s="44">
        <v>95191</v>
      </c>
      <c r="E224" s="45">
        <v>95191</v>
      </c>
      <c r="F224" s="45">
        <v>0</v>
      </c>
      <c r="G224" s="46">
        <v>0</v>
      </c>
      <c r="H224" s="44">
        <v>95191</v>
      </c>
      <c r="I224" s="45">
        <v>95191</v>
      </c>
      <c r="J224" s="45">
        <v>0</v>
      </c>
      <c r="K224" s="46">
        <v>0</v>
      </c>
      <c r="L224" s="44">
        <v>1995</v>
      </c>
      <c r="M224" s="45">
        <v>1995</v>
      </c>
      <c r="N224" s="45">
        <v>0</v>
      </c>
      <c r="O224" s="46">
        <v>0</v>
      </c>
      <c r="P224" s="44">
        <f t="shared" si="48"/>
        <v>97186</v>
      </c>
      <c r="Q224" s="45">
        <f t="shared" si="49"/>
        <v>97186</v>
      </c>
      <c r="R224" s="45">
        <f t="shared" si="50"/>
        <v>0</v>
      </c>
      <c r="S224" s="59">
        <f t="shared" si="51"/>
        <v>0</v>
      </c>
    </row>
    <row r="225" spans="1:19" ht="15" x14ac:dyDescent="0.25">
      <c r="A225" s="216"/>
      <c r="B225" s="47"/>
      <c r="C225" s="188" t="s">
        <v>303</v>
      </c>
      <c r="D225" s="44">
        <v>117870</v>
      </c>
      <c r="E225" s="45">
        <v>117870</v>
      </c>
      <c r="F225" s="45">
        <v>0</v>
      </c>
      <c r="G225" s="46">
        <v>0</v>
      </c>
      <c r="H225" s="44">
        <v>117870</v>
      </c>
      <c r="I225" s="45">
        <v>117870</v>
      </c>
      <c r="J225" s="45">
        <v>0</v>
      </c>
      <c r="K225" s="46">
        <v>0</v>
      </c>
      <c r="L225" s="44"/>
      <c r="M225" s="45"/>
      <c r="N225" s="45"/>
      <c r="O225" s="46"/>
      <c r="P225" s="44">
        <f t="shared" si="48"/>
        <v>117870</v>
      </c>
      <c r="Q225" s="45">
        <f t="shared" si="49"/>
        <v>117870</v>
      </c>
      <c r="R225" s="45">
        <f t="shared" si="50"/>
        <v>0</v>
      </c>
      <c r="S225" s="59">
        <f t="shared" si="51"/>
        <v>0</v>
      </c>
    </row>
    <row r="226" spans="1:19" ht="15" x14ac:dyDescent="0.25">
      <c r="A226" s="216"/>
      <c r="B226" s="47"/>
      <c r="C226" s="189" t="s">
        <v>304</v>
      </c>
      <c r="D226" s="44">
        <v>50000</v>
      </c>
      <c r="E226" s="45">
        <v>50000</v>
      </c>
      <c r="F226" s="45">
        <v>0</v>
      </c>
      <c r="G226" s="46">
        <v>0</v>
      </c>
      <c r="H226" s="44">
        <v>50000</v>
      </c>
      <c r="I226" s="45">
        <v>50000</v>
      </c>
      <c r="J226" s="45">
        <v>0</v>
      </c>
      <c r="K226" s="46">
        <v>0</v>
      </c>
      <c r="L226" s="44"/>
      <c r="M226" s="45"/>
      <c r="N226" s="45"/>
      <c r="O226" s="46"/>
      <c r="P226" s="44">
        <f t="shared" si="48"/>
        <v>50000</v>
      </c>
      <c r="Q226" s="45">
        <f t="shared" si="49"/>
        <v>50000</v>
      </c>
      <c r="R226" s="45">
        <f t="shared" si="50"/>
        <v>0</v>
      </c>
      <c r="S226" s="59">
        <f t="shared" si="51"/>
        <v>0</v>
      </c>
    </row>
    <row r="227" spans="1:19" ht="30" x14ac:dyDescent="0.25">
      <c r="A227" s="216"/>
      <c r="B227" s="47"/>
      <c r="C227" s="188" t="s">
        <v>305</v>
      </c>
      <c r="D227" s="44">
        <v>365966</v>
      </c>
      <c r="E227" s="45">
        <v>365966</v>
      </c>
      <c r="F227" s="45">
        <v>0</v>
      </c>
      <c r="G227" s="46">
        <v>0</v>
      </c>
      <c r="H227" s="44">
        <v>365966</v>
      </c>
      <c r="I227" s="45">
        <v>365966</v>
      </c>
      <c r="J227" s="45">
        <v>0</v>
      </c>
      <c r="K227" s="46">
        <v>0</v>
      </c>
      <c r="L227" s="44"/>
      <c r="M227" s="45"/>
      <c r="N227" s="45"/>
      <c r="O227" s="46"/>
      <c r="P227" s="44">
        <f t="shared" si="48"/>
        <v>365966</v>
      </c>
      <c r="Q227" s="45">
        <f t="shared" si="49"/>
        <v>365966</v>
      </c>
      <c r="R227" s="45">
        <f t="shared" si="50"/>
        <v>0</v>
      </c>
      <c r="S227" s="59">
        <f t="shared" si="51"/>
        <v>0</v>
      </c>
    </row>
    <row r="228" spans="1:19" ht="30" x14ac:dyDescent="0.25">
      <c r="A228" s="216"/>
      <c r="B228" s="47"/>
      <c r="C228" s="188" t="s">
        <v>306</v>
      </c>
      <c r="D228" s="44">
        <v>365966</v>
      </c>
      <c r="E228" s="45">
        <v>365966</v>
      </c>
      <c r="F228" s="45">
        <v>0</v>
      </c>
      <c r="G228" s="46">
        <v>0</v>
      </c>
      <c r="H228" s="44">
        <v>365966</v>
      </c>
      <c r="I228" s="45">
        <v>365966</v>
      </c>
      <c r="J228" s="45">
        <v>0</v>
      </c>
      <c r="K228" s="46">
        <v>0</v>
      </c>
      <c r="L228" s="44"/>
      <c r="M228" s="45"/>
      <c r="N228" s="45"/>
      <c r="O228" s="46"/>
      <c r="P228" s="44">
        <f t="shared" si="48"/>
        <v>365966</v>
      </c>
      <c r="Q228" s="45">
        <f t="shared" si="49"/>
        <v>365966</v>
      </c>
      <c r="R228" s="45">
        <f t="shared" si="50"/>
        <v>0</v>
      </c>
      <c r="S228" s="59">
        <f t="shared" si="51"/>
        <v>0</v>
      </c>
    </row>
    <row r="229" spans="1:19" ht="30" x14ac:dyDescent="0.25">
      <c r="A229" s="216"/>
      <c r="B229" s="47"/>
      <c r="C229" s="188" t="s">
        <v>307</v>
      </c>
      <c r="D229" s="44">
        <v>363426</v>
      </c>
      <c r="E229" s="45">
        <v>363426</v>
      </c>
      <c r="F229" s="45">
        <v>0</v>
      </c>
      <c r="G229" s="46">
        <v>0</v>
      </c>
      <c r="H229" s="44">
        <v>363426</v>
      </c>
      <c r="I229" s="45">
        <v>363426</v>
      </c>
      <c r="J229" s="45">
        <v>0</v>
      </c>
      <c r="K229" s="46">
        <v>0</v>
      </c>
      <c r="L229" s="44"/>
      <c r="M229" s="45"/>
      <c r="N229" s="45"/>
      <c r="O229" s="46"/>
      <c r="P229" s="44">
        <f t="shared" si="48"/>
        <v>363426</v>
      </c>
      <c r="Q229" s="45">
        <f t="shared" si="49"/>
        <v>363426</v>
      </c>
      <c r="R229" s="45">
        <f t="shared" si="50"/>
        <v>0</v>
      </c>
      <c r="S229" s="59">
        <f t="shared" si="51"/>
        <v>0</v>
      </c>
    </row>
    <row r="230" spans="1:19" ht="30" x14ac:dyDescent="0.25">
      <c r="A230" s="216"/>
      <c r="B230" s="47"/>
      <c r="C230" s="188" t="s">
        <v>331</v>
      </c>
      <c r="D230" s="44"/>
      <c r="E230" s="45"/>
      <c r="F230" s="45"/>
      <c r="G230" s="46"/>
      <c r="H230" s="44">
        <v>187631</v>
      </c>
      <c r="I230" s="45">
        <v>187631</v>
      </c>
      <c r="J230" s="45">
        <v>0</v>
      </c>
      <c r="K230" s="46">
        <v>0</v>
      </c>
      <c r="L230" s="44"/>
      <c r="M230" s="45"/>
      <c r="N230" s="45"/>
      <c r="O230" s="46"/>
      <c r="P230" s="44">
        <f t="shared" si="48"/>
        <v>187631</v>
      </c>
      <c r="Q230" s="45">
        <f t="shared" si="49"/>
        <v>187631</v>
      </c>
      <c r="R230" s="45">
        <f t="shared" si="50"/>
        <v>0</v>
      </c>
      <c r="S230" s="59">
        <f t="shared" si="51"/>
        <v>0</v>
      </c>
    </row>
    <row r="231" spans="1:19" ht="30" x14ac:dyDescent="0.25">
      <c r="A231" s="216"/>
      <c r="B231" s="47"/>
      <c r="C231" s="188" t="s">
        <v>338</v>
      </c>
      <c r="D231" s="44"/>
      <c r="E231" s="45"/>
      <c r="F231" s="45"/>
      <c r="G231" s="46"/>
      <c r="H231" s="44">
        <v>7309</v>
      </c>
      <c r="I231" s="45">
        <v>7309</v>
      </c>
      <c r="J231" s="45">
        <v>0</v>
      </c>
      <c r="K231" s="46">
        <v>0</v>
      </c>
      <c r="L231" s="44"/>
      <c r="M231" s="45"/>
      <c r="N231" s="45"/>
      <c r="O231" s="46"/>
      <c r="P231" s="44">
        <f t="shared" si="48"/>
        <v>7309</v>
      </c>
      <c r="Q231" s="45">
        <f t="shared" si="49"/>
        <v>7309</v>
      </c>
      <c r="R231" s="45">
        <f t="shared" si="50"/>
        <v>0</v>
      </c>
      <c r="S231" s="59">
        <f t="shared" si="51"/>
        <v>0</v>
      </c>
    </row>
    <row r="232" spans="1:19" ht="15" x14ac:dyDescent="0.25">
      <c r="A232" s="216"/>
      <c r="B232" s="47"/>
      <c r="C232" s="188" t="s">
        <v>354</v>
      </c>
      <c r="D232" s="44"/>
      <c r="E232" s="45"/>
      <c r="F232" s="45"/>
      <c r="G232" s="46"/>
      <c r="H232" s="44"/>
      <c r="I232" s="45"/>
      <c r="J232" s="45"/>
      <c r="K232" s="46"/>
      <c r="L232" s="44">
        <v>2410</v>
      </c>
      <c r="M232" s="45">
        <v>2410</v>
      </c>
      <c r="N232" s="45">
        <v>0</v>
      </c>
      <c r="O232" s="46">
        <v>0</v>
      </c>
      <c r="P232" s="44">
        <f t="shared" ref="P232" si="69">H232+L232</f>
        <v>2410</v>
      </c>
      <c r="Q232" s="45">
        <f t="shared" ref="Q232" si="70">I232+M232</f>
        <v>2410</v>
      </c>
      <c r="R232" s="45">
        <f t="shared" ref="R232" si="71">J232+N232</f>
        <v>0</v>
      </c>
      <c r="S232" s="59">
        <f t="shared" ref="S232" si="72">K232+O232</f>
        <v>0</v>
      </c>
    </row>
    <row r="233" spans="1:19" ht="15" x14ac:dyDescent="0.25">
      <c r="A233" s="216"/>
      <c r="B233" s="47"/>
      <c r="C233" s="188" t="s">
        <v>355</v>
      </c>
      <c r="D233" s="44"/>
      <c r="E233" s="45"/>
      <c r="F233" s="45"/>
      <c r="G233" s="46"/>
      <c r="H233" s="44"/>
      <c r="I233" s="45"/>
      <c r="J233" s="45"/>
      <c r="K233" s="46"/>
      <c r="L233" s="44">
        <v>108475</v>
      </c>
      <c r="M233" s="45">
        <v>108475</v>
      </c>
      <c r="N233" s="45">
        <v>0</v>
      </c>
      <c r="O233" s="46">
        <v>0</v>
      </c>
      <c r="P233" s="44">
        <f t="shared" ref="P233" si="73">H233+L233</f>
        <v>108475</v>
      </c>
      <c r="Q233" s="45">
        <f t="shared" ref="Q233" si="74">I233+M233</f>
        <v>108475</v>
      </c>
      <c r="R233" s="45">
        <f t="shared" ref="R233" si="75">J233+N233</f>
        <v>0</v>
      </c>
      <c r="S233" s="59">
        <f t="shared" ref="S233" si="76">K233+O233</f>
        <v>0</v>
      </c>
    </row>
    <row r="234" spans="1:19" ht="15" x14ac:dyDescent="0.25">
      <c r="A234" s="216"/>
      <c r="B234" s="47"/>
      <c r="C234" s="188" t="s">
        <v>358</v>
      </c>
      <c r="D234" s="44"/>
      <c r="E234" s="45"/>
      <c r="F234" s="45"/>
      <c r="G234" s="46"/>
      <c r="H234" s="44"/>
      <c r="I234" s="45"/>
      <c r="J234" s="45"/>
      <c r="K234" s="46"/>
      <c r="L234" s="44">
        <v>1548</v>
      </c>
      <c r="M234" s="45">
        <v>1548</v>
      </c>
      <c r="N234" s="45">
        <v>0</v>
      </c>
      <c r="O234" s="46">
        <v>0</v>
      </c>
      <c r="P234" s="44">
        <f t="shared" ref="P234:P235" si="77">H234+L234</f>
        <v>1548</v>
      </c>
      <c r="Q234" s="45">
        <f t="shared" ref="Q234:Q235" si="78">I234+M234</f>
        <v>1548</v>
      </c>
      <c r="R234" s="45">
        <f t="shared" ref="R234:R235" si="79">J234+N234</f>
        <v>0</v>
      </c>
      <c r="S234" s="59">
        <f t="shared" ref="S234:S235" si="80">K234+O234</f>
        <v>0</v>
      </c>
    </row>
    <row r="235" spans="1:19" ht="15" x14ac:dyDescent="0.25">
      <c r="A235" s="216"/>
      <c r="B235" s="47"/>
      <c r="C235" s="188" t="s">
        <v>364</v>
      </c>
      <c r="D235" s="44"/>
      <c r="E235" s="45"/>
      <c r="F235" s="45"/>
      <c r="G235" s="46"/>
      <c r="H235" s="44"/>
      <c r="I235" s="45"/>
      <c r="J235" s="45"/>
      <c r="K235" s="46"/>
      <c r="L235" s="44">
        <v>5692</v>
      </c>
      <c r="M235" s="45">
        <v>5692</v>
      </c>
      <c r="N235" s="45">
        <v>0</v>
      </c>
      <c r="O235" s="46">
        <v>0</v>
      </c>
      <c r="P235" s="44">
        <f t="shared" si="77"/>
        <v>5692</v>
      </c>
      <c r="Q235" s="45">
        <f t="shared" si="78"/>
        <v>5692</v>
      </c>
      <c r="R235" s="45">
        <f t="shared" si="79"/>
        <v>0</v>
      </c>
      <c r="S235" s="59">
        <f t="shared" si="80"/>
        <v>0</v>
      </c>
    </row>
    <row r="236" spans="1:19" ht="15" x14ac:dyDescent="0.25">
      <c r="A236" s="216"/>
      <c r="B236" s="47"/>
      <c r="C236" s="188"/>
      <c r="D236" s="44"/>
      <c r="E236" s="45"/>
      <c r="F236" s="45"/>
      <c r="G236" s="46"/>
      <c r="H236" s="44"/>
      <c r="I236" s="45"/>
      <c r="J236" s="45"/>
      <c r="K236" s="46"/>
      <c r="L236" s="44"/>
      <c r="M236" s="45"/>
      <c r="N236" s="45"/>
      <c r="O236" s="46"/>
      <c r="P236" s="44"/>
      <c r="Q236" s="45"/>
      <c r="R236" s="45"/>
      <c r="S236" s="59"/>
    </row>
    <row r="237" spans="1:19" ht="15" x14ac:dyDescent="0.25">
      <c r="A237" s="216"/>
      <c r="B237" s="47"/>
      <c r="C237" s="224" t="s">
        <v>37</v>
      </c>
      <c r="D237" s="225">
        <f t="shared" ref="D237:O237" si="81">SUM(D224:D236)</f>
        <v>1358419</v>
      </c>
      <c r="E237" s="52">
        <f t="shared" si="81"/>
        <v>1358419</v>
      </c>
      <c r="F237" s="52">
        <f t="shared" si="81"/>
        <v>0</v>
      </c>
      <c r="G237" s="226">
        <f t="shared" si="81"/>
        <v>0</v>
      </c>
      <c r="H237" s="225">
        <v>1553359</v>
      </c>
      <c r="I237" s="52">
        <v>1553359</v>
      </c>
      <c r="J237" s="52">
        <v>0</v>
      </c>
      <c r="K237" s="226">
        <v>0</v>
      </c>
      <c r="L237" s="225">
        <f t="shared" si="81"/>
        <v>120120</v>
      </c>
      <c r="M237" s="52">
        <f t="shared" si="81"/>
        <v>120120</v>
      </c>
      <c r="N237" s="52">
        <f t="shared" si="81"/>
        <v>0</v>
      </c>
      <c r="O237" s="226">
        <f t="shared" si="81"/>
        <v>0</v>
      </c>
      <c r="P237" s="225">
        <f t="shared" si="48"/>
        <v>1673479</v>
      </c>
      <c r="Q237" s="52">
        <f t="shared" si="49"/>
        <v>1673479</v>
      </c>
      <c r="R237" s="52">
        <f t="shared" si="50"/>
        <v>0</v>
      </c>
      <c r="S237" s="227">
        <f t="shared" si="51"/>
        <v>0</v>
      </c>
    </row>
    <row r="238" spans="1:19" ht="15" x14ac:dyDescent="0.25">
      <c r="A238" s="216"/>
      <c r="B238" s="231"/>
      <c r="C238" s="224"/>
      <c r="D238" s="44"/>
      <c r="E238" s="45"/>
      <c r="F238" s="45"/>
      <c r="G238" s="46"/>
      <c r="H238" s="44"/>
      <c r="I238" s="45"/>
      <c r="J238" s="45"/>
      <c r="K238" s="46"/>
      <c r="L238" s="44"/>
      <c r="M238" s="45"/>
      <c r="N238" s="45"/>
      <c r="O238" s="46"/>
      <c r="P238" s="44"/>
      <c r="Q238" s="45"/>
      <c r="R238" s="45"/>
      <c r="S238" s="59"/>
    </row>
    <row r="239" spans="1:19" ht="15" x14ac:dyDescent="0.25">
      <c r="A239" s="216"/>
      <c r="B239" s="47" t="s">
        <v>27</v>
      </c>
      <c r="C239" s="187" t="s">
        <v>45</v>
      </c>
      <c r="D239" s="44"/>
      <c r="E239" s="45"/>
      <c r="F239" s="45"/>
      <c r="G239" s="46"/>
      <c r="H239" s="44"/>
      <c r="I239" s="45"/>
      <c r="J239" s="45"/>
      <c r="K239" s="46"/>
      <c r="L239" s="44"/>
      <c r="M239" s="45"/>
      <c r="N239" s="45"/>
      <c r="O239" s="46"/>
      <c r="P239" s="44"/>
      <c r="Q239" s="45"/>
      <c r="R239" s="45"/>
      <c r="S239" s="59"/>
    </row>
    <row r="240" spans="1:19" ht="15" x14ac:dyDescent="0.25">
      <c r="A240" s="216"/>
      <c r="B240" s="47"/>
      <c r="C240" s="187" t="s">
        <v>68</v>
      </c>
      <c r="D240" s="44"/>
      <c r="E240" s="45"/>
      <c r="F240" s="45"/>
      <c r="G240" s="46"/>
      <c r="H240" s="44"/>
      <c r="I240" s="45"/>
      <c r="J240" s="45"/>
      <c r="K240" s="46"/>
      <c r="L240" s="44"/>
      <c r="M240" s="45"/>
      <c r="N240" s="45"/>
      <c r="O240" s="46"/>
      <c r="P240" s="44"/>
      <c r="Q240" s="45"/>
      <c r="R240" s="45"/>
      <c r="S240" s="59"/>
    </row>
    <row r="241" spans="1:19" ht="30" x14ac:dyDescent="0.25">
      <c r="A241" s="216"/>
      <c r="B241" s="47"/>
      <c r="C241" s="189" t="s">
        <v>365</v>
      </c>
      <c r="D241" s="44"/>
      <c r="E241" s="45"/>
      <c r="F241" s="45"/>
      <c r="G241" s="46"/>
      <c r="H241" s="44"/>
      <c r="I241" s="45"/>
      <c r="J241" s="45"/>
      <c r="K241" s="46"/>
      <c r="L241" s="44">
        <v>500</v>
      </c>
      <c r="M241" s="45">
        <v>500</v>
      </c>
      <c r="N241" s="45">
        <v>0</v>
      </c>
      <c r="O241" s="46">
        <v>0</v>
      </c>
      <c r="P241" s="44">
        <f t="shared" ref="P241" si="82">H241+L241</f>
        <v>500</v>
      </c>
      <c r="Q241" s="45">
        <f t="shared" ref="Q241" si="83">I241+M241</f>
        <v>500</v>
      </c>
      <c r="R241" s="45">
        <f t="shared" ref="R241" si="84">J241+N241</f>
        <v>0</v>
      </c>
      <c r="S241" s="59">
        <f t="shared" ref="S241" si="85">K241+O241</f>
        <v>0</v>
      </c>
    </row>
    <row r="242" spans="1:19" ht="15" x14ac:dyDescent="0.25">
      <c r="A242" s="216"/>
      <c r="B242" s="47"/>
      <c r="C242" s="187"/>
      <c r="D242" s="44"/>
      <c r="E242" s="45"/>
      <c r="F242" s="45"/>
      <c r="G242" s="46"/>
      <c r="H242" s="44"/>
      <c r="I242" s="45"/>
      <c r="J242" s="45"/>
      <c r="K242" s="46"/>
      <c r="L242" s="44"/>
      <c r="M242" s="45"/>
      <c r="N242" s="45"/>
      <c r="O242" s="46"/>
      <c r="P242" s="44"/>
      <c r="Q242" s="45"/>
      <c r="R242" s="45"/>
      <c r="S242" s="59"/>
    </row>
    <row r="243" spans="1:19" ht="15" x14ac:dyDescent="0.25">
      <c r="A243" s="43"/>
      <c r="B243" s="47"/>
      <c r="C243" s="219" t="s">
        <v>22</v>
      </c>
      <c r="D243" s="225">
        <f t="shared" ref="D243:G243" si="86">SUM(D242:D242)</f>
        <v>0</v>
      </c>
      <c r="E243" s="52">
        <f t="shared" si="86"/>
        <v>0</v>
      </c>
      <c r="F243" s="52">
        <f t="shared" si="86"/>
        <v>0</v>
      </c>
      <c r="G243" s="226">
        <f t="shared" si="86"/>
        <v>0</v>
      </c>
      <c r="H243" s="225">
        <v>0</v>
      </c>
      <c r="I243" s="52">
        <v>0</v>
      </c>
      <c r="J243" s="52">
        <v>0</v>
      </c>
      <c r="K243" s="226">
        <v>0</v>
      </c>
      <c r="L243" s="225">
        <f>SUM(L241:L242)</f>
        <v>500</v>
      </c>
      <c r="M243" s="52">
        <f t="shared" ref="M243:O243" si="87">SUM(M241:M242)</f>
        <v>500</v>
      </c>
      <c r="N243" s="52">
        <f t="shared" si="87"/>
        <v>0</v>
      </c>
      <c r="O243" s="226">
        <f t="shared" si="87"/>
        <v>0</v>
      </c>
      <c r="P243" s="225">
        <f t="shared" si="48"/>
        <v>500</v>
      </c>
      <c r="Q243" s="52">
        <f t="shared" si="49"/>
        <v>500</v>
      </c>
      <c r="R243" s="52">
        <f t="shared" si="50"/>
        <v>0</v>
      </c>
      <c r="S243" s="227">
        <f t="shared" si="51"/>
        <v>0</v>
      </c>
    </row>
    <row r="244" spans="1:19" ht="15" x14ac:dyDescent="0.25">
      <c r="A244" s="43"/>
      <c r="B244" s="47"/>
      <c r="C244" s="219"/>
      <c r="D244" s="48"/>
      <c r="E244" s="49"/>
      <c r="F244" s="49"/>
      <c r="G244" s="50"/>
      <c r="H244" s="48"/>
      <c r="I244" s="49"/>
      <c r="J244" s="49"/>
      <c r="K244" s="50"/>
      <c r="L244" s="48"/>
      <c r="M244" s="49"/>
      <c r="N244" s="49"/>
      <c r="O244" s="50"/>
      <c r="P244" s="48"/>
      <c r="Q244" s="49"/>
      <c r="R244" s="49"/>
      <c r="S244" s="71"/>
    </row>
    <row r="245" spans="1:19" ht="15" x14ac:dyDescent="0.25">
      <c r="A245" s="60"/>
      <c r="B245" s="235"/>
      <c r="C245" s="187" t="s">
        <v>69</v>
      </c>
      <c r="D245" s="44"/>
      <c r="E245" s="45"/>
      <c r="F245" s="45"/>
      <c r="G245" s="46"/>
      <c r="H245" s="44"/>
      <c r="I245" s="45"/>
      <c r="J245" s="45"/>
      <c r="K245" s="46"/>
      <c r="L245" s="44"/>
      <c r="M245" s="45"/>
      <c r="N245" s="45"/>
      <c r="O245" s="46"/>
      <c r="P245" s="44"/>
      <c r="Q245" s="45"/>
      <c r="R245" s="45"/>
      <c r="S245" s="59"/>
    </row>
    <row r="246" spans="1:19" ht="15" x14ac:dyDescent="0.25">
      <c r="A246" s="43"/>
      <c r="B246" s="190"/>
      <c r="C246" s="187" t="s">
        <v>158</v>
      </c>
      <c r="D246" s="44">
        <v>5000</v>
      </c>
      <c r="E246" s="45">
        <v>0</v>
      </c>
      <c r="F246" s="45">
        <v>5000</v>
      </c>
      <c r="G246" s="46">
        <v>0</v>
      </c>
      <c r="H246" s="44">
        <v>6000</v>
      </c>
      <c r="I246" s="45">
        <v>0</v>
      </c>
      <c r="J246" s="45">
        <v>6000</v>
      </c>
      <c r="K246" s="46">
        <v>0</v>
      </c>
      <c r="L246" s="44"/>
      <c r="M246" s="45"/>
      <c r="N246" s="45"/>
      <c r="O246" s="46"/>
      <c r="P246" s="44">
        <f t="shared" si="48"/>
        <v>6000</v>
      </c>
      <c r="Q246" s="45">
        <f t="shared" si="49"/>
        <v>0</v>
      </c>
      <c r="R246" s="45">
        <f t="shared" si="50"/>
        <v>6000</v>
      </c>
      <c r="S246" s="59">
        <f t="shared" si="51"/>
        <v>0</v>
      </c>
    </row>
    <row r="247" spans="1:19" ht="15" x14ac:dyDescent="0.25">
      <c r="A247" s="43"/>
      <c r="B247" s="190"/>
      <c r="C247" s="187" t="s">
        <v>308</v>
      </c>
      <c r="D247" s="44">
        <v>3300</v>
      </c>
      <c r="E247" s="45">
        <v>0</v>
      </c>
      <c r="F247" s="45">
        <v>3300</v>
      </c>
      <c r="G247" s="46">
        <v>0</v>
      </c>
      <c r="H247" s="44">
        <v>8300</v>
      </c>
      <c r="I247" s="45">
        <v>0</v>
      </c>
      <c r="J247" s="45">
        <v>8300</v>
      </c>
      <c r="K247" s="46">
        <v>0</v>
      </c>
      <c r="L247" s="44">
        <v>-5000</v>
      </c>
      <c r="M247" s="45">
        <v>0</v>
      </c>
      <c r="N247" s="45">
        <v>-5000</v>
      </c>
      <c r="O247" s="46">
        <v>0</v>
      </c>
      <c r="P247" s="44">
        <f t="shared" si="48"/>
        <v>3300</v>
      </c>
      <c r="Q247" s="45">
        <f t="shared" si="49"/>
        <v>0</v>
      </c>
      <c r="R247" s="45">
        <f t="shared" si="50"/>
        <v>3300</v>
      </c>
      <c r="S247" s="59">
        <f t="shared" si="51"/>
        <v>0</v>
      </c>
    </row>
    <row r="248" spans="1:19" ht="15" x14ac:dyDescent="0.25">
      <c r="A248" s="43"/>
      <c r="B248" s="235"/>
      <c r="C248" s="188"/>
      <c r="D248" s="44"/>
      <c r="E248" s="45"/>
      <c r="F248" s="45"/>
      <c r="G248" s="46"/>
      <c r="H248" s="44"/>
      <c r="I248" s="45"/>
      <c r="J248" s="45"/>
      <c r="K248" s="46"/>
      <c r="L248" s="44"/>
      <c r="M248" s="45"/>
      <c r="N248" s="45"/>
      <c r="O248" s="46"/>
      <c r="P248" s="44"/>
      <c r="Q248" s="45"/>
      <c r="R248" s="45"/>
      <c r="S248" s="59"/>
    </row>
    <row r="249" spans="1:19" ht="15" x14ac:dyDescent="0.25">
      <c r="A249" s="43"/>
      <c r="B249" s="235"/>
      <c r="C249" s="219" t="s">
        <v>22</v>
      </c>
      <c r="D249" s="225">
        <f t="shared" ref="D249:O249" si="88">SUM(D246:D248)</f>
        <v>8300</v>
      </c>
      <c r="E249" s="52">
        <f t="shared" si="88"/>
        <v>0</v>
      </c>
      <c r="F249" s="52">
        <f t="shared" si="88"/>
        <v>8300</v>
      </c>
      <c r="G249" s="226">
        <f t="shared" si="88"/>
        <v>0</v>
      </c>
      <c r="H249" s="225">
        <v>14300</v>
      </c>
      <c r="I249" s="52">
        <v>0</v>
      </c>
      <c r="J249" s="52">
        <v>14300</v>
      </c>
      <c r="K249" s="226">
        <v>0</v>
      </c>
      <c r="L249" s="225">
        <f t="shared" si="88"/>
        <v>-5000</v>
      </c>
      <c r="M249" s="52">
        <f t="shared" si="88"/>
        <v>0</v>
      </c>
      <c r="N249" s="52">
        <f t="shared" si="88"/>
        <v>-5000</v>
      </c>
      <c r="O249" s="226">
        <f t="shared" si="88"/>
        <v>0</v>
      </c>
      <c r="P249" s="225">
        <f t="shared" si="48"/>
        <v>9300</v>
      </c>
      <c r="Q249" s="52">
        <f t="shared" si="49"/>
        <v>0</v>
      </c>
      <c r="R249" s="52">
        <f t="shared" si="50"/>
        <v>9300</v>
      </c>
      <c r="S249" s="227">
        <f t="shared" si="51"/>
        <v>0</v>
      </c>
    </row>
    <row r="250" spans="1:19" ht="15" x14ac:dyDescent="0.25">
      <c r="A250" s="43"/>
      <c r="B250" s="235"/>
      <c r="C250" s="219"/>
      <c r="D250" s="48"/>
      <c r="E250" s="49"/>
      <c r="F250" s="49"/>
      <c r="G250" s="50"/>
      <c r="H250" s="48"/>
      <c r="I250" s="49"/>
      <c r="J250" s="49"/>
      <c r="K250" s="50"/>
      <c r="L250" s="48"/>
      <c r="M250" s="49"/>
      <c r="N250" s="49"/>
      <c r="O250" s="50"/>
      <c r="P250" s="48"/>
      <c r="Q250" s="49"/>
      <c r="R250" s="49"/>
      <c r="S250" s="71"/>
    </row>
    <row r="251" spans="1:19" ht="15" x14ac:dyDescent="0.25">
      <c r="A251" s="43"/>
      <c r="B251" s="235"/>
      <c r="C251" s="187" t="s">
        <v>58</v>
      </c>
      <c r="D251" s="48"/>
      <c r="E251" s="49"/>
      <c r="F251" s="49"/>
      <c r="G251" s="50"/>
      <c r="H251" s="48"/>
      <c r="I251" s="49"/>
      <c r="J251" s="49"/>
      <c r="K251" s="50"/>
      <c r="L251" s="48"/>
      <c r="M251" s="49"/>
      <c r="N251" s="49"/>
      <c r="O251" s="50"/>
      <c r="P251" s="48"/>
      <c r="Q251" s="49"/>
      <c r="R251" s="49"/>
      <c r="S251" s="71"/>
    </row>
    <row r="252" spans="1:19" ht="30" x14ac:dyDescent="0.25">
      <c r="A252" s="43"/>
      <c r="B252" s="190"/>
      <c r="C252" s="189" t="s">
        <v>189</v>
      </c>
      <c r="D252" s="44">
        <v>5000</v>
      </c>
      <c r="E252" s="45">
        <v>5000</v>
      </c>
      <c r="F252" s="45">
        <v>0</v>
      </c>
      <c r="G252" s="46">
        <v>0</v>
      </c>
      <c r="H252" s="44">
        <v>5000</v>
      </c>
      <c r="I252" s="45">
        <v>5000</v>
      </c>
      <c r="J252" s="45">
        <v>0</v>
      </c>
      <c r="K252" s="46">
        <v>0</v>
      </c>
      <c r="L252" s="44"/>
      <c r="M252" s="45"/>
      <c r="N252" s="45"/>
      <c r="O252" s="46"/>
      <c r="P252" s="44">
        <f t="shared" si="48"/>
        <v>5000</v>
      </c>
      <c r="Q252" s="45">
        <f t="shared" si="49"/>
        <v>5000</v>
      </c>
      <c r="R252" s="45">
        <f t="shared" si="50"/>
        <v>0</v>
      </c>
      <c r="S252" s="59">
        <f t="shared" si="51"/>
        <v>0</v>
      </c>
    </row>
    <row r="253" spans="1:19" ht="30" x14ac:dyDescent="0.25">
      <c r="A253" s="43"/>
      <c r="B253" s="190"/>
      <c r="C253" s="61" t="s">
        <v>190</v>
      </c>
      <c r="D253" s="44">
        <v>9868</v>
      </c>
      <c r="E253" s="45">
        <v>9868</v>
      </c>
      <c r="F253" s="45">
        <v>0</v>
      </c>
      <c r="G253" s="46">
        <v>0</v>
      </c>
      <c r="H253" s="44">
        <v>9868</v>
      </c>
      <c r="I253" s="45">
        <v>9868</v>
      </c>
      <c r="J253" s="45">
        <v>0</v>
      </c>
      <c r="K253" s="46">
        <v>0</v>
      </c>
      <c r="L253" s="44"/>
      <c r="M253" s="45"/>
      <c r="N253" s="45"/>
      <c r="O253" s="46"/>
      <c r="P253" s="44">
        <f t="shared" si="48"/>
        <v>9868</v>
      </c>
      <c r="Q253" s="45">
        <f t="shared" si="49"/>
        <v>9868</v>
      </c>
      <c r="R253" s="45">
        <f t="shared" si="50"/>
        <v>0</v>
      </c>
      <c r="S253" s="59">
        <f t="shared" si="51"/>
        <v>0</v>
      </c>
    </row>
    <row r="254" spans="1:19" ht="15" x14ac:dyDescent="0.25">
      <c r="A254" s="43"/>
      <c r="B254" s="235"/>
      <c r="C254" s="188"/>
      <c r="D254" s="53"/>
      <c r="E254" s="54"/>
      <c r="F254" s="54"/>
      <c r="G254" s="55"/>
      <c r="H254" s="53"/>
      <c r="I254" s="54"/>
      <c r="J254" s="54"/>
      <c r="K254" s="55"/>
      <c r="L254" s="53"/>
      <c r="M254" s="54"/>
      <c r="N254" s="54"/>
      <c r="O254" s="55"/>
      <c r="P254" s="53"/>
      <c r="Q254" s="54"/>
      <c r="R254" s="54"/>
      <c r="S254" s="70"/>
    </row>
    <row r="255" spans="1:19" ht="15" x14ac:dyDescent="0.25">
      <c r="A255" s="43"/>
      <c r="B255" s="235"/>
      <c r="C255" s="219" t="s">
        <v>22</v>
      </c>
      <c r="D255" s="225">
        <f t="shared" ref="D255:O255" si="89">SUM(D252:D254)</f>
        <v>14868</v>
      </c>
      <c r="E255" s="52">
        <f t="shared" si="89"/>
        <v>14868</v>
      </c>
      <c r="F255" s="52">
        <f t="shared" si="89"/>
        <v>0</v>
      </c>
      <c r="G255" s="226">
        <f t="shared" si="89"/>
        <v>0</v>
      </c>
      <c r="H255" s="225">
        <v>14868</v>
      </c>
      <c r="I255" s="52">
        <v>14868</v>
      </c>
      <c r="J255" s="52">
        <v>0</v>
      </c>
      <c r="K255" s="226">
        <v>0</v>
      </c>
      <c r="L255" s="225">
        <f t="shared" si="89"/>
        <v>0</v>
      </c>
      <c r="M255" s="52">
        <f t="shared" si="89"/>
        <v>0</v>
      </c>
      <c r="N255" s="52">
        <f t="shared" si="89"/>
        <v>0</v>
      </c>
      <c r="O255" s="226">
        <f t="shared" si="89"/>
        <v>0</v>
      </c>
      <c r="P255" s="225">
        <f t="shared" si="48"/>
        <v>14868</v>
      </c>
      <c r="Q255" s="52">
        <f t="shared" si="49"/>
        <v>14868</v>
      </c>
      <c r="R255" s="52">
        <f t="shared" si="50"/>
        <v>0</v>
      </c>
      <c r="S255" s="227">
        <f t="shared" si="51"/>
        <v>0</v>
      </c>
    </row>
    <row r="256" spans="1:19" ht="15" x14ac:dyDescent="0.25">
      <c r="A256" s="43"/>
      <c r="B256" s="235"/>
      <c r="C256" s="219"/>
      <c r="D256" s="48"/>
      <c r="E256" s="49"/>
      <c r="F256" s="49"/>
      <c r="G256" s="50"/>
      <c r="H256" s="48"/>
      <c r="I256" s="49"/>
      <c r="J256" s="49"/>
      <c r="K256" s="50"/>
      <c r="L256" s="48"/>
      <c r="M256" s="49"/>
      <c r="N256" s="49"/>
      <c r="O256" s="50"/>
      <c r="P256" s="48"/>
      <c r="Q256" s="49"/>
      <c r="R256" s="49"/>
      <c r="S256" s="71"/>
    </row>
    <row r="257" spans="1:19" ht="15" x14ac:dyDescent="0.25">
      <c r="A257" s="43"/>
      <c r="B257" s="235"/>
      <c r="C257" s="224" t="s">
        <v>38</v>
      </c>
      <c r="D257" s="225">
        <f t="shared" ref="D257:O257" si="90">D243+D249+D255</f>
        <v>23168</v>
      </c>
      <c r="E257" s="52">
        <f t="shared" si="90"/>
        <v>14868</v>
      </c>
      <c r="F257" s="52">
        <f t="shared" si="90"/>
        <v>8300</v>
      </c>
      <c r="G257" s="226">
        <f t="shared" si="90"/>
        <v>0</v>
      </c>
      <c r="H257" s="225">
        <v>29168</v>
      </c>
      <c r="I257" s="52">
        <v>14868</v>
      </c>
      <c r="J257" s="52">
        <v>14300</v>
      </c>
      <c r="K257" s="226">
        <v>0</v>
      </c>
      <c r="L257" s="225">
        <f t="shared" si="90"/>
        <v>-4500</v>
      </c>
      <c r="M257" s="52">
        <f t="shared" si="90"/>
        <v>500</v>
      </c>
      <c r="N257" s="52">
        <f t="shared" si="90"/>
        <v>-5000</v>
      </c>
      <c r="O257" s="226">
        <f t="shared" si="90"/>
        <v>0</v>
      </c>
      <c r="P257" s="225">
        <f t="shared" si="48"/>
        <v>24668</v>
      </c>
      <c r="Q257" s="52">
        <f t="shared" si="49"/>
        <v>15368</v>
      </c>
      <c r="R257" s="52">
        <f t="shared" si="50"/>
        <v>9300</v>
      </c>
      <c r="S257" s="227">
        <f t="shared" si="51"/>
        <v>0</v>
      </c>
    </row>
    <row r="258" spans="1:19" ht="15" x14ac:dyDescent="0.25">
      <c r="A258" s="43"/>
      <c r="B258" s="47"/>
      <c r="C258" s="224"/>
      <c r="D258" s="225"/>
      <c r="E258" s="52"/>
      <c r="F258" s="52"/>
      <c r="G258" s="226"/>
      <c r="H258" s="225"/>
      <c r="I258" s="52"/>
      <c r="J258" s="52"/>
      <c r="K258" s="226"/>
      <c r="L258" s="225"/>
      <c r="M258" s="52"/>
      <c r="N258" s="52"/>
      <c r="O258" s="226"/>
      <c r="P258" s="225"/>
      <c r="Q258" s="52"/>
      <c r="R258" s="52"/>
      <c r="S258" s="227"/>
    </row>
    <row r="259" spans="1:19" ht="15" x14ac:dyDescent="0.25">
      <c r="A259" s="43"/>
      <c r="B259" s="47"/>
      <c r="C259" s="38" t="s">
        <v>11</v>
      </c>
      <c r="D259" s="39">
        <f t="shared" ref="D259:O259" si="91">D64+D74+D136+D150+D192+D221+D237+D257</f>
        <v>4277690</v>
      </c>
      <c r="E259" s="40">
        <f t="shared" si="91"/>
        <v>3807370</v>
      </c>
      <c r="F259" s="40">
        <f t="shared" si="91"/>
        <v>455320</v>
      </c>
      <c r="G259" s="41">
        <f t="shared" si="91"/>
        <v>15000</v>
      </c>
      <c r="H259" s="39">
        <v>4683331</v>
      </c>
      <c r="I259" s="40">
        <v>4207468</v>
      </c>
      <c r="J259" s="40">
        <v>460863</v>
      </c>
      <c r="K259" s="41">
        <v>15000</v>
      </c>
      <c r="L259" s="39">
        <f t="shared" si="91"/>
        <v>210431</v>
      </c>
      <c r="M259" s="40">
        <f t="shared" si="91"/>
        <v>190570</v>
      </c>
      <c r="N259" s="40">
        <f t="shared" si="91"/>
        <v>19686</v>
      </c>
      <c r="O259" s="41">
        <f t="shared" si="91"/>
        <v>175</v>
      </c>
      <c r="P259" s="39">
        <f t="shared" si="48"/>
        <v>4893762</v>
      </c>
      <c r="Q259" s="40">
        <f t="shared" si="49"/>
        <v>4398038</v>
      </c>
      <c r="R259" s="40">
        <f t="shared" si="50"/>
        <v>480549</v>
      </c>
      <c r="S259" s="72">
        <f t="shared" si="51"/>
        <v>15175</v>
      </c>
    </row>
    <row r="260" spans="1:19" x14ac:dyDescent="0.25">
      <c r="A260" s="43"/>
      <c r="B260" s="236"/>
      <c r="C260" s="237"/>
      <c r="D260" s="56"/>
      <c r="E260" s="57"/>
      <c r="F260" s="57"/>
      <c r="G260" s="58"/>
      <c r="H260" s="44"/>
      <c r="I260" s="45"/>
      <c r="J260" s="45"/>
      <c r="K260" s="46"/>
      <c r="L260" s="56"/>
      <c r="M260" s="57"/>
      <c r="N260" s="57"/>
      <c r="O260" s="58"/>
      <c r="P260" s="44"/>
      <c r="Q260" s="45"/>
      <c r="R260" s="45"/>
      <c r="S260" s="59"/>
    </row>
    <row r="261" spans="1:19" x14ac:dyDescent="0.25">
      <c r="A261" s="43"/>
      <c r="B261" s="47" t="s">
        <v>57</v>
      </c>
      <c r="C261" s="187" t="s">
        <v>73</v>
      </c>
      <c r="D261" s="56"/>
      <c r="E261" s="57"/>
      <c r="F261" s="57"/>
      <c r="G261" s="58"/>
      <c r="H261" s="44"/>
      <c r="I261" s="45"/>
      <c r="J261" s="45"/>
      <c r="K261" s="46"/>
      <c r="L261" s="56"/>
      <c r="M261" s="57"/>
      <c r="N261" s="57"/>
      <c r="O261" s="58"/>
      <c r="P261" s="44"/>
      <c r="Q261" s="45"/>
      <c r="R261" s="45"/>
      <c r="S261" s="59"/>
    </row>
    <row r="262" spans="1:19" x14ac:dyDescent="0.25">
      <c r="A262" s="43"/>
      <c r="B262" s="231"/>
      <c r="C262" s="187" t="s">
        <v>74</v>
      </c>
      <c r="D262" s="56"/>
      <c r="E262" s="57"/>
      <c r="F262" s="57"/>
      <c r="G262" s="58"/>
      <c r="H262" s="44"/>
      <c r="I262" s="45"/>
      <c r="J262" s="45"/>
      <c r="K262" s="46"/>
      <c r="L262" s="56"/>
      <c r="M262" s="57"/>
      <c r="N262" s="57"/>
      <c r="O262" s="58"/>
      <c r="P262" s="44"/>
      <c r="Q262" s="45"/>
      <c r="R262" s="45"/>
      <c r="S262" s="59"/>
    </row>
    <row r="263" spans="1:19" ht="15" x14ac:dyDescent="0.25">
      <c r="A263" s="43"/>
      <c r="B263" s="47"/>
      <c r="C263" s="62" t="s">
        <v>70</v>
      </c>
      <c r="D263" s="44">
        <v>0</v>
      </c>
      <c r="E263" s="45">
        <v>0</v>
      </c>
      <c r="F263" s="45">
        <v>0</v>
      </c>
      <c r="G263" s="46">
        <v>0</v>
      </c>
      <c r="H263" s="44">
        <v>0</v>
      </c>
      <c r="I263" s="45">
        <v>0</v>
      </c>
      <c r="J263" s="45">
        <v>0</v>
      </c>
      <c r="K263" s="46">
        <v>0</v>
      </c>
      <c r="L263" s="44"/>
      <c r="M263" s="45"/>
      <c r="N263" s="45"/>
      <c r="O263" s="46"/>
      <c r="P263" s="44">
        <f t="shared" si="48"/>
        <v>0</v>
      </c>
      <c r="Q263" s="45">
        <f t="shared" si="49"/>
        <v>0</v>
      </c>
      <c r="R263" s="45">
        <f t="shared" si="50"/>
        <v>0</v>
      </c>
      <c r="S263" s="59">
        <f t="shared" si="51"/>
        <v>0</v>
      </c>
    </row>
    <row r="264" spans="1:19" ht="15" x14ac:dyDescent="0.25">
      <c r="A264" s="43"/>
      <c r="B264" s="47"/>
      <c r="C264" s="62" t="s">
        <v>71</v>
      </c>
      <c r="D264" s="44">
        <v>26389</v>
      </c>
      <c r="E264" s="45">
        <v>26389</v>
      </c>
      <c r="F264" s="45">
        <v>0</v>
      </c>
      <c r="G264" s="46">
        <v>0</v>
      </c>
      <c r="H264" s="44">
        <v>26389</v>
      </c>
      <c r="I264" s="45">
        <v>26389</v>
      </c>
      <c r="J264" s="45">
        <v>0</v>
      </c>
      <c r="K264" s="46">
        <v>0</v>
      </c>
      <c r="L264" s="44"/>
      <c r="M264" s="45"/>
      <c r="N264" s="45"/>
      <c r="O264" s="46"/>
      <c r="P264" s="44">
        <f t="shared" si="48"/>
        <v>26389</v>
      </c>
      <c r="Q264" s="45">
        <f t="shared" si="49"/>
        <v>26389</v>
      </c>
      <c r="R264" s="45">
        <f t="shared" si="50"/>
        <v>0</v>
      </c>
      <c r="S264" s="59">
        <f t="shared" si="51"/>
        <v>0</v>
      </c>
    </row>
    <row r="265" spans="1:19" ht="15" x14ac:dyDescent="0.25">
      <c r="A265" s="43"/>
      <c r="B265" s="190"/>
      <c r="C265" s="187" t="s">
        <v>72</v>
      </c>
      <c r="D265" s="44">
        <v>0</v>
      </c>
      <c r="E265" s="45">
        <v>0</v>
      </c>
      <c r="F265" s="45">
        <v>0</v>
      </c>
      <c r="G265" s="46">
        <v>0</v>
      </c>
      <c r="H265" s="44">
        <v>96016</v>
      </c>
      <c r="I265" s="45">
        <v>96016</v>
      </c>
      <c r="J265" s="45">
        <v>0</v>
      </c>
      <c r="K265" s="46">
        <v>0</v>
      </c>
      <c r="L265" s="44">
        <v>16554</v>
      </c>
      <c r="M265" s="45">
        <v>16554</v>
      </c>
      <c r="N265" s="45">
        <v>0</v>
      </c>
      <c r="O265" s="46">
        <v>0</v>
      </c>
      <c r="P265" s="44">
        <f t="shared" si="48"/>
        <v>112570</v>
      </c>
      <c r="Q265" s="45">
        <f t="shared" si="49"/>
        <v>112570</v>
      </c>
      <c r="R265" s="45">
        <f t="shared" si="50"/>
        <v>0</v>
      </c>
      <c r="S265" s="59">
        <f t="shared" si="51"/>
        <v>0</v>
      </c>
    </row>
    <row r="266" spans="1:19" ht="15" x14ac:dyDescent="0.25">
      <c r="A266" s="43"/>
      <c r="B266" s="47"/>
      <c r="C266" s="224" t="s">
        <v>22</v>
      </c>
      <c r="D266" s="220">
        <f t="shared" ref="D266:G266" si="92">SUM(D263:D265)</f>
        <v>26389</v>
      </c>
      <c r="E266" s="221">
        <f t="shared" si="92"/>
        <v>26389</v>
      </c>
      <c r="F266" s="221">
        <f t="shared" si="92"/>
        <v>0</v>
      </c>
      <c r="G266" s="222">
        <f t="shared" si="92"/>
        <v>0</v>
      </c>
      <c r="H266" s="220">
        <v>122405</v>
      </c>
      <c r="I266" s="221">
        <v>122405</v>
      </c>
      <c r="J266" s="221">
        <v>0</v>
      </c>
      <c r="K266" s="222">
        <v>0</v>
      </c>
      <c r="L266" s="220">
        <f t="shared" ref="L266:O266" si="93">SUM(L263:L265)</f>
        <v>16554</v>
      </c>
      <c r="M266" s="221">
        <f t="shared" si="93"/>
        <v>16554</v>
      </c>
      <c r="N266" s="221">
        <f t="shared" si="93"/>
        <v>0</v>
      </c>
      <c r="O266" s="222">
        <f t="shared" si="93"/>
        <v>0</v>
      </c>
      <c r="P266" s="220">
        <f t="shared" si="48"/>
        <v>138959</v>
      </c>
      <c r="Q266" s="221">
        <f t="shared" si="49"/>
        <v>138959</v>
      </c>
      <c r="R266" s="221">
        <f t="shared" si="50"/>
        <v>0</v>
      </c>
      <c r="S266" s="223">
        <f t="shared" si="51"/>
        <v>0</v>
      </c>
    </row>
    <row r="267" spans="1:19" ht="15" x14ac:dyDescent="0.25">
      <c r="A267" s="43"/>
      <c r="B267" s="47"/>
      <c r="C267" s="224"/>
      <c r="D267" s="220"/>
      <c r="E267" s="221"/>
      <c r="F267" s="221"/>
      <c r="G267" s="222"/>
      <c r="H267" s="238"/>
      <c r="I267" s="239"/>
      <c r="J267" s="239"/>
      <c r="K267" s="240"/>
      <c r="L267" s="220"/>
      <c r="M267" s="221"/>
      <c r="N267" s="221"/>
      <c r="O267" s="222"/>
      <c r="P267" s="238"/>
      <c r="Q267" s="239"/>
      <c r="R267" s="239"/>
      <c r="S267" s="241"/>
    </row>
    <row r="268" spans="1:19" ht="15" x14ac:dyDescent="0.25">
      <c r="A268" s="43"/>
      <c r="B268" s="47"/>
      <c r="C268" s="62" t="s">
        <v>75</v>
      </c>
      <c r="D268" s="44">
        <v>64565</v>
      </c>
      <c r="E268" s="45">
        <v>64565</v>
      </c>
      <c r="F268" s="45">
        <v>0</v>
      </c>
      <c r="G268" s="46">
        <v>0</v>
      </c>
      <c r="H268" s="44">
        <v>65470</v>
      </c>
      <c r="I268" s="45">
        <v>65470</v>
      </c>
      <c r="J268" s="45">
        <v>0</v>
      </c>
      <c r="K268" s="46">
        <v>0</v>
      </c>
      <c r="L268" s="44"/>
      <c r="M268" s="45"/>
      <c r="N268" s="45"/>
      <c r="O268" s="46"/>
      <c r="P268" s="44">
        <f t="shared" si="48"/>
        <v>65470</v>
      </c>
      <c r="Q268" s="45">
        <f t="shared" si="49"/>
        <v>65470</v>
      </c>
      <c r="R268" s="45">
        <f t="shared" si="50"/>
        <v>0</v>
      </c>
      <c r="S268" s="59">
        <f t="shared" si="51"/>
        <v>0</v>
      </c>
    </row>
    <row r="269" spans="1:19" ht="15" x14ac:dyDescent="0.25">
      <c r="A269" s="43"/>
      <c r="B269" s="242"/>
      <c r="C269" s="187"/>
      <c r="D269" s="44"/>
      <c r="E269" s="45"/>
      <c r="F269" s="45"/>
      <c r="G269" s="46"/>
      <c r="H269" s="44"/>
      <c r="I269" s="45"/>
      <c r="J269" s="45"/>
      <c r="K269" s="46"/>
      <c r="L269" s="44"/>
      <c r="M269" s="45"/>
      <c r="N269" s="45"/>
      <c r="O269" s="46"/>
      <c r="P269" s="44"/>
      <c r="Q269" s="45"/>
      <c r="R269" s="45"/>
      <c r="S269" s="59"/>
    </row>
    <row r="270" spans="1:19" ht="15.75" thickBot="1" x14ac:dyDescent="0.3">
      <c r="A270" s="63"/>
      <c r="B270" s="243"/>
      <c r="C270" s="244" t="s">
        <v>16</v>
      </c>
      <c r="D270" s="64">
        <f t="shared" ref="D270:O270" si="94">SUM(D53,D266,D259)+D268</f>
        <v>5548638</v>
      </c>
      <c r="E270" s="65">
        <f t="shared" si="94"/>
        <v>5078318</v>
      </c>
      <c r="F270" s="65">
        <f t="shared" si="94"/>
        <v>455320</v>
      </c>
      <c r="G270" s="66">
        <f t="shared" si="94"/>
        <v>15000</v>
      </c>
      <c r="H270" s="64">
        <v>6183859</v>
      </c>
      <c r="I270" s="65">
        <v>5707996</v>
      </c>
      <c r="J270" s="65">
        <v>460863</v>
      </c>
      <c r="K270" s="66">
        <v>15000</v>
      </c>
      <c r="L270" s="64">
        <f t="shared" si="94"/>
        <v>227467</v>
      </c>
      <c r="M270" s="65">
        <f t="shared" si="94"/>
        <v>207606</v>
      </c>
      <c r="N270" s="65">
        <f t="shared" si="94"/>
        <v>19686</v>
      </c>
      <c r="O270" s="66">
        <f t="shared" si="94"/>
        <v>175</v>
      </c>
      <c r="P270" s="64">
        <f t="shared" si="48"/>
        <v>6411326</v>
      </c>
      <c r="Q270" s="65">
        <f t="shared" si="49"/>
        <v>5915602</v>
      </c>
      <c r="R270" s="65">
        <f t="shared" si="50"/>
        <v>480549</v>
      </c>
      <c r="S270" s="245">
        <f t="shared" si="51"/>
        <v>15175</v>
      </c>
    </row>
    <row r="271" spans="1:19" x14ac:dyDescent="0.25">
      <c r="A271" s="31"/>
      <c r="B271" s="67"/>
      <c r="C271" s="246"/>
      <c r="D271" s="68"/>
    </row>
    <row r="272" spans="1:19" x14ac:dyDescent="0.25">
      <c r="A272" s="31"/>
      <c r="B272" s="31"/>
      <c r="C272" s="247"/>
    </row>
    <row r="273" spans="1:16" x14ac:dyDescent="0.25">
      <c r="A273" s="31"/>
      <c r="B273" s="31"/>
      <c r="C273" s="31"/>
      <c r="D273" s="248"/>
      <c r="L273" s="248"/>
      <c r="P273" s="248"/>
    </row>
    <row r="274" spans="1:16" x14ac:dyDescent="0.25">
      <c r="A274" s="31"/>
      <c r="B274" s="31"/>
      <c r="C274" s="31"/>
    </row>
    <row r="275" spans="1:16" x14ac:dyDescent="0.25">
      <c r="A275" s="31"/>
      <c r="B275" s="31"/>
      <c r="C275" s="31"/>
    </row>
    <row r="276" spans="1:16" x14ac:dyDescent="0.25">
      <c r="A276" s="31"/>
      <c r="B276" s="31"/>
      <c r="C276" s="31"/>
    </row>
    <row r="277" spans="1:16" x14ac:dyDescent="0.25">
      <c r="A277" s="35"/>
      <c r="B277" s="35"/>
      <c r="C277" s="35"/>
    </row>
    <row r="278" spans="1:16" x14ac:dyDescent="0.25">
      <c r="A278" s="35"/>
      <c r="B278" s="35"/>
      <c r="C278" s="35"/>
    </row>
    <row r="279" spans="1:16" x14ac:dyDescent="0.25">
      <c r="A279" s="35"/>
      <c r="B279" s="35"/>
      <c r="C279" s="35"/>
    </row>
    <row r="280" spans="1:16" x14ac:dyDescent="0.25">
      <c r="A280" s="35"/>
      <c r="B280" s="35"/>
      <c r="C280" s="35"/>
    </row>
    <row r="281" spans="1:16" x14ac:dyDescent="0.25">
      <c r="A281" s="35"/>
      <c r="B281" s="35"/>
      <c r="C281" s="35"/>
    </row>
    <row r="282" spans="1:16" x14ac:dyDescent="0.25">
      <c r="A282" s="35"/>
      <c r="B282" s="35"/>
      <c r="C282" s="35"/>
    </row>
    <row r="283" spans="1:16" x14ac:dyDescent="0.25">
      <c r="A283" s="35"/>
      <c r="B283" s="35"/>
      <c r="C283" s="35"/>
    </row>
    <row r="284" spans="1:16" x14ac:dyDescent="0.25">
      <c r="A284" s="35"/>
      <c r="B284" s="35"/>
      <c r="C284" s="35"/>
    </row>
    <row r="285" spans="1:16" x14ac:dyDescent="0.25">
      <c r="A285" s="35"/>
      <c r="B285" s="35"/>
      <c r="C285" s="35"/>
    </row>
    <row r="286" spans="1:16" x14ac:dyDescent="0.25">
      <c r="A286" s="35"/>
      <c r="B286" s="35"/>
      <c r="C286" s="35"/>
    </row>
    <row r="287" spans="1:16" x14ac:dyDescent="0.25">
      <c r="A287" s="35"/>
      <c r="B287" s="35"/>
      <c r="C287" s="35"/>
    </row>
    <row r="288" spans="1:16" x14ac:dyDescent="0.25">
      <c r="A288" s="35"/>
      <c r="B288" s="35"/>
      <c r="C288" s="35"/>
    </row>
    <row r="289" spans="1:3" x14ac:dyDescent="0.25">
      <c r="A289" s="35"/>
      <c r="B289" s="35"/>
      <c r="C289" s="35"/>
    </row>
    <row r="290" spans="1:3" x14ac:dyDescent="0.25">
      <c r="A290" s="35"/>
      <c r="B290" s="35"/>
      <c r="C290" s="35"/>
    </row>
    <row r="291" spans="1:3" x14ac:dyDescent="0.25">
      <c r="A291" s="35"/>
      <c r="B291" s="35"/>
      <c r="C291" s="35"/>
    </row>
    <row r="292" spans="1:3" x14ac:dyDescent="0.25">
      <c r="A292" s="35"/>
      <c r="B292" s="35"/>
      <c r="C292" s="35"/>
    </row>
    <row r="293" spans="1:3" x14ac:dyDescent="0.25">
      <c r="A293" s="35"/>
      <c r="B293" s="35"/>
      <c r="C293" s="35"/>
    </row>
    <row r="294" spans="1:3" x14ac:dyDescent="0.25">
      <c r="A294" s="35"/>
      <c r="B294" s="35"/>
      <c r="C294" s="35"/>
    </row>
    <row r="295" spans="1:3" x14ac:dyDescent="0.25">
      <c r="A295" s="35"/>
      <c r="B295" s="35"/>
      <c r="C295" s="35"/>
    </row>
    <row r="296" spans="1:3" x14ac:dyDescent="0.25">
      <c r="A296" s="35"/>
      <c r="B296" s="35"/>
      <c r="C296" s="35"/>
    </row>
    <row r="297" spans="1:3" x14ac:dyDescent="0.25">
      <c r="A297" s="35"/>
      <c r="B297" s="35"/>
      <c r="C297" s="35"/>
    </row>
    <row r="298" spans="1:3" x14ac:dyDescent="0.25">
      <c r="A298" s="35"/>
      <c r="B298" s="35"/>
      <c r="C298" s="35"/>
    </row>
    <row r="299" spans="1:3" x14ac:dyDescent="0.25">
      <c r="A299" s="35"/>
      <c r="B299" s="35"/>
      <c r="C299" s="35"/>
    </row>
    <row r="300" spans="1:3" x14ac:dyDescent="0.25">
      <c r="A300" s="35"/>
      <c r="B300" s="35"/>
      <c r="C300" s="35"/>
    </row>
    <row r="301" spans="1:3" x14ac:dyDescent="0.25">
      <c r="A301" s="35"/>
      <c r="B301" s="35"/>
      <c r="C301" s="35"/>
    </row>
    <row r="302" spans="1:3" x14ac:dyDescent="0.25">
      <c r="A302" s="35"/>
      <c r="B302" s="35"/>
      <c r="C302" s="35"/>
    </row>
    <row r="303" spans="1:3" x14ac:dyDescent="0.25">
      <c r="A303" s="35"/>
      <c r="B303" s="35"/>
      <c r="C303" s="35"/>
    </row>
    <row r="304" spans="1:3" x14ac:dyDescent="0.25">
      <c r="A304" s="35"/>
      <c r="B304" s="35"/>
      <c r="C304" s="35"/>
    </row>
    <row r="305" spans="1:3" x14ac:dyDescent="0.25">
      <c r="A305" s="35"/>
      <c r="B305" s="35"/>
      <c r="C305" s="35"/>
    </row>
    <row r="306" spans="1:3" x14ac:dyDescent="0.25">
      <c r="A306" s="35"/>
      <c r="B306" s="35"/>
      <c r="C306" s="35"/>
    </row>
    <row r="307" spans="1:3" x14ac:dyDescent="0.25">
      <c r="A307" s="35"/>
      <c r="B307" s="35"/>
      <c r="C307" s="35"/>
    </row>
    <row r="308" spans="1:3" x14ac:dyDescent="0.25">
      <c r="A308" s="35"/>
      <c r="B308" s="35"/>
      <c r="C308" s="35"/>
    </row>
    <row r="309" spans="1:3" x14ac:dyDescent="0.25">
      <c r="A309" s="35"/>
      <c r="B309" s="35"/>
      <c r="C309" s="35"/>
    </row>
    <row r="310" spans="1:3" x14ac:dyDescent="0.25">
      <c r="A310" s="35"/>
      <c r="B310" s="35"/>
      <c r="C310" s="35"/>
    </row>
    <row r="311" spans="1:3" x14ac:dyDescent="0.25">
      <c r="A311" s="35"/>
      <c r="B311" s="35"/>
      <c r="C311" s="35"/>
    </row>
    <row r="312" spans="1:3" x14ac:dyDescent="0.25">
      <c r="A312" s="31"/>
      <c r="B312" s="31"/>
      <c r="C312" s="31"/>
    </row>
    <row r="313" spans="1:3" x14ac:dyDescent="0.25">
      <c r="A313" s="31"/>
      <c r="B313" s="31"/>
      <c r="C313" s="31"/>
    </row>
    <row r="314" spans="1:3" x14ac:dyDescent="0.25">
      <c r="A314" s="31"/>
      <c r="B314" s="31"/>
      <c r="C314" s="31"/>
    </row>
  </sheetData>
  <mergeCells count="4">
    <mergeCell ref="D6:G6"/>
    <mergeCell ref="L6:O6"/>
    <mergeCell ref="P6:S6"/>
    <mergeCell ref="H6:K6"/>
  </mergeCells>
  <phoneticPr fontId="44" type="noConversion"/>
  <pageMargins left="1" right="1" top="1" bottom="1" header="0.5" footer="0.5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view="pageBreakPreview" zoomScale="110" zoomScaleNormal="100" zoomScaleSheetLayoutView="110" workbookViewId="0">
      <selection activeCell="A3" sqref="A3:J3"/>
    </sheetView>
  </sheetViews>
  <sheetFormatPr defaultRowHeight="12.75" x14ac:dyDescent="0.2"/>
  <cols>
    <col min="1" max="1" width="40" style="2" customWidth="1"/>
    <col min="2" max="5" width="10.42578125" style="2" customWidth="1"/>
    <col min="6" max="6" width="4.7109375" style="2" customWidth="1"/>
    <col min="7" max="7" width="32.42578125" style="2" customWidth="1"/>
    <col min="8" max="8" width="10.42578125" style="2" customWidth="1"/>
    <col min="9" max="9" width="10.7109375" style="2" bestFit="1" customWidth="1"/>
    <col min="10" max="10" width="9.85546875" style="2" customWidth="1"/>
    <col min="11" max="11" width="10.7109375" style="2" bestFit="1" customWidth="1"/>
    <col min="12" max="240" width="9.140625" style="2"/>
    <col min="241" max="241" width="40" style="2" customWidth="1"/>
    <col min="242" max="242" width="12" style="2" customWidth="1"/>
    <col min="243" max="245" width="10.42578125" style="2" customWidth="1"/>
    <col min="246" max="246" width="11" style="2" customWidth="1"/>
    <col min="247" max="247" width="4.7109375" style="2" customWidth="1"/>
    <col min="248" max="248" width="32.42578125" style="2" customWidth="1"/>
    <col min="249" max="249" width="12" style="2" customWidth="1"/>
    <col min="250" max="252" width="13.5703125" style="2" customWidth="1"/>
    <col min="253" max="253" width="11" style="2" customWidth="1"/>
    <col min="254" max="496" width="9.140625" style="2"/>
    <col min="497" max="497" width="40" style="2" customWidth="1"/>
    <col min="498" max="498" width="12" style="2" customWidth="1"/>
    <col min="499" max="501" width="10.42578125" style="2" customWidth="1"/>
    <col min="502" max="502" width="11" style="2" customWidth="1"/>
    <col min="503" max="503" width="4.7109375" style="2" customWidth="1"/>
    <col min="504" max="504" width="32.42578125" style="2" customWidth="1"/>
    <col min="505" max="505" width="12" style="2" customWidth="1"/>
    <col min="506" max="508" width="13.5703125" style="2" customWidth="1"/>
    <col min="509" max="509" width="11" style="2" customWidth="1"/>
    <col min="510" max="752" width="9.140625" style="2"/>
    <col min="753" max="753" width="40" style="2" customWidth="1"/>
    <col min="754" max="754" width="12" style="2" customWidth="1"/>
    <col min="755" max="757" width="10.42578125" style="2" customWidth="1"/>
    <col min="758" max="758" width="11" style="2" customWidth="1"/>
    <col min="759" max="759" width="4.7109375" style="2" customWidth="1"/>
    <col min="760" max="760" width="32.42578125" style="2" customWidth="1"/>
    <col min="761" max="761" width="12" style="2" customWidth="1"/>
    <col min="762" max="764" width="13.5703125" style="2" customWidth="1"/>
    <col min="765" max="765" width="11" style="2" customWidth="1"/>
    <col min="766" max="1008" width="9.140625" style="2"/>
    <col min="1009" max="1009" width="40" style="2" customWidth="1"/>
    <col min="1010" max="1010" width="12" style="2" customWidth="1"/>
    <col min="1011" max="1013" width="10.42578125" style="2" customWidth="1"/>
    <col min="1014" max="1014" width="11" style="2" customWidth="1"/>
    <col min="1015" max="1015" width="4.7109375" style="2" customWidth="1"/>
    <col min="1016" max="1016" width="32.42578125" style="2" customWidth="1"/>
    <col min="1017" max="1017" width="12" style="2" customWidth="1"/>
    <col min="1018" max="1020" width="13.5703125" style="2" customWidth="1"/>
    <col min="1021" max="1021" width="11" style="2" customWidth="1"/>
    <col min="1022" max="1264" width="9.140625" style="2"/>
    <col min="1265" max="1265" width="40" style="2" customWidth="1"/>
    <col min="1266" max="1266" width="12" style="2" customWidth="1"/>
    <col min="1267" max="1269" width="10.42578125" style="2" customWidth="1"/>
    <col min="1270" max="1270" width="11" style="2" customWidth="1"/>
    <col min="1271" max="1271" width="4.7109375" style="2" customWidth="1"/>
    <col min="1272" max="1272" width="32.42578125" style="2" customWidth="1"/>
    <col min="1273" max="1273" width="12" style="2" customWidth="1"/>
    <col min="1274" max="1276" width="13.5703125" style="2" customWidth="1"/>
    <col min="1277" max="1277" width="11" style="2" customWidth="1"/>
    <col min="1278" max="1520" width="9.140625" style="2"/>
    <col min="1521" max="1521" width="40" style="2" customWidth="1"/>
    <col min="1522" max="1522" width="12" style="2" customWidth="1"/>
    <col min="1523" max="1525" width="10.42578125" style="2" customWidth="1"/>
    <col min="1526" max="1526" width="11" style="2" customWidth="1"/>
    <col min="1527" max="1527" width="4.7109375" style="2" customWidth="1"/>
    <col min="1528" max="1528" width="32.42578125" style="2" customWidth="1"/>
    <col min="1529" max="1529" width="12" style="2" customWidth="1"/>
    <col min="1530" max="1532" width="13.5703125" style="2" customWidth="1"/>
    <col min="1533" max="1533" width="11" style="2" customWidth="1"/>
    <col min="1534" max="1776" width="9.140625" style="2"/>
    <col min="1777" max="1777" width="40" style="2" customWidth="1"/>
    <col min="1778" max="1778" width="12" style="2" customWidth="1"/>
    <col min="1779" max="1781" width="10.42578125" style="2" customWidth="1"/>
    <col min="1782" max="1782" width="11" style="2" customWidth="1"/>
    <col min="1783" max="1783" width="4.7109375" style="2" customWidth="1"/>
    <col min="1784" max="1784" width="32.42578125" style="2" customWidth="1"/>
    <col min="1785" max="1785" width="12" style="2" customWidth="1"/>
    <col min="1786" max="1788" width="13.5703125" style="2" customWidth="1"/>
    <col min="1789" max="1789" width="11" style="2" customWidth="1"/>
    <col min="1790" max="2032" width="9.140625" style="2"/>
    <col min="2033" max="2033" width="40" style="2" customWidth="1"/>
    <col min="2034" max="2034" width="12" style="2" customWidth="1"/>
    <col min="2035" max="2037" width="10.42578125" style="2" customWidth="1"/>
    <col min="2038" max="2038" width="11" style="2" customWidth="1"/>
    <col min="2039" max="2039" width="4.7109375" style="2" customWidth="1"/>
    <col min="2040" max="2040" width="32.42578125" style="2" customWidth="1"/>
    <col min="2041" max="2041" width="12" style="2" customWidth="1"/>
    <col min="2042" max="2044" width="13.5703125" style="2" customWidth="1"/>
    <col min="2045" max="2045" width="11" style="2" customWidth="1"/>
    <col min="2046" max="2288" width="9.140625" style="2"/>
    <col min="2289" max="2289" width="40" style="2" customWidth="1"/>
    <col min="2290" max="2290" width="12" style="2" customWidth="1"/>
    <col min="2291" max="2293" width="10.42578125" style="2" customWidth="1"/>
    <col min="2294" max="2294" width="11" style="2" customWidth="1"/>
    <col min="2295" max="2295" width="4.7109375" style="2" customWidth="1"/>
    <col min="2296" max="2296" width="32.42578125" style="2" customWidth="1"/>
    <col min="2297" max="2297" width="12" style="2" customWidth="1"/>
    <col min="2298" max="2300" width="13.5703125" style="2" customWidth="1"/>
    <col min="2301" max="2301" width="11" style="2" customWidth="1"/>
    <col min="2302" max="2544" width="9.140625" style="2"/>
    <col min="2545" max="2545" width="40" style="2" customWidth="1"/>
    <col min="2546" max="2546" width="12" style="2" customWidth="1"/>
    <col min="2547" max="2549" width="10.42578125" style="2" customWidth="1"/>
    <col min="2550" max="2550" width="11" style="2" customWidth="1"/>
    <col min="2551" max="2551" width="4.7109375" style="2" customWidth="1"/>
    <col min="2552" max="2552" width="32.42578125" style="2" customWidth="1"/>
    <col min="2553" max="2553" width="12" style="2" customWidth="1"/>
    <col min="2554" max="2556" width="13.5703125" style="2" customWidth="1"/>
    <col min="2557" max="2557" width="11" style="2" customWidth="1"/>
    <col min="2558" max="2800" width="9.140625" style="2"/>
    <col min="2801" max="2801" width="40" style="2" customWidth="1"/>
    <col min="2802" max="2802" width="12" style="2" customWidth="1"/>
    <col min="2803" max="2805" width="10.42578125" style="2" customWidth="1"/>
    <col min="2806" max="2806" width="11" style="2" customWidth="1"/>
    <col min="2807" max="2807" width="4.7109375" style="2" customWidth="1"/>
    <col min="2808" max="2808" width="32.42578125" style="2" customWidth="1"/>
    <col min="2809" max="2809" width="12" style="2" customWidth="1"/>
    <col min="2810" max="2812" width="13.5703125" style="2" customWidth="1"/>
    <col min="2813" max="2813" width="11" style="2" customWidth="1"/>
    <col min="2814" max="3056" width="9.140625" style="2"/>
    <col min="3057" max="3057" width="40" style="2" customWidth="1"/>
    <col min="3058" max="3058" width="12" style="2" customWidth="1"/>
    <col min="3059" max="3061" width="10.42578125" style="2" customWidth="1"/>
    <col min="3062" max="3062" width="11" style="2" customWidth="1"/>
    <col min="3063" max="3063" width="4.7109375" style="2" customWidth="1"/>
    <col min="3064" max="3064" width="32.42578125" style="2" customWidth="1"/>
    <col min="3065" max="3065" width="12" style="2" customWidth="1"/>
    <col min="3066" max="3068" width="13.5703125" style="2" customWidth="1"/>
    <col min="3069" max="3069" width="11" style="2" customWidth="1"/>
    <col min="3070" max="3312" width="9.140625" style="2"/>
    <col min="3313" max="3313" width="40" style="2" customWidth="1"/>
    <col min="3314" max="3314" width="12" style="2" customWidth="1"/>
    <col min="3315" max="3317" width="10.42578125" style="2" customWidth="1"/>
    <col min="3318" max="3318" width="11" style="2" customWidth="1"/>
    <col min="3319" max="3319" width="4.7109375" style="2" customWidth="1"/>
    <col min="3320" max="3320" width="32.42578125" style="2" customWidth="1"/>
    <col min="3321" max="3321" width="12" style="2" customWidth="1"/>
    <col min="3322" max="3324" width="13.5703125" style="2" customWidth="1"/>
    <col min="3325" max="3325" width="11" style="2" customWidth="1"/>
    <col min="3326" max="3568" width="9.140625" style="2"/>
    <col min="3569" max="3569" width="40" style="2" customWidth="1"/>
    <col min="3570" max="3570" width="12" style="2" customWidth="1"/>
    <col min="3571" max="3573" width="10.42578125" style="2" customWidth="1"/>
    <col min="3574" max="3574" width="11" style="2" customWidth="1"/>
    <col min="3575" max="3575" width="4.7109375" style="2" customWidth="1"/>
    <col min="3576" max="3576" width="32.42578125" style="2" customWidth="1"/>
    <col min="3577" max="3577" width="12" style="2" customWidth="1"/>
    <col min="3578" max="3580" width="13.5703125" style="2" customWidth="1"/>
    <col min="3581" max="3581" width="11" style="2" customWidth="1"/>
    <col min="3582" max="3824" width="9.140625" style="2"/>
    <col min="3825" max="3825" width="40" style="2" customWidth="1"/>
    <col min="3826" max="3826" width="12" style="2" customWidth="1"/>
    <col min="3827" max="3829" width="10.42578125" style="2" customWidth="1"/>
    <col min="3830" max="3830" width="11" style="2" customWidth="1"/>
    <col min="3831" max="3831" width="4.7109375" style="2" customWidth="1"/>
    <col min="3832" max="3832" width="32.42578125" style="2" customWidth="1"/>
    <col min="3833" max="3833" width="12" style="2" customWidth="1"/>
    <col min="3834" max="3836" width="13.5703125" style="2" customWidth="1"/>
    <col min="3837" max="3837" width="11" style="2" customWidth="1"/>
    <col min="3838" max="4080" width="9.140625" style="2"/>
    <col min="4081" max="4081" width="40" style="2" customWidth="1"/>
    <col min="4082" max="4082" width="12" style="2" customWidth="1"/>
    <col min="4083" max="4085" width="10.42578125" style="2" customWidth="1"/>
    <col min="4086" max="4086" width="11" style="2" customWidth="1"/>
    <col min="4087" max="4087" width="4.7109375" style="2" customWidth="1"/>
    <col min="4088" max="4088" width="32.42578125" style="2" customWidth="1"/>
    <col min="4089" max="4089" width="12" style="2" customWidth="1"/>
    <col min="4090" max="4092" width="13.5703125" style="2" customWidth="1"/>
    <col min="4093" max="4093" width="11" style="2" customWidth="1"/>
    <col min="4094" max="4336" width="9.140625" style="2"/>
    <col min="4337" max="4337" width="40" style="2" customWidth="1"/>
    <col min="4338" max="4338" width="12" style="2" customWidth="1"/>
    <col min="4339" max="4341" width="10.42578125" style="2" customWidth="1"/>
    <col min="4342" max="4342" width="11" style="2" customWidth="1"/>
    <col min="4343" max="4343" width="4.7109375" style="2" customWidth="1"/>
    <col min="4344" max="4344" width="32.42578125" style="2" customWidth="1"/>
    <col min="4345" max="4345" width="12" style="2" customWidth="1"/>
    <col min="4346" max="4348" width="13.5703125" style="2" customWidth="1"/>
    <col min="4349" max="4349" width="11" style="2" customWidth="1"/>
    <col min="4350" max="4592" width="9.140625" style="2"/>
    <col min="4593" max="4593" width="40" style="2" customWidth="1"/>
    <col min="4594" max="4594" width="12" style="2" customWidth="1"/>
    <col min="4595" max="4597" width="10.42578125" style="2" customWidth="1"/>
    <col min="4598" max="4598" width="11" style="2" customWidth="1"/>
    <col min="4599" max="4599" width="4.7109375" style="2" customWidth="1"/>
    <col min="4600" max="4600" width="32.42578125" style="2" customWidth="1"/>
    <col min="4601" max="4601" width="12" style="2" customWidth="1"/>
    <col min="4602" max="4604" width="13.5703125" style="2" customWidth="1"/>
    <col min="4605" max="4605" width="11" style="2" customWidth="1"/>
    <col min="4606" max="4848" width="9.140625" style="2"/>
    <col min="4849" max="4849" width="40" style="2" customWidth="1"/>
    <col min="4850" max="4850" width="12" style="2" customWidth="1"/>
    <col min="4851" max="4853" width="10.42578125" style="2" customWidth="1"/>
    <col min="4854" max="4854" width="11" style="2" customWidth="1"/>
    <col min="4855" max="4855" width="4.7109375" style="2" customWidth="1"/>
    <col min="4856" max="4856" width="32.42578125" style="2" customWidth="1"/>
    <col min="4857" max="4857" width="12" style="2" customWidth="1"/>
    <col min="4858" max="4860" width="13.5703125" style="2" customWidth="1"/>
    <col min="4861" max="4861" width="11" style="2" customWidth="1"/>
    <col min="4862" max="5104" width="9.140625" style="2"/>
    <col min="5105" max="5105" width="40" style="2" customWidth="1"/>
    <col min="5106" max="5106" width="12" style="2" customWidth="1"/>
    <col min="5107" max="5109" width="10.42578125" style="2" customWidth="1"/>
    <col min="5110" max="5110" width="11" style="2" customWidth="1"/>
    <col min="5111" max="5111" width="4.7109375" style="2" customWidth="1"/>
    <col min="5112" max="5112" width="32.42578125" style="2" customWidth="1"/>
    <col min="5113" max="5113" width="12" style="2" customWidth="1"/>
    <col min="5114" max="5116" width="13.5703125" style="2" customWidth="1"/>
    <col min="5117" max="5117" width="11" style="2" customWidth="1"/>
    <col min="5118" max="5360" width="9.140625" style="2"/>
    <col min="5361" max="5361" width="40" style="2" customWidth="1"/>
    <col min="5362" max="5362" width="12" style="2" customWidth="1"/>
    <col min="5363" max="5365" width="10.42578125" style="2" customWidth="1"/>
    <col min="5366" max="5366" width="11" style="2" customWidth="1"/>
    <col min="5367" max="5367" width="4.7109375" style="2" customWidth="1"/>
    <col min="5368" max="5368" width="32.42578125" style="2" customWidth="1"/>
    <col min="5369" max="5369" width="12" style="2" customWidth="1"/>
    <col min="5370" max="5372" width="13.5703125" style="2" customWidth="1"/>
    <col min="5373" max="5373" width="11" style="2" customWidth="1"/>
    <col min="5374" max="5616" width="9.140625" style="2"/>
    <col min="5617" max="5617" width="40" style="2" customWidth="1"/>
    <col min="5618" max="5618" width="12" style="2" customWidth="1"/>
    <col min="5619" max="5621" width="10.42578125" style="2" customWidth="1"/>
    <col min="5622" max="5622" width="11" style="2" customWidth="1"/>
    <col min="5623" max="5623" width="4.7109375" style="2" customWidth="1"/>
    <col min="5624" max="5624" width="32.42578125" style="2" customWidth="1"/>
    <col min="5625" max="5625" width="12" style="2" customWidth="1"/>
    <col min="5626" max="5628" width="13.5703125" style="2" customWidth="1"/>
    <col min="5629" max="5629" width="11" style="2" customWidth="1"/>
    <col min="5630" max="5872" width="9.140625" style="2"/>
    <col min="5873" max="5873" width="40" style="2" customWidth="1"/>
    <col min="5874" max="5874" width="12" style="2" customWidth="1"/>
    <col min="5875" max="5877" width="10.42578125" style="2" customWidth="1"/>
    <col min="5878" max="5878" width="11" style="2" customWidth="1"/>
    <col min="5879" max="5879" width="4.7109375" style="2" customWidth="1"/>
    <col min="5880" max="5880" width="32.42578125" style="2" customWidth="1"/>
    <col min="5881" max="5881" width="12" style="2" customWidth="1"/>
    <col min="5882" max="5884" width="13.5703125" style="2" customWidth="1"/>
    <col min="5885" max="5885" width="11" style="2" customWidth="1"/>
    <col min="5886" max="6128" width="9.140625" style="2"/>
    <col min="6129" max="6129" width="40" style="2" customWidth="1"/>
    <col min="6130" max="6130" width="12" style="2" customWidth="1"/>
    <col min="6131" max="6133" width="10.42578125" style="2" customWidth="1"/>
    <col min="6134" max="6134" width="11" style="2" customWidth="1"/>
    <col min="6135" max="6135" width="4.7109375" style="2" customWidth="1"/>
    <col min="6136" max="6136" width="32.42578125" style="2" customWidth="1"/>
    <col min="6137" max="6137" width="12" style="2" customWidth="1"/>
    <col min="6138" max="6140" width="13.5703125" style="2" customWidth="1"/>
    <col min="6141" max="6141" width="11" style="2" customWidth="1"/>
    <col min="6142" max="6384" width="9.140625" style="2"/>
    <col min="6385" max="6385" width="40" style="2" customWidth="1"/>
    <col min="6386" max="6386" width="12" style="2" customWidth="1"/>
    <col min="6387" max="6389" width="10.42578125" style="2" customWidth="1"/>
    <col min="6390" max="6390" width="11" style="2" customWidth="1"/>
    <col min="6391" max="6391" width="4.7109375" style="2" customWidth="1"/>
    <col min="6392" max="6392" width="32.42578125" style="2" customWidth="1"/>
    <col min="6393" max="6393" width="12" style="2" customWidth="1"/>
    <col min="6394" max="6396" width="13.5703125" style="2" customWidth="1"/>
    <col min="6397" max="6397" width="11" style="2" customWidth="1"/>
    <col min="6398" max="6640" width="9.140625" style="2"/>
    <col min="6641" max="6641" width="40" style="2" customWidth="1"/>
    <col min="6642" max="6642" width="12" style="2" customWidth="1"/>
    <col min="6643" max="6645" width="10.42578125" style="2" customWidth="1"/>
    <col min="6646" max="6646" width="11" style="2" customWidth="1"/>
    <col min="6647" max="6647" width="4.7109375" style="2" customWidth="1"/>
    <col min="6648" max="6648" width="32.42578125" style="2" customWidth="1"/>
    <col min="6649" max="6649" width="12" style="2" customWidth="1"/>
    <col min="6650" max="6652" width="13.5703125" style="2" customWidth="1"/>
    <col min="6653" max="6653" width="11" style="2" customWidth="1"/>
    <col min="6654" max="6896" width="9.140625" style="2"/>
    <col min="6897" max="6897" width="40" style="2" customWidth="1"/>
    <col min="6898" max="6898" width="12" style="2" customWidth="1"/>
    <col min="6899" max="6901" width="10.42578125" style="2" customWidth="1"/>
    <col min="6902" max="6902" width="11" style="2" customWidth="1"/>
    <col min="6903" max="6903" width="4.7109375" style="2" customWidth="1"/>
    <col min="6904" max="6904" width="32.42578125" style="2" customWidth="1"/>
    <col min="6905" max="6905" width="12" style="2" customWidth="1"/>
    <col min="6906" max="6908" width="13.5703125" style="2" customWidth="1"/>
    <col min="6909" max="6909" width="11" style="2" customWidth="1"/>
    <col min="6910" max="7152" width="9.140625" style="2"/>
    <col min="7153" max="7153" width="40" style="2" customWidth="1"/>
    <col min="7154" max="7154" width="12" style="2" customWidth="1"/>
    <col min="7155" max="7157" width="10.42578125" style="2" customWidth="1"/>
    <col min="7158" max="7158" width="11" style="2" customWidth="1"/>
    <col min="7159" max="7159" width="4.7109375" style="2" customWidth="1"/>
    <col min="7160" max="7160" width="32.42578125" style="2" customWidth="1"/>
    <col min="7161" max="7161" width="12" style="2" customWidth="1"/>
    <col min="7162" max="7164" width="13.5703125" style="2" customWidth="1"/>
    <col min="7165" max="7165" width="11" style="2" customWidth="1"/>
    <col min="7166" max="7408" width="9.140625" style="2"/>
    <col min="7409" max="7409" width="40" style="2" customWidth="1"/>
    <col min="7410" max="7410" width="12" style="2" customWidth="1"/>
    <col min="7411" max="7413" width="10.42578125" style="2" customWidth="1"/>
    <col min="7414" max="7414" width="11" style="2" customWidth="1"/>
    <col min="7415" max="7415" width="4.7109375" style="2" customWidth="1"/>
    <col min="7416" max="7416" width="32.42578125" style="2" customWidth="1"/>
    <col min="7417" max="7417" width="12" style="2" customWidth="1"/>
    <col min="7418" max="7420" width="13.5703125" style="2" customWidth="1"/>
    <col min="7421" max="7421" width="11" style="2" customWidth="1"/>
    <col min="7422" max="7664" width="9.140625" style="2"/>
    <col min="7665" max="7665" width="40" style="2" customWidth="1"/>
    <col min="7666" max="7666" width="12" style="2" customWidth="1"/>
    <col min="7667" max="7669" width="10.42578125" style="2" customWidth="1"/>
    <col min="7670" max="7670" width="11" style="2" customWidth="1"/>
    <col min="7671" max="7671" width="4.7109375" style="2" customWidth="1"/>
    <col min="7672" max="7672" width="32.42578125" style="2" customWidth="1"/>
    <col min="7673" max="7673" width="12" style="2" customWidth="1"/>
    <col min="7674" max="7676" width="13.5703125" style="2" customWidth="1"/>
    <col min="7677" max="7677" width="11" style="2" customWidth="1"/>
    <col min="7678" max="7920" width="9.140625" style="2"/>
    <col min="7921" max="7921" width="40" style="2" customWidth="1"/>
    <col min="7922" max="7922" width="12" style="2" customWidth="1"/>
    <col min="7923" max="7925" width="10.42578125" style="2" customWidth="1"/>
    <col min="7926" max="7926" width="11" style="2" customWidth="1"/>
    <col min="7927" max="7927" width="4.7109375" style="2" customWidth="1"/>
    <col min="7928" max="7928" width="32.42578125" style="2" customWidth="1"/>
    <col min="7929" max="7929" width="12" style="2" customWidth="1"/>
    <col min="7930" max="7932" width="13.5703125" style="2" customWidth="1"/>
    <col min="7933" max="7933" width="11" style="2" customWidth="1"/>
    <col min="7934" max="8176" width="9.140625" style="2"/>
    <col min="8177" max="8177" width="40" style="2" customWidth="1"/>
    <col min="8178" max="8178" width="12" style="2" customWidth="1"/>
    <col min="8179" max="8181" width="10.42578125" style="2" customWidth="1"/>
    <col min="8182" max="8182" width="11" style="2" customWidth="1"/>
    <col min="8183" max="8183" width="4.7109375" style="2" customWidth="1"/>
    <col min="8184" max="8184" width="32.42578125" style="2" customWidth="1"/>
    <col min="8185" max="8185" width="12" style="2" customWidth="1"/>
    <col min="8186" max="8188" width="13.5703125" style="2" customWidth="1"/>
    <col min="8189" max="8189" width="11" style="2" customWidth="1"/>
    <col min="8190" max="8432" width="9.140625" style="2"/>
    <col min="8433" max="8433" width="40" style="2" customWidth="1"/>
    <col min="8434" max="8434" width="12" style="2" customWidth="1"/>
    <col min="8435" max="8437" width="10.42578125" style="2" customWidth="1"/>
    <col min="8438" max="8438" width="11" style="2" customWidth="1"/>
    <col min="8439" max="8439" width="4.7109375" style="2" customWidth="1"/>
    <col min="8440" max="8440" width="32.42578125" style="2" customWidth="1"/>
    <col min="8441" max="8441" width="12" style="2" customWidth="1"/>
    <col min="8442" max="8444" width="13.5703125" style="2" customWidth="1"/>
    <col min="8445" max="8445" width="11" style="2" customWidth="1"/>
    <col min="8446" max="8688" width="9.140625" style="2"/>
    <col min="8689" max="8689" width="40" style="2" customWidth="1"/>
    <col min="8690" max="8690" width="12" style="2" customWidth="1"/>
    <col min="8691" max="8693" width="10.42578125" style="2" customWidth="1"/>
    <col min="8694" max="8694" width="11" style="2" customWidth="1"/>
    <col min="8695" max="8695" width="4.7109375" style="2" customWidth="1"/>
    <col min="8696" max="8696" width="32.42578125" style="2" customWidth="1"/>
    <col min="8697" max="8697" width="12" style="2" customWidth="1"/>
    <col min="8698" max="8700" width="13.5703125" style="2" customWidth="1"/>
    <col min="8701" max="8701" width="11" style="2" customWidth="1"/>
    <col min="8702" max="8944" width="9.140625" style="2"/>
    <col min="8945" max="8945" width="40" style="2" customWidth="1"/>
    <col min="8946" max="8946" width="12" style="2" customWidth="1"/>
    <col min="8947" max="8949" width="10.42578125" style="2" customWidth="1"/>
    <col min="8950" max="8950" width="11" style="2" customWidth="1"/>
    <col min="8951" max="8951" width="4.7109375" style="2" customWidth="1"/>
    <col min="8952" max="8952" width="32.42578125" style="2" customWidth="1"/>
    <col min="8953" max="8953" width="12" style="2" customWidth="1"/>
    <col min="8954" max="8956" width="13.5703125" style="2" customWidth="1"/>
    <col min="8957" max="8957" width="11" style="2" customWidth="1"/>
    <col min="8958" max="9200" width="9.140625" style="2"/>
    <col min="9201" max="9201" width="40" style="2" customWidth="1"/>
    <col min="9202" max="9202" width="12" style="2" customWidth="1"/>
    <col min="9203" max="9205" width="10.42578125" style="2" customWidth="1"/>
    <col min="9206" max="9206" width="11" style="2" customWidth="1"/>
    <col min="9207" max="9207" width="4.7109375" style="2" customWidth="1"/>
    <col min="9208" max="9208" width="32.42578125" style="2" customWidth="1"/>
    <col min="9209" max="9209" width="12" style="2" customWidth="1"/>
    <col min="9210" max="9212" width="13.5703125" style="2" customWidth="1"/>
    <col min="9213" max="9213" width="11" style="2" customWidth="1"/>
    <col min="9214" max="9456" width="9.140625" style="2"/>
    <col min="9457" max="9457" width="40" style="2" customWidth="1"/>
    <col min="9458" max="9458" width="12" style="2" customWidth="1"/>
    <col min="9459" max="9461" width="10.42578125" style="2" customWidth="1"/>
    <col min="9462" max="9462" width="11" style="2" customWidth="1"/>
    <col min="9463" max="9463" width="4.7109375" style="2" customWidth="1"/>
    <col min="9464" max="9464" width="32.42578125" style="2" customWidth="1"/>
    <col min="9465" max="9465" width="12" style="2" customWidth="1"/>
    <col min="9466" max="9468" width="13.5703125" style="2" customWidth="1"/>
    <col min="9469" max="9469" width="11" style="2" customWidth="1"/>
    <col min="9470" max="9712" width="9.140625" style="2"/>
    <col min="9713" max="9713" width="40" style="2" customWidth="1"/>
    <col min="9714" max="9714" width="12" style="2" customWidth="1"/>
    <col min="9715" max="9717" width="10.42578125" style="2" customWidth="1"/>
    <col min="9718" max="9718" width="11" style="2" customWidth="1"/>
    <col min="9719" max="9719" width="4.7109375" style="2" customWidth="1"/>
    <col min="9720" max="9720" width="32.42578125" style="2" customWidth="1"/>
    <col min="9721" max="9721" width="12" style="2" customWidth="1"/>
    <col min="9722" max="9724" width="13.5703125" style="2" customWidth="1"/>
    <col min="9725" max="9725" width="11" style="2" customWidth="1"/>
    <col min="9726" max="9968" width="9.140625" style="2"/>
    <col min="9969" max="9969" width="40" style="2" customWidth="1"/>
    <col min="9970" max="9970" width="12" style="2" customWidth="1"/>
    <col min="9971" max="9973" width="10.42578125" style="2" customWidth="1"/>
    <col min="9974" max="9974" width="11" style="2" customWidth="1"/>
    <col min="9975" max="9975" width="4.7109375" style="2" customWidth="1"/>
    <col min="9976" max="9976" width="32.42578125" style="2" customWidth="1"/>
    <col min="9977" max="9977" width="12" style="2" customWidth="1"/>
    <col min="9978" max="9980" width="13.5703125" style="2" customWidth="1"/>
    <col min="9981" max="9981" width="11" style="2" customWidth="1"/>
    <col min="9982" max="10224" width="9.140625" style="2"/>
    <col min="10225" max="10225" width="40" style="2" customWidth="1"/>
    <col min="10226" max="10226" width="12" style="2" customWidth="1"/>
    <col min="10227" max="10229" width="10.42578125" style="2" customWidth="1"/>
    <col min="10230" max="10230" width="11" style="2" customWidth="1"/>
    <col min="10231" max="10231" width="4.7109375" style="2" customWidth="1"/>
    <col min="10232" max="10232" width="32.42578125" style="2" customWidth="1"/>
    <col min="10233" max="10233" width="12" style="2" customWidth="1"/>
    <col min="10234" max="10236" width="13.5703125" style="2" customWidth="1"/>
    <col min="10237" max="10237" width="11" style="2" customWidth="1"/>
    <col min="10238" max="10480" width="9.140625" style="2"/>
    <col min="10481" max="10481" width="40" style="2" customWidth="1"/>
    <col min="10482" max="10482" width="12" style="2" customWidth="1"/>
    <col min="10483" max="10485" width="10.42578125" style="2" customWidth="1"/>
    <col min="10486" max="10486" width="11" style="2" customWidth="1"/>
    <col min="10487" max="10487" width="4.7109375" style="2" customWidth="1"/>
    <col min="10488" max="10488" width="32.42578125" style="2" customWidth="1"/>
    <col min="10489" max="10489" width="12" style="2" customWidth="1"/>
    <col min="10490" max="10492" width="13.5703125" style="2" customWidth="1"/>
    <col min="10493" max="10493" width="11" style="2" customWidth="1"/>
    <col min="10494" max="10736" width="9.140625" style="2"/>
    <col min="10737" max="10737" width="40" style="2" customWidth="1"/>
    <col min="10738" max="10738" width="12" style="2" customWidth="1"/>
    <col min="10739" max="10741" width="10.42578125" style="2" customWidth="1"/>
    <col min="10742" max="10742" width="11" style="2" customWidth="1"/>
    <col min="10743" max="10743" width="4.7109375" style="2" customWidth="1"/>
    <col min="10744" max="10744" width="32.42578125" style="2" customWidth="1"/>
    <col min="10745" max="10745" width="12" style="2" customWidth="1"/>
    <col min="10746" max="10748" width="13.5703125" style="2" customWidth="1"/>
    <col min="10749" max="10749" width="11" style="2" customWidth="1"/>
    <col min="10750" max="10992" width="9.140625" style="2"/>
    <col min="10993" max="10993" width="40" style="2" customWidth="1"/>
    <col min="10994" max="10994" width="12" style="2" customWidth="1"/>
    <col min="10995" max="10997" width="10.42578125" style="2" customWidth="1"/>
    <col min="10998" max="10998" width="11" style="2" customWidth="1"/>
    <col min="10999" max="10999" width="4.7109375" style="2" customWidth="1"/>
    <col min="11000" max="11000" width="32.42578125" style="2" customWidth="1"/>
    <col min="11001" max="11001" width="12" style="2" customWidth="1"/>
    <col min="11002" max="11004" width="13.5703125" style="2" customWidth="1"/>
    <col min="11005" max="11005" width="11" style="2" customWidth="1"/>
    <col min="11006" max="11248" width="9.140625" style="2"/>
    <col min="11249" max="11249" width="40" style="2" customWidth="1"/>
    <col min="11250" max="11250" width="12" style="2" customWidth="1"/>
    <col min="11251" max="11253" width="10.42578125" style="2" customWidth="1"/>
    <col min="11254" max="11254" width="11" style="2" customWidth="1"/>
    <col min="11255" max="11255" width="4.7109375" style="2" customWidth="1"/>
    <col min="11256" max="11256" width="32.42578125" style="2" customWidth="1"/>
    <col min="11257" max="11257" width="12" style="2" customWidth="1"/>
    <col min="11258" max="11260" width="13.5703125" style="2" customWidth="1"/>
    <col min="11261" max="11261" width="11" style="2" customWidth="1"/>
    <col min="11262" max="11504" width="9.140625" style="2"/>
    <col min="11505" max="11505" width="40" style="2" customWidth="1"/>
    <col min="11506" max="11506" width="12" style="2" customWidth="1"/>
    <col min="11507" max="11509" width="10.42578125" style="2" customWidth="1"/>
    <col min="11510" max="11510" width="11" style="2" customWidth="1"/>
    <col min="11511" max="11511" width="4.7109375" style="2" customWidth="1"/>
    <col min="11512" max="11512" width="32.42578125" style="2" customWidth="1"/>
    <col min="11513" max="11513" width="12" style="2" customWidth="1"/>
    <col min="11514" max="11516" width="13.5703125" style="2" customWidth="1"/>
    <col min="11517" max="11517" width="11" style="2" customWidth="1"/>
    <col min="11518" max="11760" width="9.140625" style="2"/>
    <col min="11761" max="11761" width="40" style="2" customWidth="1"/>
    <col min="11762" max="11762" width="12" style="2" customWidth="1"/>
    <col min="11763" max="11765" width="10.42578125" style="2" customWidth="1"/>
    <col min="11766" max="11766" width="11" style="2" customWidth="1"/>
    <col min="11767" max="11767" width="4.7109375" style="2" customWidth="1"/>
    <col min="11768" max="11768" width="32.42578125" style="2" customWidth="1"/>
    <col min="11769" max="11769" width="12" style="2" customWidth="1"/>
    <col min="11770" max="11772" width="13.5703125" style="2" customWidth="1"/>
    <col min="11773" max="11773" width="11" style="2" customWidth="1"/>
    <col min="11774" max="12016" width="9.140625" style="2"/>
    <col min="12017" max="12017" width="40" style="2" customWidth="1"/>
    <col min="12018" max="12018" width="12" style="2" customWidth="1"/>
    <col min="12019" max="12021" width="10.42578125" style="2" customWidth="1"/>
    <col min="12022" max="12022" width="11" style="2" customWidth="1"/>
    <col min="12023" max="12023" width="4.7109375" style="2" customWidth="1"/>
    <col min="12024" max="12024" width="32.42578125" style="2" customWidth="1"/>
    <col min="12025" max="12025" width="12" style="2" customWidth="1"/>
    <col min="12026" max="12028" width="13.5703125" style="2" customWidth="1"/>
    <col min="12029" max="12029" width="11" style="2" customWidth="1"/>
    <col min="12030" max="12272" width="9.140625" style="2"/>
    <col min="12273" max="12273" width="40" style="2" customWidth="1"/>
    <col min="12274" max="12274" width="12" style="2" customWidth="1"/>
    <col min="12275" max="12277" width="10.42578125" style="2" customWidth="1"/>
    <col min="12278" max="12278" width="11" style="2" customWidth="1"/>
    <col min="12279" max="12279" width="4.7109375" style="2" customWidth="1"/>
    <col min="12280" max="12280" width="32.42578125" style="2" customWidth="1"/>
    <col min="12281" max="12281" width="12" style="2" customWidth="1"/>
    <col min="12282" max="12284" width="13.5703125" style="2" customWidth="1"/>
    <col min="12285" max="12285" width="11" style="2" customWidth="1"/>
    <col min="12286" max="12528" width="9.140625" style="2"/>
    <col min="12529" max="12529" width="40" style="2" customWidth="1"/>
    <col min="12530" max="12530" width="12" style="2" customWidth="1"/>
    <col min="12531" max="12533" width="10.42578125" style="2" customWidth="1"/>
    <col min="12534" max="12534" width="11" style="2" customWidth="1"/>
    <col min="12535" max="12535" width="4.7109375" style="2" customWidth="1"/>
    <col min="12536" max="12536" width="32.42578125" style="2" customWidth="1"/>
    <col min="12537" max="12537" width="12" style="2" customWidth="1"/>
    <col min="12538" max="12540" width="13.5703125" style="2" customWidth="1"/>
    <col min="12541" max="12541" width="11" style="2" customWidth="1"/>
    <col min="12542" max="12784" width="9.140625" style="2"/>
    <col min="12785" max="12785" width="40" style="2" customWidth="1"/>
    <col min="12786" max="12786" width="12" style="2" customWidth="1"/>
    <col min="12787" max="12789" width="10.42578125" style="2" customWidth="1"/>
    <col min="12790" max="12790" width="11" style="2" customWidth="1"/>
    <col min="12791" max="12791" width="4.7109375" style="2" customWidth="1"/>
    <col min="12792" max="12792" width="32.42578125" style="2" customWidth="1"/>
    <col min="12793" max="12793" width="12" style="2" customWidth="1"/>
    <col min="12794" max="12796" width="13.5703125" style="2" customWidth="1"/>
    <col min="12797" max="12797" width="11" style="2" customWidth="1"/>
    <col min="12798" max="13040" width="9.140625" style="2"/>
    <col min="13041" max="13041" width="40" style="2" customWidth="1"/>
    <col min="13042" max="13042" width="12" style="2" customWidth="1"/>
    <col min="13043" max="13045" width="10.42578125" style="2" customWidth="1"/>
    <col min="13046" max="13046" width="11" style="2" customWidth="1"/>
    <col min="13047" max="13047" width="4.7109375" style="2" customWidth="1"/>
    <col min="13048" max="13048" width="32.42578125" style="2" customWidth="1"/>
    <col min="13049" max="13049" width="12" style="2" customWidth="1"/>
    <col min="13050" max="13052" width="13.5703125" style="2" customWidth="1"/>
    <col min="13053" max="13053" width="11" style="2" customWidth="1"/>
    <col min="13054" max="13296" width="9.140625" style="2"/>
    <col min="13297" max="13297" width="40" style="2" customWidth="1"/>
    <col min="13298" max="13298" width="12" style="2" customWidth="1"/>
    <col min="13299" max="13301" width="10.42578125" style="2" customWidth="1"/>
    <col min="13302" max="13302" width="11" style="2" customWidth="1"/>
    <col min="13303" max="13303" width="4.7109375" style="2" customWidth="1"/>
    <col min="13304" max="13304" width="32.42578125" style="2" customWidth="1"/>
    <col min="13305" max="13305" width="12" style="2" customWidth="1"/>
    <col min="13306" max="13308" width="13.5703125" style="2" customWidth="1"/>
    <col min="13309" max="13309" width="11" style="2" customWidth="1"/>
    <col min="13310" max="13552" width="9.140625" style="2"/>
    <col min="13553" max="13553" width="40" style="2" customWidth="1"/>
    <col min="13554" max="13554" width="12" style="2" customWidth="1"/>
    <col min="13555" max="13557" width="10.42578125" style="2" customWidth="1"/>
    <col min="13558" max="13558" width="11" style="2" customWidth="1"/>
    <col min="13559" max="13559" width="4.7109375" style="2" customWidth="1"/>
    <col min="13560" max="13560" width="32.42578125" style="2" customWidth="1"/>
    <col min="13561" max="13561" width="12" style="2" customWidth="1"/>
    <col min="13562" max="13564" width="13.5703125" style="2" customWidth="1"/>
    <col min="13565" max="13565" width="11" style="2" customWidth="1"/>
    <col min="13566" max="13808" width="9.140625" style="2"/>
    <col min="13809" max="13809" width="40" style="2" customWidth="1"/>
    <col min="13810" max="13810" width="12" style="2" customWidth="1"/>
    <col min="13811" max="13813" width="10.42578125" style="2" customWidth="1"/>
    <col min="13814" max="13814" width="11" style="2" customWidth="1"/>
    <col min="13815" max="13815" width="4.7109375" style="2" customWidth="1"/>
    <col min="13816" max="13816" width="32.42578125" style="2" customWidth="1"/>
    <col min="13817" max="13817" width="12" style="2" customWidth="1"/>
    <col min="13818" max="13820" width="13.5703125" style="2" customWidth="1"/>
    <col min="13821" max="13821" width="11" style="2" customWidth="1"/>
    <col min="13822" max="14064" width="9.140625" style="2"/>
    <col min="14065" max="14065" width="40" style="2" customWidth="1"/>
    <col min="14066" max="14066" width="12" style="2" customWidth="1"/>
    <col min="14067" max="14069" width="10.42578125" style="2" customWidth="1"/>
    <col min="14070" max="14070" width="11" style="2" customWidth="1"/>
    <col min="14071" max="14071" width="4.7109375" style="2" customWidth="1"/>
    <col min="14072" max="14072" width="32.42578125" style="2" customWidth="1"/>
    <col min="14073" max="14073" width="12" style="2" customWidth="1"/>
    <col min="14074" max="14076" width="13.5703125" style="2" customWidth="1"/>
    <col min="14077" max="14077" width="11" style="2" customWidth="1"/>
    <col min="14078" max="14320" width="9.140625" style="2"/>
    <col min="14321" max="14321" width="40" style="2" customWidth="1"/>
    <col min="14322" max="14322" width="12" style="2" customWidth="1"/>
    <col min="14323" max="14325" width="10.42578125" style="2" customWidth="1"/>
    <col min="14326" max="14326" width="11" style="2" customWidth="1"/>
    <col min="14327" max="14327" width="4.7109375" style="2" customWidth="1"/>
    <col min="14328" max="14328" width="32.42578125" style="2" customWidth="1"/>
    <col min="14329" max="14329" width="12" style="2" customWidth="1"/>
    <col min="14330" max="14332" width="13.5703125" style="2" customWidth="1"/>
    <col min="14333" max="14333" width="11" style="2" customWidth="1"/>
    <col min="14334" max="14576" width="9.140625" style="2"/>
    <col min="14577" max="14577" width="40" style="2" customWidth="1"/>
    <col min="14578" max="14578" width="12" style="2" customWidth="1"/>
    <col min="14579" max="14581" width="10.42578125" style="2" customWidth="1"/>
    <col min="14582" max="14582" width="11" style="2" customWidth="1"/>
    <col min="14583" max="14583" width="4.7109375" style="2" customWidth="1"/>
    <col min="14584" max="14584" width="32.42578125" style="2" customWidth="1"/>
    <col min="14585" max="14585" width="12" style="2" customWidth="1"/>
    <col min="14586" max="14588" width="13.5703125" style="2" customWidth="1"/>
    <col min="14589" max="14589" width="11" style="2" customWidth="1"/>
    <col min="14590" max="14832" width="9.140625" style="2"/>
    <col min="14833" max="14833" width="40" style="2" customWidth="1"/>
    <col min="14834" max="14834" width="12" style="2" customWidth="1"/>
    <col min="14835" max="14837" width="10.42578125" style="2" customWidth="1"/>
    <col min="14838" max="14838" width="11" style="2" customWidth="1"/>
    <col min="14839" max="14839" width="4.7109375" style="2" customWidth="1"/>
    <col min="14840" max="14840" width="32.42578125" style="2" customWidth="1"/>
    <col min="14841" max="14841" width="12" style="2" customWidth="1"/>
    <col min="14842" max="14844" width="13.5703125" style="2" customWidth="1"/>
    <col min="14845" max="14845" width="11" style="2" customWidth="1"/>
    <col min="14846" max="15088" width="9.140625" style="2"/>
    <col min="15089" max="15089" width="40" style="2" customWidth="1"/>
    <col min="15090" max="15090" width="12" style="2" customWidth="1"/>
    <col min="15091" max="15093" width="10.42578125" style="2" customWidth="1"/>
    <col min="15094" max="15094" width="11" style="2" customWidth="1"/>
    <col min="15095" max="15095" width="4.7109375" style="2" customWidth="1"/>
    <col min="15096" max="15096" width="32.42578125" style="2" customWidth="1"/>
    <col min="15097" max="15097" width="12" style="2" customWidth="1"/>
    <col min="15098" max="15100" width="13.5703125" style="2" customWidth="1"/>
    <col min="15101" max="15101" width="11" style="2" customWidth="1"/>
    <col min="15102" max="15344" width="9.140625" style="2"/>
    <col min="15345" max="15345" width="40" style="2" customWidth="1"/>
    <col min="15346" max="15346" width="12" style="2" customWidth="1"/>
    <col min="15347" max="15349" width="10.42578125" style="2" customWidth="1"/>
    <col min="15350" max="15350" width="11" style="2" customWidth="1"/>
    <col min="15351" max="15351" width="4.7109375" style="2" customWidth="1"/>
    <col min="15352" max="15352" width="32.42578125" style="2" customWidth="1"/>
    <col min="15353" max="15353" width="12" style="2" customWidth="1"/>
    <col min="15354" max="15356" width="13.5703125" style="2" customWidth="1"/>
    <col min="15357" max="15357" width="11" style="2" customWidth="1"/>
    <col min="15358" max="15600" width="9.140625" style="2"/>
    <col min="15601" max="15601" width="40" style="2" customWidth="1"/>
    <col min="15602" max="15602" width="12" style="2" customWidth="1"/>
    <col min="15603" max="15605" width="10.42578125" style="2" customWidth="1"/>
    <col min="15606" max="15606" width="11" style="2" customWidth="1"/>
    <col min="15607" max="15607" width="4.7109375" style="2" customWidth="1"/>
    <col min="15608" max="15608" width="32.42578125" style="2" customWidth="1"/>
    <col min="15609" max="15609" width="12" style="2" customWidth="1"/>
    <col min="15610" max="15612" width="13.5703125" style="2" customWidth="1"/>
    <col min="15613" max="15613" width="11" style="2" customWidth="1"/>
    <col min="15614" max="15856" width="9.140625" style="2"/>
    <col min="15857" max="15857" width="40" style="2" customWidth="1"/>
    <col min="15858" max="15858" width="12" style="2" customWidth="1"/>
    <col min="15859" max="15861" width="10.42578125" style="2" customWidth="1"/>
    <col min="15862" max="15862" width="11" style="2" customWidth="1"/>
    <col min="15863" max="15863" width="4.7109375" style="2" customWidth="1"/>
    <col min="15864" max="15864" width="32.42578125" style="2" customWidth="1"/>
    <col min="15865" max="15865" width="12" style="2" customWidth="1"/>
    <col min="15866" max="15868" width="13.5703125" style="2" customWidth="1"/>
    <col min="15869" max="15869" width="11" style="2" customWidth="1"/>
    <col min="15870" max="16112" width="9.140625" style="2"/>
    <col min="16113" max="16113" width="40" style="2" customWidth="1"/>
    <col min="16114" max="16114" width="12" style="2" customWidth="1"/>
    <col min="16115" max="16117" width="10.42578125" style="2" customWidth="1"/>
    <col min="16118" max="16118" width="11" style="2" customWidth="1"/>
    <col min="16119" max="16119" width="4.7109375" style="2" customWidth="1"/>
    <col min="16120" max="16120" width="32.42578125" style="2" customWidth="1"/>
    <col min="16121" max="16121" width="12" style="2" customWidth="1"/>
    <col min="16122" max="16124" width="13.5703125" style="2" customWidth="1"/>
    <col min="16125" max="16125" width="11" style="2" customWidth="1"/>
    <col min="16126" max="16380" width="9.140625" style="2"/>
    <col min="16381" max="16384" width="8.85546875" style="2" customWidth="1"/>
  </cols>
  <sheetData>
    <row r="1" spans="1:11" ht="15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5"/>
      <c r="K1" s="5" t="s">
        <v>346</v>
      </c>
    </row>
    <row r="2" spans="1:11" ht="15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3" t="s">
        <v>345</v>
      </c>
    </row>
    <row r="3" spans="1:11" ht="12.75" customHeight="1" x14ac:dyDescent="0.2">
      <c r="A3" s="253" t="s">
        <v>93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1" x14ac:dyDescent="0.2">
      <c r="A4" s="254" t="s">
        <v>314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1" x14ac:dyDescent="0.2">
      <c r="A5" s="6"/>
      <c r="B5" s="17"/>
      <c r="C5" s="17"/>
      <c r="D5" s="17"/>
      <c r="E5" s="17"/>
      <c r="F5" s="17"/>
      <c r="G5" s="6"/>
      <c r="H5" s="18"/>
    </row>
    <row r="6" spans="1:11" x14ac:dyDescent="0.2">
      <c r="A6" s="7" t="s">
        <v>94</v>
      </c>
      <c r="B6" s="19"/>
      <c r="C6" s="19"/>
      <c r="D6" s="19"/>
      <c r="E6" s="19"/>
      <c r="F6" s="20"/>
      <c r="G6" s="7" t="s">
        <v>95</v>
      </c>
      <c r="H6" s="21"/>
      <c r="I6" s="4"/>
      <c r="J6" s="4"/>
      <c r="K6" s="4"/>
    </row>
    <row r="7" spans="1:11" x14ac:dyDescent="0.2">
      <c r="A7" s="8"/>
      <c r="B7" s="9" t="s">
        <v>199</v>
      </c>
      <c r="C7" s="9" t="s">
        <v>343</v>
      </c>
      <c r="D7" s="9" t="s">
        <v>200</v>
      </c>
      <c r="E7" s="9" t="s">
        <v>344</v>
      </c>
      <c r="F7" s="22"/>
      <c r="G7" s="8"/>
      <c r="H7" s="9" t="s">
        <v>199</v>
      </c>
      <c r="I7" s="9" t="s">
        <v>343</v>
      </c>
      <c r="J7" s="9" t="s">
        <v>200</v>
      </c>
      <c r="K7" s="9" t="s">
        <v>344</v>
      </c>
    </row>
    <row r="8" spans="1:11" x14ac:dyDescent="0.2">
      <c r="A8" s="7"/>
      <c r="B8" s="10" t="s">
        <v>23</v>
      </c>
      <c r="C8" s="10" t="s">
        <v>23</v>
      </c>
      <c r="D8" s="10" t="s">
        <v>23</v>
      </c>
      <c r="E8" s="10" t="s">
        <v>23</v>
      </c>
      <c r="F8" s="23"/>
      <c r="G8" s="24"/>
      <c r="H8" s="10" t="s">
        <v>23</v>
      </c>
      <c r="I8" s="10" t="s">
        <v>23</v>
      </c>
      <c r="J8" s="10" t="s">
        <v>23</v>
      </c>
      <c r="K8" s="10" t="s">
        <v>23</v>
      </c>
    </row>
    <row r="9" spans="1:11" x14ac:dyDescent="0.2">
      <c r="A9" s="11" t="s">
        <v>81</v>
      </c>
      <c r="B9" s="25">
        <v>503128</v>
      </c>
      <c r="C9" s="25">
        <v>453985</v>
      </c>
      <c r="D9" s="25">
        <f>'1. melléklet'!D11+'1. melléklet'!D17+'1. melléklet'!D25+'1. melléklet'!D47</f>
        <v>215568</v>
      </c>
      <c r="E9" s="25">
        <f>'1. melléklet'!P11+'1. melléklet'!P17+'1. melléklet'!P25+'1. melléklet'!P47</f>
        <v>271255</v>
      </c>
      <c r="F9" s="25"/>
      <c r="G9" s="11" t="s">
        <v>21</v>
      </c>
      <c r="H9" s="12">
        <v>845024</v>
      </c>
      <c r="I9" s="12">
        <v>1001290</v>
      </c>
      <c r="J9" s="12">
        <f>'2. mell. 1. pont'!D11+'2. mell. 1. pont'!D22+'2. mell. 1. pont'!D38+'2. mell. 1. pont'!D64</f>
        <v>1016701</v>
      </c>
      <c r="K9" s="12">
        <f>'2. mell. 1. pont'!P11+'2. mell. 1. pont'!P22+'2. mell. 1. pont'!P38+'2. mell. 1. pont'!P64</f>
        <v>1128883</v>
      </c>
    </row>
    <row r="10" spans="1:11" x14ac:dyDescent="0.2">
      <c r="A10" s="11" t="s">
        <v>53</v>
      </c>
      <c r="B10" s="25">
        <v>749267</v>
      </c>
      <c r="C10" s="25">
        <v>904052</v>
      </c>
      <c r="D10" s="25">
        <f>'1. melléklet'!D62</f>
        <v>1098159</v>
      </c>
      <c r="E10" s="25">
        <f>'1. melléklet'!P62</f>
        <v>1033253</v>
      </c>
      <c r="F10" s="25"/>
      <c r="G10" s="11" t="s">
        <v>96</v>
      </c>
      <c r="H10" s="12">
        <v>129866</v>
      </c>
      <c r="I10" s="12">
        <v>134893</v>
      </c>
      <c r="J10" s="12">
        <f>'2. mell. 1. pont'!D12+'2. mell. 1. pont'!D23+'2. mell. 1. pont'!D39+'2. mell. 1. pont'!D74</f>
        <v>98800</v>
      </c>
      <c r="K10" s="12">
        <f>'2. mell. 1. pont'!P12+'2. mell. 1. pont'!P23+'2. mell. 1. pont'!P39+'2. mell. 1. pont'!P74</f>
        <v>114463</v>
      </c>
    </row>
    <row r="11" spans="1:11" x14ac:dyDescent="0.2">
      <c r="A11" s="11" t="s">
        <v>97</v>
      </c>
      <c r="B11" s="25">
        <v>1629102</v>
      </c>
      <c r="C11" s="25">
        <v>1806239</v>
      </c>
      <c r="D11" s="25">
        <f>'1. melléklet'!D93</f>
        <v>1719969</v>
      </c>
      <c r="E11" s="25">
        <f>'1. melléklet'!P93</f>
        <v>2146062</v>
      </c>
      <c r="F11" s="25"/>
      <c r="G11" s="11" t="s">
        <v>25</v>
      </c>
      <c r="H11" s="12">
        <v>1425347</v>
      </c>
      <c r="I11" s="12">
        <v>1563496</v>
      </c>
      <c r="J11" s="12">
        <f>'2. mell. 1. pont'!D13+'2. mell. 1. pont'!D24+'2. mell. 1. pont'!D40+'2. mell. 1. pont'!D136</f>
        <v>1688600</v>
      </c>
      <c r="K11" s="12">
        <f>'2. mell. 1. pont'!P13+'2. mell. 1. pont'!P24+'2. mell. 1. pont'!P40+'2. mell. 1. pont'!P136</f>
        <v>1883092</v>
      </c>
    </row>
    <row r="12" spans="1:11" ht="24" x14ac:dyDescent="0.2">
      <c r="A12" s="11" t="s">
        <v>148</v>
      </c>
      <c r="B12" s="25">
        <v>182623</v>
      </c>
      <c r="C12" s="25">
        <v>175460</v>
      </c>
      <c r="D12" s="25">
        <f>'1. melléklet'!D126</f>
        <v>137576</v>
      </c>
      <c r="E12" s="25">
        <f>'1. melléklet'!P126</f>
        <v>157733</v>
      </c>
      <c r="F12" s="25"/>
      <c r="G12" s="26" t="s">
        <v>126</v>
      </c>
      <c r="H12" s="12">
        <v>570133</v>
      </c>
      <c r="I12" s="12">
        <v>579510</v>
      </c>
      <c r="J12" s="12">
        <f>'2. mell. 1. pont'!D161+'2. mell. 1. pont'!D176+'2. mell. 1. pont'!D185+'2. mell. 1. pont'!D189</f>
        <v>566808</v>
      </c>
      <c r="K12" s="12">
        <f>'2. mell. 1. pont'!P161+'2. mell. 1. pont'!P176+'2. mell. 1. pont'!P185+'2. mell. 1. pont'!P189+'2. mell. 1. pont'!P28+'2. mell. 1. pont'!P44</f>
        <v>644125</v>
      </c>
    </row>
    <row r="13" spans="1:11" x14ac:dyDescent="0.2">
      <c r="A13" s="11" t="s">
        <v>192</v>
      </c>
      <c r="B13" s="25">
        <v>3000</v>
      </c>
      <c r="C13" s="25">
        <v>7451</v>
      </c>
      <c r="D13" s="25">
        <f>'1. melléklet'!D151</f>
        <v>4760</v>
      </c>
      <c r="E13" s="25">
        <f>'1. melléklet'!P151</f>
        <v>7760</v>
      </c>
      <c r="F13" s="25"/>
      <c r="G13" s="11" t="s">
        <v>42</v>
      </c>
      <c r="H13" s="12">
        <v>18207</v>
      </c>
      <c r="I13" s="12">
        <v>14901</v>
      </c>
      <c r="J13" s="12">
        <f>'2. mell. 1. pont'!D150</f>
        <v>15000</v>
      </c>
      <c r="K13" s="12">
        <f>'2. mell. 1. pont'!P150</f>
        <v>15175</v>
      </c>
    </row>
    <row r="14" spans="1:11" x14ac:dyDescent="0.2">
      <c r="A14" s="11" t="s">
        <v>98</v>
      </c>
      <c r="B14" s="25">
        <v>14596</v>
      </c>
      <c r="C14" s="25">
        <v>0</v>
      </c>
      <c r="D14" s="25">
        <f>'1. melléklet'!D170</f>
        <v>23000</v>
      </c>
      <c r="E14" s="25">
        <f>'1. melléklet'!P170</f>
        <v>23000</v>
      </c>
      <c r="F14" s="25"/>
      <c r="G14" s="11" t="s">
        <v>102</v>
      </c>
      <c r="H14" s="12">
        <v>0</v>
      </c>
      <c r="I14" s="12">
        <v>9000</v>
      </c>
      <c r="J14" s="12">
        <v>0</v>
      </c>
      <c r="K14" s="12">
        <v>0</v>
      </c>
    </row>
    <row r="15" spans="1:11" x14ac:dyDescent="0.2">
      <c r="A15" s="11" t="s">
        <v>100</v>
      </c>
      <c r="B15" s="25">
        <v>176796</v>
      </c>
      <c r="C15" s="25">
        <v>313937</v>
      </c>
      <c r="D15" s="25">
        <f>'1. melléklet'!D185</f>
        <v>1194</v>
      </c>
      <c r="E15" s="25">
        <f>'1. melléklet'!P185</f>
        <v>1206</v>
      </c>
      <c r="F15" s="25"/>
      <c r="G15" s="11" t="s">
        <v>104</v>
      </c>
      <c r="H15" s="12">
        <v>0</v>
      </c>
      <c r="I15" s="12">
        <v>0</v>
      </c>
      <c r="J15" s="12">
        <f>'2. mell. 1. pont'!D182</f>
        <v>5000</v>
      </c>
      <c r="K15" s="12">
        <f>'2. mell. 1. pont'!P182</f>
        <v>5000</v>
      </c>
    </row>
    <row r="16" spans="1:11" x14ac:dyDescent="0.2">
      <c r="A16" s="11" t="s">
        <v>101</v>
      </c>
      <c r="B16" s="25">
        <v>0</v>
      </c>
      <c r="C16" s="25">
        <v>8301</v>
      </c>
      <c r="D16" s="25">
        <v>0</v>
      </c>
      <c r="E16" s="25">
        <f>'1. melléklet'!P197</f>
        <v>112570</v>
      </c>
      <c r="F16" s="25"/>
      <c r="G16" s="11" t="s">
        <v>99</v>
      </c>
      <c r="H16" s="12">
        <v>0</v>
      </c>
      <c r="I16" s="12">
        <v>8301</v>
      </c>
      <c r="J16" s="12">
        <v>0</v>
      </c>
      <c r="K16" s="12">
        <f>'2. mell. 1. pont'!P265</f>
        <v>112570</v>
      </c>
    </row>
    <row r="17" spans="1:11" ht="24" x14ac:dyDescent="0.2">
      <c r="A17" s="11" t="s">
        <v>103</v>
      </c>
      <c r="B17" s="25">
        <v>60520</v>
      </c>
      <c r="C17" s="25">
        <v>81456</v>
      </c>
      <c r="D17" s="25">
        <v>0</v>
      </c>
      <c r="E17" s="25">
        <f>'1. melléklet'!P200</f>
        <v>905</v>
      </c>
      <c r="F17" s="25"/>
      <c r="G17" s="27" t="s">
        <v>116</v>
      </c>
      <c r="H17" s="12">
        <v>61489</v>
      </c>
      <c r="I17" s="12">
        <v>72333</v>
      </c>
      <c r="J17" s="12">
        <f>'2. mell. 1. pont'!D268</f>
        <v>64565</v>
      </c>
      <c r="K17" s="12">
        <f>'2. mell. 1. pont'!P268</f>
        <v>65470</v>
      </c>
    </row>
    <row r="18" spans="1:11" x14ac:dyDescent="0.2">
      <c r="A18" s="13"/>
      <c r="B18" s="25"/>
      <c r="C18" s="25"/>
      <c r="D18" s="25"/>
      <c r="E18" s="25"/>
      <c r="F18" s="25"/>
      <c r="G18" s="4"/>
      <c r="H18" s="4"/>
      <c r="I18" s="12"/>
      <c r="J18" s="12"/>
      <c r="K18" s="12"/>
    </row>
    <row r="19" spans="1:11" x14ac:dyDescent="0.2">
      <c r="A19" s="7" t="s">
        <v>105</v>
      </c>
      <c r="B19" s="28">
        <f>SUM(B9:B18)</f>
        <v>3319032</v>
      </c>
      <c r="C19" s="28">
        <f>SUM(C9:C18)</f>
        <v>3750881</v>
      </c>
      <c r="D19" s="28">
        <f>SUM(D9:D18)</f>
        <v>3200226</v>
      </c>
      <c r="E19" s="28">
        <f>SUM(E9:E18)</f>
        <v>3753744</v>
      </c>
      <c r="F19" s="29"/>
      <c r="G19" s="7" t="s">
        <v>106</v>
      </c>
      <c r="H19" s="14">
        <f>SUM(H9:H18)</f>
        <v>3050066</v>
      </c>
      <c r="I19" s="14">
        <f>SUM(I9:I18)</f>
        <v>3383724</v>
      </c>
      <c r="J19" s="14">
        <f>SUM(J9:J18)</f>
        <v>3455474</v>
      </c>
      <c r="K19" s="14">
        <f>SUM(K9:K18)</f>
        <v>3968778</v>
      </c>
    </row>
    <row r="20" spans="1:11" x14ac:dyDescent="0.2">
      <c r="A20" s="13"/>
      <c r="B20" s="28"/>
      <c r="C20" s="28"/>
      <c r="D20" s="28"/>
      <c r="E20" s="28"/>
      <c r="F20" s="28"/>
      <c r="G20" s="11"/>
      <c r="H20" s="12"/>
      <c r="I20" s="12"/>
      <c r="J20" s="12"/>
      <c r="K20" s="12"/>
    </row>
    <row r="21" spans="1:11" x14ac:dyDescent="0.2">
      <c r="A21" s="11" t="s">
        <v>60</v>
      </c>
      <c r="B21" s="12">
        <v>229477</v>
      </c>
      <c r="C21" s="12">
        <v>140571</v>
      </c>
      <c r="D21" s="12">
        <f>'1. melléklet'!D103</f>
        <v>388251</v>
      </c>
      <c r="E21" s="12">
        <f>'1. melléklet'!P103</f>
        <v>501397</v>
      </c>
      <c r="F21" s="21"/>
      <c r="G21" s="11" t="s">
        <v>44</v>
      </c>
      <c r="H21" s="12">
        <v>212890</v>
      </c>
      <c r="I21" s="12">
        <v>372731</v>
      </c>
      <c r="J21" s="12">
        <f>'2. mell. 1. pont'!D18+'2. mell. 1. pont'!D31+'2. mell. 1. pont'!D50+'2. mell. 1. pont'!D221</f>
        <v>679324</v>
      </c>
      <c r="K21" s="12">
        <f>'2. mell. 1. pont'!P18+'2. mell. 1. pont'!P31+'2. mell. 1. pont'!P50+'2. mell. 1. pont'!P221</f>
        <v>712148</v>
      </c>
    </row>
    <row r="22" spans="1:11" x14ac:dyDescent="0.2">
      <c r="A22" s="11" t="s">
        <v>201</v>
      </c>
      <c r="B22" s="25">
        <v>146898</v>
      </c>
      <c r="C22" s="25">
        <v>40000</v>
      </c>
      <c r="D22" s="25">
        <v>0</v>
      </c>
      <c r="E22" s="25">
        <v>0</v>
      </c>
      <c r="F22" s="25"/>
      <c r="G22" s="11" t="s">
        <v>19</v>
      </c>
      <c r="H22" s="12">
        <v>377959</v>
      </c>
      <c r="I22" s="12">
        <v>1125666</v>
      </c>
      <c r="J22" s="12">
        <f>'2. mell. 1. pont'!D34+'2. mell. 1. pont'!D237</f>
        <v>1364283</v>
      </c>
      <c r="K22" s="12">
        <f>'2. mell. 1. pont'!P34+'2. mell. 1. pont'!P237</f>
        <v>1679343</v>
      </c>
    </row>
    <row r="23" spans="1:11" ht="24" x14ac:dyDescent="0.2">
      <c r="A23" s="11" t="s">
        <v>107</v>
      </c>
      <c r="B23" s="30">
        <v>1707980</v>
      </c>
      <c r="C23" s="30">
        <v>487625</v>
      </c>
      <c r="D23" s="30">
        <f>'1. melléklet'!D140</f>
        <v>263671</v>
      </c>
      <c r="E23" s="30">
        <f>'1. melléklet'!P140</f>
        <v>459674</v>
      </c>
      <c r="F23" s="30"/>
      <c r="G23" s="26" t="s">
        <v>125</v>
      </c>
      <c r="H23" s="12">
        <v>24347</v>
      </c>
      <c r="I23" s="12">
        <v>6610</v>
      </c>
      <c r="J23" s="12">
        <f>'2. mell. 1. pont'!D243+'2. mell. 1. pont'!D249</f>
        <v>8300</v>
      </c>
      <c r="K23" s="12">
        <f>'2. mell. 1. pont'!P243+'2. mell. 1. pont'!P249</f>
        <v>9800</v>
      </c>
    </row>
    <row r="24" spans="1:11" x14ac:dyDescent="0.2">
      <c r="A24" s="11" t="s">
        <v>191</v>
      </c>
      <c r="B24" s="25">
        <v>397</v>
      </c>
      <c r="C24" s="25">
        <v>616</v>
      </c>
      <c r="D24" s="25">
        <f>'1. melléklet'!D156</f>
        <v>400</v>
      </c>
      <c r="E24" s="25">
        <f>'1. melléklet'!P156</f>
        <v>400</v>
      </c>
      <c r="F24" s="25"/>
      <c r="G24" s="11" t="s">
        <v>124</v>
      </c>
      <c r="H24" s="12">
        <v>0</v>
      </c>
      <c r="I24" s="12">
        <v>0</v>
      </c>
      <c r="J24" s="12">
        <f>'2. mell. 1. pont'!D255</f>
        <v>14868</v>
      </c>
      <c r="K24" s="12">
        <f>'2. mell. 1. pont'!P255</f>
        <v>14868</v>
      </c>
    </row>
    <row r="25" spans="1:11" x14ac:dyDescent="0.2">
      <c r="A25" s="11" t="s">
        <v>108</v>
      </c>
      <c r="B25" s="25">
        <v>226</v>
      </c>
      <c r="C25" s="25">
        <v>162</v>
      </c>
      <c r="D25" s="25">
        <f>'1. melléklet'!D164</f>
        <v>300</v>
      </c>
      <c r="E25" s="25">
        <f>'1. melléklet'!P164</f>
        <v>300</v>
      </c>
      <c r="F25" s="25"/>
      <c r="G25" s="11" t="s">
        <v>111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">
      <c r="A26" s="11" t="s">
        <v>109</v>
      </c>
      <c r="B26" s="25">
        <v>811783</v>
      </c>
      <c r="C26" s="25">
        <v>2192283</v>
      </c>
      <c r="D26" s="25">
        <f>'1. melléklet'!D192</f>
        <v>1695790</v>
      </c>
      <c r="E26" s="25">
        <f>'1. melléklet'!P192</f>
        <v>1695811</v>
      </c>
      <c r="F26" s="25"/>
      <c r="G26" s="11" t="s">
        <v>118</v>
      </c>
      <c r="H26" s="12">
        <v>44310</v>
      </c>
      <c r="I26" s="12">
        <v>26389</v>
      </c>
      <c r="J26" s="12">
        <f>'2. mell. 1. pont'!D264</f>
        <v>26389</v>
      </c>
      <c r="K26" s="12">
        <f>'2. mell. 1. pont'!P264</f>
        <v>26389</v>
      </c>
    </row>
    <row r="27" spans="1:11" x14ac:dyDescent="0.2">
      <c r="A27" s="11" t="s">
        <v>110</v>
      </c>
      <c r="B27" s="25">
        <v>0</v>
      </c>
      <c r="C27" s="25">
        <v>0</v>
      </c>
      <c r="D27" s="25">
        <v>0</v>
      </c>
      <c r="E27" s="25">
        <v>0</v>
      </c>
      <c r="F27" s="25"/>
      <c r="G27" s="4"/>
      <c r="H27" s="4"/>
      <c r="I27" s="4"/>
      <c r="J27" s="4"/>
      <c r="K27" s="4"/>
    </row>
    <row r="28" spans="1:11" x14ac:dyDescent="0.2">
      <c r="A28" s="11"/>
      <c r="B28" s="25"/>
      <c r="C28" s="25"/>
      <c r="D28" s="25"/>
      <c r="E28" s="25"/>
      <c r="F28" s="25"/>
      <c r="G28" s="27"/>
      <c r="H28" s="12"/>
      <c r="I28" s="12"/>
      <c r="J28" s="12"/>
      <c r="K28" s="12"/>
    </row>
    <row r="29" spans="1:11" x14ac:dyDescent="0.2">
      <c r="A29" s="7" t="s">
        <v>112</v>
      </c>
      <c r="B29" s="28">
        <f>SUM(B21:B28)</f>
        <v>2896761</v>
      </c>
      <c r="C29" s="28">
        <f>SUM(C21:C28)</f>
        <v>2861257</v>
      </c>
      <c r="D29" s="28">
        <f>SUM(D21:D28)</f>
        <v>2348412</v>
      </c>
      <c r="E29" s="28">
        <f>SUM(E21:E28)</f>
        <v>2657582</v>
      </c>
      <c r="F29" s="28"/>
      <c r="G29" s="7" t="s">
        <v>113</v>
      </c>
      <c r="H29" s="14">
        <f>SUM(H21:H28)</f>
        <v>659506</v>
      </c>
      <c r="I29" s="14">
        <f>SUM(I21:I28)</f>
        <v>1531396</v>
      </c>
      <c r="J29" s="14">
        <f>SUM(J21:J28)</f>
        <v>2093164</v>
      </c>
      <c r="K29" s="14">
        <f>SUM(K21:K28)</f>
        <v>2442548</v>
      </c>
    </row>
    <row r="30" spans="1:11" x14ac:dyDescent="0.2">
      <c r="A30" s="7"/>
      <c r="B30" s="28"/>
      <c r="C30" s="28"/>
      <c r="D30" s="28"/>
      <c r="E30" s="28"/>
      <c r="F30" s="28"/>
      <c r="G30" s="7"/>
      <c r="H30" s="14"/>
      <c r="I30" s="14"/>
      <c r="J30" s="12"/>
      <c r="K30" s="12"/>
    </row>
    <row r="31" spans="1:11" x14ac:dyDescent="0.2">
      <c r="A31" s="7"/>
      <c r="B31" s="28"/>
      <c r="C31" s="28"/>
      <c r="D31" s="28"/>
      <c r="E31" s="28"/>
      <c r="F31" s="28"/>
      <c r="G31" s="7"/>
      <c r="H31" s="12"/>
      <c r="I31" s="12"/>
      <c r="J31" s="12"/>
      <c r="K31" s="12"/>
    </row>
    <row r="32" spans="1:11" x14ac:dyDescent="0.2">
      <c r="A32" s="15" t="s">
        <v>114</v>
      </c>
      <c r="B32" s="16">
        <f>B19+B29</f>
        <v>6215793</v>
      </c>
      <c r="C32" s="16">
        <f>C19+C29</f>
        <v>6612138</v>
      </c>
      <c r="D32" s="16">
        <f>D19+D29</f>
        <v>5548638</v>
      </c>
      <c r="E32" s="16">
        <f>E19+E29</f>
        <v>6411326</v>
      </c>
      <c r="F32" s="16"/>
      <c r="G32" s="15" t="s">
        <v>115</v>
      </c>
      <c r="H32" s="16">
        <f>H19+H29</f>
        <v>3709572</v>
      </c>
      <c r="I32" s="16">
        <f>I19+I29</f>
        <v>4915120</v>
      </c>
      <c r="J32" s="16">
        <f>J19+J29</f>
        <v>5548638</v>
      </c>
      <c r="K32" s="16">
        <f>K19+K29</f>
        <v>6411326</v>
      </c>
    </row>
  </sheetData>
  <mergeCells count="2">
    <mergeCell ref="A3:J3"/>
    <mergeCell ref="A4:J4"/>
  </mergeCells>
  <phoneticPr fontId="45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melléklet</vt:lpstr>
      <vt:lpstr>2. mell. 1. pont</vt:lpstr>
      <vt:lpstr>4. melléklet</vt:lpstr>
      <vt:lpstr>'1. melléklet'!Nyomtatási_terület</vt:lpstr>
      <vt:lpstr>'2. mell. 1. pont'!Nyomtatási_terület</vt:lpstr>
      <vt:lpstr>'4.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FarkasA</cp:lastModifiedBy>
  <cp:lastPrinted>2023-09-15T10:34:37Z</cp:lastPrinted>
  <dcterms:created xsi:type="dcterms:W3CDTF">2009-01-15T09:14:34Z</dcterms:created>
  <dcterms:modified xsi:type="dcterms:W3CDTF">2023-09-18T09:48:27Z</dcterms:modified>
</cp:coreProperties>
</file>