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T:\Onkormanyzati-iroda\Új struktúra\Testületi gép 2021.02.08\Testület\2025. évi előterjesztések\2025.05.29 rendes\zárszámadás\"/>
    </mc:Choice>
  </mc:AlternateContent>
  <xr:revisionPtr revIDLastSave="0" documentId="13_ncr:1_{78C52B09-C2A9-439B-892A-4740AD522E4C}" xr6:coauthVersionLast="47" xr6:coauthVersionMax="47" xr10:uidLastSave="{00000000-0000-0000-0000-000000000000}"/>
  <bookViews>
    <workbookView xWindow="-108" yWindow="-108" windowWidth="23256" windowHeight="12576" tabRatio="889" xr2:uid="{00000000-000D-0000-FFFF-FFFF00000000}"/>
  </bookViews>
  <sheets>
    <sheet name="1. melléklet (z) 2024" sheetId="307" r:id="rId1"/>
    <sheet name="2. mell. 1. pont (z) 2024" sheetId="308" r:id="rId2"/>
    <sheet name="2. mell. 2. pont 2024" sheetId="309" r:id="rId3"/>
    <sheet name="3. maradványkimutatás (z)" sheetId="288" r:id="rId4"/>
    <sheet name="4. mell. felújítások (z)" sheetId="289" r:id="rId5"/>
    <sheet name="5. mell. beruházások (z)" sheetId="290" r:id="rId6"/>
    <sheet name="6. mell. vagyon 2024" sheetId="291" r:id="rId7"/>
    <sheet name="7. mell. létszám (z)" sheetId="292" r:id="rId8"/>
    <sheet name="8. melléklet (z) 24" sheetId="311" r:id="rId9"/>
    <sheet name="9. mell. beruh_hitel (z)" sheetId="281" r:id="rId10"/>
    <sheet name="10. mell. röv.lej. hitel (z)" sheetId="282" r:id="rId11"/>
    <sheet name="11. mell. kezességvállalás (z)" sheetId="283" r:id="rId12"/>
    <sheet name="12. mell. ált.műk. (z)" sheetId="285" r:id="rId13"/>
    <sheet name="13. mell. kieg. tám. (z)" sheetId="286" r:id="rId14"/>
    <sheet name="14. költségvetési kiadások (z)" sheetId="294" r:id="rId15"/>
    <sheet name="15. költségvetési bevételek (z)" sheetId="295" r:id="rId16"/>
    <sheet name="16. finanszírozási kiadások (z)" sheetId="296" r:id="rId17"/>
    <sheet name="17. finanszírozási bevételek (z" sheetId="297" r:id="rId18"/>
    <sheet name="18. konsz. mérleg (z)" sheetId="298" r:id="rId19"/>
    <sheet name="19. konsz. eredménykimutatás (z" sheetId="299" r:id="rId20"/>
    <sheet name="20. ktgv-i mérleg (z)" sheetId="310" r:id="rId21"/>
    <sheet name="21. melléklet EU-s" sheetId="313" r:id="rId22"/>
    <sheet name="22. pénzeszk.vált." sheetId="293" r:id="rId23"/>
  </sheets>
  <definedNames>
    <definedName name="_xlnm.Print_Titles" localSheetId="12">'12. mell. ált.műk. (z)'!$5:$7</definedName>
    <definedName name="_xlnm.Print_Titles" localSheetId="2">'2. mell. 2. pont 2024'!$6:$6</definedName>
    <definedName name="_xlnm.Print_Area" localSheetId="0">'1. melléklet (z) 2024'!$A$1:$O$195</definedName>
    <definedName name="_xlnm.Print_Area" localSheetId="13">'13. mell. kieg. tám. (z)'!$A$1:$G$29</definedName>
    <definedName name="_xlnm.Print_Area" localSheetId="1">'2. mell. 1. pont (z) 2024'!$A$1:$O$240</definedName>
    <definedName name="_xlnm.Print_Area" localSheetId="2">'2. mell. 2. pont 2024'!$A$1:$AB$14</definedName>
    <definedName name="_xlnm.Print_Area" localSheetId="20">'20. ktgv-i mérleg (z)'!$A$1:$M$38</definedName>
    <definedName name="_xlnm.Print_Area" localSheetId="21">'21. melléklet EU-s'!$A$1:$G$170</definedName>
    <definedName name="_xlnm.Print_Area" localSheetId="7">'7. mell. létszám (z)'!$A$1:$F$10</definedName>
  </definedNames>
  <calcPr calcId="191029"/>
</workbook>
</file>

<file path=xl/calcChain.xml><?xml version="1.0" encoding="utf-8"?>
<calcChain xmlns="http://schemas.openxmlformats.org/spreadsheetml/2006/main">
  <c r="I29" i="310" l="1"/>
  <c r="H28" i="290"/>
  <c r="M34" i="310"/>
  <c r="M33" i="310"/>
  <c r="M32" i="310"/>
  <c r="M15" i="310"/>
  <c r="E19" i="310"/>
  <c r="F33" i="310"/>
  <c r="L34" i="310"/>
  <c r="L33" i="310"/>
  <c r="L36" i="310" s="1"/>
  <c r="L32" i="310"/>
  <c r="L21" i="310"/>
  <c r="L20" i="310"/>
  <c r="L19" i="310"/>
  <c r="L15" i="310"/>
  <c r="L13" i="310"/>
  <c r="L12" i="310"/>
  <c r="L11" i="310"/>
  <c r="L10" i="310"/>
  <c r="L9" i="310"/>
  <c r="E33" i="310"/>
  <c r="E12" i="310"/>
  <c r="M36" i="310" l="1"/>
  <c r="L24" i="310"/>
  <c r="L16" i="310"/>
  <c r="L27" i="310" l="1"/>
  <c r="L38" i="310" s="1"/>
  <c r="E31" i="310" l="1"/>
  <c r="E23" i="310"/>
  <c r="E22" i="310"/>
  <c r="E21" i="310"/>
  <c r="E14" i="310"/>
  <c r="E13" i="310"/>
  <c r="E11" i="310"/>
  <c r="E10" i="310"/>
  <c r="E9" i="310"/>
  <c r="E36" i="310"/>
  <c r="E24" i="310" l="1"/>
  <c r="L25" i="310" s="1"/>
  <c r="E16" i="310"/>
  <c r="L17" i="310" s="1"/>
  <c r="E27" i="310" l="1"/>
  <c r="E38" i="310" l="1"/>
  <c r="L29" i="310"/>
  <c r="I25" i="285" l="1"/>
  <c r="F29" i="285" l="1"/>
  <c r="G29" i="285"/>
  <c r="I29" i="285" s="1"/>
  <c r="H29" i="285"/>
  <c r="F31" i="285"/>
  <c r="G31" i="285"/>
  <c r="I31" i="285" s="1"/>
  <c r="H31" i="285"/>
  <c r="M35" i="308"/>
  <c r="M34" i="308"/>
  <c r="M33" i="308"/>
  <c r="M32" i="308"/>
  <c r="M27" i="308"/>
  <c r="M26" i="308"/>
  <c r="M25" i="308"/>
  <c r="M20" i="308"/>
  <c r="M19" i="308"/>
  <c r="M18" i="308"/>
  <c r="H16" i="285"/>
  <c r="H9" i="285"/>
  <c r="M17" i="307" l="1"/>
  <c r="M12" i="307"/>
  <c r="M48" i="308"/>
  <c r="M49" i="308"/>
  <c r="M47" i="308"/>
  <c r="L50" i="308"/>
  <c r="M34" i="307"/>
  <c r="M33" i="307"/>
  <c r="M31" i="307"/>
  <c r="M27" i="307"/>
  <c r="M189" i="307" l="1"/>
  <c r="AA8" i="309" l="1"/>
  <c r="AA9" i="309"/>
  <c r="AA10" i="309"/>
  <c r="AA11" i="309"/>
  <c r="AA14" i="309" s="1"/>
  <c r="AA12" i="309"/>
  <c r="AA13" i="309"/>
  <c r="X14" i="309"/>
  <c r="U14" i="309"/>
  <c r="R14" i="309"/>
  <c r="O14" i="309"/>
  <c r="L14" i="309"/>
  <c r="I8" i="309"/>
  <c r="I14" i="309" s="1"/>
  <c r="F14" i="309"/>
  <c r="C14" i="309"/>
  <c r="M165" i="308" l="1"/>
  <c r="M238" i="308"/>
  <c r="M234" i="308"/>
  <c r="M215" i="308"/>
  <c r="N214" i="308"/>
  <c r="M213" i="308"/>
  <c r="M212" i="308"/>
  <c r="M211" i="308"/>
  <c r="M210" i="308"/>
  <c r="M205" i="308"/>
  <c r="M204" i="308"/>
  <c r="M203" i="308"/>
  <c r="M202" i="308"/>
  <c r="M201" i="308"/>
  <c r="M200" i="308"/>
  <c r="M199" i="308"/>
  <c r="M197" i="308"/>
  <c r="M196" i="308"/>
  <c r="M195" i="308"/>
  <c r="M194" i="308"/>
  <c r="M193" i="308"/>
  <c r="M192" i="308"/>
  <c r="M191" i="308"/>
  <c r="M190" i="308"/>
  <c r="M188" i="308"/>
  <c r="M182" i="308"/>
  <c r="M169" i="308"/>
  <c r="M166" i="308"/>
  <c r="N164" i="308"/>
  <c r="N163" i="308"/>
  <c r="N162" i="308"/>
  <c r="N161" i="308"/>
  <c r="N160" i="308"/>
  <c r="M159" i="308"/>
  <c r="N158" i="308"/>
  <c r="M153" i="308"/>
  <c r="M152" i="308"/>
  <c r="M151" i="308"/>
  <c r="M150" i="308"/>
  <c r="M149" i="308"/>
  <c r="M148" i="308"/>
  <c r="M147" i="308"/>
  <c r="M146" i="308"/>
  <c r="M145" i="308"/>
  <c r="N144" i="308"/>
  <c r="N143" i="308"/>
  <c r="N142" i="308"/>
  <c r="O136" i="308"/>
  <c r="O135" i="308"/>
  <c r="O134" i="308"/>
  <c r="O133" i="308"/>
  <c r="O132" i="308"/>
  <c r="O131" i="308"/>
  <c r="O130" i="308"/>
  <c r="O129" i="308"/>
  <c r="O128" i="308"/>
  <c r="O127" i="308"/>
  <c r="M121" i="308"/>
  <c r="M120" i="308"/>
  <c r="M119" i="308"/>
  <c r="M118" i="308"/>
  <c r="M117" i="308"/>
  <c r="N116" i="308"/>
  <c r="M115" i="308"/>
  <c r="M114" i="308"/>
  <c r="N113" i="308"/>
  <c r="N112" i="308"/>
  <c r="M111" i="308"/>
  <c r="M110" i="308"/>
  <c r="M108" i="308"/>
  <c r="M107" i="308"/>
  <c r="M106" i="308"/>
  <c r="M104" i="308"/>
  <c r="N103" i="308"/>
  <c r="M102" i="308"/>
  <c r="N101" i="308"/>
  <c r="M100" i="308"/>
  <c r="M98" i="308"/>
  <c r="M97" i="308"/>
  <c r="N96" i="308"/>
  <c r="N95" i="308"/>
  <c r="N93" i="308"/>
  <c r="N92" i="308"/>
  <c r="M91" i="308"/>
  <c r="N90" i="308"/>
  <c r="M89" i="308"/>
  <c r="M88" i="308"/>
  <c r="M86" i="308"/>
  <c r="M85" i="308"/>
  <c r="M84" i="308"/>
  <c r="M83" i="308"/>
  <c r="M82" i="308"/>
  <c r="M81" i="308"/>
  <c r="M80" i="308"/>
  <c r="M79" i="308"/>
  <c r="M78" i="308"/>
  <c r="M77" i="308"/>
  <c r="M76" i="308"/>
  <c r="N75" i="308"/>
  <c r="M70" i="308"/>
  <c r="M69" i="308"/>
  <c r="N68" i="308"/>
  <c r="M67" i="308"/>
  <c r="M66" i="308"/>
  <c r="M60" i="308"/>
  <c r="N59" i="308"/>
  <c r="M58" i="308"/>
  <c r="M169" i="307" l="1"/>
  <c r="M143" i="307"/>
  <c r="M142" i="307"/>
  <c r="M141" i="307"/>
  <c r="M140" i="307"/>
  <c r="O123" i="307"/>
  <c r="N122" i="307"/>
  <c r="N121" i="307"/>
  <c r="M120" i="307"/>
  <c r="M119" i="307"/>
  <c r="M118" i="307"/>
  <c r="M117" i="307"/>
  <c r="M107" i="307"/>
  <c r="M106" i="307"/>
  <c r="M95" i="307"/>
  <c r="M69" i="307"/>
  <c r="M68" i="307"/>
  <c r="M62" i="307"/>
  <c r="M63" i="307"/>
  <c r="M64" i="307"/>
  <c r="M61" i="307"/>
  <c r="M55" i="307"/>
  <c r="M54" i="307"/>
  <c r="M52" i="307"/>
  <c r="N50" i="307"/>
  <c r="N51" i="307"/>
  <c r="N49" i="307"/>
  <c r="M44" i="307"/>
  <c r="M45" i="307"/>
  <c r="M46" i="307"/>
  <c r="M47" i="307"/>
  <c r="M48" i="307"/>
  <c r="M43" i="307"/>
  <c r="J36" i="310" l="1"/>
  <c r="I36" i="310"/>
  <c r="C36" i="310"/>
  <c r="B36" i="310"/>
  <c r="K34" i="310"/>
  <c r="K33" i="310"/>
  <c r="K32" i="310"/>
  <c r="J24" i="310"/>
  <c r="I24" i="310"/>
  <c r="C24" i="310"/>
  <c r="B24" i="310"/>
  <c r="I25" i="310" s="1"/>
  <c r="J16" i="310"/>
  <c r="I16" i="310"/>
  <c r="I27" i="310" s="1"/>
  <c r="I38" i="310" s="1"/>
  <c r="C16" i="310"/>
  <c r="B16" i="310"/>
  <c r="B27" i="310" s="1"/>
  <c r="K15" i="310"/>
  <c r="Y14" i="309"/>
  <c r="W14" i="309"/>
  <c r="V14" i="309"/>
  <c r="T14" i="309"/>
  <c r="S14" i="309"/>
  <c r="Q14" i="309"/>
  <c r="P14" i="309"/>
  <c r="N14" i="309"/>
  <c r="M14" i="309"/>
  <c r="K14" i="309"/>
  <c r="H14" i="309"/>
  <c r="G14" i="309"/>
  <c r="E14" i="309"/>
  <c r="D14" i="309"/>
  <c r="B14" i="309"/>
  <c r="AB13" i="309"/>
  <c r="Z13" i="309"/>
  <c r="AB12" i="309"/>
  <c r="Z12" i="309"/>
  <c r="AB11" i="309"/>
  <c r="Z11" i="309"/>
  <c r="AB10" i="309"/>
  <c r="Z10" i="309"/>
  <c r="AB9" i="309"/>
  <c r="Z9" i="309"/>
  <c r="Z8" i="309"/>
  <c r="J14" i="309"/>
  <c r="O236" i="308"/>
  <c r="N236" i="308"/>
  <c r="M236" i="308"/>
  <c r="L236" i="308"/>
  <c r="G236" i="308"/>
  <c r="F236" i="308"/>
  <c r="E236" i="308"/>
  <c r="D236" i="308"/>
  <c r="O224" i="308"/>
  <c r="O227" i="308" s="1"/>
  <c r="N224" i="308"/>
  <c r="N227" i="308" s="1"/>
  <c r="M224" i="308"/>
  <c r="M227" i="308" s="1"/>
  <c r="L224" i="308"/>
  <c r="G224" i="308"/>
  <c r="G227" i="308" s="1"/>
  <c r="F224" i="308"/>
  <c r="F227" i="308" s="1"/>
  <c r="E224" i="308"/>
  <c r="E227" i="308" s="1"/>
  <c r="D224" i="308"/>
  <c r="D227" i="308" s="1"/>
  <c r="O217" i="308"/>
  <c r="N217" i="308"/>
  <c r="M217" i="308"/>
  <c r="L217" i="308"/>
  <c r="G217" i="308"/>
  <c r="F217" i="308"/>
  <c r="D210" i="308"/>
  <c r="O207" i="308"/>
  <c r="N207" i="308"/>
  <c r="M207" i="308"/>
  <c r="L207" i="308"/>
  <c r="G207" i="308"/>
  <c r="F207" i="308"/>
  <c r="E207" i="308"/>
  <c r="D207" i="308"/>
  <c r="O178" i="308"/>
  <c r="N178" i="308"/>
  <c r="M178" i="308"/>
  <c r="L178" i="308"/>
  <c r="G178" i="308"/>
  <c r="F178" i="308"/>
  <c r="E178" i="308"/>
  <c r="D178" i="308"/>
  <c r="O173" i="308"/>
  <c r="N173" i="308"/>
  <c r="M173" i="308"/>
  <c r="L173" i="308"/>
  <c r="G173" i="308"/>
  <c r="F173" i="308"/>
  <c r="E173" i="308"/>
  <c r="D173" i="308"/>
  <c r="O155" i="308"/>
  <c r="O185" i="308" s="1"/>
  <c r="N155" i="308"/>
  <c r="M155" i="308"/>
  <c r="L155" i="308"/>
  <c r="M12" i="310" s="1"/>
  <c r="G155" i="308"/>
  <c r="G185" i="308" s="1"/>
  <c r="F155" i="308"/>
  <c r="F185" i="308" s="1"/>
  <c r="E155" i="308"/>
  <c r="E185" i="308" s="1"/>
  <c r="D141" i="308"/>
  <c r="D155" i="308" s="1"/>
  <c r="K12" i="310" s="1"/>
  <c r="O137" i="308"/>
  <c r="N137" i="308"/>
  <c r="M137" i="308"/>
  <c r="L137" i="308"/>
  <c r="M13" i="310" s="1"/>
  <c r="G137" i="308"/>
  <c r="F137" i="308"/>
  <c r="E137" i="308"/>
  <c r="D137" i="308"/>
  <c r="K13" i="310" s="1"/>
  <c r="O123" i="308"/>
  <c r="N123" i="308"/>
  <c r="L123" i="308"/>
  <c r="M11" i="310" s="1"/>
  <c r="G123" i="308"/>
  <c r="F123" i="308"/>
  <c r="E123" i="308"/>
  <c r="D123" i="308"/>
  <c r="K11" i="310" s="1"/>
  <c r="M105" i="308"/>
  <c r="M123" i="308" s="1"/>
  <c r="O72" i="308"/>
  <c r="N72" i="308"/>
  <c r="M72" i="308"/>
  <c r="L72" i="308"/>
  <c r="M10" i="310" s="1"/>
  <c r="G72" i="308"/>
  <c r="F72" i="308"/>
  <c r="E72" i="308"/>
  <c r="D72" i="308"/>
  <c r="K10" i="310" s="1"/>
  <c r="O63" i="308"/>
  <c r="N63" i="308"/>
  <c r="L63" i="308"/>
  <c r="M9" i="310" s="1"/>
  <c r="M16" i="310" s="1"/>
  <c r="G63" i="308"/>
  <c r="F63" i="308"/>
  <c r="E63" i="308"/>
  <c r="D63" i="308"/>
  <c r="K9" i="310" s="1"/>
  <c r="M61" i="308"/>
  <c r="M57" i="308"/>
  <c r="O50" i="308"/>
  <c r="O51" i="308" s="1"/>
  <c r="N50" i="308"/>
  <c r="N51" i="308" s="1"/>
  <c r="M50" i="308"/>
  <c r="L51" i="308"/>
  <c r="G50" i="308"/>
  <c r="G51" i="308" s="1"/>
  <c r="F50" i="308"/>
  <c r="F51" i="308" s="1"/>
  <c r="E50" i="308"/>
  <c r="E51" i="308" s="1"/>
  <c r="D50" i="308"/>
  <c r="D51" i="308" s="1"/>
  <c r="M42" i="308"/>
  <c r="M41" i="308"/>
  <c r="M40" i="308"/>
  <c r="O36" i="308"/>
  <c r="O37" i="308" s="1"/>
  <c r="N36" i="308"/>
  <c r="N37" i="308" s="1"/>
  <c r="M36" i="308"/>
  <c r="M37" i="308" s="1"/>
  <c r="L36" i="308"/>
  <c r="L37" i="308" s="1"/>
  <c r="G36" i="308"/>
  <c r="G37" i="308" s="1"/>
  <c r="F36" i="308"/>
  <c r="F37" i="308" s="1"/>
  <c r="E36" i="308"/>
  <c r="E37" i="308" s="1"/>
  <c r="D36" i="308"/>
  <c r="D37" i="308" s="1"/>
  <c r="O21" i="308"/>
  <c r="N21" i="308"/>
  <c r="M21" i="308"/>
  <c r="L21" i="308"/>
  <c r="G21" i="308"/>
  <c r="F21" i="308"/>
  <c r="E21" i="308"/>
  <c r="D21" i="308"/>
  <c r="O16" i="308"/>
  <c r="O22" i="308" s="1"/>
  <c r="N16" i="308"/>
  <c r="N22" i="308" s="1"/>
  <c r="L16" i="308"/>
  <c r="M19" i="310" s="1"/>
  <c r="G16" i="308"/>
  <c r="F16" i="308"/>
  <c r="E16" i="308"/>
  <c r="D16" i="308"/>
  <c r="M15" i="308"/>
  <c r="M16" i="308" s="1"/>
  <c r="M13" i="308"/>
  <c r="M12" i="308"/>
  <c r="M11" i="308"/>
  <c r="O191" i="307"/>
  <c r="N191" i="307"/>
  <c r="M191" i="307"/>
  <c r="L191" i="307"/>
  <c r="F31" i="310" s="1"/>
  <c r="F36" i="310" s="1"/>
  <c r="G191" i="307"/>
  <c r="F191" i="307"/>
  <c r="E191" i="307"/>
  <c r="D191" i="307"/>
  <c r="D31" i="310" s="1"/>
  <c r="D36" i="310" s="1"/>
  <c r="O176" i="307"/>
  <c r="N176" i="307"/>
  <c r="M176" i="307"/>
  <c r="L176" i="307"/>
  <c r="F14" i="310" s="1"/>
  <c r="G176" i="307"/>
  <c r="F176" i="307"/>
  <c r="E176" i="307"/>
  <c r="D176" i="307"/>
  <c r="D14" i="310" s="1"/>
  <c r="O171" i="307"/>
  <c r="N171" i="307"/>
  <c r="M171" i="307"/>
  <c r="L171" i="307"/>
  <c r="F23" i="310" s="1"/>
  <c r="G171" i="307"/>
  <c r="F171" i="307"/>
  <c r="E171" i="307"/>
  <c r="D171" i="307"/>
  <c r="D23" i="310" s="1"/>
  <c r="O163" i="307"/>
  <c r="N163" i="307"/>
  <c r="M163" i="307"/>
  <c r="L163" i="307"/>
  <c r="F22" i="310" s="1"/>
  <c r="G163" i="307"/>
  <c r="F163" i="307"/>
  <c r="E163" i="307"/>
  <c r="D163" i="307"/>
  <c r="D22" i="310" s="1"/>
  <c r="O158" i="307"/>
  <c r="O165" i="307" s="1"/>
  <c r="N158" i="307"/>
  <c r="N165" i="307" s="1"/>
  <c r="M158" i="307"/>
  <c r="M165" i="307" s="1"/>
  <c r="L158" i="307"/>
  <c r="F13" i="310" s="1"/>
  <c r="G158" i="307"/>
  <c r="G165" i="307" s="1"/>
  <c r="F158" i="307"/>
  <c r="F165" i="307" s="1"/>
  <c r="E158" i="307"/>
  <c r="E165" i="307" s="1"/>
  <c r="D158" i="307"/>
  <c r="D13" i="310" s="1"/>
  <c r="O146" i="307"/>
  <c r="N146" i="307"/>
  <c r="M146" i="307"/>
  <c r="L146" i="307"/>
  <c r="F21" i="310" s="1"/>
  <c r="G146" i="307"/>
  <c r="F146" i="307"/>
  <c r="E146" i="307"/>
  <c r="D146" i="307"/>
  <c r="D21" i="310" s="1"/>
  <c r="O135" i="307"/>
  <c r="O148" i="307" s="1"/>
  <c r="N135" i="307"/>
  <c r="M135" i="307"/>
  <c r="L135" i="307"/>
  <c r="G135" i="307"/>
  <c r="G148" i="307" s="1"/>
  <c r="F135" i="307"/>
  <c r="F148" i="307" s="1"/>
  <c r="E135" i="307"/>
  <c r="E148" i="307" s="1"/>
  <c r="D135" i="307"/>
  <c r="D12" i="310" s="1"/>
  <c r="O109" i="307"/>
  <c r="N109" i="307"/>
  <c r="L109" i="307"/>
  <c r="F19" i="310" s="1"/>
  <c r="F24" i="310" s="1"/>
  <c r="G109" i="307"/>
  <c r="F109" i="307"/>
  <c r="E109" i="307"/>
  <c r="D109" i="307"/>
  <c r="D19" i="310" s="1"/>
  <c r="M103" i="307"/>
  <c r="M109" i="307" s="1"/>
  <c r="O97" i="307"/>
  <c r="N97" i="307"/>
  <c r="M97" i="307"/>
  <c r="L97" i="307"/>
  <c r="O92" i="307"/>
  <c r="N92" i="307"/>
  <c r="L92" i="307"/>
  <c r="G92" i="307"/>
  <c r="F92" i="307"/>
  <c r="E92" i="307"/>
  <c r="D92" i="307"/>
  <c r="M90" i="307"/>
  <c r="M89" i="307"/>
  <c r="O86" i="307"/>
  <c r="N86" i="307"/>
  <c r="L86" i="307"/>
  <c r="G86" i="307"/>
  <c r="G99" i="307" s="1"/>
  <c r="F86" i="307"/>
  <c r="F99" i="307" s="1"/>
  <c r="E86" i="307"/>
  <c r="E99" i="307" s="1"/>
  <c r="D86" i="307"/>
  <c r="D99" i="307" s="1"/>
  <c r="D11" i="310" s="1"/>
  <c r="O70" i="307"/>
  <c r="N70" i="307"/>
  <c r="M70" i="307"/>
  <c r="L70" i="307"/>
  <c r="G70" i="307"/>
  <c r="F70" i="307"/>
  <c r="E70" i="307"/>
  <c r="D70" i="307"/>
  <c r="O65" i="307"/>
  <c r="N65" i="307"/>
  <c r="N72" i="307" s="1"/>
  <c r="M65" i="307"/>
  <c r="L65" i="307"/>
  <c r="G65" i="307"/>
  <c r="G72" i="307" s="1"/>
  <c r="F65" i="307"/>
  <c r="F72" i="307" s="1"/>
  <c r="E65" i="307"/>
  <c r="E72" i="307" s="1"/>
  <c r="D65" i="307"/>
  <c r="D72" i="307" s="1"/>
  <c r="D10" i="310" s="1"/>
  <c r="O57" i="307"/>
  <c r="N57" i="307"/>
  <c r="M57" i="307"/>
  <c r="L57" i="307"/>
  <c r="G57" i="307"/>
  <c r="F57" i="307"/>
  <c r="E57" i="307"/>
  <c r="D57" i="307"/>
  <c r="O29" i="307"/>
  <c r="O36" i="307" s="1"/>
  <c r="N29" i="307"/>
  <c r="N36" i="307" s="1"/>
  <c r="M29" i="307"/>
  <c r="M36" i="307" s="1"/>
  <c r="L29" i="307"/>
  <c r="G29" i="307"/>
  <c r="G36" i="307" s="1"/>
  <c r="F29" i="307"/>
  <c r="F36" i="307" s="1"/>
  <c r="E29" i="307"/>
  <c r="E36" i="307" s="1"/>
  <c r="D29" i="307"/>
  <c r="D9" i="310" s="1"/>
  <c r="G23" i="307"/>
  <c r="F23" i="307"/>
  <c r="E23" i="307"/>
  <c r="D23" i="307"/>
  <c r="O21" i="307"/>
  <c r="O23" i="307" s="1"/>
  <c r="N21" i="307"/>
  <c r="L21" i="307"/>
  <c r="O13" i="307"/>
  <c r="N13" i="307"/>
  <c r="L13" i="307"/>
  <c r="G13" i="307"/>
  <c r="F13" i="307"/>
  <c r="E13" i="307"/>
  <c r="D13" i="307"/>
  <c r="M11" i="307"/>
  <c r="M13" i="307" s="1"/>
  <c r="F22" i="308" l="1"/>
  <c r="F53" i="308" s="1"/>
  <c r="F240" i="308" s="1"/>
  <c r="M20" i="310"/>
  <c r="L227" i="308"/>
  <c r="M21" i="310"/>
  <c r="G38" i="307"/>
  <c r="L36" i="307"/>
  <c r="F9" i="310"/>
  <c r="F16" i="310" s="1"/>
  <c r="F12" i="310"/>
  <c r="J27" i="310"/>
  <c r="J38" i="310" s="1"/>
  <c r="J17" i="310"/>
  <c r="C27" i="310"/>
  <c r="C38" i="310" s="1"/>
  <c r="L22" i="308"/>
  <c r="L53" i="308" s="1"/>
  <c r="AB8" i="309"/>
  <c r="AB14" i="309" s="1"/>
  <c r="Z14" i="309"/>
  <c r="M185" i="308"/>
  <c r="N148" i="307"/>
  <c r="M148" i="307"/>
  <c r="O99" i="307"/>
  <c r="O72" i="307"/>
  <c r="M72" i="307"/>
  <c r="L72" i="307"/>
  <c r="F10" i="310" s="1"/>
  <c r="F229" i="308"/>
  <c r="G22" i="308"/>
  <c r="G53" i="308" s="1"/>
  <c r="E22" i="308"/>
  <c r="E53" i="308" s="1"/>
  <c r="N178" i="307"/>
  <c r="M86" i="307"/>
  <c r="N185" i="308"/>
  <c r="N229" i="308" s="1"/>
  <c r="L185" i="308"/>
  <c r="L229" i="308" s="1"/>
  <c r="D185" i="308"/>
  <c r="M22" i="308"/>
  <c r="K16" i="310"/>
  <c r="M92" i="307"/>
  <c r="L99" i="307"/>
  <c r="F11" i="310" s="1"/>
  <c r="E178" i="307"/>
  <c r="E180" i="307" s="1"/>
  <c r="M178" i="307"/>
  <c r="E38" i="307"/>
  <c r="F178" i="307"/>
  <c r="F180" i="307" s="1"/>
  <c r="F38" i="307"/>
  <c r="G178" i="307"/>
  <c r="G180" i="307" s="1"/>
  <c r="G183" i="307" s="1"/>
  <c r="G195" i="307" s="1"/>
  <c r="O178" i="307"/>
  <c r="D24" i="310"/>
  <c r="L178" i="307"/>
  <c r="L23" i="307"/>
  <c r="L38" i="307" s="1"/>
  <c r="O53" i="308"/>
  <c r="N23" i="307"/>
  <c r="L148" i="307"/>
  <c r="N53" i="308"/>
  <c r="D217" i="308"/>
  <c r="K20" i="310" s="1"/>
  <c r="E210" i="308"/>
  <c r="E217" i="308" s="1"/>
  <c r="E229" i="308" s="1"/>
  <c r="O38" i="307"/>
  <c r="N99" i="307"/>
  <c r="L165" i="307"/>
  <c r="D178" i="307"/>
  <c r="M63" i="308"/>
  <c r="D16" i="310"/>
  <c r="D36" i="307"/>
  <c r="D38" i="307" s="1"/>
  <c r="K19" i="310"/>
  <c r="O229" i="308"/>
  <c r="J25" i="310"/>
  <c r="B38" i="310"/>
  <c r="D148" i="307"/>
  <c r="D165" i="307"/>
  <c r="G229" i="308"/>
  <c r="K36" i="310"/>
  <c r="D22" i="308"/>
  <c r="D53" i="308" s="1"/>
  <c r="M51" i="308"/>
  <c r="I17" i="310"/>
  <c r="K21" i="310"/>
  <c r="E240" i="308" l="1"/>
  <c r="D229" i="308"/>
  <c r="D240" i="308" s="1"/>
  <c r="M24" i="310"/>
  <c r="F183" i="307"/>
  <c r="F195" i="307" s="1"/>
  <c r="F27" i="310"/>
  <c r="M17" i="310"/>
  <c r="J29" i="310"/>
  <c r="E183" i="307"/>
  <c r="E195" i="307" s="1"/>
  <c r="M99" i="307"/>
  <c r="M180" i="307" s="1"/>
  <c r="D180" i="307"/>
  <c r="D183" i="307" s="1"/>
  <c r="D195" i="307" s="1"/>
  <c r="N180" i="307"/>
  <c r="O180" i="307"/>
  <c r="O183" i="307" s="1"/>
  <c r="G240" i="308"/>
  <c r="L180" i="307"/>
  <c r="L183" i="307" s="1"/>
  <c r="N240" i="308"/>
  <c r="L240" i="308"/>
  <c r="M53" i="308"/>
  <c r="N38" i="307"/>
  <c r="K24" i="310"/>
  <c r="K17" i="310"/>
  <c r="D27" i="310"/>
  <c r="M229" i="308"/>
  <c r="M21" i="307"/>
  <c r="O240" i="308"/>
  <c r="M25" i="310" l="1"/>
  <c r="M27" i="310"/>
  <c r="M38" i="310" s="1"/>
  <c r="F38" i="310"/>
  <c r="O195" i="307"/>
  <c r="K27" i="310"/>
  <c r="K38" i="310" s="1"/>
  <c r="K25" i="310"/>
  <c r="M240" i="308"/>
  <c r="L195" i="307"/>
  <c r="M23" i="307"/>
  <c r="D38" i="310"/>
  <c r="N183" i="307"/>
  <c r="M29" i="310" l="1"/>
  <c r="N195" i="307"/>
  <c r="K29" i="310"/>
  <c r="M38" i="307"/>
  <c r="M183" i="307" l="1"/>
  <c r="M195" i="307" l="1"/>
  <c r="E10" i="292" l="1"/>
  <c r="C13" i="286" l="1"/>
  <c r="C16" i="286" s="1"/>
  <c r="D13" i="286"/>
  <c r="D16" i="286" s="1"/>
  <c r="B13" i="286"/>
  <c r="B16" i="286" s="1"/>
  <c r="E15" i="286"/>
  <c r="E14" i="286"/>
  <c r="E12" i="286"/>
  <c r="D121" i="291" l="1"/>
  <c r="C121" i="291"/>
  <c r="D120" i="291"/>
  <c r="C120" i="291"/>
  <c r="D119" i="291"/>
  <c r="C119" i="291"/>
  <c r="D118" i="291"/>
  <c r="C118" i="291"/>
  <c r="D117" i="291"/>
  <c r="C117" i="291"/>
  <c r="D116" i="291"/>
  <c r="C116" i="291"/>
  <c r="D115" i="291"/>
  <c r="C115" i="291"/>
  <c r="D114" i="291"/>
  <c r="C114" i="291"/>
  <c r="D111" i="291"/>
  <c r="C111" i="291"/>
  <c r="D110" i="291"/>
  <c r="C110" i="291"/>
  <c r="D109" i="291"/>
  <c r="C109" i="291"/>
  <c r="D108" i="291"/>
  <c r="C108" i="291"/>
  <c r="D107" i="291"/>
  <c r="C107" i="291"/>
  <c r="D106" i="291"/>
  <c r="C106" i="291"/>
  <c r="D105" i="291"/>
  <c r="C105" i="291"/>
  <c r="D104" i="291"/>
  <c r="C104" i="291"/>
  <c r="D103" i="291"/>
  <c r="C103" i="291"/>
  <c r="D102" i="291"/>
  <c r="C102" i="291"/>
  <c r="D101" i="291"/>
  <c r="C101" i="291"/>
  <c r="D100" i="291"/>
  <c r="C100" i="291"/>
  <c r="D99" i="291"/>
  <c r="C99" i="291"/>
  <c r="D98" i="291"/>
  <c r="C98" i="291"/>
  <c r="D95" i="291"/>
  <c r="C95" i="291"/>
  <c r="D94" i="291"/>
  <c r="C94" i="291"/>
  <c r="D93" i="291"/>
  <c r="C93" i="291"/>
  <c r="D92" i="291"/>
  <c r="C92" i="291"/>
  <c r="D91" i="291"/>
  <c r="C91" i="291"/>
  <c r="D90" i="291"/>
  <c r="C90" i="291"/>
  <c r="D89" i="291"/>
  <c r="C89" i="291"/>
  <c r="D88" i="291"/>
  <c r="C88" i="291"/>
  <c r="D87" i="291"/>
  <c r="C87" i="291"/>
  <c r="D86" i="291"/>
  <c r="C86" i="291"/>
  <c r="D85" i="291"/>
  <c r="C85" i="291"/>
  <c r="D84" i="291"/>
  <c r="C84" i="291"/>
  <c r="D83" i="291"/>
  <c r="C83" i="291"/>
  <c r="D82" i="291"/>
  <c r="C82" i="291"/>
  <c r="D81" i="291"/>
  <c r="C81" i="291"/>
  <c r="D80" i="291"/>
  <c r="C80" i="291"/>
  <c r="D79" i="291"/>
  <c r="C79" i="291"/>
  <c r="D78" i="291"/>
  <c r="C78" i="291"/>
  <c r="D77" i="291"/>
  <c r="C77" i="291"/>
  <c r="D76" i="291"/>
  <c r="C76" i="291"/>
  <c r="D75" i="291"/>
  <c r="C75" i="291"/>
  <c r="D74" i="291"/>
  <c r="C74" i="291"/>
  <c r="D73" i="291"/>
  <c r="C73" i="291"/>
  <c r="D72" i="291"/>
  <c r="C72" i="291"/>
  <c r="D71" i="291"/>
  <c r="C71" i="291"/>
  <c r="D70" i="291"/>
  <c r="C70" i="291"/>
  <c r="D69" i="291"/>
  <c r="C69" i="291"/>
  <c r="D68" i="291"/>
  <c r="C68" i="291"/>
  <c r="D67" i="291"/>
  <c r="C67" i="291"/>
  <c r="D66" i="291"/>
  <c r="C66" i="291"/>
  <c r="D65" i="291"/>
  <c r="C65" i="291"/>
  <c r="D64" i="291"/>
  <c r="C64" i="291"/>
  <c r="D63" i="291"/>
  <c r="C63" i="291"/>
  <c r="D62" i="291"/>
  <c r="C62" i="291"/>
  <c r="D61" i="291"/>
  <c r="C61" i="291"/>
  <c r="D60" i="291"/>
  <c r="C60" i="291"/>
  <c r="D59" i="291"/>
  <c r="C59" i="291"/>
  <c r="D58" i="291"/>
  <c r="C58" i="291"/>
  <c r="D57" i="291"/>
  <c r="C57" i="291"/>
  <c r="D56" i="291"/>
  <c r="C56" i="291"/>
  <c r="D55" i="291"/>
  <c r="C55" i="291"/>
  <c r="D54" i="291"/>
  <c r="C54" i="291"/>
  <c r="D53" i="291"/>
  <c r="C53" i="291"/>
  <c r="D52" i="291"/>
  <c r="C52" i="291"/>
  <c r="D51" i="291"/>
  <c r="C51" i="291"/>
  <c r="D50" i="291"/>
  <c r="C50" i="291"/>
  <c r="D49" i="291"/>
  <c r="C49" i="291"/>
  <c r="D48" i="291"/>
  <c r="C48" i="291"/>
  <c r="D47" i="291"/>
  <c r="C47" i="291"/>
  <c r="D46" i="291"/>
  <c r="C46" i="291"/>
  <c r="D45" i="291"/>
  <c r="C45" i="291"/>
  <c r="D44" i="291"/>
  <c r="C44" i="291"/>
  <c r="D43" i="291"/>
  <c r="C43" i="291"/>
  <c r="D42" i="291"/>
  <c r="C42" i="291"/>
  <c r="D41" i="291"/>
  <c r="C41" i="291"/>
  <c r="D40" i="291"/>
  <c r="C40" i="291"/>
  <c r="D39" i="291"/>
  <c r="C39" i="291"/>
  <c r="D38" i="291"/>
  <c r="C38" i="291"/>
  <c r="D37" i="291"/>
  <c r="C37" i="291"/>
  <c r="D36" i="291"/>
  <c r="C36" i="291"/>
  <c r="D35" i="291"/>
  <c r="C35" i="291"/>
  <c r="D34" i="291"/>
  <c r="C34" i="291"/>
  <c r="D33" i="291"/>
  <c r="C33" i="291"/>
  <c r="D32" i="291"/>
  <c r="C32" i="291"/>
  <c r="D31" i="291"/>
  <c r="C31" i="291"/>
  <c r="D30" i="291"/>
  <c r="C30" i="291"/>
  <c r="D29" i="291"/>
  <c r="C29" i="291"/>
  <c r="D28" i="291"/>
  <c r="C28" i="291"/>
  <c r="D27" i="291"/>
  <c r="C27" i="291"/>
  <c r="D26" i="291"/>
  <c r="C26" i="291"/>
  <c r="D25" i="291"/>
  <c r="C25" i="291"/>
  <c r="D24" i="291"/>
  <c r="C24" i="291"/>
  <c r="D23" i="291"/>
  <c r="C23" i="291"/>
  <c r="D22" i="291"/>
  <c r="C22" i="291"/>
  <c r="D21" i="291"/>
  <c r="C21" i="291"/>
  <c r="D20" i="291"/>
  <c r="C20" i="291"/>
  <c r="D19" i="291"/>
  <c r="C19" i="291"/>
  <c r="D18" i="291"/>
  <c r="C18" i="291"/>
  <c r="D17" i="291"/>
  <c r="C17" i="291"/>
  <c r="D16" i="291"/>
  <c r="C16" i="291"/>
  <c r="D15" i="291"/>
  <c r="C15" i="291"/>
  <c r="D14" i="291"/>
  <c r="C14" i="291"/>
  <c r="D13" i="291"/>
  <c r="C13" i="291"/>
  <c r="D12" i="291"/>
  <c r="C12" i="291"/>
  <c r="D11" i="291"/>
  <c r="C11" i="291"/>
  <c r="B10" i="292"/>
  <c r="E12" i="291" l="1"/>
  <c r="E32" i="291"/>
  <c r="E90" i="291"/>
  <c r="E92" i="291"/>
  <c r="E100" i="291"/>
  <c r="E16" i="291"/>
  <c r="E48" i="291"/>
  <c r="E30" i="291"/>
  <c r="E101" i="291"/>
  <c r="E105" i="291"/>
  <c r="E107" i="291"/>
  <c r="E111" i="291"/>
  <c r="E115" i="291"/>
  <c r="E117" i="291"/>
  <c r="E119" i="291"/>
  <c r="E55" i="291"/>
  <c r="E59" i="291"/>
  <c r="E71" i="291"/>
  <c r="E75" i="291"/>
  <c r="E81" i="291"/>
  <c r="E87" i="291"/>
  <c r="E89" i="291"/>
  <c r="E91" i="291"/>
  <c r="E102" i="291"/>
  <c r="E104" i="291"/>
  <c r="E114" i="291"/>
  <c r="E120" i="291"/>
  <c r="E13" i="291"/>
  <c r="E29" i="291"/>
  <c r="E44" i="291"/>
  <c r="E34" i="291"/>
  <c r="E38" i="291"/>
  <c r="E84" i="291"/>
  <c r="E28" i="291"/>
  <c r="E98" i="291"/>
  <c r="E108" i="291"/>
  <c r="E110" i="291"/>
  <c r="E33" i="291"/>
  <c r="E35" i="291"/>
  <c r="E37" i="291"/>
  <c r="E54" i="291"/>
  <c r="E70" i="291"/>
  <c r="E82" i="291"/>
  <c r="E93" i="291"/>
  <c r="E95" i="291"/>
  <c r="E99" i="291"/>
  <c r="E106" i="291"/>
  <c r="F10" i="292"/>
  <c r="D10" i="292"/>
  <c r="C10" i="292"/>
  <c r="G28" i="290"/>
  <c r="F28" i="290"/>
  <c r="H28" i="289"/>
  <c r="G28" i="289"/>
  <c r="F28" i="289"/>
  <c r="E11" i="291" l="1"/>
  <c r="F26" i="288"/>
  <c r="F24" i="288"/>
  <c r="F23" i="288"/>
  <c r="F22" i="288"/>
  <c r="F21" i="288"/>
  <c r="F20" i="288"/>
  <c r="F19" i="288"/>
  <c r="F18" i="288"/>
  <c r="F17" i="288"/>
  <c r="F16" i="288"/>
  <c r="F15" i="288"/>
  <c r="F14" i="288"/>
  <c r="F13" i="288"/>
  <c r="F12" i="288"/>
  <c r="F11" i="288"/>
  <c r="F10" i="288"/>
  <c r="F9" i="288"/>
  <c r="F8" i="288"/>
  <c r="F7" i="288"/>
  <c r="F6" i="288"/>
  <c r="G29" i="286" l="1"/>
  <c r="G28" i="286"/>
  <c r="G27" i="286"/>
  <c r="G25" i="286"/>
  <c r="G26" i="286"/>
  <c r="E22" i="286"/>
  <c r="G22" i="286" s="1"/>
  <c r="G24" i="286"/>
  <c r="E21" i="286"/>
  <c r="G21" i="286" s="1"/>
  <c r="G23" i="286"/>
  <c r="G20" i="286"/>
  <c r="E11" i="286"/>
  <c r="E10" i="286"/>
  <c r="E9" i="286"/>
  <c r="E8" i="286"/>
  <c r="C53" i="285"/>
  <c r="F52" i="285"/>
  <c r="E53" i="285"/>
  <c r="H51" i="285"/>
  <c r="H50" i="285"/>
  <c r="G50" i="285"/>
  <c r="I50" i="285" s="1"/>
  <c r="F50" i="285"/>
  <c r="E49" i="285"/>
  <c r="C49" i="285"/>
  <c r="H48" i="285"/>
  <c r="I48" i="285" s="1"/>
  <c r="H47" i="285"/>
  <c r="G47" i="285"/>
  <c r="I47" i="285" s="1"/>
  <c r="F47" i="285"/>
  <c r="H46" i="285"/>
  <c r="G46" i="285"/>
  <c r="I46" i="285" s="1"/>
  <c r="F46" i="285"/>
  <c r="H45" i="285"/>
  <c r="G45" i="285"/>
  <c r="I45" i="285" s="1"/>
  <c r="F45" i="285"/>
  <c r="H44" i="285"/>
  <c r="G44" i="285"/>
  <c r="I44" i="285" s="1"/>
  <c r="F44" i="285"/>
  <c r="H43" i="285"/>
  <c r="G43" i="285"/>
  <c r="I43" i="285" s="1"/>
  <c r="F43" i="285"/>
  <c r="H42" i="285"/>
  <c r="G42" i="285"/>
  <c r="I42" i="285" s="1"/>
  <c r="F42" i="285"/>
  <c r="H41" i="285"/>
  <c r="G41" i="285"/>
  <c r="I41" i="285" s="1"/>
  <c r="F41" i="285"/>
  <c r="H40" i="285"/>
  <c r="G40" i="285"/>
  <c r="I40" i="285" s="1"/>
  <c r="F40" i="285"/>
  <c r="H39" i="285"/>
  <c r="G39" i="285"/>
  <c r="I39" i="285" s="1"/>
  <c r="F39" i="285"/>
  <c r="H38" i="285"/>
  <c r="G38" i="285"/>
  <c r="I38" i="285" s="1"/>
  <c r="F38" i="285"/>
  <c r="H37" i="285"/>
  <c r="G37" i="285"/>
  <c r="I37" i="285" s="1"/>
  <c r="F37" i="285"/>
  <c r="H36" i="285"/>
  <c r="G36" i="285"/>
  <c r="I36" i="285" s="1"/>
  <c r="F36" i="285"/>
  <c r="H35" i="285"/>
  <c r="G35" i="285"/>
  <c r="I35" i="285" s="1"/>
  <c r="F35" i="285"/>
  <c r="H34" i="285"/>
  <c r="G34" i="285"/>
  <c r="I34" i="285" s="1"/>
  <c r="F34" i="285"/>
  <c r="H33" i="285"/>
  <c r="G33" i="285"/>
  <c r="I33" i="285" s="1"/>
  <c r="F33" i="285"/>
  <c r="H32" i="285"/>
  <c r="G32" i="285"/>
  <c r="I32" i="285" s="1"/>
  <c r="F32" i="285"/>
  <c r="H30" i="285"/>
  <c r="G30" i="285"/>
  <c r="I30" i="285" s="1"/>
  <c r="F30" i="285"/>
  <c r="H28" i="285"/>
  <c r="G28" i="285"/>
  <c r="I28" i="285" s="1"/>
  <c r="F28" i="285"/>
  <c r="H27" i="285"/>
  <c r="G27" i="285"/>
  <c r="I27" i="285" s="1"/>
  <c r="F27" i="285"/>
  <c r="H26" i="285"/>
  <c r="G26" i="285"/>
  <c r="I26" i="285" s="1"/>
  <c r="E25" i="285"/>
  <c r="C25" i="285"/>
  <c r="H23" i="285"/>
  <c r="G23" i="285"/>
  <c r="I23" i="285" s="1"/>
  <c r="F23" i="285"/>
  <c r="H22" i="285"/>
  <c r="G22" i="285"/>
  <c r="I22" i="285" s="1"/>
  <c r="F22" i="285"/>
  <c r="H21" i="285"/>
  <c r="G21" i="285"/>
  <c r="I21" i="285" s="1"/>
  <c r="F21" i="285"/>
  <c r="H20" i="285"/>
  <c r="G20" i="285"/>
  <c r="I20" i="285" s="1"/>
  <c r="F20" i="285"/>
  <c r="H19" i="285"/>
  <c r="G19" i="285"/>
  <c r="I19" i="285" s="1"/>
  <c r="F19" i="285"/>
  <c r="H18" i="285"/>
  <c r="G18" i="285"/>
  <c r="I18" i="285" s="1"/>
  <c r="F18" i="285"/>
  <c r="E17" i="285"/>
  <c r="C17" i="285"/>
  <c r="G16" i="285"/>
  <c r="I16" i="285" s="1"/>
  <c r="F16" i="285"/>
  <c r="I15" i="285"/>
  <c r="H15" i="285"/>
  <c r="I14" i="285"/>
  <c r="H14" i="285"/>
  <c r="I13" i="285"/>
  <c r="H13" i="285"/>
  <c r="I12" i="285"/>
  <c r="H12" i="285"/>
  <c r="I11" i="285"/>
  <c r="H11" i="285"/>
  <c r="I10" i="285"/>
  <c r="H10" i="285"/>
  <c r="I8" i="285"/>
  <c r="H8" i="285"/>
  <c r="E13" i="286" l="1"/>
  <c r="E16" i="286" s="1"/>
  <c r="H52" i="285"/>
  <c r="H53" i="285" s="1"/>
  <c r="I52" i="285"/>
  <c r="I53" i="285" s="1"/>
  <c r="H49" i="285"/>
  <c r="G49" i="285"/>
  <c r="H25" i="285"/>
  <c r="C54" i="285"/>
  <c r="G25" i="285"/>
  <c r="H17" i="285"/>
  <c r="E54" i="285"/>
  <c r="I17" i="285"/>
  <c r="I49" i="285"/>
  <c r="G52" i="285"/>
  <c r="G53" i="285" s="1"/>
  <c r="H54" i="285" l="1"/>
  <c r="G54" i="285"/>
  <c r="I54" i="285"/>
  <c r="G10" i="282" l="1"/>
  <c r="F10" i="282"/>
  <c r="E10" i="282"/>
  <c r="D10" i="282"/>
  <c r="C10" i="282"/>
  <c r="G9" i="281"/>
  <c r="E9" i="281"/>
  <c r="D9" i="281"/>
  <c r="C9" i="281"/>
  <c r="F8" i="281"/>
  <c r="F9" i="281" s="1"/>
</calcChain>
</file>

<file path=xl/sharedStrings.xml><?xml version="1.0" encoding="utf-8"?>
<sst xmlns="http://schemas.openxmlformats.org/spreadsheetml/2006/main" count="3880" uniqueCount="1926">
  <si>
    <t>1. Informatikai eszközök, szoftverek beszerzése</t>
  </si>
  <si>
    <t>Kölcsönök visszatérülése</t>
  </si>
  <si>
    <t xml:space="preserve"> </t>
  </si>
  <si>
    <t xml:space="preserve">Önkormányzat </t>
  </si>
  <si>
    <t>Cím</t>
  </si>
  <si>
    <t>Alcím</t>
  </si>
  <si>
    <t>Cím neve</t>
  </si>
  <si>
    <t>I.</t>
  </si>
  <si>
    <t>IV.</t>
  </si>
  <si>
    <t>101. cím összesen:</t>
  </si>
  <si>
    <t>104. cím összesen:</t>
  </si>
  <si>
    <t>II.</t>
  </si>
  <si>
    <t>III.</t>
  </si>
  <si>
    <t>1. Tárgyi eszköz, ingatlanértékesítés</t>
  </si>
  <si>
    <t>V.</t>
  </si>
  <si>
    <t>Mindösszesen:</t>
  </si>
  <si>
    <t>103. cím összesen:</t>
  </si>
  <si>
    <t>VI.</t>
  </si>
  <si>
    <t>Felújítások</t>
  </si>
  <si>
    <t>VII.</t>
  </si>
  <si>
    <t>Személyi juttatások</t>
  </si>
  <si>
    <t>Összesen:</t>
  </si>
  <si>
    <t>eFt</t>
  </si>
  <si>
    <t>összesen:</t>
  </si>
  <si>
    <t>Dologi kiadások</t>
  </si>
  <si>
    <t>Önkormányzat költségvetési támogatása</t>
  </si>
  <si>
    <t>VIII.</t>
  </si>
  <si>
    <t>102. cím összesen:</t>
  </si>
  <si>
    <t>Önkormányzat</t>
  </si>
  <si>
    <t>1. Polgármesteri keret</t>
  </si>
  <si>
    <t>1. Helyi önkormányzat általános működésének és ágazati feladatainak támogatása</t>
  </si>
  <si>
    <t>I. alcím összesen:</t>
  </si>
  <si>
    <t>II. alcím összesen:</t>
  </si>
  <si>
    <t>III. alcím összesen:</t>
  </si>
  <si>
    <t>IV. alcím összesen:</t>
  </si>
  <si>
    <t>VI. alcím összesen:</t>
  </si>
  <si>
    <t>VII. alcím összesen:</t>
  </si>
  <si>
    <t>VIII. alcím összesen:</t>
  </si>
  <si>
    <t>kötelező
feladat</t>
  </si>
  <si>
    <t>önként vállalt
feladat</t>
  </si>
  <si>
    <t>Dombóvári Közös Önkormányzati Hivatal</t>
  </si>
  <si>
    <t>Ellátottak pénzbeli juttatásai</t>
  </si>
  <si>
    <t>Egyéb működési célú kiadások</t>
  </si>
  <si>
    <t>Beruházások</t>
  </si>
  <si>
    <t>Egyéb felhalmozási célú kiadások</t>
  </si>
  <si>
    <t>Beruházások összesen:</t>
  </si>
  <si>
    <t>1. Egyéb működési célú támogatások államháztartáson belülre</t>
  </si>
  <si>
    <t>2. Egyéb működési célú támogatások államháztartáson kívülre</t>
  </si>
  <si>
    <t>Munkaadókat terh. járulékok és szoc. hozzájár. adó</t>
  </si>
  <si>
    <t>V. alcím összesen:</t>
  </si>
  <si>
    <t>4. Általános tartalék</t>
  </si>
  <si>
    <t>Átvett pénzeszközök</t>
  </si>
  <si>
    <t>Közhatalmi bevételek</t>
  </si>
  <si>
    <t>1. Felhalmozási célú kölcsönök visszatérülése</t>
  </si>
  <si>
    <t>1. Helyi adók</t>
  </si>
  <si>
    <t>VI. alcím összesen</t>
  </si>
  <si>
    <t>IX.</t>
  </si>
  <si>
    <t>3. Céltartalék működési célú</t>
  </si>
  <si>
    <t>Felhalmozási bevételek</t>
  </si>
  <si>
    <t>1.2. Építményadó</t>
  </si>
  <si>
    <t>1.3. Idegenforgalmi adó</t>
  </si>
  <si>
    <t>1.1. Magánszemélyek kommunális adója</t>
  </si>
  <si>
    <t>1.4. Iparűzési adó</t>
  </si>
  <si>
    <t>1. Működési célú átvett pénzeszközök államháztartáson kívülről</t>
  </si>
  <si>
    <t>2. Felhalmozási célú átvett pénzeszközök államháztartáson kívülről</t>
  </si>
  <si>
    <t>2. Működési célú kölcsönök visszatérülése</t>
  </si>
  <si>
    <t>1.1. Működési hitel</t>
  </si>
  <si>
    <t>1.2. Beruházási hitel</t>
  </si>
  <si>
    <t>1.3. Likvid hitel</t>
  </si>
  <si>
    <t>Finanszírozási kiadások</t>
  </si>
  <si>
    <t>1. Hitelek, kölcsönök törlesztése</t>
  </si>
  <si>
    <t>2. Államháztartáson belüli megelőlegezések visszafizetése</t>
  </si>
  <si>
    <t>2. Intézményi vagyonbiztosítás és felelősségbiztosítás</t>
  </si>
  <si>
    <t>1. Települési támogatás</t>
  </si>
  <si>
    <t>1.1. Lakhatáshoz kapcsolódó rendszeres kiadások viseléséhez</t>
  </si>
  <si>
    <t>2. Köztemetés</t>
  </si>
  <si>
    <t>3. Kiegészítő gyermekvédelmi támogatás</t>
  </si>
  <si>
    <t>Működési bevételek</t>
  </si>
  <si>
    <t>1. Dombóvár</t>
  </si>
  <si>
    <t>2. Szakcsi Kirendeltség</t>
  </si>
  <si>
    <t>2. Önkormányzati vagyon bérbeadás</t>
  </si>
  <si>
    <t>2.1. Víziközmű bérleti díj</t>
  </si>
  <si>
    <t>2.1.1. Szennyvízhálózat</t>
  </si>
  <si>
    <t>2.1.2. Ivóvízhálózat</t>
  </si>
  <si>
    <t>1.1. Lakásszerzési támogatás, szociális kölcsön</t>
  </si>
  <si>
    <t>Működési és fejlesztési célú bevételek és kiadások mérlege</t>
  </si>
  <si>
    <t>Bevételek megnevezése</t>
  </si>
  <si>
    <t>Kiadások megnevezése</t>
  </si>
  <si>
    <t>Munkaadókat terh. jár. és szoc. hozzáj. adó</t>
  </si>
  <si>
    <t>Állami hozzájárulások és támogatások</t>
  </si>
  <si>
    <t>Működési célú kölcsönök visszatérülése</t>
  </si>
  <si>
    <t>Működési célú kölcsönnyújtás</t>
  </si>
  <si>
    <t>Államháztartáson belüli megelőlegezések</t>
  </si>
  <si>
    <t>Céltartalék, általános tartalék (működési)</t>
  </si>
  <si>
    <t>Működési célú bevételek összesen:</t>
  </si>
  <si>
    <t>Működési célú kiadások összesen:</t>
  </si>
  <si>
    <t>Felhalmozási célú támogatás államháztartáson belülről</t>
  </si>
  <si>
    <t>Felhalmozási célú kölcsönök visszatérülése</t>
  </si>
  <si>
    <t>Felhalmozási célú hitelfelvétel</t>
  </si>
  <si>
    <t>Felhalmozási célú kölcsönnyújtás</t>
  </si>
  <si>
    <t>Felhalmozási célú bevételek összesen:</t>
  </si>
  <si>
    <t>Felhalmozási célú kiadások összesen:</t>
  </si>
  <si>
    <t>Államháztartáson belüli megelőleg. visszafizetése</t>
  </si>
  <si>
    <t>Felújítások összesen:</t>
  </si>
  <si>
    <t>Felhalmozási célú hitel törlesztés</t>
  </si>
  <si>
    <t>1.1. Ingatlanok értékesítése</t>
  </si>
  <si>
    <t>1. Kisértékű tárgyi eszköz beszerzés</t>
  </si>
  <si>
    <t>Céltartalék (felhalmozási)</t>
  </si>
  <si>
    <t>Egyéb felhalmozási célú kiadások Áht-n belülre, Áht-n kívülre</t>
  </si>
  <si>
    <t>Egyéb működési célú kiadások Áht-n belülre, Áht-n kívülre</t>
  </si>
  <si>
    <t>1.1. Általános feladatok támogatása (B111)</t>
  </si>
  <si>
    <t>1.2. Egyes köznevelési feladatok támogatása (B112)</t>
  </si>
  <si>
    <t>Támogatások államháztartáson belülről</t>
  </si>
  <si>
    <t>1. Egyéb működési célú támogatások államháztartáson belülről</t>
  </si>
  <si>
    <t>2. Egyéb felhalmozási célú támogatások államháztartáson belülről</t>
  </si>
  <si>
    <t>1. Választott tisztségviselők juttatásai</t>
  </si>
  <si>
    <t>3. Farkas Attila Uszoda</t>
  </si>
  <si>
    <t>4. Egyéb foglalkoztatottak személyi juttatásai</t>
  </si>
  <si>
    <t>4. Egyéb foglalkoztatottak</t>
  </si>
  <si>
    <t>Működési célú támogatások államháztartáson belülről</t>
  </si>
  <si>
    <t>2. Működési célú költségvetési támogatások és kiegészítő támogatások (B115)</t>
  </si>
  <si>
    <t>Dombóvári Művelődési Ház, Könyvtár és Helytörténeti Gyűjtemény</t>
  </si>
  <si>
    <t>1.2. Rendkívüli települési támogatás temetési költségek finanszírozásához</t>
  </si>
  <si>
    <t>1.3. Rendkívüli települési támogatás megélhetésre</t>
  </si>
  <si>
    <t>1.4. Iskolakezdési támogatás</t>
  </si>
  <si>
    <t>1.5. Utazási támogatás</t>
  </si>
  <si>
    <t>1.6. Gyermek születésének támogatása</t>
  </si>
  <si>
    <t>1.1. Dombóvári Szociális és Gyermekjóléti Intézményfenntartó Társulás működésre átadott pénzeszköz</t>
  </si>
  <si>
    <t>1.2. Dombóvári Illyés Gyula Gimnázium Tehetséggondozó Program támogatása</t>
  </si>
  <si>
    <t>1.4. Bursa Hungarica felsőoktatási ösztöndíj pályázat</t>
  </si>
  <si>
    <t>4. Közterület használati díj</t>
  </si>
  <si>
    <t>5. Terület bérbeadás</t>
  </si>
  <si>
    <t>6. Távhő vagyon bérbeadásából származó bevételek</t>
  </si>
  <si>
    <t>7. Farkas Attila Uszoda bevétele</t>
  </si>
  <si>
    <t>8. Balatonfenyvesi Ifjúsági Tábor bérbeadása</t>
  </si>
  <si>
    <t>2. Egyéb közhatalmi bevételek</t>
  </si>
  <si>
    <t>2.1. pótlék, bírság</t>
  </si>
  <si>
    <t>2.2. talajterhelési díj</t>
  </si>
  <si>
    <t>2.1. Döbrököztől szennyvízcsatlakozáshoz hozzájárulás</t>
  </si>
  <si>
    <t>2.2. Farkas Attila Uszoda vizesblokk és öltöző felújítására</t>
  </si>
  <si>
    <t>9. Gunarasi gyerektábor</t>
  </si>
  <si>
    <t>1.3. Régészeti tárgyú pályázathoz önrész biztosítása</t>
  </si>
  <si>
    <t>4. Államháztartáson belüli megelőlegezések (B814)</t>
  </si>
  <si>
    <t>2.1. Lakosságtól szennyvízhozzájárulás</t>
  </si>
  <si>
    <t>2. Sportpályák (Szuhay Sportcentrum)</t>
  </si>
  <si>
    <t>államig.
feladat</t>
  </si>
  <si>
    <t>1.1. Dombóvári HACS Egyesületnek nyújtott visszatérítendő támogatás</t>
  </si>
  <si>
    <t>2. Kisértékű tárgyi eszköz beszerzés</t>
  </si>
  <si>
    <t>1.7. Krízishelyzeti támogatás</t>
  </si>
  <si>
    <t>Felhalmozási célú átvett pénzeszközök</t>
  </si>
  <si>
    <t>Működési célú átvett pénzeszközök</t>
  </si>
  <si>
    <t>Eredeti előirányzat</t>
  </si>
  <si>
    <t>1.3.1. Szociális ágazati összevont pótlék kifizetéséhez támogatás</t>
  </si>
  <si>
    <t>1.3.2. Egészségügyi kiegészítő pótlék kifizetéséhez támogatás</t>
  </si>
  <si>
    <t>Egyéb működési célú kiadások összesen:</t>
  </si>
  <si>
    <t>Módosított előirányzat</t>
  </si>
  <si>
    <t>Teljesítés</t>
  </si>
  <si>
    <t>Hosszú lejáratú hitelek, kölcsönök</t>
  </si>
  <si>
    <t>Ft-ban</t>
  </si>
  <si>
    <t>Sorsz.</t>
  </si>
  <si>
    <t>Megnevezés</t>
  </si>
  <si>
    <t>Nyitó állomány</t>
  </si>
  <si>
    <t>Hitelfelvétel</t>
  </si>
  <si>
    <t>Törlesztés</t>
  </si>
  <si>
    <t>Következő évre esedékes törlesztés</t>
  </si>
  <si>
    <t>1.</t>
  </si>
  <si>
    <t>2.</t>
  </si>
  <si>
    <t>3.</t>
  </si>
  <si>
    <t>OTP - ÖNKORMÁNYZATI CÉLHITEL (013204158115)</t>
  </si>
  <si>
    <t>Rövid lejáratú hitelek, kölcsönök</t>
  </si>
  <si>
    <t>Következő évi törlesztés</t>
  </si>
  <si>
    <t>-</t>
  </si>
  <si>
    <t>Garancia és kezességvállalás</t>
  </si>
  <si>
    <t>Garancia és kezességvállalás (függő)</t>
  </si>
  <si>
    <t>Kezesség típusa</t>
  </si>
  <si>
    <t>Kezességvállalás mértéke/hitelkeret
eFt</t>
  </si>
  <si>
    <t>Kezességvállalás kezdete</t>
  </si>
  <si>
    <t>Kezességvállalás időtartama/ lejárata</t>
  </si>
  <si>
    <t>Munkaadókat terhelő járulékok és szociális hozzájárulási adó</t>
  </si>
  <si>
    <t>Kiadás összesen</t>
  </si>
  <si>
    <t>eredeti ei.</t>
  </si>
  <si>
    <t>teljesítés</t>
  </si>
  <si>
    <t>KÖH Dombóvár</t>
  </si>
  <si>
    <t>KÖH Szakcsi Kirendeltsége</t>
  </si>
  <si>
    <t>KÖH Attalai Kirendeltsége</t>
  </si>
  <si>
    <t>KÖH Csikóstőttősi Kirendeltsége</t>
  </si>
  <si>
    <t>1. Tárgyi eszközök értékesítése</t>
  </si>
  <si>
    <t>Módosított</t>
  </si>
  <si>
    <t>Tényleges</t>
  </si>
  <si>
    <t>Évvégi eltérés</t>
  </si>
  <si>
    <t>December 31-ig ténylegesen felhasznált</t>
  </si>
  <si>
    <t>Eltérés</t>
  </si>
  <si>
    <t>mutató</t>
  </si>
  <si>
    <t>összeg (Ft)</t>
  </si>
  <si>
    <t>(Ft)</t>
  </si>
  <si>
    <t>Önkormányzati hivatal működésének támogatása - elismert hivatali létszám alapján</t>
  </si>
  <si>
    <t>Önkormányzati hivatal működésének támogatása - kiegészítés</t>
  </si>
  <si>
    <t>A zöldterület-gazdálkodással kapcsolatos feladatok ellátásának támogatása</t>
  </si>
  <si>
    <t>Közvilágítás fenntartásának támogatása</t>
  </si>
  <si>
    <t>Köztemető fenntartással kapcsolatos feladatok támogatása</t>
  </si>
  <si>
    <t>Közutak fenntartásának támogatása</t>
  </si>
  <si>
    <t>Egyéb önkormányzati feladatok támogatása</t>
  </si>
  <si>
    <t>Lakott külterülettel kapcsolatos feladatok támogatása</t>
  </si>
  <si>
    <t>Nem közművel összegyűjtött háztartási szennyvíz ártalmatlanítása</t>
  </si>
  <si>
    <t>1.1. A települési önkormányzatok működésének általános támogatása összesen</t>
  </si>
  <si>
    <t>Óvodaműködtetési támogatás
(óvoda napi nyitvatartási ideje eléri a nyolc órát)</t>
  </si>
  <si>
    <t>Óvodapedagógusok bértámogatása</t>
  </si>
  <si>
    <t>Nemzetiségi pótlék</t>
  </si>
  <si>
    <t>Óvodapedagógusok nevelő munkáját közvetlenül segítők bértámogatása</t>
  </si>
  <si>
    <t>1.2. A települési önkormányzatok egyes köznevelési feladatainak támogatása</t>
  </si>
  <si>
    <t>Család- és gyermekjóléti szolgálat</t>
  </si>
  <si>
    <t>Család- és gyermekjóléti központ</t>
  </si>
  <si>
    <t>Szociális étkeztetés - társulás által történő feladatellátás</t>
  </si>
  <si>
    <t>Házi segítségnyújtás - személyi gondozás - társulás által történő feladatellátás</t>
  </si>
  <si>
    <t>Tanyagondnoki szolgáltatás</t>
  </si>
  <si>
    <t>Időskorúak nappali intézményi ellátása - társulás által történő feladatellátás</t>
  </si>
  <si>
    <t>Demens személyek nappali intézményi ellátása - társulás által történő feladatellátás</t>
  </si>
  <si>
    <t>Hajléktalanok nappali intézményi ellátása</t>
  </si>
  <si>
    <t>Hajléktalanok nappali intézményi ellátása miniszter által kijelölt intézmény</t>
  </si>
  <si>
    <t>Támogató szolgáltatás - alaptámogatás</t>
  </si>
  <si>
    <t>Támogató szolgáltatás - teljesítménytámogatás</t>
  </si>
  <si>
    <t>Pszichiátriai betegek részére nyújtott közösségi alapellátás - alaptámogatás</t>
  </si>
  <si>
    <t>Pszichiátriai betegek részére nyújtott közösségi alapellátás - teljesítménytámogatás</t>
  </si>
  <si>
    <t>Szenvedélybetegek részére nyújtott közösségi alapellátás - alaptámogatás</t>
  </si>
  <si>
    <t>Szenvedélybetegek részére nyújtott közösségi alapellátás - teljesítménytámogatás</t>
  </si>
  <si>
    <t>Bölcsődei ellátás: a finanszírozás szempontjából elismert szakmai dolgozók bértámogatása (felsőfokú végzettségű)</t>
  </si>
  <si>
    <t>Bölcsődei ellátás: a finanszírozás szempontjából elismert szakmai dolgozók bértámogatása (középfokú végzettségű)</t>
  </si>
  <si>
    <t>Bölcsődei ellátás: bölcsődei üzemeltetési támogatás</t>
  </si>
  <si>
    <t>Szociális szakosított ellátások, gyermekek átmeneti gondozása: szakmai dolgozók bértámogatása</t>
  </si>
  <si>
    <t>Szociális szakosított ellátások, gyermekek átmeneti gondozása: intézmény-üzemeltetési támogatás</t>
  </si>
  <si>
    <t>Gyermekétkeztetés: dolgozók bértámogatása</t>
  </si>
  <si>
    <t>Gyermekétkeztetés: üzemeltetési támogatás</t>
  </si>
  <si>
    <t>A rászoruló gyermekek intézményen kívüli szünidei étkeztetésének támogatása</t>
  </si>
  <si>
    <t>Összesen</t>
  </si>
  <si>
    <t>A települési önkormányzatok szociális feladatainak egyéb támogatása</t>
  </si>
  <si>
    <t>adatok Ft-ban</t>
  </si>
  <si>
    <t>A központi költségvetésből támogatásként rendelkezésre bocsátott összeg</t>
  </si>
  <si>
    <t>Az önkormányzat  által az adott célra ténylegesen felhasznált összeg</t>
  </si>
  <si>
    <t>Az önkormányzat  által fel nem használt, de a következő évben jogszerűen felhasználható összeg</t>
  </si>
  <si>
    <t>Önkormányzatok rendkívüli támogatása</t>
  </si>
  <si>
    <t>Szociális ágazati összevont pótlék és egészségügyi kiegészítő pótlék</t>
  </si>
  <si>
    <t>A települési önkormányzatok könyvtári célú érdekeltségnövelő támogatása</t>
  </si>
  <si>
    <t>Helyi önkormányzatok működési célú költségvetési támogatásai összesen</t>
  </si>
  <si>
    <t>Mindösszesen</t>
  </si>
  <si>
    <t>Kettő évnél hosszabb felhasználási idejű támogatások elszámolása</t>
  </si>
  <si>
    <t>Az éves központi költségvetésből támogatásként rendelkezésre bocsátott összeg</t>
  </si>
  <si>
    <t>Az önkormányzat által a következő év(ek)ben felhasználható összeg</t>
  </si>
  <si>
    <t>Visszafizetési kötelezettség - az önkormányzat által a felhasználási határidőig fel nem használt összeg</t>
  </si>
  <si>
    <t>Közművelődési érdekeltségnövelő támogatás (2019. évi)</t>
  </si>
  <si>
    <t>Közművelődési érdekeltségnövelő támogatás (2020. évi)</t>
  </si>
  <si>
    <t>Muzeális intézmények szakmai támogatása (Kubinyi Ágoston Program) (2019. évi)</t>
  </si>
  <si>
    <t>Muzeális intézmények szakmai támogatása (Kubinyi Ágoston Program) (2020. évi)</t>
  </si>
  <si>
    <t>Belterületi utak, járdák, hidak felújítása (2020. évi)</t>
  </si>
  <si>
    <t>Belterületi utak, járdák, hidak felújítása (2021. évi)</t>
  </si>
  <si>
    <t>Tisztítsuk meg az országot! Pályázati támogatás (2020. évi)</t>
  </si>
  <si>
    <t>Települési önkormányzatok egyes kulturális feladatainak támogatása</t>
  </si>
  <si>
    <t>Belterületi utak, járdák, hidak felújítása (2022. évi)</t>
  </si>
  <si>
    <t>Az Ukrajnában kialakult fegyveres konfliktussal összefüggésben felmerült önkormányzati kiadások ellentételezése (2022. évi)</t>
  </si>
  <si>
    <t>Európai Uniós támogatással megvalósuló programok, projektek bevételei, kiadásai</t>
  </si>
  <si>
    <t>Bevételek</t>
  </si>
  <si>
    <t>Ft</t>
  </si>
  <si>
    <t>szám</t>
  </si>
  <si>
    <t>azonosító</t>
  </si>
  <si>
    <t>program, projekt neve</t>
  </si>
  <si>
    <t>TOP-5.2.1-15-TL1-2016-00001</t>
  </si>
  <si>
    <t>A dombóvári Mászlony szegregátumban élők társadalmi integrációjának helyi szintű komplex programja</t>
  </si>
  <si>
    <t xml:space="preserve">támogatás </t>
  </si>
  <si>
    <t>TOP-5.2.1-15-TL1-2016-00002</t>
  </si>
  <si>
    <t>A dombóvári Szigetsor-Vasút szegregátumban élők társadalmi integrációjának helyi szintű komplex programja</t>
  </si>
  <si>
    <t>TOP-5.2.1-15-TL1-2016-00003</t>
  </si>
  <si>
    <t>A dombóvári Kakasdomb-Erzsébet utca szegregációval veszélyeztetett területén élők társadalmi integrációjának helyi szintű komplex programja</t>
  </si>
  <si>
    <t>TOP-1.1.1-16-TL1-2017-00002</t>
  </si>
  <si>
    <t>Tüskei iparterület fejlesztése és új iparterület kialakítása 2017</t>
  </si>
  <si>
    <t>támogatás</t>
  </si>
  <si>
    <t>önkormányzati saját forrás</t>
  </si>
  <si>
    <t>TOP-4.3.1-15-TL1-2016-00003</t>
  </si>
  <si>
    <t>A dombóvári Szigetsor-Vasút szegregátumok rehabilitációja</t>
  </si>
  <si>
    <t>TOP-4.3.1-15-TL1-2016-00004</t>
  </si>
  <si>
    <t>DARK - Dombóvári Akcióterületi Rehabilitáció Kakasdomb-Erzsébet uztca szegregációval veszélyeztetett területen</t>
  </si>
  <si>
    <t>TOP-4.1.1-15-TL1-2020-00028</t>
  </si>
  <si>
    <t>Dombóvár, Szabadság u. 2. szám alatti orvosi rendelő felújítása</t>
  </si>
  <si>
    <t>TOP-2.1.3-00023</t>
  </si>
  <si>
    <t>DOMBÓVÁR, Ady Endre utca csapadékvíz elvezető rendszer rekonstrukciója</t>
  </si>
  <si>
    <t>TOP-2.1.3-00024</t>
  </si>
  <si>
    <t>DOMBÓVÁR, Fő utca csapadékvíz elvezető rendszer rekonstrukciója I. ütem - nyugati utcarész</t>
  </si>
  <si>
    <t>TOP-2.1.3-00025</t>
  </si>
  <si>
    <t>DOMBÓVÁR, Fő utca csapadékvíz elvezető rendszer rekonstrukciója II. ütem - keleti utcarész</t>
  </si>
  <si>
    <t>Bevételek összesen:</t>
  </si>
  <si>
    <t>Kiadások</t>
  </si>
  <si>
    <t>kiadás</t>
  </si>
  <si>
    <t>személyi</t>
  </si>
  <si>
    <t>járulék</t>
  </si>
  <si>
    <t>dologi kiadások (szolgáltatások)</t>
  </si>
  <si>
    <t>eszközbeszerzés</t>
  </si>
  <si>
    <t>tartalék</t>
  </si>
  <si>
    <t>túligénylés, ill. előleg visszautalása</t>
  </si>
  <si>
    <t>beruházás (ingatlan vásárlás költségei, építéshez kapcsolódó költségek, eszközbeszerzés)</t>
  </si>
  <si>
    <t xml:space="preserve">kiadás </t>
  </si>
  <si>
    <t xml:space="preserve">támogatás visszafizetés </t>
  </si>
  <si>
    <t>Kiadások összesen:</t>
  </si>
  <si>
    <t>Dombóvár Város Önkormányzata</t>
  </si>
  <si>
    <t>01        Alaptevékenység költségvetési bevételei</t>
  </si>
  <si>
    <t>02        Alaptevékenység költségvetési kiadásai</t>
  </si>
  <si>
    <t>I          Alaptevékenység költségvetési egyenlege (=01-02)</t>
  </si>
  <si>
    <t>03        Alaptevékenység finanszírozási bevételei</t>
  </si>
  <si>
    <t>04        Alaptevékenység finanszírozási kiadásai</t>
  </si>
  <si>
    <t>II         Alaptevékenység finanszírozási egyenlege (=03-04)</t>
  </si>
  <si>
    <t>A)        Alaptevékenység maradványa (=±I±II)</t>
  </si>
  <si>
    <t>05        Vállalkozási tevékenység költségvetési bevételei</t>
  </si>
  <si>
    <t>06        Vállalkozási tevékenység költségvetési kiadásai</t>
  </si>
  <si>
    <t>III        Vállalkozási tevékenység költségvetési egyenlege (=05-06)</t>
  </si>
  <si>
    <t>07        Vállalkozási tevékenység finanszírozási bevételei</t>
  </si>
  <si>
    <t>08        Vállalkozási tevékenység finanszírozási kiadásai</t>
  </si>
  <si>
    <t>IV        Vállalkozási tevékenység finanszírozási egyenlege (=07-08)</t>
  </si>
  <si>
    <t>B)        Vállalkozási tevékenység maradványa (=±III±IV)</t>
  </si>
  <si>
    <t>C)        Összes maradvány (=A+B)</t>
  </si>
  <si>
    <t>D)        Alaptevékenység kötelezettségvállalással terhelt maradványa</t>
  </si>
  <si>
    <t>E)        Alaptevékenység szabad maradványa (=A-D)</t>
  </si>
  <si>
    <t>G)        Vállalkozási tevékenység felhasználható maradványa (=B-F)</t>
  </si>
  <si>
    <t>Dombóvári Szivárvány Óvoda és Bölcsőde</t>
  </si>
  <si>
    <t>Teljesítés dec. 31-ig</t>
  </si>
  <si>
    <t>Ingatlanok felújítása</t>
  </si>
  <si>
    <t>Felújítási célú előzetesen felszámított áfa</t>
  </si>
  <si>
    <t>Egyéb tárgyi eszközök felújítása</t>
  </si>
  <si>
    <t>Informatikai eszközök beszerzése, létesítése</t>
  </si>
  <si>
    <t>Egyéb tárgyi eszközök beszerzése, létesítése</t>
  </si>
  <si>
    <t>Beruházási célú előzetesen felszámított áfa</t>
  </si>
  <si>
    <t>Ingatlanok beszerzése, létesítése</t>
  </si>
  <si>
    <t>Intézmény: Önkormányzat + intézmények összesen</t>
  </si>
  <si>
    <t>Intézmény: DOMBÓVÁR VÁROS ÖNKORMÁNYZATA</t>
  </si>
  <si>
    <t>Intézmény: DOMBÓVÁRI MŰVELŐDÉSI HÁZ, KÖNYVTÁR ÉS HELYTÖRTÉNETI GYŰJTEMÉNY</t>
  </si>
  <si>
    <t>Intézmény: DOMBÓVÁRI KÖZÖS ÖNKORMÁNYZATI HIVATAL</t>
  </si>
  <si>
    <t>Törzsszáma: 733557</t>
  </si>
  <si>
    <t>Törzsszáma: 418191</t>
  </si>
  <si>
    <t>Törzsszáma: 419154</t>
  </si>
  <si>
    <t>Törzsszáma: 812225</t>
  </si>
  <si>
    <t>Sorszám</t>
  </si>
  <si>
    <t>Előző év</t>
  </si>
  <si>
    <t>Tárgyév</t>
  </si>
  <si>
    <t>Index (%)</t>
  </si>
  <si>
    <t>ESZKÖZÖK</t>
  </si>
  <si>
    <t>A/ NEMZETI VAGYONBA TARTOZÓ BEFEKTETETT ESZKÖZÖK</t>
  </si>
  <si>
    <t>A</t>
  </si>
  <si>
    <t>I. IMMATERIÁLIS JAVAK</t>
  </si>
  <si>
    <t>A/I</t>
  </si>
  <si>
    <t>1. Vagyoni értékű jogok</t>
  </si>
  <si>
    <t>A/I/1</t>
  </si>
  <si>
    <t>a) Forgalomképtelen törzsvagyon</t>
  </si>
  <si>
    <t>A/I/1/a</t>
  </si>
  <si>
    <t>b) Nemzetgazdasági szempontból kiemelt jelentőségű törzsvagyon</t>
  </si>
  <si>
    <t>A/I/1/b</t>
  </si>
  <si>
    <t>c) Korlátozottan forgalomképes vagyon</t>
  </si>
  <si>
    <t>A/I/1/c</t>
  </si>
  <si>
    <t>d) Üzleti vagyon</t>
  </si>
  <si>
    <t>A/I/1/d</t>
  </si>
  <si>
    <t>2. Szellemi termékek</t>
  </si>
  <si>
    <t>A/I/2</t>
  </si>
  <si>
    <t>A/I/2/a</t>
  </si>
  <si>
    <t>A/I/2/b</t>
  </si>
  <si>
    <t>A/I/2/c</t>
  </si>
  <si>
    <t>A/I/2/d</t>
  </si>
  <si>
    <t>3. Immateriális javak értékhelyesbítése</t>
  </si>
  <si>
    <t>A/I/3</t>
  </si>
  <si>
    <t>A/I/3/a</t>
  </si>
  <si>
    <t>A/I/3/b</t>
  </si>
  <si>
    <t>A/I/3/c</t>
  </si>
  <si>
    <t>A/I/3/d</t>
  </si>
  <si>
    <t>II. TÁRGYI ESZKÖZÖK</t>
  </si>
  <si>
    <t>A/II</t>
  </si>
  <si>
    <t>1. Ingatlanok és kapcsolódó vagyoni értékű jogok</t>
  </si>
  <si>
    <t>A/II/1</t>
  </si>
  <si>
    <t>A/II/1/a</t>
  </si>
  <si>
    <t>A/II/1/b</t>
  </si>
  <si>
    <t>A/II/1/c</t>
  </si>
  <si>
    <t>A/II/1/d</t>
  </si>
  <si>
    <t>2. Gépek, berendezések, felszerelések, járművek</t>
  </si>
  <si>
    <t>A/II/2</t>
  </si>
  <si>
    <t>A/II/2/a</t>
  </si>
  <si>
    <t>A/II/2/b</t>
  </si>
  <si>
    <t>A/II/2/c</t>
  </si>
  <si>
    <t>A/II/2/d</t>
  </si>
  <si>
    <t>3. Tenyészállatok</t>
  </si>
  <si>
    <t>A/II/3</t>
  </si>
  <si>
    <t>A/II/3/a</t>
  </si>
  <si>
    <t>A/II/3/b</t>
  </si>
  <si>
    <t>A/II/3/c</t>
  </si>
  <si>
    <t>A/II/3/d</t>
  </si>
  <si>
    <t>4. Beruházások, felújítások</t>
  </si>
  <si>
    <t>A/II/4</t>
  </si>
  <si>
    <t>A/II/4/a</t>
  </si>
  <si>
    <t>A/II/4/b</t>
  </si>
  <si>
    <t>A/II/4/c</t>
  </si>
  <si>
    <t>A/II/4/d</t>
  </si>
  <si>
    <t>5. Tárgyi eszközök értékhelyesbítése</t>
  </si>
  <si>
    <t>A/II/5</t>
  </si>
  <si>
    <t>A/II/5/a</t>
  </si>
  <si>
    <t>A/II/5/b</t>
  </si>
  <si>
    <t>A/II/5/c</t>
  </si>
  <si>
    <t>A/II/5/d</t>
  </si>
  <si>
    <t>III. BEFEKTETETT PÉNZÜGYI ESZKÖZÖK</t>
  </si>
  <si>
    <t>A/III</t>
  </si>
  <si>
    <t>1. Tartós részesedések</t>
  </si>
  <si>
    <t>A/III/1</t>
  </si>
  <si>
    <t>A/III/1/a</t>
  </si>
  <si>
    <t>A/III/1/b</t>
  </si>
  <si>
    <t>A/III/1/c</t>
  </si>
  <si>
    <t>A/III/1/d</t>
  </si>
  <si>
    <t>2. Tartós hitelviszonyt megtestesítő értékpapírok</t>
  </si>
  <si>
    <t>A/III/2</t>
  </si>
  <si>
    <t>A/III/2/a</t>
  </si>
  <si>
    <t>A/III/2/b</t>
  </si>
  <si>
    <t>A/III/2/c</t>
  </si>
  <si>
    <t>A/III/2/d</t>
  </si>
  <si>
    <t>3. Befektetett pénzügyi eszközök értékhelyesbítése</t>
  </si>
  <si>
    <t>A/III/3</t>
  </si>
  <si>
    <t>A/III/3/a</t>
  </si>
  <si>
    <t>A/III/3/b</t>
  </si>
  <si>
    <t>A/III/3/c</t>
  </si>
  <si>
    <t>A/III/3/d</t>
  </si>
  <si>
    <t>IV. KONCESSZIÓBA, VAGYONKEZELÉSBE ADOTT ESZKÖZÖK</t>
  </si>
  <si>
    <t>A/IV</t>
  </si>
  <si>
    <t>1.Koncesszióba, vagyonkezelésbe adott eszközök</t>
  </si>
  <si>
    <t>A/IV/1</t>
  </si>
  <si>
    <t>A/IV/1/a</t>
  </si>
  <si>
    <t>A/IV/1/b</t>
  </si>
  <si>
    <t>A/IV/1/c</t>
  </si>
  <si>
    <t>A/IV/1/d</t>
  </si>
  <si>
    <t>2. Koncesszióba, vagyonkezelésbe adott eszközök értékhelyesbítése</t>
  </si>
  <si>
    <t>A/IV/2</t>
  </si>
  <si>
    <t>A/IV/2/a</t>
  </si>
  <si>
    <t>A/IV/2/b</t>
  </si>
  <si>
    <t>A/IV/2/c</t>
  </si>
  <si>
    <t>A/IV/2/d</t>
  </si>
  <si>
    <t>B/ NEMZETI VAGYONBA TARTOZÓ FORGÓESZKÖZÖK</t>
  </si>
  <si>
    <t>B</t>
  </si>
  <si>
    <t>I. Készletek</t>
  </si>
  <si>
    <t>B/I</t>
  </si>
  <si>
    <t>II. Értékpapírok</t>
  </si>
  <si>
    <t>B/II</t>
  </si>
  <si>
    <t>C/ PÉNZESZKÖZÖK</t>
  </si>
  <si>
    <t>C</t>
  </si>
  <si>
    <t>I. Lekötött bankbetétek</t>
  </si>
  <si>
    <t>C/I</t>
  </si>
  <si>
    <t>II. Pénztárak, csekkek, betétkönyvek</t>
  </si>
  <si>
    <t>C/II</t>
  </si>
  <si>
    <t>III. Forintszámlák</t>
  </si>
  <si>
    <t>C/III</t>
  </si>
  <si>
    <t>IV. Devizaszámlák</t>
  </si>
  <si>
    <t>C/IV</t>
  </si>
  <si>
    <t>D/ KÖVETELÉSEK</t>
  </si>
  <si>
    <t>D</t>
  </si>
  <si>
    <t>I. Költségvetési évben esedékes követelések</t>
  </si>
  <si>
    <t>D/I</t>
  </si>
  <si>
    <t>II. Költségvetési évet követően esedékes követelések</t>
  </si>
  <si>
    <t>D/II</t>
  </si>
  <si>
    <t>III. Követelés jellegű sajátos elszámolások</t>
  </si>
  <si>
    <t>D/III</t>
  </si>
  <si>
    <t>E/ EGYÉB SAJÁTOS ESZKÖZOLDALI ELSZÁMOLÁSOK</t>
  </si>
  <si>
    <t>E</t>
  </si>
  <si>
    <t>F/ AKTÍV IDŐBELI ELHATÁROLÁSOK</t>
  </si>
  <si>
    <t>F</t>
  </si>
  <si>
    <t>ESZKÖZÖK ÖSSZESEN</t>
  </si>
  <si>
    <t>A+..+F</t>
  </si>
  <si>
    <t>FORRÁSOK</t>
  </si>
  <si>
    <t>G/ SAJÁT TŐKE</t>
  </si>
  <si>
    <t>G</t>
  </si>
  <si>
    <t>I. Nemzeti vagyon induláskori értéke</t>
  </si>
  <si>
    <t>G/I</t>
  </si>
  <si>
    <t>II. Nemzeti vagyon változásai</t>
  </si>
  <si>
    <t>G/II</t>
  </si>
  <si>
    <t>III. Egyéb eszközök induláskori értéke és változásai</t>
  </si>
  <si>
    <t>G/III</t>
  </si>
  <si>
    <t>IV. Felhalmozott eredmény</t>
  </si>
  <si>
    <t>G/IV</t>
  </si>
  <si>
    <t>V. Eszközök értékhelyesbítésének forrása</t>
  </si>
  <si>
    <t>G/V</t>
  </si>
  <si>
    <t>VI. Mérleg szerinti eredmény</t>
  </si>
  <si>
    <t>G/VI</t>
  </si>
  <si>
    <t>H/ KÖTELEZETTSÉGEK</t>
  </si>
  <si>
    <t>H</t>
  </si>
  <si>
    <t>I. Költségvetési évben esedékes kötelezettségek</t>
  </si>
  <si>
    <t>H/I</t>
  </si>
  <si>
    <t>II. Költségvetési évet követően esedékes kötelezettségek</t>
  </si>
  <si>
    <t>H/II</t>
  </si>
  <si>
    <t>III. Kötelezettség jellegű sajátos elszámolások</t>
  </si>
  <si>
    <t>H/III</t>
  </si>
  <si>
    <t>I/ KINCSTÁRI SZÁMLAVEZETÉSSEL KAPCSOLATOS ELSZÁMOLÁSOK</t>
  </si>
  <si>
    <t>I</t>
  </si>
  <si>
    <t>J/ PASSZÍV IDŐBELI ELHATÁROLÁSOK (=K/1+K/2+K/3)</t>
  </si>
  <si>
    <t>J</t>
  </si>
  <si>
    <t>FORRÁSOK ÖSSZESEN</t>
  </si>
  <si>
    <t>G+...+J</t>
  </si>
  <si>
    <t>EGYÉB ADATOK ÉS MÉRLEGEN KÍVÜLI TÉTELEK</t>
  </si>
  <si>
    <t>L</t>
  </si>
  <si>
    <t>"0"-ra írt eszközök</t>
  </si>
  <si>
    <t>L/1</t>
  </si>
  <si>
    <t>Használatban lévő kisértékű immateriális javak, tárgyi eszközök</t>
  </si>
  <si>
    <t>L/2</t>
  </si>
  <si>
    <t>Használatban lévő készletek</t>
  </si>
  <si>
    <t>L/3</t>
  </si>
  <si>
    <t>01-02. számlacsoportban nyilvántartott eszközök (Áht-n belüli vagyonkezelésbe adott, bérbevett, letétbe, bizományba, üzemeltetésre átvett, stb.)</t>
  </si>
  <si>
    <t>L/4</t>
  </si>
  <si>
    <t>A nemzeti vagyonról szóló 2011. évi CXCVI. törvény 1. § (2) bekezdés g) és h) pontja szerinti kulturális javak és régészeti leletek (bekerülési érték nélküli)</t>
  </si>
  <si>
    <t>L/5</t>
  </si>
  <si>
    <t>Függő követelések</t>
  </si>
  <si>
    <t>L/6</t>
  </si>
  <si>
    <t>Függő kötelezettségek</t>
  </si>
  <si>
    <t>L/7</t>
  </si>
  <si>
    <t>Biztos (jövőbeni) követelések</t>
  </si>
  <si>
    <t>L/8</t>
  </si>
  <si>
    <t>Intézmény: DOMBÓVÁRI SZIVÁRVÁNY ÓVODA ÉS BÖLCSŐDE</t>
  </si>
  <si>
    <t>Költségvetési engedélyezett létszámkeret
(álláshely)</t>
  </si>
  <si>
    <t>Zárólétszám</t>
  </si>
  <si>
    <t>Átlagos statisztikai állományi létszám</t>
  </si>
  <si>
    <t>Átlagos statisztikai állományi létszámból közfoglalkoztatott</t>
  </si>
  <si>
    <t>Pénzeszközök változásának bemutatása</t>
  </si>
  <si>
    <t>#</t>
  </si>
  <si>
    <t>01</t>
  </si>
  <si>
    <t>A. 32-33. számlák nyitó tárgyidőszaki egyenlege összesen ( =2+3)</t>
  </si>
  <si>
    <t>03</t>
  </si>
  <si>
    <t>04</t>
  </si>
  <si>
    <t>05</t>
  </si>
  <si>
    <t>Kiadások nyilvántartási ellenszámla  tárgyidőszaki egyenlege [-003]</t>
  </si>
  <si>
    <t>06</t>
  </si>
  <si>
    <t>Bevételek nyilvántartási ellenszámla  tárgyidőszaki egyenlege [+005]</t>
  </si>
  <si>
    <t>07</t>
  </si>
  <si>
    <t>Előző év költségvetési maradványának igénybevétele teljesítése tárgyidőszaki egyenlege [-0981313]</t>
  </si>
  <si>
    <t>16</t>
  </si>
  <si>
    <t>18</t>
  </si>
  <si>
    <t>Beruházásokra, felújításokra adott előlegek tárgyidőszaki forgalma [+/-36512]</t>
  </si>
  <si>
    <t>22</t>
  </si>
  <si>
    <t>Túlfizetések, téves és visszajáró kifizetések tárgyidőszaki forgalma [+/-36516]</t>
  </si>
  <si>
    <t>34</t>
  </si>
  <si>
    <t>39</t>
  </si>
  <si>
    <t>40</t>
  </si>
  <si>
    <t>Túlfizetések, téves és visszajáró befizetések tárgyidőszaki forgalma [+/-36711]</t>
  </si>
  <si>
    <t>42</t>
  </si>
  <si>
    <t>Továbbadási célból folyósított támogatások, ellátások elszámolása számla tárgyidőszaki forgalma [+/-3672]</t>
  </si>
  <si>
    <t>43</t>
  </si>
  <si>
    <t>Más szervezetet megillető bevételek elszámolása számla tárgyidőszaki forgalma [+/-3673]</t>
  </si>
  <si>
    <t>46</t>
  </si>
  <si>
    <t>Letétre, megőrzésre, fedezetkezelésre átvett pénzeszközök, biztosítékok tárgyidőszaki forgalma [+/-3678]</t>
  </si>
  <si>
    <t>53</t>
  </si>
  <si>
    <t>C. 32-33. számlák számított tárgyidőszaki záró egyenlege (A + B)</t>
  </si>
  <si>
    <t>54</t>
  </si>
  <si>
    <t>64</t>
  </si>
  <si>
    <t>15</t>
  </si>
  <si>
    <t>Kapott előleghez kapcsolódó fizetendő általános forgalmi adó tárgyidőszaki forgalma  [+/-36421]</t>
  </si>
  <si>
    <t>20</t>
  </si>
  <si>
    <t>Igénybevett szolgáltatásokra adott előlegek tárgyidőszaki forgalma [+/-36514]</t>
  </si>
  <si>
    <t>35</t>
  </si>
  <si>
    <t>41</t>
  </si>
  <si>
    <t>Egyéb kapott előlegek tárgyidőszaki forgalma [+/-36712]</t>
  </si>
  <si>
    <t>Önkormányzati konszolidált beszámoló - Költségvetési kiadások (adatok Ft-ban)</t>
  </si>
  <si>
    <t>Konszolidálás előtti összeg</t>
  </si>
  <si>
    <t>Konszolidálás</t>
  </si>
  <si>
    <t>Konszolidált összeg</t>
  </si>
  <si>
    <t>Törvény szerinti illetmények, munkabérek (K1101)</t>
  </si>
  <si>
    <t>02</t>
  </si>
  <si>
    <t>Normatív jutalmak (K1102)</t>
  </si>
  <si>
    <t>Céljuttatás, projektprémium (K1103)</t>
  </si>
  <si>
    <t>Készenléti, ügyeleti, helyettesítési díj, túlóra, túlszolgálat (K1104)</t>
  </si>
  <si>
    <t>Végkielégítés (K1105)</t>
  </si>
  <si>
    <t>Jubileumi jutalom (K1106)</t>
  </si>
  <si>
    <t>Béren kívüli juttatások (K1107)</t>
  </si>
  <si>
    <t>08</t>
  </si>
  <si>
    <t>Ruházati költségtérítés (K1108)</t>
  </si>
  <si>
    <t>09</t>
  </si>
  <si>
    <t>Közlekedési költségtérítés (K1109)</t>
  </si>
  <si>
    <t>10</t>
  </si>
  <si>
    <t>Egyéb költségtérítések (K1110)</t>
  </si>
  <si>
    <t>11</t>
  </si>
  <si>
    <t>Lakhatási támogatások (K1111)</t>
  </si>
  <si>
    <t>12</t>
  </si>
  <si>
    <t>Szociális támogatások (K1112)</t>
  </si>
  <si>
    <t>13</t>
  </si>
  <si>
    <t>14</t>
  </si>
  <si>
    <t>ebből:biztosítási díjak (K1113)</t>
  </si>
  <si>
    <t>Foglalkoztatottak személyi juttatásai (=01+…+13) (K11)</t>
  </si>
  <si>
    <t>Választott tisztségviselők juttatásai (K121)</t>
  </si>
  <si>
    <t>17</t>
  </si>
  <si>
    <t>Munkavégzésre irányuló egyéb jogviszonyban nem saját foglalkoztatottnak fizetett juttatások (K122)</t>
  </si>
  <si>
    <t>Egyéb külső személyi juttatások (K123)</t>
  </si>
  <si>
    <t>19</t>
  </si>
  <si>
    <t>Külső személyi juttatások (=16+17+18) (K12)</t>
  </si>
  <si>
    <t>Személyi juttatások (=15+19) (K1)</t>
  </si>
  <si>
    <t>21</t>
  </si>
  <si>
    <t>ebből: szociális hozzájárulási adó (K2)</t>
  </si>
  <si>
    <t>23</t>
  </si>
  <si>
    <t>ebből: rehabilitációs hozzájárulás (K2)</t>
  </si>
  <si>
    <t>24</t>
  </si>
  <si>
    <t>ebből: egészségügyi hozzájárulás (K2)</t>
  </si>
  <si>
    <t>25</t>
  </si>
  <si>
    <t>ebből: táppénz hozzájárulás (K2)</t>
  </si>
  <si>
    <t>26</t>
  </si>
  <si>
    <t>ebből: munkaadót a foglalkoztatottak részére történő kifizetésekkel kapcsolatban terhelő más járulék jellegű kötelezettségek (K2)</t>
  </si>
  <si>
    <t>27</t>
  </si>
  <si>
    <t>ebből: munkáltatót terhelő személyi jövedelemadó (K2)</t>
  </si>
  <si>
    <t>28</t>
  </si>
  <si>
    <t>Szakmai anyagok beszerzése (K311)</t>
  </si>
  <si>
    <t>29</t>
  </si>
  <si>
    <t>Üzemeltetési anyagok beszerzése (K312)</t>
  </si>
  <si>
    <t>30</t>
  </si>
  <si>
    <t>Árubeszerzés (K313)</t>
  </si>
  <si>
    <t>31</t>
  </si>
  <si>
    <t>Készletbeszerzés (=28+29+30) (K31)</t>
  </si>
  <si>
    <t>32</t>
  </si>
  <si>
    <t>Informatikai szolgáltatások igénybevétele (K321)</t>
  </si>
  <si>
    <t>33</t>
  </si>
  <si>
    <t>Egyéb kommunikációs szolgáltatások (K322)</t>
  </si>
  <si>
    <t>Kommunikációs szolgáltatások (=32+33) (K32)</t>
  </si>
  <si>
    <t>36</t>
  </si>
  <si>
    <t>Vásárolt élelmezés (K332)</t>
  </si>
  <si>
    <t>37</t>
  </si>
  <si>
    <t>38</t>
  </si>
  <si>
    <t>ebből: a közszféra és a magánszféra együttműködésén (PPP) alapuló szerződéses konstrukció (K333)</t>
  </si>
  <si>
    <t>Karbantartási, kisjavítási szolgáltatások (K334)</t>
  </si>
  <si>
    <t>ebből: államháztartáson belül (K335)</t>
  </si>
  <si>
    <t>44</t>
  </si>
  <si>
    <t>ebből: biztosítási díjak (K337)</t>
  </si>
  <si>
    <t>45</t>
  </si>
  <si>
    <t>Kiküldetések kiadásai (K341)</t>
  </si>
  <si>
    <t>47</t>
  </si>
  <si>
    <t>Reklám- és propagandakiadások (K342)</t>
  </si>
  <si>
    <t>48</t>
  </si>
  <si>
    <t>49</t>
  </si>
  <si>
    <t>Működési célú előzetesen felszámított általános forgalmi adó (K351)</t>
  </si>
  <si>
    <t>50</t>
  </si>
  <si>
    <t>51</t>
  </si>
  <si>
    <t>52</t>
  </si>
  <si>
    <t>ebből: államháztartáson belül (K353)</t>
  </si>
  <si>
    <t>ebből: kamat swap ügyletek kamatkiadásai (K353)</t>
  </si>
  <si>
    <t>55</t>
  </si>
  <si>
    <t>ebből: valuta, deviza eszközök realizált árfolyamvesztesége (K354)</t>
  </si>
  <si>
    <t>56</t>
  </si>
  <si>
    <t>ebből: hitelviszonyt megtestesítő értékpapírok árfolyamkülönbözete (K354)</t>
  </si>
  <si>
    <t>57</t>
  </si>
  <si>
    <t>ebből: deviza kötelezettségek realizált árfolyamvesztesége (K354)</t>
  </si>
  <si>
    <t>58</t>
  </si>
  <si>
    <t>Egyéb dologi kiadások (K355)</t>
  </si>
  <si>
    <t>59</t>
  </si>
  <si>
    <t>60</t>
  </si>
  <si>
    <t>61</t>
  </si>
  <si>
    <t>Társadalombiztosítási ellátások (K41)</t>
  </si>
  <si>
    <t>62</t>
  </si>
  <si>
    <t>63</t>
  </si>
  <si>
    <t>ebből: családi pótlék (K42)</t>
  </si>
  <si>
    <t>ebből: anyasági támogatás (K42)</t>
  </si>
  <si>
    <t>65</t>
  </si>
  <si>
    <t>ebből: gyermekgondozást segítő ellátás (K42)</t>
  </si>
  <si>
    <t>66</t>
  </si>
  <si>
    <t>ebből: gyermeknevelési támogatás (K42)</t>
  </si>
  <si>
    <t>67</t>
  </si>
  <si>
    <t>ebből: gyermekek születésével kapcsolatos szabadság megtérítése (K42)</t>
  </si>
  <si>
    <t>68</t>
  </si>
  <si>
    <t>ebből: életkezdési támogatás (K42)</t>
  </si>
  <si>
    <t>69</t>
  </si>
  <si>
    <t>ebből: otthonteremtési támogatás (K42)</t>
  </si>
  <si>
    <t>70</t>
  </si>
  <si>
    <t>ebből: gyermektartásdíj megelőlegezése (K42)</t>
  </si>
  <si>
    <t>71</t>
  </si>
  <si>
    <t>ebből: GYES-en és GYED-en lévők hallgatói hitelének célzott támogatása (K42)</t>
  </si>
  <si>
    <t>72</t>
  </si>
  <si>
    <t>73</t>
  </si>
  <si>
    <t>Pénzbeli kárpótlások, kártérítések (K43)</t>
  </si>
  <si>
    <t>74</t>
  </si>
  <si>
    <t>75</t>
  </si>
  <si>
    <t>ebből: ápolási díj (K44)</t>
  </si>
  <si>
    <t>76</t>
  </si>
  <si>
    <t>ebből: fogyatékossági támogatás és vakok személyi járadéka (K44)</t>
  </si>
  <si>
    <t>77</t>
  </si>
  <si>
    <t>ebből: kivételes rokkantsági ellátás (K44)</t>
  </si>
  <si>
    <t>78</t>
  </si>
  <si>
    <t>ebből: mozgáskorlátozottak szerzési és átalakítási támogatása (K44)</t>
  </si>
  <si>
    <t>79</t>
  </si>
  <si>
    <t>ebből: megváltozott munkaképességűek illetve egészségkárosodottak kereset-kiegészítése (K44)</t>
  </si>
  <si>
    <t>80</t>
  </si>
  <si>
    <t>ebből: közgyógyellátás [Szoctv.50.§ (1)-(2) bekezdése] (K44)</t>
  </si>
  <si>
    <t>81</t>
  </si>
  <si>
    <t>ebből: cukorbetegek támogatása (K44)</t>
  </si>
  <si>
    <t>82</t>
  </si>
  <si>
    <t>ebből: tartós ápolást végzők időskori támogatása [Szoctv. 44/A. §] (K44)</t>
  </si>
  <si>
    <t>83</t>
  </si>
  <si>
    <t>84</t>
  </si>
  <si>
    <t>85</t>
  </si>
  <si>
    <t>86</t>
  </si>
  <si>
    <t>87</t>
  </si>
  <si>
    <t>ebből: korhatár előtti ellátás és a fegyveres testületek volt tagjai szolgálati járandósága (K45)</t>
  </si>
  <si>
    <t>88</t>
  </si>
  <si>
    <t>ebből: átmeneti bányászjáradék (K45)</t>
  </si>
  <si>
    <t>89</t>
  </si>
  <si>
    <t>ebből: szénjárandóság pénzbeli megváltása (K45)</t>
  </si>
  <si>
    <t>90</t>
  </si>
  <si>
    <t>ebből: mecseki bányászatban munkát végzők bányászati kereset-kiegészítése (K45)</t>
  </si>
  <si>
    <t>91</t>
  </si>
  <si>
    <t>ebből: mezőgazdasági járadék (K45)</t>
  </si>
  <si>
    <t>92</t>
  </si>
  <si>
    <t>ebből: foglalkoztatást helyettesítő támogatás [Szoctv. 35. § (1) bek.] (K45)</t>
  </si>
  <si>
    <t>93</t>
  </si>
  <si>
    <t>94</t>
  </si>
  <si>
    <t>95</t>
  </si>
  <si>
    <t>ebből: hozzájárulás a lakossági energiaköltségekhez (K46)</t>
  </si>
  <si>
    <t>96</t>
  </si>
  <si>
    <t>ebből: lakbértámogatás (K46)</t>
  </si>
  <si>
    <t>97</t>
  </si>
  <si>
    <t>98</t>
  </si>
  <si>
    <t>ebből: állami gondozottak pénzbeli juttatásai (K47)</t>
  </si>
  <si>
    <t>99</t>
  </si>
  <si>
    <t>ebből: oktatásban résztvevők pénzbeli juttatásai (K47)</t>
  </si>
  <si>
    <t>100</t>
  </si>
  <si>
    <t>101</t>
  </si>
  <si>
    <t>ebből: házastársi pótlék (K48)</t>
  </si>
  <si>
    <t>102</t>
  </si>
  <si>
    <t>ebből: Hadigondozottak Közalapítványát terhelő hadigondozotti ellátások (K48)</t>
  </si>
  <si>
    <t>103</t>
  </si>
  <si>
    <t>ebből: tudományos fokozattal rendelkezők nyugdíjkiegészítése (K48)</t>
  </si>
  <si>
    <t>104</t>
  </si>
  <si>
    <t>105</t>
  </si>
  <si>
    <t>ebből: nemzeti helytállásért pótlék (K48)</t>
  </si>
  <si>
    <t>106</t>
  </si>
  <si>
    <t>ebből: egyes nyugdíjjogi hátrányok enyhítése miatti (közszolgálati idő után járó) nyugdíj-kiegészítés (K48)</t>
  </si>
  <si>
    <t>107</t>
  </si>
  <si>
    <t>ebből: egyes, tartós időtartamú szabadságelvonást elszenvedettek részére járó juttatás (K48)</t>
  </si>
  <si>
    <t>108</t>
  </si>
  <si>
    <t>109</t>
  </si>
  <si>
    <t>ebből: az elhunyt akadémikusok hozzátartozóinak folyósított özvegyi- és árvaellátás (K48)</t>
  </si>
  <si>
    <t>110</t>
  </si>
  <si>
    <t>ebből: a Nemzet Sportolója címmel járó járadék, olimpiai járadék, idős sportolók szociális támogatása (K48)</t>
  </si>
  <si>
    <t>111</t>
  </si>
  <si>
    <t>ebből: életjáradék termőföldért (K48)</t>
  </si>
  <si>
    <t>112</t>
  </si>
  <si>
    <t>ebből: az idegenrendészeti szerv által folyósított ellátások (K48)</t>
  </si>
  <si>
    <t>113</t>
  </si>
  <si>
    <t>ebből: szépkorúak jubileumi juttatása (K48)</t>
  </si>
  <si>
    <t>114</t>
  </si>
  <si>
    <t>ebből: időskorúak járadéka [Szoctv. 32/B. § (1) bekezdése] (K48)</t>
  </si>
  <si>
    <t>115</t>
  </si>
  <si>
    <t>ebből: egyéb, az önkormányzat rendeletében megállapított juttatás (K48)</t>
  </si>
  <si>
    <t>116</t>
  </si>
  <si>
    <t>ebből: köztemetés [Szoctv. 48.§] (K48)</t>
  </si>
  <si>
    <t>117</t>
  </si>
  <si>
    <t>ebből: települési támogatás [Szoctv. 45. §], (K48)</t>
  </si>
  <si>
    <t>118</t>
  </si>
  <si>
    <t>ebből: egészségkárosodási és gyermekfelügyeleti támogatás [Szoctv. 37.§ (1) bekezdés a) és b) pontja] (K48)</t>
  </si>
  <si>
    <t>119</t>
  </si>
  <si>
    <t>ebből: önkormányzat által saját hatáskörben (nem szociális és gyermekvédelmi előírások alapján) adott más ellátás (K48)</t>
  </si>
  <si>
    <t>120</t>
  </si>
  <si>
    <t>121</t>
  </si>
  <si>
    <t>122</t>
  </si>
  <si>
    <t>ebből: Európai Unió (K501)</t>
  </si>
  <si>
    <t>123</t>
  </si>
  <si>
    <t>A helyi önkormányzatok előző évi elszámolásából származó kiadások (K5021)</t>
  </si>
  <si>
    <t>124</t>
  </si>
  <si>
    <t>A helyi önkormányzatok törvényi előíráson alapuló befizetései (K5022)</t>
  </si>
  <si>
    <t>125</t>
  </si>
  <si>
    <t>Egyéb elvonások, befizetések (K5023)</t>
  </si>
  <si>
    <t>126</t>
  </si>
  <si>
    <t>127</t>
  </si>
  <si>
    <t>Működési célú garancia- és kezességvállalásból származó kifizetés államháztartáson belülre (K503)</t>
  </si>
  <si>
    <t>128</t>
  </si>
  <si>
    <t>129</t>
  </si>
  <si>
    <t>ebből: központi költségvetési szervek (K504)</t>
  </si>
  <si>
    <t>130</t>
  </si>
  <si>
    <t>ebből: központi kezelésű előirányzatok (K504)</t>
  </si>
  <si>
    <t>131</t>
  </si>
  <si>
    <t>ebből: központi vagy fejezeti kezelésű előirányzatok EU-s programokra és azok hazai társfinanszírozása (K504)</t>
  </si>
  <si>
    <t>132</t>
  </si>
  <si>
    <t>ebből: egyéb fejezeti kezelésű előirányzatok (K504)</t>
  </si>
  <si>
    <t>133</t>
  </si>
  <si>
    <t>ebből: társadalombiztosítás pénzügyi alapjai (K504)</t>
  </si>
  <si>
    <t>134</t>
  </si>
  <si>
    <t>ebből: elkülönített állami pénzalapok (K504)</t>
  </si>
  <si>
    <t>135</t>
  </si>
  <si>
    <t>ebből: helyi önkormányzatok és költségvetési szerveik (K504)</t>
  </si>
  <si>
    <t>136</t>
  </si>
  <si>
    <t>ebből: társulások és költségvetési szerveik (K504)</t>
  </si>
  <si>
    <t>137</t>
  </si>
  <si>
    <t>ebből: nemzetiségi önkormányzatok és költségvetési szerveik (K504)</t>
  </si>
  <si>
    <t>138</t>
  </si>
  <si>
    <t>ebből: térségi fejlesztési tanácsok és költségvetési szerveik (K504)</t>
  </si>
  <si>
    <t>139</t>
  </si>
  <si>
    <t>140</t>
  </si>
  <si>
    <t>ebből: központi költségvetési szervek (K505)</t>
  </si>
  <si>
    <t>141</t>
  </si>
  <si>
    <t>ebből: központi kezelésű előirányzatok (K505)</t>
  </si>
  <si>
    <t>142</t>
  </si>
  <si>
    <t>ebből: központi vagy fejezeti kezelésű előirányzatok EU-s programokra és azok hazai társfinanszírozása (K505)</t>
  </si>
  <si>
    <t>143</t>
  </si>
  <si>
    <t>ebből: egyéb fejezeti kezelésű előirányzatok (K505)</t>
  </si>
  <si>
    <t>144</t>
  </si>
  <si>
    <t>ebből: társadalombiztosítás pénzügyi alapjai (K505)</t>
  </si>
  <si>
    <t>145</t>
  </si>
  <si>
    <t>ebből: elkülönített állami pénzalapok (K505)</t>
  </si>
  <si>
    <t>146</t>
  </si>
  <si>
    <t>ebből: helyi önkormányzatok és költségvetési szerveik (K505)</t>
  </si>
  <si>
    <t>147</t>
  </si>
  <si>
    <t>ebből: társulások és költségvetési szerveik (K505)</t>
  </si>
  <si>
    <t>148</t>
  </si>
  <si>
    <t>ebből: nemzetiségi önkormányzatok és költségvetési szerveik (K505)</t>
  </si>
  <si>
    <t>149</t>
  </si>
  <si>
    <t>ebből: térségi fejlesztési tanácsok és költségvetési szerveik (K505)</t>
  </si>
  <si>
    <t>150</t>
  </si>
  <si>
    <t>151</t>
  </si>
  <si>
    <t>ebből: központi költségvetési szervek (K506)</t>
  </si>
  <si>
    <t>152</t>
  </si>
  <si>
    <t>ebből: központi kezelésű előirányzatok (K506)</t>
  </si>
  <si>
    <t>153</t>
  </si>
  <si>
    <t>ebből: központi vagy fejezeti kezelésű előirányzatok EU-s programokra és azok hazai társfinanszírozása (K506)</t>
  </si>
  <si>
    <t>154</t>
  </si>
  <si>
    <t>ebből: egyéb fejezeti kezelésű előirányzatok (K506)</t>
  </si>
  <si>
    <t>155</t>
  </si>
  <si>
    <t>ebből: társadalombiztosítás pénzügyi alapjai (K506)</t>
  </si>
  <si>
    <t>156</t>
  </si>
  <si>
    <t>ebből: elkülönített állami pénzalapok (K506)</t>
  </si>
  <si>
    <t>157</t>
  </si>
  <si>
    <t>ebből: helyi önkormányzatok és költségvetési szerveik (K506)</t>
  </si>
  <si>
    <t>158</t>
  </si>
  <si>
    <t>ebből: társulások és költségvetési szerveik (K506)</t>
  </si>
  <si>
    <t>159</t>
  </si>
  <si>
    <t>ebből: nemzetiségi önkormányzatok és költségvetési szerveik (K506)</t>
  </si>
  <si>
    <t>160</t>
  </si>
  <si>
    <t>ebből: térségi fejlesztési tanácsok és költségvetési szerveik (K506)</t>
  </si>
  <si>
    <t>161</t>
  </si>
  <si>
    <t>162</t>
  </si>
  <si>
    <t>ebből: állami vagy önkormányzati tulajdonban lévő gazdasági társaságok tartozásai miatti kifizetések (K507)</t>
  </si>
  <si>
    <t>163</t>
  </si>
  <si>
    <t>164</t>
  </si>
  <si>
    <t>ebből: egyházi jogi személyek (K508)</t>
  </si>
  <si>
    <t>165</t>
  </si>
  <si>
    <t>ebből: nonprofit gazdasági társaságok (K508)</t>
  </si>
  <si>
    <t>166</t>
  </si>
  <si>
    <t>ebből: egyéb civil szervezetek (K508)</t>
  </si>
  <si>
    <t>167</t>
  </si>
  <si>
    <t>ebből: háztartások (K508)</t>
  </si>
  <si>
    <t>168</t>
  </si>
  <si>
    <t>ebből: pénzügyi vállalkozások (K508)</t>
  </si>
  <si>
    <t>169</t>
  </si>
  <si>
    <t>ebből: állami többségi tulajdonú nem pénzügyi vállalkozások (K508)</t>
  </si>
  <si>
    <t>170</t>
  </si>
  <si>
    <t>171</t>
  </si>
  <si>
    <t>ebből: egyéb vállalkozások (K508)</t>
  </si>
  <si>
    <t>172</t>
  </si>
  <si>
    <t>173</t>
  </si>
  <si>
    <t>ebből: kormányok és nemzetközi szervezetek (K508)</t>
  </si>
  <si>
    <t>174</t>
  </si>
  <si>
    <t>ebből: egyéb külföldiek (K508)</t>
  </si>
  <si>
    <t>175</t>
  </si>
  <si>
    <t>Árkiegészítések, ártámogatások (K509)</t>
  </si>
  <si>
    <t>176</t>
  </si>
  <si>
    <t>Kamattámogatások (K510)</t>
  </si>
  <si>
    <t>177</t>
  </si>
  <si>
    <t>Működési célú támogatások az Európai Uniónak (K511)</t>
  </si>
  <si>
    <t>178</t>
  </si>
  <si>
    <t>179</t>
  </si>
  <si>
    <t>ebből: egyházi jogi személyek (K512)</t>
  </si>
  <si>
    <t>180</t>
  </si>
  <si>
    <t>ebből: nonprofit gazdasági társaságok (K512)</t>
  </si>
  <si>
    <t>181</t>
  </si>
  <si>
    <t>ebből: egyéb civil szervezetek (K512)</t>
  </si>
  <si>
    <t>182</t>
  </si>
  <si>
    <t>ebből: háztartások (K512)</t>
  </si>
  <si>
    <t>183</t>
  </si>
  <si>
    <t>ebből: pénzügyi vállalkozások (K512)</t>
  </si>
  <si>
    <t>184</t>
  </si>
  <si>
    <t>ebből: állami többségi tulajdonú nem pénzügyi vállalkozások (K512)</t>
  </si>
  <si>
    <t>185</t>
  </si>
  <si>
    <t>186</t>
  </si>
  <si>
    <t>ebből: egyéb vállalkozások (K512)</t>
  </si>
  <si>
    <t>187</t>
  </si>
  <si>
    <t>ebből: kormányok és nemzetközi szervezetek (K512)</t>
  </si>
  <si>
    <t>188</t>
  </si>
  <si>
    <t>ebből: egyéb külföldiek (K512)</t>
  </si>
  <si>
    <t>189</t>
  </si>
  <si>
    <t>Tartalékok (K513)</t>
  </si>
  <si>
    <t>190</t>
  </si>
  <si>
    <t>191</t>
  </si>
  <si>
    <t>Immateriális javak beszerzése, létesítése (K61)</t>
  </si>
  <si>
    <t>192</t>
  </si>
  <si>
    <t>193</t>
  </si>
  <si>
    <t>ebből: termőföld-vásárlás kiadásai (K62)</t>
  </si>
  <si>
    <t>194</t>
  </si>
  <si>
    <t>Informatikai eszközök beszerzése, létesítése (K63)</t>
  </si>
  <si>
    <t>195</t>
  </si>
  <si>
    <t>Egyéb tárgyi eszközök beszerzése, létesítése (K64)</t>
  </si>
  <si>
    <t>196</t>
  </si>
  <si>
    <t>197</t>
  </si>
  <si>
    <t>ebből: befektetési jegyek (K65)</t>
  </si>
  <si>
    <t>198</t>
  </si>
  <si>
    <t>199</t>
  </si>
  <si>
    <t>ebből: befektetési jegyek (K66)</t>
  </si>
  <si>
    <t>200</t>
  </si>
  <si>
    <t>Beruházási célú előzetesen felszámított általános forgalmi adó (K67)</t>
  </si>
  <si>
    <t>201</t>
  </si>
  <si>
    <t>202</t>
  </si>
  <si>
    <t>Ingatlanok felújítása (K71)</t>
  </si>
  <si>
    <t>203</t>
  </si>
  <si>
    <t>Informatikai eszközök felújítása (K72)</t>
  </si>
  <si>
    <t>204</t>
  </si>
  <si>
    <t>205</t>
  </si>
  <si>
    <t>Felújítási célú előzetesen felszámított általános forgalmi adó (K74)</t>
  </si>
  <si>
    <t>206</t>
  </si>
  <si>
    <t>207</t>
  </si>
  <si>
    <t>Felhalmozási célú garancia- és kezességvállalásból származó kifizetés államháztartáson belülre (K81)</t>
  </si>
  <si>
    <t>208</t>
  </si>
  <si>
    <t>209</t>
  </si>
  <si>
    <t>ebből: központi költségvetési szervek (K82)</t>
  </si>
  <si>
    <t>210</t>
  </si>
  <si>
    <t>ebből: központi kezelésű előirányzatok (K82)</t>
  </si>
  <si>
    <t>211</t>
  </si>
  <si>
    <t>ebből: központi vagy fejezeti kezelésű előirányzatok EU-s programokra és azok hazai társfinanszírozása (K82)</t>
  </si>
  <si>
    <t>212</t>
  </si>
  <si>
    <t>ebből: egyéb fejezeti kezelésű előirányzatok (K82)</t>
  </si>
  <si>
    <t>213</t>
  </si>
  <si>
    <t>ebből: társadalombiztosítás pénzügyi alapjai (K82)</t>
  </si>
  <si>
    <t>214</t>
  </si>
  <si>
    <t>ebből: elkülönített állami pénzalapok (K82)</t>
  </si>
  <si>
    <t>215</t>
  </si>
  <si>
    <t>ebből: helyi önkormányzatok és költségvetési szerveik (K82)</t>
  </si>
  <si>
    <t>216</t>
  </si>
  <si>
    <t>ebből: társulások és költségvetési szerveik (K82)</t>
  </si>
  <si>
    <t>217</t>
  </si>
  <si>
    <t>ebből: nemzetiségi önkormányzatok és költségvetési szerveik (K82)</t>
  </si>
  <si>
    <t>218</t>
  </si>
  <si>
    <t>ebből: térségi fejlesztési tanácsok és költségvetési szerveik (K82)</t>
  </si>
  <si>
    <t>219</t>
  </si>
  <si>
    <t>220</t>
  </si>
  <si>
    <t>ebből: központi költségvetési szervek (K83)</t>
  </si>
  <si>
    <t>221</t>
  </si>
  <si>
    <t>ebből: központi kezelésű előirányzatok (K83)</t>
  </si>
  <si>
    <t>222</t>
  </si>
  <si>
    <t>ebből: központi vagy fejezeti kezelésű előirányzatok EU-s programokra és azok hazai társfinanszírozása (K83)</t>
  </si>
  <si>
    <t>223</t>
  </si>
  <si>
    <t>ebből: egyéb fejezeti kezelésű előirányzatok (K83)</t>
  </si>
  <si>
    <t>224</t>
  </si>
  <si>
    <t>ebből: társadalombiztosítás pénzügyi alapjai (K83)</t>
  </si>
  <si>
    <t>225</t>
  </si>
  <si>
    <t>ebből: elkülönített állami pénzalapok (K83)</t>
  </si>
  <si>
    <t>226</t>
  </si>
  <si>
    <t>ebből: helyi önkormányzatok és költségvetési szerveik (K83)</t>
  </si>
  <si>
    <t>227</t>
  </si>
  <si>
    <t>ebből: társulások és költségvetési szerveik (K83)</t>
  </si>
  <si>
    <t>228</t>
  </si>
  <si>
    <t>ebből: nemzetiségi önkormányzatok és költségvetési szerveik (K83)</t>
  </si>
  <si>
    <t>229</t>
  </si>
  <si>
    <t>ebből: térségi fejlesztési tanácsok és költségvetési szerveik (K83)</t>
  </si>
  <si>
    <t>230</t>
  </si>
  <si>
    <t>231</t>
  </si>
  <si>
    <t>ebből: központi költségvetési szervek (K84)</t>
  </si>
  <si>
    <t>232</t>
  </si>
  <si>
    <t>ebből: központi kezelésű előirányzatok (K84)</t>
  </si>
  <si>
    <t>233</t>
  </si>
  <si>
    <t>ebből: központi vagy fejezeti kezelésű előirányzatok EU-s programokra és azok hazai társfinanszírozása (K84)</t>
  </si>
  <si>
    <t>234</t>
  </si>
  <si>
    <t>ebből: egyéb fejezeti kezelésű előirányzatok (K84)</t>
  </si>
  <si>
    <t>235</t>
  </si>
  <si>
    <t>ebből: társadalombiztosítás pénzügyi alapjai (K84)</t>
  </si>
  <si>
    <t>236</t>
  </si>
  <si>
    <t>ebből: elkülönített állami pénzalapok (K84)</t>
  </si>
  <si>
    <t>237</t>
  </si>
  <si>
    <t>ebből: helyi önkormányzatok és költségvetési szerveik (K84)</t>
  </si>
  <si>
    <t>238</t>
  </si>
  <si>
    <t>ebből: társulások és költségvetési szerveik (K84)</t>
  </si>
  <si>
    <t>239</t>
  </si>
  <si>
    <t>ebből: nemzetiségi önkormányzatok és költségvetési szerveik (K84)</t>
  </si>
  <si>
    <t>240</t>
  </si>
  <si>
    <t>ebből: térségi fejlesztési tanácsok és költségvetési szerveik (K84)</t>
  </si>
  <si>
    <t>241</t>
  </si>
  <si>
    <t>242</t>
  </si>
  <si>
    <t>ebből: állami vagy önkormányzati tulajdonban lévő gazdasági társaságok tartozásai miatti kifizetések (K85)</t>
  </si>
  <si>
    <t>243</t>
  </si>
  <si>
    <t>244</t>
  </si>
  <si>
    <t>ebből: egyházi jogi személyek (K86)</t>
  </si>
  <si>
    <t>245</t>
  </si>
  <si>
    <t>ebből: nonprofit gazdasági társaságok (K86)</t>
  </si>
  <si>
    <t>246</t>
  </si>
  <si>
    <t>ebből: egyéb civil szervezetek (K86)</t>
  </si>
  <si>
    <t>247</t>
  </si>
  <si>
    <t>ebből: háztartások (K86)</t>
  </si>
  <si>
    <t>248</t>
  </si>
  <si>
    <t>ebből: pénzügyi vállalkozások (K86)</t>
  </si>
  <si>
    <t>249</t>
  </si>
  <si>
    <t>ebből: állami többségi tulajdonú nem pénzügyi vállalkozások (K86)</t>
  </si>
  <si>
    <t>250</t>
  </si>
  <si>
    <t>251</t>
  </si>
  <si>
    <t>ebből: egyéb vállalkozások (K86)</t>
  </si>
  <si>
    <t>252</t>
  </si>
  <si>
    <t>253</t>
  </si>
  <si>
    <t>ebből: kormányok és nemzetközi szervezetek (K86)</t>
  </si>
  <si>
    <t>254</t>
  </si>
  <si>
    <t>ebből: egyéb külföldiek (K86)</t>
  </si>
  <si>
    <t>255</t>
  </si>
  <si>
    <t>Lakástámogatás (K87)</t>
  </si>
  <si>
    <t>256</t>
  </si>
  <si>
    <t>Felhalmozási célú támogatások az Európai Uniónak (K88)</t>
  </si>
  <si>
    <t>257</t>
  </si>
  <si>
    <t>258</t>
  </si>
  <si>
    <t>ebből: egyházi jogi személyek (K89)</t>
  </si>
  <si>
    <t>259</t>
  </si>
  <si>
    <t>ebből: nonprofit gazdasági társaságok (K89)</t>
  </si>
  <si>
    <t>260</t>
  </si>
  <si>
    <t>ebből: egyéb civil szervezetek (K89)</t>
  </si>
  <si>
    <t>261</t>
  </si>
  <si>
    <t>ebből: háztartások (K89)</t>
  </si>
  <si>
    <t>262</t>
  </si>
  <si>
    <t>ebből: pénzügyi vállalkozások (K89)</t>
  </si>
  <si>
    <t>263</t>
  </si>
  <si>
    <t>ebből: állami többségi tulajdonú nem pénzügyi vállalkozások (K89)</t>
  </si>
  <si>
    <t>264</t>
  </si>
  <si>
    <t>265</t>
  </si>
  <si>
    <t>ebből: egyéb vállalkozások (K89)</t>
  </si>
  <si>
    <t>266</t>
  </si>
  <si>
    <t>ebből: kormányok és nemzetközi szervezetek (K89)</t>
  </si>
  <si>
    <t>267</t>
  </si>
  <si>
    <t>ebből: egyéb külföldiek (K89)</t>
  </si>
  <si>
    <t>268</t>
  </si>
  <si>
    <t>269</t>
  </si>
  <si>
    <t>Helyi önkormányzatok működésének általános támogatása (B111)</t>
  </si>
  <si>
    <t>Települési önkormányzatok egyes köznevelési feladatainak támogatása (B112)</t>
  </si>
  <si>
    <t>Települési önkormányzatok egyes szociális és gyermekjóléti feladatainak támogatása (B1131)</t>
  </si>
  <si>
    <t>Települési önkormányzatok gyermekétkeztetési feladatainak támogatása (B1132)</t>
  </si>
  <si>
    <t>Települési önkormányzatok kulturális feladatainak támogatása (B114)</t>
  </si>
  <si>
    <t>Működési célú költségvetési támogatások és kiegészítő támogatások (B115)</t>
  </si>
  <si>
    <t>Elszámolásból származó bevételek (B116)</t>
  </si>
  <si>
    <t>Önkormányzatok működési támogatásai (=01+02+05+06+07+08) (B11)</t>
  </si>
  <si>
    <t>Elvonások és befizetések bevételei (B12)</t>
  </si>
  <si>
    <t>Működési célú garancia- és kezességvállalásból származó megtérülések államháztartáson belülről (B13)</t>
  </si>
  <si>
    <t>Működési célú visszatérítendő támogatások, kölcsönök visszatérülése államháztartáson belülről (=13+…+22) (B14)</t>
  </si>
  <si>
    <t>ebből: központi költségvetési szervek (B14)</t>
  </si>
  <si>
    <t>ebből: központi kezelésű előirányzatok (B14)</t>
  </si>
  <si>
    <t>ebből: központi vagy fejezeti kezelésű előirányzatok EU-s programokra és azok hazai társfinanszírozása (B14)</t>
  </si>
  <si>
    <t>ebből: egyéb fejezeti kezelésű előirányzatok (B14)</t>
  </si>
  <si>
    <t>ebből: társadalombiztosítás pénzügyi alapjai (B14)</t>
  </si>
  <si>
    <t>ebből: elkülönített állami pénzalapok (B14)</t>
  </si>
  <si>
    <t>ebből: helyi önkormányzatok és költségvetési szerveik (B14)</t>
  </si>
  <si>
    <t>ebből: társulások és költségvetési szerveik (B14)</t>
  </si>
  <si>
    <t>ebből: nemzetiségi önkormányzatok és költségvetési szerveik (B14)</t>
  </si>
  <si>
    <t>ebből: térségi fejlesztési tanácsok és költségvetési szerveik (B14)</t>
  </si>
  <si>
    <t>Működési célú visszatérítendő támogatások, kölcsönök igénybevétele államháztartáson belülről (=24+…+33) (B15)</t>
  </si>
  <si>
    <t>ebből: központi költségvetési szervek (B15)</t>
  </si>
  <si>
    <t>ebből: központi kezelésű előirányzatok (B15)</t>
  </si>
  <si>
    <t>ebből: központi vagy fejezeti kezelésű előirányzatok EU-s programokra és azok hazai társfinanszírozása (B15)</t>
  </si>
  <si>
    <t>ebből: egyéb fejezeti kezelésű előirányzatok (B15)</t>
  </si>
  <si>
    <t>ebből: társadalombiztosítás pénzügyi alapjai (B15)</t>
  </si>
  <si>
    <t>ebből: elkülönített állami pénzalapok (B15)</t>
  </si>
  <si>
    <t>ebből: helyi önkormányzatok és költségvetési szerveik (B15)</t>
  </si>
  <si>
    <t>ebből: társulások és költségvetési szerveik (B15)</t>
  </si>
  <si>
    <t>ebből: nemzetiségi önkormányzatok és költségvetési szerveik (B15)</t>
  </si>
  <si>
    <t>ebből: térségi fejlesztési tanácsok és költségvetési szerveik (B15)</t>
  </si>
  <si>
    <t>Egyéb működési célú támogatások bevételei államháztartáson belülről (=35+…+44) (B16)</t>
  </si>
  <si>
    <t>ebből: központi költségvetési szervek (B16)</t>
  </si>
  <si>
    <t>ebből: központi kezelésű előirányzatok (B16)</t>
  </si>
  <si>
    <t>ebből: központi vagy fejezeti kezelésű előirányzatok EU-s programokra és azok hazai társfinanszírozása (B16)</t>
  </si>
  <si>
    <t>ebből: egyéb fejezeti kezelésű előirányzatok (B16)</t>
  </si>
  <si>
    <t>ebből: társadalombiztosítás pénzügyi alapjai (B16)</t>
  </si>
  <si>
    <t>ebből: elkülönített állami pénzalapok (B16)</t>
  </si>
  <si>
    <t>ebből: helyi önkormányzatok és költségvetési szerveik (B16)</t>
  </si>
  <si>
    <t>ebből: társulások és költségvetési szerveik (B16)</t>
  </si>
  <si>
    <t>ebből: nemzetiségi önkormányzatok és költségvetési szerveik (B16)</t>
  </si>
  <si>
    <t>ebből: térségi fejlesztési tanácsok és költségvetési szerveik (B16)</t>
  </si>
  <si>
    <t>Működési célú támogatások államháztartáson belülről (=09+...+12+23+34) (B1)</t>
  </si>
  <si>
    <t>Felhalmozási célú önkormányzati támogatások (B21)</t>
  </si>
  <si>
    <t>Felhalmozási célú garancia- és kezességvállalásból származó megtérülések államháztartáson belülről (B22)</t>
  </si>
  <si>
    <t>Felhalmozási célú visszatérítendő támogatások, kölcsönök visszatérülése államháztartáson belülről (=49+…+58) (B23)</t>
  </si>
  <si>
    <t>ebből: központi költségvetési szervek (B23)</t>
  </si>
  <si>
    <t>ebből: központi kezelésű előirányzatok (B23)</t>
  </si>
  <si>
    <t>ebből: központi vagy fejezeti kezelésű előirányzatok EU-s programokra és azok hazai társfinanszírozása (B23)</t>
  </si>
  <si>
    <t>ebből: egyéb fejezeti kezelésű előirányzatok (B23)</t>
  </si>
  <si>
    <t>ebből: társadalombiztosítás pénzügyi alapjai (B23)</t>
  </si>
  <si>
    <t>ebből: elkülönített állami pénzalapok (B23)</t>
  </si>
  <si>
    <t>ebből: helyi önkormányzatok és költségvetési szerveik (B23)</t>
  </si>
  <si>
    <t>ebből: társulások és költségvetési szerveik (B23)</t>
  </si>
  <si>
    <t>ebből: nemzetiségi önkormányzatok és költségvetési szerveik (B23)</t>
  </si>
  <si>
    <t>ebből: térségi fejlesztési tanácsok és költségvetési szerveik (B23)</t>
  </si>
  <si>
    <t>Felhalmozási célú visszatérítendő támogatások, kölcsönök igénybevétele államháztartáson belülről (=60+…+69) (B24)</t>
  </si>
  <si>
    <t>ebből: központi költségvetési szervek (B24)</t>
  </si>
  <si>
    <t>ebből: központi kezelésű előirányzatok (B24)</t>
  </si>
  <si>
    <t>ebből: központi vagy fejezeti kezelésű előirányzatok EU-s programokra és azok hazai társfinanszírozása (B24)</t>
  </si>
  <si>
    <t>ebből: egyéb fejezeti kezelésű előirányzatok (B24)</t>
  </si>
  <si>
    <t>ebből: társadalombiztosítás pénzügyi alapjai (B24)</t>
  </si>
  <si>
    <t>ebből: elkülönített állami pénzalapok (B24)</t>
  </si>
  <si>
    <t>ebből: helyi önkormányzatok és költségvetési szerveik (B24)</t>
  </si>
  <si>
    <t>ebből: társulások és költségvetési szerveik (B24)</t>
  </si>
  <si>
    <t>ebből: nemzetiségi önkormányzatok és költségvetési szerveik (B24)</t>
  </si>
  <si>
    <t>ebből: térségi fejlesztési tanácsok és költségvetési szerveik (B24)</t>
  </si>
  <si>
    <t>Egyéb felhalmozási célú támogatások bevételei államháztartáson belülről (=71+…+80) (B25)</t>
  </si>
  <si>
    <t>ebből: központi költségvetési szervek (B25)</t>
  </si>
  <si>
    <t>ebből: központi kezelésű előirányzatok (B25)</t>
  </si>
  <si>
    <t>ebből: központi vagy fejezeti kezelésű előirányzatok EU-s programokra és azok hazai társfinanszírozása (B25)</t>
  </si>
  <si>
    <t>ebből: egyéb fejezeti kezelésű előirányzatok (B25)</t>
  </si>
  <si>
    <t>ebből: társadalombiztosítás pénzügyi alapjai (B25)</t>
  </si>
  <si>
    <t>ebből: elkülönített állami pénzalapok (B25)</t>
  </si>
  <si>
    <t>ebből: helyi önkormányzatok és költségvetési szerveik (B25)</t>
  </si>
  <si>
    <t>ebből: társulások és költségvetési szerveik (B25)</t>
  </si>
  <si>
    <t>ebből: nemzetiségi önkormányzatok és költségvetési szerveik (B25)</t>
  </si>
  <si>
    <t>ebből: térségi fejlesztési tanácsok és költségvetési szerveik (B25)</t>
  </si>
  <si>
    <t>Felhalmozási célú támogatások államháztartáson belülről (=46+47+48+59+70) (B2)</t>
  </si>
  <si>
    <t>Magánszemélyek jövedelemadói (=83+84) (B311)</t>
  </si>
  <si>
    <t>ebből: személyi jövedelemadó (B311)</t>
  </si>
  <si>
    <t>ebből: termőföld bérbeadásából származó jövedelem utáni személyi jövedelemadó (B311)</t>
  </si>
  <si>
    <t>Társaságok jövedelemadói (=86+…+92) (B312)</t>
  </si>
  <si>
    <t>ebből: társasági adó (B312)</t>
  </si>
  <si>
    <t>ebből: társas vállalkozások különadója (B312)</t>
  </si>
  <si>
    <t>ebből: hitelintézeti járadék (B312)</t>
  </si>
  <si>
    <t>ebből: pénzügyi szervezetek különadója (B312)</t>
  </si>
  <si>
    <t>ebből: energiaellátók jövedelemadója (B312)</t>
  </si>
  <si>
    <t>ebből: kisvállalati adó (B312)</t>
  </si>
  <si>
    <t>ebből: kisadózó vállalkozások tételes adója (B312)</t>
  </si>
  <si>
    <t>Jövedelemadók (=82+85) (B31)</t>
  </si>
  <si>
    <t>Szociális hozzájárulási adó és járulékok (=95+…+103) (B32)</t>
  </si>
  <si>
    <t>ebből: szociális hozzájárulási adó (B32)</t>
  </si>
  <si>
    <t>ebből: nyugdíjjárulék (B32)</t>
  </si>
  <si>
    <t>ebből: korkedvezmény-biztosítási járulék (B32)</t>
  </si>
  <si>
    <t>ebből: egészségbiztosítási és munkaerőpiaci járulék (B32)</t>
  </si>
  <si>
    <t>ebből: egészségügyi szolgáltatási járulék (B32)</t>
  </si>
  <si>
    <t>ebből: egyszerűsített közteherviselési hozzájárulás (B32)</t>
  </si>
  <si>
    <t>ebből: biztosítotti nyugdíjjárulék, egészségbiztosítási járulék (B32)</t>
  </si>
  <si>
    <t>ebből: megállapodás alapján fizetők járulékai (B32)</t>
  </si>
  <si>
    <t>ebből: munkáltatói táppénz hozzájárulás (B32)</t>
  </si>
  <si>
    <t>ebből: rehabilitációs hozzájárulás (B33)</t>
  </si>
  <si>
    <t>ebből: egészségügyi hozzájárulás (B33)</t>
  </si>
  <si>
    <t>ebből: egyszerűsített foglalkoztatás utáni közterhek (B33)</t>
  </si>
  <si>
    <t>ebből: magánszemélyek kommunális adója (B34)</t>
  </si>
  <si>
    <t>ebből: telekadó (B34)</t>
  </si>
  <si>
    <t>ebből: cégautóadó (B34)</t>
  </si>
  <si>
    <t>ebből: közművezetékek adója (B34)</t>
  </si>
  <si>
    <t>ebből: öröklési és ajándékozási illeték (B34)</t>
  </si>
  <si>
    <t>ebből: általános forgalmi adó (B351)</t>
  </si>
  <si>
    <t>ebből: távközlési ágazatot terhelő különadó (B351)</t>
  </si>
  <si>
    <t>ebből: kiskereskedői ágazatot terhelő különadó (B351)</t>
  </si>
  <si>
    <t>ebből: visszterhes vagyonátruházási illeték (B351)</t>
  </si>
  <si>
    <t>ebből: állandó jelleggel végzett iparűzési tevékenység után fizetett helyi iparűzési adó (B351)</t>
  </si>
  <si>
    <t>ebből: ideiglenes jelleggel végzett tevékenység után fizetett helyi iparűzési adó (B351)</t>
  </si>
  <si>
    <t>ebből: innovációs járulék (B351)</t>
  </si>
  <si>
    <t>ebből: gyógyszer forgalmazási jogosultak befizetései [2006. évi XCVIII. tv. 36. § (1) bek.] (B351)</t>
  </si>
  <si>
    <t>ebből: gyógyszer nagykereskedést végzők befizetései [2006. évi XCVIII. tv. 36. § (2) bek.] (B351)</t>
  </si>
  <si>
    <t>ebből: gyógyszer és gyógyászati segédeszköz ismertetés utáni befizetések [2006. évi XCVIII. tv. 36. § (4) bek.] (B351)</t>
  </si>
  <si>
    <t>ebből: gyógyszertámogatás többletének sávos kockázatviseléséből származó bevételek [2006. évi XCVIII. tv. 42. § ] (B351)</t>
  </si>
  <si>
    <t>ebből: népegészségügyi termékadó (B351)</t>
  </si>
  <si>
    <t>ebből: távközlési adó (B351)</t>
  </si>
  <si>
    <t>ebből: pénzügyi tranzakciós illeték (B351)</t>
  </si>
  <si>
    <t>ebből: biztosítási adó (B351)</t>
  </si>
  <si>
    <t>ebből: reklámadó (B351)</t>
  </si>
  <si>
    <t>ebből: a kollektív befektetési formákról és kezelőikről, valamint egyes pénzügyi tárgyú törvények módosításáról szóló 2014. évi XVI. törvény szerinti forgalmazó és a befektetési alap különadója (B351)</t>
  </si>
  <si>
    <t>ebből: jövedéki adó (B352)</t>
  </si>
  <si>
    <t>ebből: regisztrációs adó (B352)</t>
  </si>
  <si>
    <t>ebből: turizmusfejlesztési hozzájárulás (B352)</t>
  </si>
  <si>
    <t>ebből: külföldi gépjárművek adója (B354)</t>
  </si>
  <si>
    <t>ebből: gépjármű túlsúlydíj (B354)</t>
  </si>
  <si>
    <t>ebből: baleseti adó (B355)</t>
  </si>
  <si>
    <t>ebből: nukleáris létesítmények Központi Nukleáris Pénzügyi Alapba történő kötelező befizetései (B355)</t>
  </si>
  <si>
    <t>ebből: környezetterhelési díj (B355)</t>
  </si>
  <si>
    <t>ebből: környezetvédelmi termékdíj (B355)</t>
  </si>
  <si>
    <t>ebből: bérfőzési szeszadó (B355)</t>
  </si>
  <si>
    <t>ebből: szerencsejáték szervezési díj (B355)</t>
  </si>
  <si>
    <t>ebből: talajterhelési díj (B355)</t>
  </si>
  <si>
    <t>ebből: vizkészletjárulék (B355)</t>
  </si>
  <si>
    <t>ebből: állami vadászjegyek díjai (B355)</t>
  </si>
  <si>
    <t>ebből: erdővédelmi járulék (B355)</t>
  </si>
  <si>
    <t>ebből: földvédelmi járulék (B355)</t>
  </si>
  <si>
    <t>ebből: halászati haszonbérleti díj, valamint az állami halász- és horgászjegy díja (B355)</t>
  </si>
  <si>
    <t>ebből: hulladéklerakási járulék (B355)</t>
  </si>
  <si>
    <t>ebből: a távhőszolgáltatásról más hőellátásra áttérő által felhasznált hőmennyiség és annak előállítása során a pozitív előjelű széndioxid kibocsátási különbözet után fizetendő díj (B355)</t>
  </si>
  <si>
    <t>ebből: korábbi évek megszünt adónemei áthúzódó fizetéseiből befolyt bevételek (B355)</t>
  </si>
  <si>
    <t>ebből: cégnyilvántartás bevételei (B36)</t>
  </si>
  <si>
    <t>ebből: eljárási illetékek (B36)</t>
  </si>
  <si>
    <t>ebből: igazgatási szolgáltatási díjak (B36)</t>
  </si>
  <si>
    <t>ebből: felügyeleti díjak (B36)</t>
  </si>
  <si>
    <t>ebből: mezőgazdasági termelést érintő időjárási és más természeti kockázatok kezeléséről szóló törvény szerinti kárenyhítési hozzájárulás (B36)</t>
  </si>
  <si>
    <t>ebből: környezetvédelmi bírság (B36)</t>
  </si>
  <si>
    <t>ebből: természetvédelmi bírság (B36)</t>
  </si>
  <si>
    <t>ebből: műemlékvédelmi bírság (B36)</t>
  </si>
  <si>
    <t>ebből: építésügyi bírság (B36)</t>
  </si>
  <si>
    <t>ebből: szabálysértési pénz- és helyszíni bírság és a közlekedési szabályszegések után kiszabott közigazgatási bírság helyi önkormányzatot megillető része (B36)</t>
  </si>
  <si>
    <t>ebből: egyéb bírság (B36)</t>
  </si>
  <si>
    <t>ebből: vagyoni típusú települési adók (B36)</t>
  </si>
  <si>
    <t>ebből: jövedelmi típusú települési adók (B36)</t>
  </si>
  <si>
    <t>ebből: egyéb települési adók (B36)</t>
  </si>
  <si>
    <t>ebből: önkormányzat által beszedett talajterhelési díj (B36)</t>
  </si>
  <si>
    <t>ebből: előrehozott helyi adó (B36)</t>
  </si>
  <si>
    <t>ebből: bevándorlási különadó (B36)</t>
  </si>
  <si>
    <t>Készletértékesítés ellenértéke (B401)</t>
  </si>
  <si>
    <t>ebből: utak használata ellenében beszedett használati díj, pótdíj, elektronikus útdíj (B402)</t>
  </si>
  <si>
    <t>ebből: államháztartáson belül (B403)</t>
  </si>
  <si>
    <t>ebből: vadászati jog bérbeadásból származó bevétel (B404)</t>
  </si>
  <si>
    <t>ebből: önkormányzati vagyon üzemeltetéséből, koncesszióból származó bevétel (B404)</t>
  </si>
  <si>
    <t>ebből: önkormányzati vagyon vagyonkezelésbe adásából származó bevétel (B404)</t>
  </si>
  <si>
    <t>ebből: állami többségi tulajdonú vállalkozástól kapott osztalék (B404)</t>
  </si>
  <si>
    <t>ebből: egyéb részesedések után kapott osztalék (B404)</t>
  </si>
  <si>
    <t>Ellátási díjak (B405)</t>
  </si>
  <si>
    <t>Kiszámlázott általános forgalmi adó (B406)</t>
  </si>
  <si>
    <t>Általános forgalmi adó visszatérítése (B407)</t>
  </si>
  <si>
    <t>ebből: államháztartáson belül (B4081)</t>
  </si>
  <si>
    <t>ebből: hitelviszonyt megtestesítő értékpapírok értékesítési nyeresége (B4081)</t>
  </si>
  <si>
    <t>ebből: államháztartáson belül (B4082)</t>
  </si>
  <si>
    <t>ebből: kamat swap ügyletek kamatbevételei (B4082)</t>
  </si>
  <si>
    <t>Részesedésekből származó pénzügyi műveletek bevételei (B4091)</t>
  </si>
  <si>
    <t>ebből: részesedések értékesítéséhez kapcsolódó realizált nyereség (B4092)</t>
  </si>
  <si>
    <t>ebből: hitelviszonyt megtestesítő értékpapírok értékesítési nyeresége (B4092)</t>
  </si>
  <si>
    <t>ebből: hitelviszonyt megtestesítő értékpapírok kibocsátási nyeresége (B4092)</t>
  </si>
  <si>
    <t>ebből: valuta és deviza eszközök realizált árfolyamnyeresége (B4092)</t>
  </si>
  <si>
    <t>Biztosító által fizetett kártérítés (B410)</t>
  </si>
  <si>
    <t>ebből: a szerződés megerősítésével, a szerződésszegéssel kapcsolatos véglegesen járó bevételek, a szerződésen kívüli károkozásért, személyiségi, dologi vagy más jog megsértéséért, jogalap nélküli gazdagodásért kapott összegek (B411)</t>
  </si>
  <si>
    <t>ebből: kiadások visszatérítései (B411)</t>
  </si>
  <si>
    <t>ebből: kiotói egységek és kibocsátási egységek eladásából befolyt eladási ár (B51)</t>
  </si>
  <si>
    <t>ebből: termőföld-eladás bevételei (B52)</t>
  </si>
  <si>
    <t>Egyéb tárgyi eszközök értékesítése (B53)</t>
  </si>
  <si>
    <t>ebből: privatizációból származó bevétel (B54)</t>
  </si>
  <si>
    <t>ebből: befektetési jegyek (B54)</t>
  </si>
  <si>
    <t>Működési célú garancia- és kezességvállalásból származó megtérülések államháztartáson kívülről (B61)</t>
  </si>
  <si>
    <t>Működési célú visszatérítendő támogatások, kölcsönök visszatérülése az Európai Uniótól (B62)</t>
  </si>
  <si>
    <t>Működési célú visszatérítendő támogatások, kölcsönök visszatérülése kormányoktól és más nemzetközi szervezetektől (B63)</t>
  </si>
  <si>
    <t>ebből: egyházi jogi személyek (B64)</t>
  </si>
  <si>
    <t>ebből: nonprofit gazdasági társaságok (B64)</t>
  </si>
  <si>
    <t>ebből: egyéb civil szervezetek (B64)</t>
  </si>
  <si>
    <t>ebből: háztartások (B64)</t>
  </si>
  <si>
    <t>ebből: pénzügyi vállalkozások (B64)</t>
  </si>
  <si>
    <t>ebből: állami többségi tulajdonú nem pénzügyi vállalkozások (B64)</t>
  </si>
  <si>
    <t>ebből: egyéb vállalkozások (B64)</t>
  </si>
  <si>
    <t>ebből: külföldi szervezetek, személyek (B64)</t>
  </si>
  <si>
    <t>ebből: egyházi jogi személyek (B65)</t>
  </si>
  <si>
    <t>ebből: nonprofit gazdasági társaságok (B65)</t>
  </si>
  <si>
    <t>ebből: egyéb civil szervezetek (B65)</t>
  </si>
  <si>
    <t>ebből: háztartások (B65)</t>
  </si>
  <si>
    <t>ebből: pénzügyi vállalkozások (B65)</t>
  </si>
  <si>
    <t>ebből: állami többségi tulajdonú nem pénzügyi vállalkozások (B65)</t>
  </si>
  <si>
    <t>ebből: egyéb vállalkozások (B65)</t>
  </si>
  <si>
    <t>ebből: kormányok és nemzetközi szervezetek (B65)</t>
  </si>
  <si>
    <t>ebből: egyéb külföldiek (B65)</t>
  </si>
  <si>
    <t>Felhalmozási célú garancia- és kezességvállalásból származó megtérülések államháztartáson kívülről (B71)</t>
  </si>
  <si>
    <t>Felhalmozási célú visszatérítendő támogatások, kölcsönök visszatérülése az Európai Uniótól (B72)</t>
  </si>
  <si>
    <t>Felhalmozási célú visszatérítendő támogatások, kölcsönök visszatérülése kormányoktól és más nemzetközi szervezetektől (B73)</t>
  </si>
  <si>
    <t>ebből: egyházi jogi személyek (B74)</t>
  </si>
  <si>
    <t>ebből: nonprofit gazdasági társaságok (B74)</t>
  </si>
  <si>
    <t>ebből: egyéb civil szervezetek (B74)</t>
  </si>
  <si>
    <t>ebből: háztartások (B74)</t>
  </si>
  <si>
    <t>ebből: pénzügyi vállalkozások (B74)</t>
  </si>
  <si>
    <t>ebből: állami többségi tulajdonú nem pénzügyi vállalkozások (B74)</t>
  </si>
  <si>
    <t>ebből: egyéb vállalkozások (B74)</t>
  </si>
  <si>
    <t>270</t>
  </si>
  <si>
    <t>ebből: külföldi szervezetek, személyek (B74)</t>
  </si>
  <si>
    <t>271</t>
  </si>
  <si>
    <t>272</t>
  </si>
  <si>
    <t>ebből: egyházi jogi személyek (B75)</t>
  </si>
  <si>
    <t>273</t>
  </si>
  <si>
    <t>ebből: nonprofit gazdasági társaságok (B75)</t>
  </si>
  <si>
    <t>274</t>
  </si>
  <si>
    <t>ebből: egyéb civil szervezetek (B75)</t>
  </si>
  <si>
    <t>275</t>
  </si>
  <si>
    <t>ebből: háztartások (B75)</t>
  </si>
  <si>
    <t>276</t>
  </si>
  <si>
    <t>ebből: pénzügyi vállalkozások (B75)</t>
  </si>
  <si>
    <t>277</t>
  </si>
  <si>
    <t>ebből: állami többségi tulajdonú nem pénzügyi vállalkozások (B75)</t>
  </si>
  <si>
    <t>278</t>
  </si>
  <si>
    <t>279</t>
  </si>
  <si>
    <t>ebből: egyéb vállalkozások (B75)</t>
  </si>
  <si>
    <t>280</t>
  </si>
  <si>
    <t>281</t>
  </si>
  <si>
    <t>ebből: kormányok és nemzetközi szervezetek (B75)</t>
  </si>
  <si>
    <t>282</t>
  </si>
  <si>
    <t>ebből: egyéb külföldiek (B75)</t>
  </si>
  <si>
    <t>283</t>
  </si>
  <si>
    <t>Települési önkormányzatok szociális, gyermekjóléti  és gyermekétkeztetési feladatainak támogatása (=03+04) (B113)</t>
  </si>
  <si>
    <t>ebből: építményadó  (B34)</t>
  </si>
  <si>
    <t>Pénzügyi monopóliumok nyereségét terhelő adók  (B353)</t>
  </si>
  <si>
    <t>ebből: tartózkodás után fizetett idegenforgalmi adó  (B355)</t>
  </si>
  <si>
    <t>ebből: befektetési jegyek (B4081)</t>
  </si>
  <si>
    <t>ebből: Európai Unió  (B65)</t>
  </si>
  <si>
    <t>ebből: Európai Unió  (B75)</t>
  </si>
  <si>
    <t>Önkormányzati konszolidált beszámoló - Finanszírozási kiadások (adatok Ft-ban)</t>
  </si>
  <si>
    <t>Hosszú lejáratú hitelek, kölcsönök törlesztése pénzügyi vállalkozásnak (&gt;=02) (K9111)</t>
  </si>
  <si>
    <t>ebből: fedezeti ügyletek nettó kiadásai (K9111)</t>
  </si>
  <si>
    <t>Likviditási célú hitelek, kölcsönök törlesztése pénzügyi vállalkozásnak (K9112)</t>
  </si>
  <si>
    <t>Rövid lejáratú hitelek, kölcsönök törlesztése pénzügyi vállalkozásnak (&gt;=05) (K9113)</t>
  </si>
  <si>
    <t>ebből: fedezeti ügyletek nettó kiadásai (K9113)</t>
  </si>
  <si>
    <t>Hitel-, kölcsöntörlesztés államháztartáson kívülre (=01+03+04) (K911)</t>
  </si>
  <si>
    <t>Forgatási célú belföldi értékpapírok vásárlása (&gt;=08) (K9121)</t>
  </si>
  <si>
    <t>ebből: kárpótlási jegyek (K9121)</t>
  </si>
  <si>
    <t>Befektetési célú belföldi értékpapírok vásárlása (K9122)</t>
  </si>
  <si>
    <t>Kincstárjegyek beváltása (K9123)</t>
  </si>
  <si>
    <t>Éven belüli lejáratú belföldi értékpapírok beváltása (&gt;=12+13) (K9124)</t>
  </si>
  <si>
    <t>ebből: fedezeti ügyletek nettó kiadásai (K9124)</t>
  </si>
  <si>
    <t>ebből: kárpótlási jegyek (K9124)</t>
  </si>
  <si>
    <t>Belföldi kötvények beváltása (K9125)</t>
  </si>
  <si>
    <t>Éven túli lejáratú belföldi értékpapírok beváltása (&gt;=16) (K9126)</t>
  </si>
  <si>
    <t>ebből: fedezeti ügyletek nettó kiadásai (K9126)</t>
  </si>
  <si>
    <t>Belföldi értékpapírok kiadásai (=07+09+10+11+14+15) (K912)</t>
  </si>
  <si>
    <t>Államháztartáson belüli megelőlegezések folyósítása (K913)</t>
  </si>
  <si>
    <t>Államháztartáson belüli megelőlegezések visszafizetése (K914)</t>
  </si>
  <si>
    <t>Központi, irányító szervi támogatások folyósítása (K915)</t>
  </si>
  <si>
    <t>Pénzeszközök lekötött bankbetétként elhelyezése (K916)</t>
  </si>
  <si>
    <t>Pénzügyi lízing kiadásai (K917)</t>
  </si>
  <si>
    <t>Központi költségvetés sajátos finanszírozási kiadásai (K918)</t>
  </si>
  <si>
    <t>Hosszú lejáratú tulajdonosi kölcsönök kiadásai (K9191)</t>
  </si>
  <si>
    <t>Rövid lejáratú tulajdonosi kölcsönök kiadásai (K9192)</t>
  </si>
  <si>
    <t>Tulajdonosi kölcsönök kiadásai (=24+25) (K919)</t>
  </si>
  <si>
    <t>Belföldi finanszírozás kiadásai (=06+17+…+23+26) (K91)</t>
  </si>
  <si>
    <t>Forgatási célú külföldi értékpapírok vásárlása (K921)</t>
  </si>
  <si>
    <t>Befektetési célú külföldi értékpapírok vásárlása (K922)</t>
  </si>
  <si>
    <t>Külföldi értékpapírok beváltása (&gt;=31) (K923)</t>
  </si>
  <si>
    <t>ebből: fedezeti ügyletek nettó kiadásai (K923)</t>
  </si>
  <si>
    <t>Hitelek, kölcsönök törlesztése külföldi kormányoknak és nemzetközi szervezeteknek (K924)</t>
  </si>
  <si>
    <t>Hitelek, kölcsönök törlesztése külföldi pénzintézeteknek (&gt;=34) (K925)</t>
  </si>
  <si>
    <t>ebből: fedezeti ügyletek nettó kiadásai (K925)</t>
  </si>
  <si>
    <t>Külföldi finanszírozás kiadásai (=28+29+30+32+33) (K92)</t>
  </si>
  <si>
    <t>Adóssághoz nem kapcsolódó származékos ügyletek kiadásai (K93)</t>
  </si>
  <si>
    <t>Váltókiadások (K94)</t>
  </si>
  <si>
    <t>Finanszírozási kiadások (=27+35+36+37) (K9)</t>
  </si>
  <si>
    <t>Önkormányzati konszolidált beszámoló - Költségvetési bevételek (adatok Ft-ban)</t>
  </si>
  <si>
    <t>Önkormányzati konszolidált beszámoló -  Finanszírozási bevételek (adatok Ft-ban)</t>
  </si>
  <si>
    <t>Likviditási célú hitelek, kölcsönök felvétele pénzügyi vállalkozástól (B8112)</t>
  </si>
  <si>
    <t>Rövid lejáratú hitelek, kölcsönök felvétele pénzügyi vállalkozástól (B8113)</t>
  </si>
  <si>
    <t>Hitel-, kölcsönfelvétel pénzügyi vállalkozástól (=01+02+03) (B811)</t>
  </si>
  <si>
    <t>Forgatási célú belföldi értékpapírok beváltása, értékesítése (&gt;=06) (B8121)</t>
  </si>
  <si>
    <t>ebből: kárpótlási jegyek (B8121)</t>
  </si>
  <si>
    <t>Éven belüli lejáratú belföldi értékpapírok kibocsátása (B8122)</t>
  </si>
  <si>
    <t>Befektetési célú belföldi értékpapírok beváltása, értékesítése (B8123)</t>
  </si>
  <si>
    <t>Éven túli lejáratú belföldi értékpapírok kibocsátása (B8124)</t>
  </si>
  <si>
    <t>Belföldi értékpapírok bevételei (=05+07+08+09) (B812)</t>
  </si>
  <si>
    <t>Előző év költségvetési maradványának igénybevétele (B8131)</t>
  </si>
  <si>
    <t>Előző év vállalkozási maradványának igénybevétele (B8132)</t>
  </si>
  <si>
    <t>Maradvány igénybevétele (=11+12) (B813)</t>
  </si>
  <si>
    <t>Államháztartáson belüli megelőlegezések (B814)</t>
  </si>
  <si>
    <t>Államháztartáson belüli megelőlegezések törlesztése (B815)</t>
  </si>
  <si>
    <t>Központi, irányító szervi támogatás (B816)</t>
  </si>
  <si>
    <t>Lekötött bankbetétek megszüntetése (B817)</t>
  </si>
  <si>
    <t>Központi költségvetés sajátos finanszírozási bevételei (B818)</t>
  </si>
  <si>
    <t>Hosszú lejáratú tulajdonosi kölcsönök bevételei (B8191)</t>
  </si>
  <si>
    <t>Rövid lejáratú tulajdonosi kölcsönök bevételei (B8192)</t>
  </si>
  <si>
    <t>Tulajdonosi kölcsönök bevételei (=19+20) (B819)</t>
  </si>
  <si>
    <t>Belföldi finanszírozás bevételei (=04+10+13+…+18+21) (B81)</t>
  </si>
  <si>
    <t>Befektetési célú külföldi értékpapírok beváltása, értékesítése (B822)</t>
  </si>
  <si>
    <t>Külföldi értékpapírok kibocsátása (B823)</t>
  </si>
  <si>
    <t>Hitelek, kölcsönök felvétele külföldi kormányoktól és nemzetközi szervezetektől (B824)</t>
  </si>
  <si>
    <t>Hitelek, kölcsönök felvétele külföldi pénzintézetektől (B825)</t>
  </si>
  <si>
    <t>Külföldi finanszírozás bevételei (=23+…+27) (B82)</t>
  </si>
  <si>
    <t>Adóssághoz nem kapcsolódó származékos ügyletek bevételei (B83)</t>
  </si>
  <si>
    <t>Váltóbevételek (B84)</t>
  </si>
  <si>
    <t>Finanszírozási bevételek (=22+28+29+30) (B8)</t>
  </si>
  <si>
    <t>Önkormányzati konszolidált beszámoló - Konszolidált mérleg (adatok Ft-ban)</t>
  </si>
  <si>
    <t>A/I Immateriális javak (=A/I/1+A/I/2+A/I/3)</t>
  </si>
  <si>
    <t>A/II Tárgyi eszközök  (=A/II/1+...+A/II/5)</t>
  </si>
  <si>
    <t>A/III Befektetett pénzügyi eszközök (=A/III/1+A/III/2+A/III/3)</t>
  </si>
  <si>
    <t>A/IV Koncesszióba, vagyonkezelésbe adott eszközök (=A/IV/1+A/IV/2)</t>
  </si>
  <si>
    <t>A) NEMZETI VAGYONBA TARTOZÓ BEFEKTETETT ESZKÖZÖK (=A/I+A/II+A/III+A/IV)</t>
  </si>
  <si>
    <t>B/I Készletek (=B/I/1+…+B/I/5)</t>
  </si>
  <si>
    <t>B/II Értékpapírok (=B/II/1+B/II/2)</t>
  </si>
  <si>
    <t>B) NEMZETI VAGYONBA TARTOZÓ FORGÓESZKÖZÖK (= B/I+B/II)</t>
  </si>
  <si>
    <t>C/I Lekötött bankbetétek (=C/I/1+…+C/I/2)</t>
  </si>
  <si>
    <t>C/II Pénztárak, csekkek, betétkönyvek (=C/II/1+C/II/2+C/II/3)</t>
  </si>
  <si>
    <t>C/III-IV. Forintszámlák és Devizaszámlák (=C/III/1+C/III/2+CIV/1+C/IV/2)</t>
  </si>
  <si>
    <t>C) PÉNZESZKÖZÖK (=C/I+…+C/IV)</t>
  </si>
  <si>
    <t>D/I Költségvetési évben esedékes követelések (=D/I/1+…+D/I/8)</t>
  </si>
  <si>
    <t>D/II Költségvetési évet követően esedékes követelések (=D/II/1+…+D/II/8)</t>
  </si>
  <si>
    <t>D/III Követelés jellegű sajátos elszámolások (=D/III/1+…+D/III/9)</t>
  </si>
  <si>
    <t>D) KÖVETELÉSEK  (=D/I+D/II+D/III)</t>
  </si>
  <si>
    <t>E) EGYÉB SAJÁTOS ELSZÁMOLÁSOK (=E/I+…+E/II)</t>
  </si>
  <si>
    <t>F) AKTÍV IDŐBELI  ELHATÁROLÁSOK  (=F/1+F/2+F/3)</t>
  </si>
  <si>
    <t>ESZKÖZÖK ÖSSZESEN (=A+B+C+D+E+F)</t>
  </si>
  <si>
    <t>G/I-III Nemzeti vagyon és egyéb eszközök induláskori értéke és változásai</t>
  </si>
  <si>
    <t>G/IV Felhalmozott eredmény</t>
  </si>
  <si>
    <t>G/V Eszközök értékhelyesbítésének forrása</t>
  </si>
  <si>
    <t>G/VI Mérleg szerinti eredmény</t>
  </si>
  <si>
    <t>G/ SAJÁT TŐKE  (= G/I+…+G/VI)</t>
  </si>
  <si>
    <t>H/I Költségvetési évben esedékes kötelezettségek (=H/I/1+…+H/I/9)</t>
  </si>
  <si>
    <t>H/II Költségvetési évet követően esedékes kötelezettségek (=H/II/1+…+H/II/9)</t>
  </si>
  <si>
    <t>H/III Kötelezettség jellegű sajátos elszámolások (=H/III/1+…+H/III/10)</t>
  </si>
  <si>
    <t>H) KÖTELEZETTSÉGEK (=H/I+H/II+H/III)</t>
  </si>
  <si>
    <t>I) KINCSTÁRI SZÁMLAVEZETÉSSEL KAPCSOLATOS ELSZÁMOLÁSOK</t>
  </si>
  <si>
    <t>J) PASSZÍV IDŐBELI ELHATÁROLÁSOK (=J/1+J/2+J/3)</t>
  </si>
  <si>
    <t>FORRÁSOK ÖSSZESEN (=G+H+I+J)</t>
  </si>
  <si>
    <t>Önkormányzati konszolidált beszámoló - Konszolidált eredménykimutatás (adatok Ft-ban)</t>
  </si>
  <si>
    <t>01 Közhatalmi eredményszemléletű bevételek</t>
  </si>
  <si>
    <t>02 Eszközök és szolgáltatások értékesítése nettó eredményszemléletű bevételei</t>
  </si>
  <si>
    <t>03 Tevékenység egyéb nettó eredményszemléletű bevételei</t>
  </si>
  <si>
    <t>I Tevékenység nettó eredményszemléletű bevétele (=01+02+03)</t>
  </si>
  <si>
    <t>04 Saját termelésű készletek állományváltozása</t>
  </si>
  <si>
    <t>05 Saját előállítású eszközök aktivált értéke</t>
  </si>
  <si>
    <t>II Aktivált saját teljesítmények értéke (=±04+05)</t>
  </si>
  <si>
    <t>06 Központi működési célú támogatások eredményszemléletű bevételei</t>
  </si>
  <si>
    <t>07 Egyéb működési célú támogatások eredményszemléletű bevételei</t>
  </si>
  <si>
    <t>08 Felhalmozási célú támogatások eredményszemléletű bevételei</t>
  </si>
  <si>
    <t>09 Különféle egyéb eredményszemléletű bevételek</t>
  </si>
  <si>
    <t>III Egyéb eredményszemléletű bevételek (=06+07+08+09)</t>
  </si>
  <si>
    <t>10 Anyagköltség</t>
  </si>
  <si>
    <t>11 Igénybe vett szolgáltatások értéke</t>
  </si>
  <si>
    <t>12 Eladott áruk beszerzési értéke</t>
  </si>
  <si>
    <t>13 Eladott (közvetített) szolgáltatások értéke</t>
  </si>
  <si>
    <t>IV Anyagjellegű ráfordítások (=10+11+12+13)</t>
  </si>
  <si>
    <t>14 Bérköltség</t>
  </si>
  <si>
    <t>15 Személyi jellegű egyéb kifizetések</t>
  </si>
  <si>
    <t>16 Bérjárulékok</t>
  </si>
  <si>
    <t>V Személyi jellegű ráfordítások (=14+15+16)</t>
  </si>
  <si>
    <t>VI Értékcsökkenési leírás</t>
  </si>
  <si>
    <t>VII Egyéb ráfordítások</t>
  </si>
  <si>
    <t>A)  TEVÉKENYSÉGEK EREDMÉNYE (=I±II+III-IV-V-VI-VII)</t>
  </si>
  <si>
    <t>17 Kapott (járó) osztalék és részesedés</t>
  </si>
  <si>
    <t>18 Részesedésekből származó eredményszemléletű bevételek, árfolyamnyereségek</t>
  </si>
  <si>
    <t>19 Befektetett pénzügyi eszközökből származó eredményszemléletű bevételek, árfolyamnyereségek</t>
  </si>
  <si>
    <t>20 Egyéb kapott (járó) kamatok és kamatjellegű eredményszemléletű bevételek</t>
  </si>
  <si>
    <t>21 Pénzügyi műveletek egyéb eredményszemléletű bevételei (&gt;=21a+21b)</t>
  </si>
  <si>
    <t>21a - ebből: lekötött bankbetétek mérlegfordulónapi értékelése során megállapított (nem realizált) árfolyamnyeresége</t>
  </si>
  <si>
    <t>21b - ebből: egyéb pénzeszközök és sajátos elszámolások mérlegfordulónapi értékelése során megállapított (nem realizált) árfolyamnyeresége</t>
  </si>
  <si>
    <t>VIII Pénzügyi műveletek eredményszemléletű bevételei (=17+18+19+20+21)</t>
  </si>
  <si>
    <t>22 Részesedésekből származó ráfordítások, árfolyamveszteségek</t>
  </si>
  <si>
    <t>23 Befektetett pénzügyi eszközökből (értékpapírokból, kölcsönökből) származó ráfordítások, árfolyamveszteségek</t>
  </si>
  <si>
    <t>24 Fizetendő kamatok és kamatjellegű ráfordítások</t>
  </si>
  <si>
    <t>25a - ebből: lekötött bankbetétek értékvesztése</t>
  </si>
  <si>
    <t>25b - ebből: Kincstáron kívüli forint- és devizaszámlák értékvesztése</t>
  </si>
  <si>
    <t>26 Pénzügyi műveletek egyéb ráfordításai (&gt;=26a+26b)</t>
  </si>
  <si>
    <t>26a - ebből: lekötött bankbetétek mérlegfordulónapi értékelése során megállapított (nem realizált) árfolyamvesztesége</t>
  </si>
  <si>
    <t>IX Pénzügyi műveletek ráfordításai (=22+23+24+25+26)</t>
  </si>
  <si>
    <t>B)  PÉNZÜGYI MŰVELETEK EREDMÉNYE (=VIII-IX)</t>
  </si>
  <si>
    <t>Az önkormányzat által nyújtott közvetett támogatások</t>
  </si>
  <si>
    <t>Támogatás kedvezményezettje</t>
  </si>
  <si>
    <t>jellege</t>
  </si>
  <si>
    <t>összege (eFt)</t>
  </si>
  <si>
    <t>65 év feletti adózók</t>
  </si>
  <si>
    <t>kommunális adó kedvezmény (50%)</t>
  </si>
  <si>
    <t>70 év feletti adózók</t>
  </si>
  <si>
    <t>kommunális adó mentesség</t>
  </si>
  <si>
    <t>Vállalkozó akinek adóalapja nem haladja meg a 2,5 millió forintot</t>
  </si>
  <si>
    <t>iparűzési adómentesség</t>
  </si>
  <si>
    <t>idegenforgalmi adó mentesség</t>
  </si>
  <si>
    <t>Gyermekétkeztetés</t>
  </si>
  <si>
    <t>térítési díj kedvezmény (10%)</t>
  </si>
  <si>
    <t>Sportszervezetek, nemzetiségi önkormányzatok, önkormányzat gazdasági társaságai</t>
  </si>
  <si>
    <t>térítésmentes bérlet</t>
  </si>
  <si>
    <t>I. Helyi adónál biztosított kedvezmény, mentesség</t>
  </si>
  <si>
    <t>Az építményadóról szóló 41/2015. (XII. 1.) önkormányzati rendelet</t>
  </si>
  <si>
    <t>A Gunaras-fürdő területén található, az ingatlan-nyilvántartásban üdülő, hétvégi ház megnevezéssel nyilvántartott építmény utáni építményadó-fizetési kötelezettségét illetően adókedvezmény iránti kérelemmel élhet az adóhatóság felé az a magánszemély, aki az építmény tulajdonosa vagy az építményt terhelő vagyoni értékű jog jogosítottja, amennyiben az építményben egyedül vagy hozzátartozójával együtt életvitelszerűen lakik.</t>
  </si>
  <si>
    <t>A magánszemélyek kommunális adójáról, az idegenforgalmi adóról és a helyi iparűzési adóról szóló 40/2015. (XII. 1.) önkormányzati rendelet</t>
  </si>
  <si>
    <t>Magánszemélyek kommunális adójánál</t>
  </si>
  <si>
    <t>A lakás után fizetendő magánszemélyek kommunális adója alól mentes az a magánszemély, aki a 70. életévét betöltötte. 50 %-os adókedvezmény illeti meg azt a magánszemélyt, aki a 65. életévét betöltötte.</t>
  </si>
  <si>
    <t>A használatbavételi engedély kiadását követő évtől számítva 2 évig mentes a magánszemélyek kommunális adófizetési kötelezettsége alól az a magánszemély, aki új építésű családi házat épít.</t>
  </si>
  <si>
    <t>Azok a magánszemélyek, akik az ingatlanuk előtt önerőből járdafelújítást végeznek, kérelemre 2 éves időtartamra 50 %-os kommunális adókedvezményt vehetnek igénybe.</t>
  </si>
  <si>
    <t>Idegenforgalmi adónál</t>
  </si>
  <si>
    <t>Iparűzési adónál</t>
  </si>
  <si>
    <t>Adómentesség illeti meg a vállalkozót, ha a Htv. 39. § (1) bekezdése, illetőleg a 39/A. §-a vagy 39/B §-a alapján számított (vállalkozási szintű) adóalapja nem haladja meg a 2,5 millió Ft-ot.</t>
  </si>
  <si>
    <t>A mentesség pontos összegét és az adóalanyok számát az iparűzési adóbevallások május 31-éig esedékes beküldése után pontosítja az önkormányzat.</t>
  </si>
  <si>
    <t>II. Térítési díjaknál biztosított kedvezmények</t>
  </si>
  <si>
    <t>A gyermekvédelem helyi szabályozásáról szóló 12/2006. (II.20.) rendelet alapján az önkormányzat 10% kedvezményt biztosít a gyermekétkeztetés személyi térítési díjából a Dombóvár város közigazgatási területén lakóhellyel, ennek hiányában tartózkodási hellyel rendelkező gyermek esetében, aki a Gyvt. 21/B §-a alapján normatív kedvezményre nem jogosult.</t>
  </si>
  <si>
    <t>III. Helyiségek, eszközök hasznosításából származó bevételből nyújtott kedvezmény, mentesség összege</t>
  </si>
  <si>
    <t>támogatásról szóló döntés száma</t>
  </si>
  <si>
    <t>ingatlan megnevezése</t>
  </si>
  <si>
    <t>támogatás kedvezményezettje</t>
  </si>
  <si>
    <t xml:space="preserve">Dombóvári Tenisz Egyesület </t>
  </si>
  <si>
    <t>338/2019. (XI. 8.) Kt. határozat</t>
  </si>
  <si>
    <t>térítésmentes használati jog a szociális szolgáltatás biztosítása érdekében az ellátási szerződéssel megegyező időtartamra a Dombóvár Város Önkormányzata tulajdonát képező, a Dombóvár, Arany János tér 2. alatti, dombóvári 224/3. hrsz. alatt felvett, valamint a Dombóvár, Szabadság utca 6. alatti, dombóvári 46. hrsz. alatt felvett ingatlanokra</t>
  </si>
  <si>
    <t>Magyar Máltai Szeretetszolgálat Egyesület</t>
  </si>
  <si>
    <t>349/2019. (XI. 29.) Kt. határozat</t>
  </si>
  <si>
    <t>Dombóvár, Bezerédj u. 14. szám alatti, dombóvári 1306. hrsz.-ú ingatlanon épült társas irodaházban alábbi helyiségek használata:
a) A Nemzetiségi Közösségi Ház – 
a nagyterem a kiszolgálóhelyiségekkel együtt (1306/A/2. külön helyrajzi szám), iroda (bemutatóterem) 18,90 m2 (1306/A/3. külön helyrajzi szám egyik irodahelyisége) iroda 18,40 m2 (1306/A/3. külön helyrajzi szám egyik irodahelyisége),
b) a Német Közösségi Ház – pince (alagsor és mellékhelyiségei) (1306/A/1. külön helyrajzi szám)
2024. december 31-ig</t>
  </si>
  <si>
    <t>Dombóvári Német Nemzetiségi Önkormányzat, Dombóvári Horvát Nemzetiségi Önkormányzat</t>
  </si>
  <si>
    <t>353/2019. (XI. 29.)Kt. határozat</t>
  </si>
  <si>
    <t>dombóvári 0328/1 hrsz.-ú, a gyepmesteri telepet is magában foglaló ingatlan (2024. december 31-ig)</t>
  </si>
  <si>
    <t>Dombóvári Kutyás Egyesület</t>
  </si>
  <si>
    <t>Őri Nándor dombóvári lakos</t>
  </si>
  <si>
    <t>15/2020. (I. 31.) Kt. határozat</t>
  </si>
  <si>
    <t>Info Pont működtetéséhez a korábban a Tourinform Irodában használt tárgyi eszközök és sportszerek használatának terítésmentes átadásához határozatlan időre az önkormányzat turizmussal kapcsolatos közfeladatának ellátásához</t>
  </si>
  <si>
    <t>Gunaras Zrt.</t>
  </si>
  <si>
    <t>123/2020. (IX. 30.) Kt. határozat</t>
  </si>
  <si>
    <t>Dombóvári Közös Önkormányzati Hivatal tulajdonát képező, EIE-487 forgalmi rendszámú VW Transporter típusú gépjárművet a Magyar Máltai Szeretetszolgálat Egyesület használja üzembentartóként térítésmentesen határozatlan időre a vele kötött ellátási szerződés szerinti szociális szolgáltatás nyújtásához</t>
  </si>
  <si>
    <t>132/2020. (IX. 30.) Kt. határozat</t>
  </si>
  <si>
    <t>Árpád utcában lévő dombóvári 945/1 hrsz.-ú, lakóház, udvar, gazdasági épület, egyéb épület megnevezésű ingatlan keleti részén található – korábban villanyszerelői tanműhely céljára használt – helyiségek térítésmentes használata haszonkölcsön formájában</t>
  </si>
  <si>
    <t>Dombóvári Városgazdálkodási Nonprofit Kft.</t>
  </si>
  <si>
    <t>Dombóvári Focisuli Egyesület</t>
  </si>
  <si>
    <t>Dombóvár 2004. Egyesület</t>
  </si>
  <si>
    <t xml:space="preserve">Mentes – a Htv. 13-13/A. §-ban foglaltakon túl – az építményadó megfizetése alól:
a) a lakás, amennyiben az adó alanya magánszemély, 
b) garázs, gépjárműtároló – kivéve az ingatlan-nyilvántartásban teremgarázsként feltüntetett épületrészt –, üvegház, pince, présház, hűtőház vagy ilyenként feltüntetésre váró épület, továbbá a melléképület és a melléképületrész. </t>
  </si>
  <si>
    <t>20 %-os adókedvezmény illeti meg azt a magánszemélyt, akinek a rendelet 1. melléklete I., II., vagy III. övezetébe sorolt lakóingatlana előtti közút nem rendelkezik aszfaltburkolattal.</t>
  </si>
  <si>
    <t xml:space="preserve">Adókedvezmény illeti meg azt a magánszemélyt, aki a rendelet 1. melléklete szerinti I. vagy II. övezetben lakást vásárolt és ott állandó lakóhelyet létesített. 
</t>
  </si>
  <si>
    <t>129/2021. (IV. 30.) határozat</t>
  </si>
  <si>
    <t>Dombóvár, Földvár utcában található, dombóvári 1882/2 hrsz. alatt felvett „volt MÁV étkezde” ingatlan területén, a Szigeterdő mellett elhelyezkedő, 1.350 m2 nagyságú teniszpálya térítésmentes használata – az érintett terület fenntartásával és karbantartásával kapcsolatos költségek Egyesület részéről történő viselése mellett – 2031. április 30-ig</t>
  </si>
  <si>
    <t>130/2021. (IV. 30.) határozat
162/2021. (V. 28.) határozat</t>
  </si>
  <si>
    <t>Dombóvár, Pannónia út 21. szám alatti ingatlanon található - a Tolna Megyei SZC Esterházy Miklós Szakképző Iskola és Kollégiumhoz tartozó - Buzánszky Jenő Sportkomplexum műfüves pályája és kültéri öltöző épülete tekintetében 2021. május 1. napjától 2028. január 1. napjáig térítésmentes használata (a közüzemi és működtetési költségeket az Egyesület köteles viselni az ingatlan vagyonkezelőjével együttműködve)</t>
  </si>
  <si>
    <t>PASZ Dombóvári Amatőr Sportegyesület</t>
  </si>
  <si>
    <t>129/2020. (XII. 18.) határozat
133/2021. (IV. 30.) határozat
163/2021. (V. 28.) határozat</t>
  </si>
  <si>
    <t>Dombóvár, Kinizsi utca 37. szám alatti Lampert Gábor Edzőterem térítésmentes használata 2021. január 16-tól 2028. január 1-ig, a közüzemi és a további működtetési költségeket az egyesület köteles viselni</t>
  </si>
  <si>
    <t>151/2021. (V. 14.) határozat
164/2021. (V. 28.) határozat</t>
  </si>
  <si>
    <t>az önkormányzat 2021. május 14. napjától 2028. január 1. napjáig térítésmentesen biztosítja a Kis-Konda-patak völgyében található, dombóvári 058 hrsz.-ú külterületi ingatlan használata azzal, hogy az ingatlannal kapcsolatban felmerülő valamennyi költséget – beleértve a „Városi Civil Alapok támogatása 2021” elnevezésű pályázat alapján állami támogatásból megvalósítani kívánt beruházás költségeit, valamint az építmények vonatkozásában a fenntartási és a közüzemi költségeket is –, illetve a működtetési kötelezettséget az Egyesület viseli, továbbá azon a közforgalmú gyalogos és kerékpáros közlekedést köteles az eddigiek szerint lehetővé tenni</t>
  </si>
  <si>
    <t>Dombóvári Városi Horgász Egyesület</t>
  </si>
  <si>
    <t>211/2021. (VI. 30.) Kt. határozat</t>
  </si>
  <si>
    <t>a Farkas Attila Uszodát magába foglaló 1358 hrsz.-ú ingatlanon található „lőtér, egyéb” megnevezésű épületnek lőtér funkciójú termét 2021. július 1. napjától – 5 éves határozott időtartamú térítésmentes használata</t>
  </si>
  <si>
    <t>Dombóvári Lövész Egyesület</t>
  </si>
  <si>
    <t>212/2021. (VI. 30.) Kt. határozat</t>
  </si>
  <si>
    <t>a Farkas Attila Uszodát magába foglaló 1358 hrsz.-ú ingatlanon található „lőtér, egyéb” megnevezésű épületnek az edzőterem funkciójú termét 2021. július 1. napjától – 5 éves határozott időtartamú térítésmentes használata</t>
  </si>
  <si>
    <t>Dombóvári Sportiskola Egyesület</t>
  </si>
  <si>
    <t>287/2021. (XI. 30.) Kt. határozat</t>
  </si>
  <si>
    <t>Szigeterdőben – dombóvári 1882/6 hrsz.-ú kivett közpark, lakótorony megnevezésű ingatlanon – található lakótorony térítésmentes használata haszonkölcsön-szerződéssel – 2022. január 1-től
2026. december 31-ig – működtetésre, téglagyűjteményének bemutatására. Az összes üzemeltetési költséget az önkormányzat köteles viselni.</t>
  </si>
  <si>
    <t>1. SZJA 1%</t>
  </si>
  <si>
    <t>2. Pályázati támogatás</t>
  </si>
  <si>
    <t>Támogatások államháztartáson belülről összesen</t>
  </si>
  <si>
    <t>103. cím összesen</t>
  </si>
  <si>
    <t>101-103. intézmények összesen</t>
  </si>
  <si>
    <t>10. Gyermekétkeztetés bevétele</t>
  </si>
  <si>
    <t>11. Általános forgalmi adó visszatérítése</t>
  </si>
  <si>
    <t>1.2.1 Esélyteremtési illetményrész támogatása</t>
  </si>
  <si>
    <t>1.3. Egyes szociális és gyermekjóléti feladatok támogatása (B1131)</t>
  </si>
  <si>
    <t>1.4. Gyermekétkeztetési feladatainak támogatása (B1132)</t>
  </si>
  <si>
    <t>1.5. Kulturális feladatok támogatása (B114)</t>
  </si>
  <si>
    <t>1.5.1. Könyvtári célú érdekeltségnövelő támogatás</t>
  </si>
  <si>
    <t>2.1. Az Ukrajnában kialakult fegyveres konfliktussal összefüggésben felmerült önkormányzati kiadások ellentételezése</t>
  </si>
  <si>
    <t>2.2. Önkormányzatok rendkívüli támogatása</t>
  </si>
  <si>
    <t>1.8. TOP-5.2.1-15-TL1-2016-00002 Szigetsor</t>
  </si>
  <si>
    <t>1.9. TOP-5.2.1-15-TL1-2016-00003 Kakasdomb-Erzsébet utca</t>
  </si>
  <si>
    <t>1.1. Dombóvári Szivárvány Óvoda és Bölcsőde</t>
  </si>
  <si>
    <t>1.2. Dombóvári Művelődési Ház, Könyvtár és Helytörténeti Gyűjtemény</t>
  </si>
  <si>
    <t>1.3. Dombóvári Közös Önkormányzati Hivatal</t>
  </si>
  <si>
    <t>1.4. Önkormányzat</t>
  </si>
  <si>
    <t>102. cím összesen</t>
  </si>
  <si>
    <t>3. Foglalkozás-egészségügyi szolgáltatás</t>
  </si>
  <si>
    <t>4. Város- és községgazdálkodás</t>
  </si>
  <si>
    <t>5. Helyi utak fenntartása</t>
  </si>
  <si>
    <t>6. Útburkolati jelek festése</t>
  </si>
  <si>
    <t>7. Belvízvédelem, települési vízellátás</t>
  </si>
  <si>
    <t>8. Ingatlanok üzemeltetése</t>
  </si>
  <si>
    <t>9. Köztisztaság, parkfenntartás</t>
  </si>
  <si>
    <t>10. Közterületen lévő fák, fasorok cseréje, telepítése, rendezése, nyesése, eseti fakivágások, növénybeszerzés</t>
  </si>
  <si>
    <t>11. Temetőfenntartás</t>
  </si>
  <si>
    <t>13. Kamatfizetés</t>
  </si>
  <si>
    <t>13.1. Működési hitel után</t>
  </si>
  <si>
    <t>13.2. Beruházási hitel után</t>
  </si>
  <si>
    <t>2. A Dombóvári Közös Önkormányzati Hivatal</t>
  </si>
  <si>
    <t>Csökkenés 2025-ben</t>
  </si>
  <si>
    <t>Települési önkormányzatok kulturális feladatainak bérjellegű támogatása</t>
  </si>
  <si>
    <t>Az Ukrajnában kialakult fegyveres konfliktussal összefüggésben felmerült önkormányzati kiadások ellentételezése</t>
  </si>
  <si>
    <t>Esélyteremtési illetményrész támogatása</t>
  </si>
  <si>
    <t>2022. tény</t>
  </si>
  <si>
    <t>Felhalmozási célú önkormányzati támogatások</t>
  </si>
  <si>
    <t>F)        Vállalkozási tevékenységet terhelő befizetési kötelezettség (=B*0,09)</t>
  </si>
  <si>
    <t>2024.</t>
  </si>
  <si>
    <t>önkormányzati sajáterő</t>
  </si>
  <si>
    <t>TOP_PLUSZ-1.3.1-21-TL1-2022-00005</t>
  </si>
  <si>
    <t>DOMBÓVÁR FenntarthatóVárosfejlesztési Stratégiájának és egyéb dokumentumainak elkészítése</t>
  </si>
  <si>
    <t>előleg visszafizetés</t>
  </si>
  <si>
    <t>Átlagos statisztikai állományi létszámból választott tisztségviselő</t>
  </si>
  <si>
    <t>Nem kell az idegenforgalmi adót megfizetni a magánszemélynek a kereskedelemről szóló 2005. évi CLXIV. törvény 2. §. 39. pontjában meghatározott magánszálláshelyen eltöltött vendégéjszakák után.</t>
  </si>
  <si>
    <t>December havi illetmények, munkabérek elszámolása számla tárgyidőszaki forgalma  [+/-3661]</t>
  </si>
  <si>
    <t>Foglalkoztatottak egyéb személyi juttatásai (&gt;=14) (K1113)</t>
  </si>
  <si>
    <t>Villamosenergia szolgáltatás díja (K3311)</t>
  </si>
  <si>
    <t>Gázenergia szolgáltatás díja (K3312)</t>
  </si>
  <si>
    <t>Távhő- és melegvíz szolgáltatás díja (K3313)</t>
  </si>
  <si>
    <t>Víz- és csatorna szolgáltatás díja (K3314)</t>
  </si>
  <si>
    <t>Közüzemi díjak (= 35+…+38) (K331)</t>
  </si>
  <si>
    <t>Bérleti és lízing díjak (&gt;=42) (K333)</t>
  </si>
  <si>
    <t>Közvetített szolgáltatások  (&gt;=45) (K335)</t>
  </si>
  <si>
    <t>Szakmai tevékenységet segítő szolgáltatások  (K336)</t>
  </si>
  <si>
    <t>Egyéb szolgáltatások (&gt;=48) (K337)</t>
  </si>
  <si>
    <t>Szolgáltatási kiadások (=39+40+41+43+44+46+47) (K33)</t>
  </si>
  <si>
    <t>Kiküldetések, reklám- és propagandakiadások (=50+51) (K34)</t>
  </si>
  <si>
    <t>Fizetendő általános forgalmi adó  (K352)</t>
  </si>
  <si>
    <t>Kamatkiadások (&gt;=56+57) (K353)</t>
  </si>
  <si>
    <t>Egyéb pénzügyi műveletek kiadásai (&gt;=59+…+61) (K354)</t>
  </si>
  <si>
    <t>Különféle befizetések és egyéb dologi kiadások (=53+54+55+58+62) (K35)</t>
  </si>
  <si>
    <t>Dologi kiadások (=31+34+49+52+63) (K3)</t>
  </si>
  <si>
    <t>Családi támogatások (=67+…+76) (K42)</t>
  </si>
  <si>
    <t>ebből:  az egyéb pénzbeli és természetbeni gyermekvédelmi támogatások  (K42)</t>
  </si>
  <si>
    <t>Betegséggel kapcsolatos (nem társadalombiztosítási) ellátások (=79+…+88) (K44)</t>
  </si>
  <si>
    <t>ebből: egészségügyi szolgáltatási jogosultságra való jogosultság szociális rászorultság alapján [Szoctv. 54. §-a] (K44)</t>
  </si>
  <si>
    <t>ebből: gyermekek otthongondozási díja  [Szoctv. 38. §] (K44)</t>
  </si>
  <si>
    <t>Foglalkoztatással, munkanélküliséggel kapcsolatos ellátások (=90+…+97) (K45)</t>
  </si>
  <si>
    <t>ebből: polgármesterek korhatár előtti ellátása  (K45)</t>
  </si>
  <si>
    <t>Lakhatással kapcsolatos ellátások (=99+100) (K46)</t>
  </si>
  <si>
    <t>Intézményi ellátottak pénzbeli juttatásai (&gt;=102+103) (K47)</t>
  </si>
  <si>
    <t>Egyéb nem intézményi ellátások (&gt;=105+…+123) (K48)</t>
  </si>
  <si>
    <t>ebből:nemzeti gondozotti ellátások (K48)</t>
  </si>
  <si>
    <t>ebből: a Nemzet Színésze címet viselő színészek havi életjáradéka, művészeti nyugdíjsegélyek, művészjáradék, táncművészeti életjáradék, tudományos alkotói járadék (K48)</t>
  </si>
  <si>
    <t>Ellátottak pénzbeli juttatásai (=65+66+77+78+89+98+101+104) (K4)</t>
  </si>
  <si>
    <t>Nemzetközi kötelezettségek (&gt;=126) (K501)</t>
  </si>
  <si>
    <t>Elvonások és befizetések (=127+128+129) (K502)</t>
  </si>
  <si>
    <t>Működési célú visszatérítendő támogatások, kölcsönök nyújtása államháztartáson belülre (=133+…+142) (K504)</t>
  </si>
  <si>
    <t>Működési célú visszatérítendő támogatások, kölcsönök törlesztése államháztartáson belülre (=144+…+153) (K505)</t>
  </si>
  <si>
    <t>Egyéb működési célú támogatások államháztartáson belülre (=155+…+164) (K506)</t>
  </si>
  <si>
    <t>Működési célú garancia- és kezességvállalásból származó kifizetés államháztartáson kívülre (&gt;=166) (K507)</t>
  </si>
  <si>
    <t>Működési célú visszatérítendő támogatások, kölcsönök nyújtása államháztartáson kívülre (=168+…+178) (K508)</t>
  </si>
  <si>
    <t>ebből:önkormányzati többségi tulajdonú nem pénzügyi vállalkozások (K508)</t>
  </si>
  <si>
    <t>ebből: Európai Unió  (K508)</t>
  </si>
  <si>
    <t>Egyéb működési célú támogatások államháztartáson kívülre (=183+…+192) (K512)</t>
  </si>
  <si>
    <t>ebből:önkormányzati többségi tulajdonú nem pénzügyi vállalkozások (K512)</t>
  </si>
  <si>
    <t>Egyéb működési célú kiadások (=125+130+131+132+143+154+165+167+179+180+181+182+193) (K5)</t>
  </si>
  <si>
    <t>Ingatlanok beszerzése, létesítése (&gt;=197) (K62)</t>
  </si>
  <si>
    <t>Részesedések beszerzése (&gt;=201) (K65)</t>
  </si>
  <si>
    <t>Meglévő részesedések növeléséhez kapcsolódó kiadások (&gt;=203) (K66)</t>
  </si>
  <si>
    <t>Beruházások (=195+196+198+199+200+202+204) (K6)</t>
  </si>
  <si>
    <t>Egyéb tárgyi eszközök felújítása  (K73)</t>
  </si>
  <si>
    <t>Felújítások (=206+...+209) (K7)</t>
  </si>
  <si>
    <t>Felhalmozási célú visszatérítendő támogatások, kölcsönök nyújtása államháztartáson belülre (=213+…+222) (K82)</t>
  </si>
  <si>
    <t>Felhalmozási célú visszatérítendő támogatások, kölcsönök törlesztése államháztartáson belülre (=224+…+233) (K83)</t>
  </si>
  <si>
    <t>Egyéb felhalmozási célú támogatások államháztartáson belülre (=235+…+244) (K84)</t>
  </si>
  <si>
    <t>Felhalmozási célú garancia- és kezességvállalásból származó kifizetés államháztartáson kívülre (&gt;=246) (K85)</t>
  </si>
  <si>
    <t>Felhalmozási célú visszatérítendő támogatások, kölcsönök nyújtása államháztartáson kívülre (=248+…+258) (K86)</t>
  </si>
  <si>
    <t>ebből:önkormányzati többségi tulajdonú nem pénzügyi vállalkozások (K86)</t>
  </si>
  <si>
    <t>ebből: Európai Unió  (K86)</t>
  </si>
  <si>
    <t>Egyéb felhalmozási célú támogatások államháztartáson kívülre (=262+…+271) (K89)</t>
  </si>
  <si>
    <t>ebből:önkormányzati többségi tulajdonú nem pénzügyi vállalkozások (K89)</t>
  </si>
  <si>
    <t>Egyéb felhalmozási célú kiadások (=211+212+223+234+245+247+259+260+261) (K8)</t>
  </si>
  <si>
    <t>Költségvetési kiadások (=20+21+64+124+194+205+210+272) (K1-K8)</t>
  </si>
  <si>
    <t>Bérhez és foglalkoztatáshoz kapcsolódó adók (=105+…+107) (B33)</t>
  </si>
  <si>
    <t>Vagyoni tipusú adók (=109+…+114) (B34)</t>
  </si>
  <si>
    <t>Értékesítési és forgalmi adók (=116+…+135) (B351)</t>
  </si>
  <si>
    <t>ebből: bank- és biztosítási ágazatot terhelő pótadó (B351)</t>
  </si>
  <si>
    <t>ebből: légitársaságok hozzájárulása (B351)</t>
  </si>
  <si>
    <t>ebből: gyógyszergyártók 10 %-os befizetési kötelezettsége (2006.évi XCVIII. tv. 40/A. § (1) bekezdése) (B351)</t>
  </si>
  <si>
    <t>Fogyasztási adók  (=137+138+139) (B352)</t>
  </si>
  <si>
    <t>Gépjárműadók (=142+…+144) (B354)</t>
  </si>
  <si>
    <t>ebből: belföldi gépjárművek adója (B354)</t>
  </si>
  <si>
    <t>Egyéb áruhasználati és szolgáltatási adók  (=146+…+161) (B355)</t>
  </si>
  <si>
    <t>Termékek és szolgáltatások adói (=115+136+140+141+145)  (B35)</t>
  </si>
  <si>
    <t>Egyéb közhatalmi bevételek (&gt;=164+…+181) (B36)</t>
  </si>
  <si>
    <t>ebből: ebrendészeti hozzájárulás (B36)</t>
  </si>
  <si>
    <t>Közhatalmi bevételek (=93+94+104+108+162+163) (B3)</t>
  </si>
  <si>
    <t>Szolgáltatások ellenértéke (&gt;=185+186) (B402)</t>
  </si>
  <si>
    <t>ebből:tárgyi eszközök bérbeadásából származó bevétel (B402)</t>
  </si>
  <si>
    <t>Közvetített szolgáltatások ellenértéke  (&gt;=188) (B403)</t>
  </si>
  <si>
    <t>Tulajdonosi bevételek (&gt;=190+…+195) (B404)</t>
  </si>
  <si>
    <t>ebből:  önkormányzati többségi tulajdonú vállalkozástól kapott osztalék (B404)</t>
  </si>
  <si>
    <t>Befektetett pénzügyi eszközökből származó bevételek (&gt;=200+…+202) (B4081)</t>
  </si>
  <si>
    <t>Egyéb kapott (járó) kamatok és kamatjellegű bevételek (&gt;=204+205+206) (B4082)</t>
  </si>
  <si>
    <t>ebből: befektetési jegyek  (B4082)</t>
  </si>
  <si>
    <t>Kamatbevételek és más nyereségjellegű bevételek (=199+203) (B408)</t>
  </si>
  <si>
    <t>Más egyéb pénzügyi műveletek bevételei (&gt;=210+…+213) (B4092)</t>
  </si>
  <si>
    <t>Egyéb pénzügyi műveletek bevételei (=208+209) (B409)</t>
  </si>
  <si>
    <t>Egyéb működési bevételek (&gt;=217+218) (B411)</t>
  </si>
  <si>
    <t>Működési bevételek (=183+184+187+189+196+197+198+207+214+215+216) (B4)</t>
  </si>
  <si>
    <t>Immateriális javak értékesítése (&gt;=221) (B51)</t>
  </si>
  <si>
    <t>Ingatlanok értékesítése (&gt;=223) (B52)</t>
  </si>
  <si>
    <t>Részesedések értékesítése (&gt;=226+227) (B54)</t>
  </si>
  <si>
    <t>Részesedések megszűnéséhez kapcsolódó bevételek (&gt;=229) (B55)</t>
  </si>
  <si>
    <t>ebből: befektetési jegyek (B55)</t>
  </si>
  <si>
    <t>Felhalmozási bevételek (=220+222+224+225+228) (B5)</t>
  </si>
  <si>
    <t>Működési célú visszatérítendő támogatások, kölcsönök visszatérülése államháztartáson kívülről (=235+…+243) (B64)</t>
  </si>
  <si>
    <t>ebből:önkormányzati többségi tulajdonú nem pénzügyi vállalkozások (B64)</t>
  </si>
  <si>
    <t>Egyéb működési célú átvett pénzeszközök (=245…+255) (B65)</t>
  </si>
  <si>
    <t>ebből:önkormányzati többségi tulajdonú nem pénzügyi vállalkozások (B65)</t>
  </si>
  <si>
    <t>Működési célú átvett pénzeszközök (=231+...+234+244) (B6)</t>
  </si>
  <si>
    <t>Felhalmozási célú visszatérítendő támogatások, kölcsönök visszatérülése államháztartáson kívülről (=261+…+269) (B74)</t>
  </si>
  <si>
    <t>ebből:önkormányzati többségi tulajdonú nem pénzügyi vállalkozások (B74)</t>
  </si>
  <si>
    <t>Egyéb felhalmozási célú átvett pénzeszközök (=271+…+281) (B75)</t>
  </si>
  <si>
    <t>ebből:önkormányzati többségi tulajdonú nem pénzügyi vállalkozások (B75)</t>
  </si>
  <si>
    <t>Felhalmozási célú átvett pénzeszközök (=257+…+260+270) (B7)</t>
  </si>
  <si>
    <t>Költségvetési bevételek (=45+81+182+219+230+256+282) (B1-B7)</t>
  </si>
  <si>
    <t>ebből: a foglalkoztatási programokkal kapcsolatos elkülönített állami pénzalapból  folyósított passzív, ellátási típusú támogatások, így különösen az álláskeresési járadék, a nyugdíj előtti álláskeresési segély, valamint az ellátások megállapításával kapcsolatos utiköltség-térítés (K45)</t>
  </si>
  <si>
    <t>Hosszú lejáratú hitelek, kölcsönök felvétele pénzügyi vállalkozástól (B8111)</t>
  </si>
  <si>
    <t>Forgatási célú külföldi értékpapírok beváltása, értékesítése (B821)</t>
  </si>
  <si>
    <t>25 Részesedések, értékpapírok, pénzeszközök értékvesztése</t>
  </si>
  <si>
    <t>26b - ebből: egyéb pénzeszközök és sajátos elszámolások mérlegfordulónapi értékelése során megállapított (nem realizált) árfolyamvesztesége</t>
  </si>
  <si>
    <t>C) MÉRLEG SZERINTI EREDMÉNY (=±A±B)</t>
  </si>
  <si>
    <t>1. EP és helyi önkormányzati választás</t>
  </si>
  <si>
    <t>2. Időközi választás</t>
  </si>
  <si>
    <t>12. Kamatbevétel</t>
  </si>
  <si>
    <t>13. Tolna Vármegyei Kórház hozzájárulása védőnői szolgálat kiadásaihoz</t>
  </si>
  <si>
    <t>3. Elszámolásból származó bevételek (B116)</t>
  </si>
  <si>
    <t>3.1. 2023. évi elszámolás alapján keletkezett pótigény</t>
  </si>
  <si>
    <t>1.1. Nemzeti Egészségbiztosítási Alapkezelőtől finanszírozás (védőnői ellátás)</t>
  </si>
  <si>
    <t>1.2. Fogorvosi rendelő fenntartásához hozzájárulás</t>
  </si>
  <si>
    <t>1.3. Közös Önkormányzati Hivatal működtetéséhez hozzájárulás</t>
  </si>
  <si>
    <t>1.3.1. Közös Önkormányzati Hivatal működtetéséhez hozzájárulás Szakcs</t>
  </si>
  <si>
    <t>1.3.2. Közös Önkormányzati Hivatal működtetéséhez hozzájárulás Lápafő</t>
  </si>
  <si>
    <t>1.3.3. Közös Önkormányzati Hivatal működtetéséhez hozzájárulás Várong</t>
  </si>
  <si>
    <t>1.3.4. Közös Önkormányzati Hivatal működtetéséhez hozzájárulás Csikóstőttős</t>
  </si>
  <si>
    <t>1.3.5. Közös Önkormányzati Hivatal működtetéséhez hozzájárulás Attala</t>
  </si>
  <si>
    <t>1.5. Nyári diákmunka támogatása</t>
  </si>
  <si>
    <t>1.6. Kiegészítő gyermekvédelmi támogatás</t>
  </si>
  <si>
    <t>1.7. TOP-5.2.1-15-TL1-2016-00001 Mászlony</t>
  </si>
  <si>
    <t>1.10. Kaposmenti Társulástól kapott támogatás</t>
  </si>
  <si>
    <t>1.11. Társulás nettósítási különbözet</t>
  </si>
  <si>
    <t>1.12. Csikóstőttősi Tagóvoda 2024.évi működtetéséhez hozzájárulás</t>
  </si>
  <si>
    <t>1.13. Kábítószerügyi Egyeztető Fórumok (KEF-ek) működési feltételeinek
biztosítására támogatás</t>
  </si>
  <si>
    <t>1.14. "Tisztítsuk meg az országot II." hulladékfelszámolási pályázat ILJ/190-1/2024</t>
  </si>
  <si>
    <t>1.15. KEHOP-5.4.1-16-2016-00131 támogatás</t>
  </si>
  <si>
    <t>1.16. Magyar-magyar közösségi tevékenységek támogatása</t>
  </si>
  <si>
    <t>2.3. TOP-1.1.1-16-TL1-2017-00002  Tüskei iparterület fejlesztése és új iparterület kialakítása</t>
  </si>
  <si>
    <t>2.4. TOP-2.1.3-16-TL1-2021-00024 Dombóvár, Fő utca csapadékvíz-elvezető rendszer rekonstrukciója I. ütem – nyugati utcarész</t>
  </si>
  <si>
    <t>2.5. TOP-2.1.3-16-TL1-2021-00025 Dombóvár, Fő utca csapadékvíz-elvezető rendszer rekonstrukciója II. ütem – keleti utcarész</t>
  </si>
  <si>
    <t>2.6. TOP-4.1.1-15-TL1-2020-00028 - Szabadság utcai orvosi rendelő felújítása II. ütem</t>
  </si>
  <si>
    <t>2.7. Fejlesztési Támogatás Tolna Vármegye Önkormányzatától</t>
  </si>
  <si>
    <t>1.2. Dombóvár, Árnyas utca 29-31. szám alatti társasház részére nyújtott visszatérítendő támogatás visszafizetése</t>
  </si>
  <si>
    <t>1.3. Dombóvár, Bezerédj utca 22-26. szám alatti társasház részére nyújtott visszatérítendő támogatás visszafizetése</t>
  </si>
  <si>
    <t>1.4. 2023. évi Autómentes Nap támogatása</t>
  </si>
  <si>
    <t>1.5. Támogatás OTP Banktól</t>
  </si>
  <si>
    <t>2.1. Dombó-Land Kft. tagi kölcsön visszafizetés</t>
  </si>
  <si>
    <t>Finanszírozási bevételek</t>
  </si>
  <si>
    <t>1. Előző év költségvetési maradványának igénybevétele (B8131)</t>
  </si>
  <si>
    <t>3. Bölcsőde tető felújítása</t>
  </si>
  <si>
    <t>2. Gépjármű vásárlás</t>
  </si>
  <si>
    <t>3. Betlehem</t>
  </si>
  <si>
    <t>4. Technikai eszközök vásárlása</t>
  </si>
  <si>
    <t>3. Fénymásoló beszerzés Szakcs</t>
  </si>
  <si>
    <t>5. Védőnő</t>
  </si>
  <si>
    <t>14. Városi rendezvények</t>
  </si>
  <si>
    <t>15. Önkormányzati jogalkotás kiadásai</t>
  </si>
  <si>
    <t>16. Helyi tömegközlekedés biztosítása</t>
  </si>
  <si>
    <t>17. Városmarketing és kommunikációs feladatok</t>
  </si>
  <si>
    <t>18. Balatonfenyvesi és Gunarasi Ifjúsági Tábor üzemeltetése</t>
  </si>
  <si>
    <t>18.1. Balatonfenyves</t>
  </si>
  <si>
    <t>18.2. Gunaras</t>
  </si>
  <si>
    <t>20. Sportpályák üzemeltetése</t>
  </si>
  <si>
    <t>21. Településrendezési eszközök felülvizsgálata és módosítása</t>
  </si>
  <si>
    <t>22. TOP_PLUSZ-1.3.1-21-TL1-2022-00005 FVS</t>
  </si>
  <si>
    <t>23. Farkas Attila Uszoda üzemeltetése</t>
  </si>
  <si>
    <t>24. Járda felújítás</t>
  </si>
  <si>
    <t>25. Szúnyoggyérítés Dombóvár város közigazgatási területén</t>
  </si>
  <si>
    <t>26. Tagdíj Kapos-menti Terület- és Vidékfejlesztési Társulásnak</t>
  </si>
  <si>
    <t>27. Gyermekétkeztetés kiadásai</t>
  </si>
  <si>
    <t>28. Szünidei étkeztetés kiadásai</t>
  </si>
  <si>
    <t>29. Dombóvári Városgazdálkodási Nkft.-nek közszolgáltatási szerződés alapján fizetendő</t>
  </si>
  <si>
    <t>31. Iskola egészségügyi feladat</t>
  </si>
  <si>
    <t>32. Tanulmánytervek készítése</t>
  </si>
  <si>
    <t>33. Védőnőkkel kapcsolatos dologi kiadások</t>
  </si>
  <si>
    <t>34. Újdombóvári posta működtetésére</t>
  </si>
  <si>
    <t>35. Térfigyelő kamerarendszer üzemeltetése</t>
  </si>
  <si>
    <t>36. Karácsonyi díszkivilágítás</t>
  </si>
  <si>
    <t>37. Szőlőhegyi utcatáblázás</t>
  </si>
  <si>
    <t>38. Mobil emlőszűrő állomás kitelepülési költségeinek finanszírozása</t>
  </si>
  <si>
    <t>39. Kábítószerügyi Egyeztető Fórumok (KEF-ek) működési kiadásai</t>
  </si>
  <si>
    <t>40. Ukrajnából érkezett menekültekkel kapcsolatos kiadások</t>
  </si>
  <si>
    <t>41. „Tisztítsuk meg az országot II.” hulladékfelszámolási pályázat kiadásai ILJ/190-1/2024</t>
  </si>
  <si>
    <t>42. Testvér-települési kapcsolat kiadásai</t>
  </si>
  <si>
    <t>43. TOP_PLUSZ-1.3.2-23-DV1-2024-00001 Dombóvári belterületi utak fejlesztése</t>
  </si>
  <si>
    <t>1.5. TOP-4.3.1-15-TL1-2016-00003 projekt támogatási önerő</t>
  </si>
  <si>
    <t>1.6. TOP-4.3.1-15-TL1-2016-00004 projekt támogatás visszafizetése</t>
  </si>
  <si>
    <t>1.7. TOP-2.1.3-16-TL1-2021-00023 projekt támogatás visszafizetése</t>
  </si>
  <si>
    <t>1.8. TOP-1.1.1-16-TL1-2017-00002 projekt támogatás visszafizetése</t>
  </si>
  <si>
    <t>1.9. TOP-4.1.1-15-TL1-2020-00028 projekt támogatás visszafizetése</t>
  </si>
  <si>
    <t>1.10. Dombóvári KÖH 2023. évi működéséhez biztosított hozzájárulás elszámolása önkormányzatokkal</t>
  </si>
  <si>
    <t>1.12. Csikóstőttősi Tagóvoda műk. előző évi fenntartási hozzáj. elszám.</t>
  </si>
  <si>
    <t>2.1. Sporttámogatások sportszervezeteknek</t>
  </si>
  <si>
    <t>2.2. Mecsek Dráva Önkormányzati Társulás 2024. évi hozzájárulás</t>
  </si>
  <si>
    <t>2.3. Civil szervezetek támogatása</t>
  </si>
  <si>
    <t>2.4. Kapos Alapítvány támogatása</t>
  </si>
  <si>
    <t>2.5. Dombóvári Városszépítő és Városvédő Egyesület támogatása</t>
  </si>
  <si>
    <t>2.6. Dombóvári Polgárőr Egyesület támogatása</t>
  </si>
  <si>
    <t>2.7. Dombóvári Ifjúsági Fúvószenekar támogatása</t>
  </si>
  <si>
    <t>2.8. Dombóvári Városgazdálkodási Nkft. részére önerő közfoglalkoztatáshoz</t>
  </si>
  <si>
    <t>2.9. Szociális konyha szolgáltatás bevétellel nem fedezett kiadásaira Magyar Máltai Szeretetszolgálat Egyesületnek</t>
  </si>
  <si>
    <t>2.10. Dombóvár, Árnyas utca 29-31. szám alatti társasház részére visszatérítendő támogatás</t>
  </si>
  <si>
    <t>2.11. Dombóvár, Bezerédj utca 22-26. szám alatti társasház részére visszatérítendő támogatás</t>
  </si>
  <si>
    <t>2.12. Tinódi Ház Nonprofit Kft. támogatása</t>
  </si>
  <si>
    <t>2.13. Pótbefizetés a Dombóvári Városgazdálkodási Nonprofit Kft. részére</t>
  </si>
  <si>
    <t>2.14. Támogatás Hamulyák Közalapítvány végelszámolásának bejezéséhez</t>
  </si>
  <si>
    <t>3.1. TOP_PLUSZ-1.3.1-21-TL1-2022-00005 FVS következő évi kiadások</t>
  </si>
  <si>
    <t>5. 2024. évi szolidaritási hozzájárulás</t>
  </si>
  <si>
    <t>1. Közvilágítás bővítése, korszerűsítése, fejlesztése</t>
  </si>
  <si>
    <t>2. Térfigyelő kamerarendszer fejlesztése</t>
  </si>
  <si>
    <t>3. Új játszótér kialakítása</t>
  </si>
  <si>
    <t>4. Orvosi rendelő váró padok</t>
  </si>
  <si>
    <t>5. Tinódi Ház Nonprofit Kft. jegyzett tőkéjének felemelése</t>
  </si>
  <si>
    <t>6. Apáczai Csere János Technikum és Kollégium belső udvar és sportpálya körüli terület megújítása térkővel</t>
  </si>
  <si>
    <t>7. Kisértékű tárgyi eszköz beszerzés</t>
  </si>
  <si>
    <t>8. TOP-2.1.3-16-TL1-2021-00023 konstruktív hulladékgyűjtő-kör, zsáktartós (20 db), konstruktív pad (14 db)</t>
  </si>
  <si>
    <t>9. Szőlőhegyi kerékpárút II. ütem tervezése</t>
  </si>
  <si>
    <t>10. Bérlakásokkal kapcsolatos beruházások</t>
  </si>
  <si>
    <t>11. TOP-1.1.1-16-TL1-2017-00002 KIF csatlakozás</t>
  </si>
  <si>
    <t>12. Gunaras csapadékvíz-elvezető rendszerek felülvizsgálata és átalakítása tanulmánytervének elkészítéséhez szükséges geodéziai munkák</t>
  </si>
  <si>
    <t>13. Gunaras Park utcában kerékpáros híd telepítése</t>
  </si>
  <si>
    <t>14. Ingatlan vásárlás</t>
  </si>
  <si>
    <t>15. Bajcsy-Zsilinszky utcában új parkoló építése</t>
  </si>
  <si>
    <t>16. 12 db buszváró oldalfalát képező citylight berendezés vételára</t>
  </si>
  <si>
    <t>17. Felfújható rendezvénykapu</t>
  </si>
  <si>
    <t>18. Önkormányzati ingatlanokkal kapcsolatos beruházások</t>
  </si>
  <si>
    <t>2. Szigeterdei lakótorony lépcsője</t>
  </si>
  <si>
    <t>3. Kórházi parkoló felújítása</t>
  </si>
  <si>
    <t>4. Dombóvári Szivárvány Óvoda Zöld Liget Tagóvodája előtt bekötőút- és parkoló felújítása</t>
  </si>
  <si>
    <t>5. Balatonfenyvesi Ifjúsági Tábor padlóburkolat cseréje, valamint külső faljavítási munkálatok</t>
  </si>
  <si>
    <t>6. Bérlakásokkal kapcsolatos felújítások</t>
  </si>
  <si>
    <t>1. Egyéb felhalmozási célú támogatások államháztartáson kívülre</t>
  </si>
  <si>
    <t>1.1. Helyi védelem alatt álló épületek felújítására</t>
  </si>
  <si>
    <t>2024. évi kiemelt kiadási előirányzata</t>
  </si>
  <si>
    <t>mód. ei.</t>
  </si>
  <si>
    <t>EP és helyi önkormányzati választás</t>
  </si>
  <si>
    <t>időközi választás</t>
  </si>
  <si>
    <t>2022-2024. év</t>
  </si>
  <si>
    <t>2024. eredeti</t>
  </si>
  <si>
    <t>Működési bevételek és működési kiadások egyenlege</t>
  </si>
  <si>
    <t>Felhalmozási bevételek és a felhalmozási kiadások egyenlege</t>
  </si>
  <si>
    <t>KÖLTSÉGVETÉSI BEVÉTELEK ÖSSZESEN</t>
  </si>
  <si>
    <t>KÖLTSÉGVETÉSI KIADÁSOK ÖSSZESEN</t>
  </si>
  <si>
    <t>Költségvetési egyenleg</t>
  </si>
  <si>
    <t>Költségvetési maradvány igénybevétele</t>
  </si>
  <si>
    <t>Működési hitel/likvid hitel felvétele</t>
  </si>
  <si>
    <t>Működési hitel/likvid hitel visszafizetése</t>
  </si>
  <si>
    <t xml:space="preserve">FINANSZÍROZÁSI BEVÉTELEK ÖSSZESEN: </t>
  </si>
  <si>
    <t xml:space="preserve">FINANSZÍROZÁSI KIADÁSOK ÖSSZESEN: </t>
  </si>
  <si>
    <t>BEVÉTELEK ÖSSZESEN</t>
  </si>
  <si>
    <t>KIADÁSOK ÖSSZESEN</t>
  </si>
  <si>
    <t>1. melléklet a .../2025. (…..) önkormányzati rendelethez</t>
  </si>
  <si>
    <t>2024. évi bevételek</t>
  </si>
  <si>
    <t>2. melléklet a .../2025. (…..) önkormányzati rendelethez</t>
  </si>
  <si>
    <t>2024. évi kiadások</t>
  </si>
  <si>
    <t>3. melléklet a .../2025. (....) önkormányzati rendelethez</t>
  </si>
  <si>
    <t>2024. évi maradványkimutatás</t>
  </si>
  <si>
    <t>2024. évi intézményfinanszírozás elszámolása</t>
  </si>
  <si>
    <t>eredeti
ei.</t>
  </si>
  <si>
    <t>mód.
ei.</t>
  </si>
  <si>
    <t>Vagyonkimutatás - 2024</t>
  </si>
  <si>
    <t>6. melléklet a …/2025. (....) önkormányzati rendelethez</t>
  </si>
  <si>
    <t>7. melléklet a .../2025. (....) önkormányzati rendelethez</t>
  </si>
  <si>
    <t>Dombóvár Város Önkormányzatának és intézményeinek 2024. évi létszámalakulása (fő)</t>
  </si>
  <si>
    <t>Dombóvári Műv.Ház, Könyvtár és Helytörténeti Gyűjtemény</t>
  </si>
  <si>
    <t>9. melléklet a .../2025. (....) önkormányzati rendelethez</t>
  </si>
  <si>
    <t>Záróállomány 2024.12.31-én</t>
  </si>
  <si>
    <t>10. melléklet a .../2025. (....) önkormányzati rendelethez</t>
  </si>
  <si>
    <t>2024. évi nyitó állomány</t>
  </si>
  <si>
    <t>2024. évi záró állomány</t>
  </si>
  <si>
    <t>11. melléklet a .../2025. (...) önkormányzati rendelethez</t>
  </si>
  <si>
    <t>2024. évi nyitó</t>
  </si>
  <si>
    <t>2024. évi növekedés</t>
  </si>
  <si>
    <t>2024. évi csökkenés</t>
  </si>
  <si>
    <t>2024. évi záró</t>
  </si>
  <si>
    <t>Csökkenés 2026-ban</t>
  </si>
  <si>
    <t>12. melléklet a …/2025. (....) önkormányzati rendelethez</t>
  </si>
  <si>
    <t>Az önkormányzat 2024. évi általános, köznevelési és szociális feladataihoz kapcsolódó támogatások elszámolása</t>
  </si>
  <si>
    <t>1. Szivárvány Óvoda udvar felújítása, vezetői iroda</t>
  </si>
  <si>
    <t>2. Százszorszép Óvoda udvar felújítása, vízelvezetés javítása, csoportszoba felújítás</t>
  </si>
  <si>
    <t>Kiegészítő támogatás az óvodapedagógusok minősítéséből adódó többletfeladatokhoz (alapfokozatú-ped.II )</t>
  </si>
  <si>
    <t>Kiegészítő támogatás az óvodapedagógusok minősítéséből adódó többletfeladatokhoz (alapfokozatú-mesterped.)</t>
  </si>
  <si>
    <t>Szociális segítés</t>
  </si>
  <si>
    <t>Család- és gyermekjóléti központ - óvodai és iskolai szociális segítő tevékenység támogatása</t>
  </si>
  <si>
    <t>1.3. A települési önkormányzatok egyes szociális és gyermekjóléti feladatainak támogatása</t>
  </si>
  <si>
    <t>1.4. A települési önkormányzatok gyermekétkeztetési feladatainak támogatása</t>
  </si>
  <si>
    <t>Az óvodában foglalkoztatott pedagógusok béremeléséhez kapcsolódó többlettámogatás visszafizetendő összege</t>
  </si>
  <si>
    <t>4. melléklet a .../2025. (....) önkormányzati rendelethez</t>
  </si>
  <si>
    <t>2024. évi felújítások</t>
  </si>
  <si>
    <t>5. melléklet a .../2025. (...) önkormányzati rendelethez</t>
  </si>
  <si>
    <t>2024. évi beruházások</t>
  </si>
  <si>
    <t>Részesedések beszerzése</t>
  </si>
  <si>
    <t>Magánszemélyek (akik legfeljebb 8 szobás és legfeljebb 16 ágyszámmal rendelkező magánszálláshelyen töltenek el vendégéjszakát)</t>
  </si>
  <si>
    <t>190/2023. (XII. 15.) Kt. határozat</t>
  </si>
  <si>
    <t>Katona József u. 37. szám alatti Ujvári Kálmán Sporttelep térítésmentes használata 2024. december 31. napjáig, közüzemi és a további működtetési költségeket az egyesület köteles viselni</t>
  </si>
  <si>
    <t>191/2023. (XII. 15.) határozat</t>
  </si>
  <si>
    <t>Dombóvár, Ivanich Antal utca 39/A. alatti – dombóvári 1358/2/A hrsz. alatt felvett – tekepálya térítésmentes használata 2024. december 31. napjáig vagy – ha az korábbi – az épület elbontásának időpontjáig azzal, hogy az ingatlan üzemeltetésével összefüggő kiadásokat, illetve a közüzemi költségeket az Egyesület viseli.</t>
  </si>
  <si>
    <t>Dombóvári Spartacus Sportegyesület</t>
  </si>
  <si>
    <t>192/2023. (XII. 15.) határozat</t>
  </si>
  <si>
    <t>Dombóvár, Földvár utca 18. szám alatti Szuhay Sportcentrum térítésmentes használata 2024. december 31-ig sportszervezetek részére a sporttevékenységük végzésére</t>
  </si>
  <si>
    <t>Dombóvári Karatesuli Egyesület,
Dombóvári Vasutas Atlétikai és Szabadidő Egyesület,
DOMBÓVÁRI FLOORBALL EGYESÜLET,
SEIBUKAI KYOKUSHIN DOMBÓVÁR SPORTEGYESÜLET,
Dombóvári Futball Club,
Dombóvári Judo Klub,
Dombóvári Labdarúgó Klub,
Jumpers Dombóvári Kötélugró Sportegyesület,
Dombóvári Kosárlabda Klub Sport Egyesület,
Dombóvári Kosárlabda Suli Közhasznú Egyesület,
Dombóvári Asztalitenisz Club Közhasznú Egyesület,
Dombóvári Hangulat Szabadidő Sportegyesület,
Dombóvári Focisuli Egyesület</t>
  </si>
  <si>
    <t>8. melléklet a .../2025. (....) önkormányzati rendelethez</t>
  </si>
  <si>
    <t>13. melléklet a .../2025. (....) önkormányzati rendelethez</t>
  </si>
  <si>
    <t>A helyi önkormányzat 2024. évi kiegészítő támogatásainak és egyéb kötött felhasználású támogatásainak elszámolása</t>
  </si>
  <si>
    <t>Az önkormányzat által az adott célra ténylegesen felhasznált összeg 2017-2023 években</t>
  </si>
  <si>
    <t>Az önkormányzat által a 2024. évben és a következő év(ek)ben felhasználható támogatás</t>
  </si>
  <si>
    <t>Az önkormányzat által az adott célra ténylegesen felhasznált összeg 2024-ben</t>
  </si>
  <si>
    <t>Bölcsődei fejlesztési program (2021. évi)</t>
  </si>
  <si>
    <t>2024. mód. ei.</t>
  </si>
  <si>
    <t>2024. teljesítés</t>
  </si>
  <si>
    <t>2023. tény</t>
  </si>
  <si>
    <t>20. melléklet a .../2025. (....) önkormányzati rendelethez</t>
  </si>
  <si>
    <t>Tulajdonjog, illetve haszonélvezeti jog alapján a kedvezmény 2.197 adózót, a mentesség 945 adózót érintett az előző évben.</t>
  </si>
  <si>
    <t>14. melléklet a .../2025. (....) önkormányzati rendelethez</t>
  </si>
  <si>
    <t>Konszoli-
dálás</t>
  </si>
  <si>
    <t>Munkaadókat terhelő járulékok és szociális hozzájárulási adó (=22+…+27) (K2)</t>
  </si>
  <si>
    <t>15. melléklet a .../2025. (....) önkormányzati rendelethez</t>
  </si>
  <si>
    <t>16. melléklet a .../2025. (....) önkormányzati rendelethez</t>
  </si>
  <si>
    <t>17. melléklet a .../2025. (....) önkormányzati rendelethez</t>
  </si>
  <si>
    <t>18. melléklet a .../2025. (....) önkormányzati rendelethez</t>
  </si>
  <si>
    <t>19. melléklet a .../2025. (....) önkormányzati rendelethez</t>
  </si>
  <si>
    <t>22. melléklet az .../2025. (...) önkormányzati rendelethez</t>
  </si>
  <si>
    <t>Összeg (a főkönyvben szereplő előjelnek megfelően) Ft-ban
önkormányzat+intézmények</t>
  </si>
  <si>
    <t>32. számlák nyitó tárgyidőszaki egyenlege [+32]</t>
  </si>
  <si>
    <t>33. számlák nyitó tárgyidőszaki egyenlege [+(3311+3312+3318) + (3321+3322+3328)]</t>
  </si>
  <si>
    <t>B. Korrekciós tételek összesen: (5+6+7+8+9-10-11-12-13-14+15-16-23-30-31-32-33-34-35-36+39+42+43+44+45+46+47-50+51-52)</t>
  </si>
  <si>
    <t>Előző év vállalkozási maradványának igénybevétele teljesítése  tárgyidőszaki egyenlege [-0981323]</t>
  </si>
  <si>
    <t>Kincstáron kívüli forintszámlák értékvesztése és annak visszaírása tárgyidőszaki forgalma [+/-3318]</t>
  </si>
  <si>
    <t>Kincstáron kívül devizaszámlák értékvesztése és annak visszaírása tárgyidőszaki forgalma [+/-3328]</t>
  </si>
  <si>
    <t>Pénzeszközök átvezetési számla forgalma [+/-361]</t>
  </si>
  <si>
    <t>Azonosítás alatt álló tételek forgalma [+/-363]</t>
  </si>
  <si>
    <t>Adott előleghez kapcsolódó előzetesen felszámított levonható általános forgalmi adó tárgyidőszaki forgalma  [+/-36411]</t>
  </si>
  <si>
    <t>Adott előleghez kapcsolódó előzetesen felszámított nem levonható általános forgalmi adó tárgyidőszaki forgalma  [+/-36413]</t>
  </si>
  <si>
    <t>Adott előlegek számla  tárgyidőszaki forgalma összesen [+/-3651] (17+18+19+20+21+22)</t>
  </si>
  <si>
    <t>Immateriális javakra adott előlegek tárgyidőszaki forgalma [+/-36511]</t>
  </si>
  <si>
    <t>Készletekre adott előlegek tárgyidőszaki forgalma [+/-36513]</t>
  </si>
  <si>
    <t>Foglalkoztatottaknak adott előlegek tárgyidőszaki forgalma [+/-36515]</t>
  </si>
  <si>
    <t>Adott előlegek értékvesztése és annak visszaírása tárgyidőszaki forgalma összesen [+/-36518] (24+25+26+27+28+29)</t>
  </si>
  <si>
    <t>Immateriális javakra adott előlegek értékvesztése és annak visszaírása tárgyidőszaki forgalma [+/-365181]</t>
  </si>
  <si>
    <t>Beruházásra adott előlegek értékvesztése és annak visszaírása tárgyidőszaki forgalma [+/-365182]</t>
  </si>
  <si>
    <t>Készletekre adott előlegek értékvesztése és annak visszaírása tárgyidőszaki forgalma [+/-365183]</t>
  </si>
  <si>
    <t>Igénybe vett szolgáltatásra adott előlegek értékvesztése és annak visszaírása tárgyidőszaki forgalma [+/-365184]</t>
  </si>
  <si>
    <t>Foglalkoztatottaknak adott előlegek értékvesztése és annak visszaírása tárgyidőszaki forgalma [+/-365185]</t>
  </si>
  <si>
    <t>Túlfizetések, téves és visszajáró kifizetések értékvesztése és annak visszaírása tárgyidőszaki forgalma [+/-365186]</t>
  </si>
  <si>
    <t>Továbbadási célból folyósított támogatások, ellátások elszámolása számla tárgyidőszaki forgalma [+/-3652]</t>
  </si>
  <si>
    <t>Más által beszedett bevételek elszámolása számla tárgyidőszaki forgalma [+/-3653]</t>
  </si>
  <si>
    <t>Forgótőke elszámolása számla tárgyidőszaki forgalma  [+/-3654]</t>
  </si>
  <si>
    <t>Nem társadalombiztosítás pénzügyi alapjait terhelő kifizetett ellátások és a társadalombiztosítás pénzügyi alapjai egymás közötti elszámolásai megtérítésének elszámolása tárgyidőszaki forgalma  [+/-3656]</t>
  </si>
  <si>
    <t>Folyósított, megelőlegezett társadalombiztosítási és családtámogatási ellátások elszámolása számla tárgyidőszaki forgalma [+/-3657]</t>
  </si>
  <si>
    <t>Letétre, megőrzésre, fedezetkezelésre átadott pénzeszközök, biztosítékok számla tárgyidőszaki forgalma  [+/-3659]</t>
  </si>
  <si>
    <t>Egyéb sajátos eszközoldali elszámolások tárgyidőszaki forgalma összesen [+/-366] (37+38)</t>
  </si>
  <si>
    <t>Utalványok, bérletek és más hasonló, készpénz-helyettesítő fizetési eszköznek nem minősülő eszközök elszámolásai tárgyidőszaki forgalma [+/-3662]</t>
  </si>
  <si>
    <t>Kapott előlegek tárgyidőszaki forgalma [+/-3671] (40+41)</t>
  </si>
  <si>
    <t>Forgótőke elszámolása (Kincstár) tárgyidőszaki forgalma [+/-3674]</t>
  </si>
  <si>
    <t>Nem társadalombiztosítás pénzügyi alapjait terhelő kifizetett ellátások és a társadalombiztosítás pénzügyi alapjai egymás közötti elszámolásai megtérítésének elszámolása tárgyidőszaki forgalma [+/-3676]</t>
  </si>
  <si>
    <t>Egyéb sajátos kötelezettség jellegű sajátos elszámolások [+/-3679] (48+49)</t>
  </si>
  <si>
    <t>Nemzetközi támogatási programok pénzeszközei tárgyidőszaki forgalma [+/-36791]</t>
  </si>
  <si>
    <t>Államadósság Kezelő Központ Zrt.-nél elhelyezett fedezeti betétek forgalma [+/-36792]</t>
  </si>
  <si>
    <t>Egyéb pénzeszközök és sajátos elszámolások mérlegfordulónapi értékelése során megállapított (nem realizált) árfolyamvesztesége tárgyidőszaki egyenlege [+/-8552]</t>
  </si>
  <si>
    <t>Egyéb pénzeszközök és sajátos elszámolások mérlegfordulónapi értékelése során megállapított (nem realizált) árfolyamnyeresége tárgyidőszaki egyenlege [+/- 9352]</t>
  </si>
  <si>
    <t>Az Áhsz. 14. § (4a) bekezdés c) pontja által előírt számlák év végi egyenlegének összevezetéséből származó összeg (a Kincstár nyilvántartása alapján ez a sor kizárólag az adott évi 12. havi adatszolgáltatásban kerül kitöltésre)</t>
  </si>
  <si>
    <t>D. 32-33. számlák főkönyvi kivonat szerinti záró tárgyidőszaki egyenlege [+32 + (3311+3312+3318) + (3321+3322+3328)]</t>
  </si>
  <si>
    <t>E. Eltérés (C - D)</t>
  </si>
  <si>
    <t/>
  </si>
  <si>
    <t>II. A lekötött bankbetétek pénzforgalmának egyeztetése az Áhsz. 17. számú melléklet 4. b) pontja szerinti kötelező egyezőség alapján:</t>
  </si>
  <si>
    <t>A. 31. számla nyitó tárgyidőszaki egyenlege [+ (311-3181)+ (312-3182)]</t>
  </si>
  <si>
    <t>B. Korrekciós tételek összesen: (+58+59-60-61-62)</t>
  </si>
  <si>
    <t>Pénzeszközök lekötött bankbetétként elhelyezése teljesítése tárgyidőszaki egyenlege [+059163]</t>
  </si>
  <si>
    <t>Lekötött bankbetétek megszüntetése teljesítése tárgyidőszaki egyenlege [- 098173]</t>
  </si>
  <si>
    <t>Lekötött bankbetétek értékvesztése és annak visszaírása tárgyidőszaki forgalma [+/-318]</t>
  </si>
  <si>
    <t>Lekötött bankbetétek mérlegfordulónapi értékelése során megállapított (nem realizált) árfolyamvesztesége [+/-8551]</t>
  </si>
  <si>
    <t>Lekötött bankbetétek mérlegfordulónapi értékelése során megállapított (nem realizált) árfolyamnyeresége [+/-9351]</t>
  </si>
  <si>
    <t>C. 31. számla számított tárgyidőszaki záróegyenlege (A + B)</t>
  </si>
  <si>
    <t>D. 31. számla főkönyvi kivonat szerinti záró tárgyidőszaki egyenlege [+ (311-3181) + (312-3182)]</t>
  </si>
  <si>
    <t>Tájékoztató adat: Kincsárban vezetett forintszámlák tárgyidőszaki záró állománya [3312]</t>
  </si>
  <si>
    <t>Tájékoztató adat: Kincsárban vezetett devizaszámlák tárgyidőszaki záró állománya [3322]</t>
  </si>
  <si>
    <t>21. melléklet a .../2025. (....) önkormányzati rendelethez</t>
  </si>
  <si>
    <t>2023.12.31-ig</t>
  </si>
  <si>
    <t>2025.</t>
  </si>
  <si>
    <t>TOP-2.1.3--16-TL1-2021-00023</t>
  </si>
  <si>
    <t>TOP-2.1.3--16-TL1-2021-00024</t>
  </si>
  <si>
    <t>TOP-2.1.3--16-TL1-2021-00025</t>
  </si>
  <si>
    <t>TOP_PLUSZ-1.3.2-23-DV1-2024-00001</t>
  </si>
  <si>
    <t>Dombóvári belterületi utak fejlesztése</t>
  </si>
  <si>
    <t>1. Víziközmű fejlesztés</t>
  </si>
  <si>
    <t xml:space="preserve">1. Működési bevételek </t>
  </si>
  <si>
    <t xml:space="preserve">2. Közvetített szolgáltatások ellenértéke </t>
  </si>
  <si>
    <t>3. Lakásgazdálkodás, bérleményhasznosítás</t>
  </si>
  <si>
    <t>1.4. Közfoglalkoztatás támogatás,</t>
  </si>
  <si>
    <t xml:space="preserve">12. Közvilágítás </t>
  </si>
  <si>
    <t xml:space="preserve">19. ÁFA befizetés </t>
  </si>
  <si>
    <t>30. Játszóterek felülvizsgálata, karbantartása</t>
  </si>
  <si>
    <t>1.13. Biztos Kezdet Gyerekház 2023. évi elszámolása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</si>
</sst>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Ft&quot;_-;\-* #,##0.00\ &quot;Ft&quot;_-;_-* &quot;-&quot;??\ &quot;Ft&quot;_-;_-@_-"/>
    <numFmt numFmtId="43" formatCode="_-* #,##0.00_-;\-* #,##0.00_-;_-* &quot;-&quot;??_-;_-@_-"/>
    <numFmt numFmtId="164" formatCode="_-* #,##0\ &quot;Ft&quot;_-;\-* #,##0\ &quot;Ft&quot;_-;_-* &quot;-&quot;??\ &quot;Ft&quot;_-;_-@_-"/>
    <numFmt numFmtId="165" formatCode="#,##0.0"/>
    <numFmt numFmtId="166" formatCode="#,##0.000"/>
    <numFmt numFmtId="167" formatCode="#,##0.0###"/>
    <numFmt numFmtId="168" formatCode="_-* #,##0_-;\-* #,##0_-;_-* &quot;-&quot;??_-;_-@_-"/>
  </numFmts>
  <fonts count="96"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alibri"/>
      <family val="2"/>
      <charset val="238"/>
    </font>
    <font>
      <sz val="10"/>
      <name val="Arial"/>
      <family val="2"/>
      <charset val="238"/>
    </font>
    <font>
      <sz val="10"/>
      <name val="Arial CE"/>
      <charset val="238"/>
    </font>
    <font>
      <sz val="11"/>
      <color indexed="8"/>
      <name val="Calibri"/>
      <family val="2"/>
      <charset val="238"/>
    </font>
    <font>
      <sz val="11"/>
      <color indexed="9"/>
      <name val="Calibri"/>
      <family val="2"/>
      <charset val="238"/>
    </font>
    <font>
      <sz val="11"/>
      <color indexed="62"/>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10"/>
      <name val="Calibri"/>
      <family val="2"/>
      <charset val="238"/>
    </font>
    <font>
      <sz val="11"/>
      <color indexed="52"/>
      <name val="Calibri"/>
      <family val="2"/>
      <charset val="238"/>
    </font>
    <font>
      <sz val="11"/>
      <color indexed="17"/>
      <name val="Calibri"/>
      <family val="2"/>
      <charset val="238"/>
    </font>
    <font>
      <b/>
      <sz val="11"/>
      <color indexed="63"/>
      <name val="Calibri"/>
      <family val="2"/>
      <charset val="238"/>
    </font>
    <font>
      <i/>
      <sz val="11"/>
      <color indexed="23"/>
      <name val="Calibri"/>
      <family val="2"/>
      <charset val="238"/>
    </font>
    <font>
      <b/>
      <sz val="11"/>
      <color indexed="8"/>
      <name val="Calibri"/>
      <family val="2"/>
      <charset val="238"/>
    </font>
    <font>
      <sz val="11"/>
      <color indexed="20"/>
      <name val="Calibri"/>
      <family val="2"/>
      <charset val="238"/>
    </font>
    <font>
      <sz val="11"/>
      <color indexed="60"/>
      <name val="Calibri"/>
      <family val="2"/>
      <charset val="238"/>
    </font>
    <font>
      <b/>
      <sz val="11"/>
      <color indexed="52"/>
      <name val="Calibri"/>
      <family val="2"/>
      <charset val="238"/>
    </font>
    <font>
      <sz val="13"/>
      <name val="Times New Roman"/>
      <family val="1"/>
      <charset val="238"/>
    </font>
    <font>
      <i/>
      <sz val="13"/>
      <name val="Times New Roman"/>
      <family val="1"/>
      <charset val="238"/>
    </font>
    <font>
      <b/>
      <i/>
      <sz val="13"/>
      <name val="Times New Roman"/>
      <family val="1"/>
      <charset val="238"/>
    </font>
    <font>
      <sz val="10"/>
      <name val="Times New Roman"/>
      <family val="1"/>
      <charset val="238"/>
    </font>
    <font>
      <sz val="10"/>
      <name val="Arial CE"/>
      <family val="2"/>
      <charset val="238"/>
    </font>
    <font>
      <i/>
      <sz val="10"/>
      <name val="Arial"/>
      <family val="2"/>
      <charset val="238"/>
    </font>
    <font>
      <sz val="11"/>
      <name val="Times New Roman"/>
      <family val="1"/>
      <charset val="238"/>
    </font>
    <font>
      <i/>
      <sz val="11"/>
      <name val="Times New Roman"/>
      <family val="1"/>
      <charset val="238"/>
    </font>
    <font>
      <b/>
      <sz val="11"/>
      <name val="Times New Roman"/>
      <family val="1"/>
      <charset val="238"/>
    </font>
    <font>
      <b/>
      <i/>
      <sz val="11"/>
      <name val="Times New Roman"/>
      <family val="1"/>
      <charset val="238"/>
    </font>
    <font>
      <b/>
      <sz val="11"/>
      <name val="Arial CE"/>
      <charset val="238"/>
    </font>
    <font>
      <sz val="10"/>
      <name val="Arial"/>
      <family val="2"/>
      <charset val="238"/>
    </font>
    <font>
      <sz val="9"/>
      <name val="Times New Roman"/>
      <family val="1"/>
      <charset val="238"/>
    </font>
    <font>
      <b/>
      <sz val="9"/>
      <name val="Times New Roman"/>
      <family val="1"/>
      <charset val="238"/>
    </font>
    <font>
      <b/>
      <i/>
      <sz val="9"/>
      <name val="Times New Roman"/>
      <family val="1"/>
      <charset val="238"/>
    </font>
    <font>
      <sz val="10"/>
      <color rgb="FF000000"/>
      <name val="Arial"/>
      <family val="2"/>
      <charset val="238"/>
    </font>
    <font>
      <sz val="8"/>
      <name val="Arial"/>
      <family val="2"/>
      <charset val="238"/>
    </font>
    <font>
      <sz val="10"/>
      <name val="Times New Roman CE"/>
      <charset val="238"/>
    </font>
    <font>
      <b/>
      <sz val="13"/>
      <name val="Times New Roman CE"/>
      <family val="1"/>
      <charset val="238"/>
    </font>
    <font>
      <sz val="11"/>
      <name val="Times New Roman CE"/>
      <charset val="238"/>
    </font>
    <font>
      <sz val="10"/>
      <name val="Times New Roman CE"/>
      <family val="1"/>
      <charset val="238"/>
    </font>
    <font>
      <b/>
      <sz val="12"/>
      <name val="Times New Roman CE"/>
      <family val="1"/>
      <charset val="238"/>
    </font>
    <font>
      <sz val="13"/>
      <name val="Times New Roman CE"/>
      <family val="1"/>
      <charset val="238"/>
    </font>
    <font>
      <sz val="12"/>
      <name val="Times New Roman CE"/>
      <family val="1"/>
      <charset val="238"/>
    </font>
    <font>
      <sz val="10"/>
      <color indexed="10"/>
      <name val="Times New Roman CE"/>
      <family val="1"/>
      <charset val="238"/>
    </font>
    <font>
      <b/>
      <sz val="12"/>
      <name val="Times New Roman CE"/>
      <charset val="238"/>
    </font>
    <font>
      <b/>
      <sz val="10"/>
      <name val="Times New Roman CE"/>
      <charset val="238"/>
    </font>
    <font>
      <b/>
      <sz val="10"/>
      <name val="Times New Roman"/>
      <family val="1"/>
      <charset val="238"/>
    </font>
    <font>
      <i/>
      <sz val="10"/>
      <name val="Times New Roman"/>
      <family val="1"/>
      <charset val="238"/>
    </font>
    <font>
      <b/>
      <sz val="15"/>
      <name val="Times New Roman"/>
      <family val="1"/>
      <charset val="238"/>
    </font>
    <font>
      <b/>
      <i/>
      <sz val="10"/>
      <name val="Times New Roman"/>
      <family val="1"/>
      <charset val="238"/>
    </font>
    <font>
      <sz val="12"/>
      <name val="Times New Roman CE"/>
      <charset val="238"/>
    </font>
    <font>
      <sz val="12"/>
      <name val="Times New Roman"/>
      <family val="1"/>
      <charset val="238"/>
    </font>
    <font>
      <b/>
      <i/>
      <sz val="12"/>
      <name val="Times New Roman"/>
      <family val="1"/>
      <charset val="238"/>
    </font>
    <font>
      <b/>
      <i/>
      <sz val="10"/>
      <name val="Arial"/>
      <family val="2"/>
      <charset val="238"/>
    </font>
    <font>
      <b/>
      <sz val="13"/>
      <name val="Times New Roman"/>
      <family val="1"/>
      <charset val="238"/>
    </font>
    <font>
      <b/>
      <sz val="12"/>
      <name val="Times New Roman"/>
      <family val="1"/>
      <charset val="238"/>
    </font>
    <font>
      <b/>
      <sz val="10"/>
      <name val="Arial"/>
      <family val="2"/>
      <charset val="238"/>
    </font>
    <font>
      <i/>
      <sz val="9"/>
      <name val="Times New Roman"/>
      <family val="1"/>
      <charset val="238"/>
    </font>
    <font>
      <b/>
      <i/>
      <sz val="10"/>
      <color rgb="FFFF0000"/>
      <name val="Times New Roman"/>
      <family val="1"/>
      <charset val="238"/>
    </font>
    <font>
      <sz val="10"/>
      <color rgb="FFFF0000"/>
      <name val="Arial"/>
      <family val="2"/>
      <charset val="238"/>
    </font>
    <font>
      <u/>
      <sz val="10"/>
      <name val="Arial"/>
      <family val="2"/>
      <charset val="238"/>
    </font>
    <font>
      <sz val="10"/>
      <name val="MS Sans Serif"/>
      <family val="2"/>
      <charset val="238"/>
    </font>
    <font>
      <sz val="11"/>
      <name val="Times New Roman CE"/>
      <family val="1"/>
      <charset val="238"/>
    </font>
    <font>
      <sz val="13"/>
      <name val="Times New Roman CE"/>
      <charset val="238"/>
    </font>
    <font>
      <sz val="11"/>
      <color rgb="FF000000"/>
      <name val="Calibri"/>
      <family val="2"/>
      <charset val="238"/>
    </font>
    <font>
      <sz val="12"/>
      <color rgb="FF000000"/>
      <name val="Calibri"/>
      <family val="2"/>
      <charset val="238"/>
    </font>
    <font>
      <sz val="12"/>
      <color rgb="FF000000"/>
      <name val="Calibri"/>
      <family val="2"/>
      <charset val="238"/>
    </font>
    <font>
      <b/>
      <sz val="16"/>
      <color rgb="FF000000"/>
      <name val="Calibri"/>
      <family val="2"/>
      <charset val="238"/>
    </font>
    <font>
      <b/>
      <sz val="10"/>
      <color rgb="FF000000"/>
      <name val="Calibri"/>
      <family val="2"/>
      <charset val="238"/>
    </font>
    <font>
      <b/>
      <sz val="10"/>
      <color rgb="FF000000"/>
      <name val="Calibri"/>
      <family val="2"/>
      <charset val="238"/>
    </font>
    <font>
      <sz val="9"/>
      <color rgb="FF000000"/>
      <name val="Calibri"/>
      <family val="2"/>
      <charset val="238"/>
    </font>
    <font>
      <sz val="9"/>
      <color rgb="FF000000"/>
      <name val="Calibri"/>
      <family val="2"/>
      <charset val="238"/>
    </font>
    <font>
      <sz val="10"/>
      <color rgb="FF000000"/>
      <name val="Calibri"/>
      <family val="2"/>
      <charset val="238"/>
    </font>
    <font>
      <sz val="10"/>
      <color rgb="FF000000"/>
      <name val="Calibri"/>
      <family val="2"/>
      <charset val="238"/>
    </font>
    <font>
      <sz val="11"/>
      <color rgb="FF000000"/>
      <name val="Calibri"/>
      <family val="2"/>
      <charset val="238"/>
    </font>
    <font>
      <b/>
      <sz val="9"/>
      <color rgb="FF000000"/>
      <name val="Calibri"/>
      <family val="2"/>
      <charset val="238"/>
    </font>
    <font>
      <b/>
      <sz val="11"/>
      <color rgb="FF000000"/>
      <name val="Calibri"/>
      <family val="2"/>
      <charset val="238"/>
    </font>
    <font>
      <sz val="10"/>
      <color rgb="FFFF0000"/>
      <name val="Arial CE"/>
      <charset val="238"/>
    </font>
    <font>
      <sz val="12"/>
      <name val="Arial"/>
      <family val="2"/>
      <charset val="238"/>
    </font>
    <font>
      <b/>
      <sz val="10"/>
      <name val="Arial"/>
      <family val="2"/>
      <charset val="238"/>
    </font>
    <font>
      <sz val="10"/>
      <name val="Arial"/>
      <family val="2"/>
      <charset val="238"/>
    </font>
    <font>
      <b/>
      <sz val="10"/>
      <name val="Arial CE"/>
      <charset val="238"/>
    </font>
    <font>
      <sz val="10"/>
      <name val="Arial"/>
      <family val="2"/>
      <charset val="238"/>
    </font>
    <font>
      <sz val="11"/>
      <color theme="1"/>
      <name val="Times New Roman"/>
      <family val="1"/>
      <charset val="238"/>
    </font>
    <font>
      <sz val="11"/>
      <color rgb="FFFF0000"/>
      <name val="Times New Roman"/>
      <family val="1"/>
      <charset val="238"/>
    </font>
    <font>
      <b/>
      <i/>
      <sz val="11"/>
      <color rgb="FF000000"/>
      <name val="Times New Roman"/>
      <family val="1"/>
      <charset val="238"/>
    </font>
    <font>
      <sz val="8"/>
      <name val="Arial"/>
      <charset val="23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s>
  <borders count="53">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bottom style="thin">
        <color indexed="8"/>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s>
  <cellStyleXfs count="89">
    <xf numFmtId="0" fontId="0" fillId="0" borderId="0"/>
    <xf numFmtId="0" fontId="11" fillId="2" borderId="0" applyNumberFormat="0" applyBorder="0" applyAlignment="0" applyProtection="0"/>
    <xf numFmtId="0" fontId="8" fillId="2" borderId="0" applyNumberFormat="0" applyBorder="0" applyAlignment="0" applyProtection="0"/>
    <xf numFmtId="0" fontId="11" fillId="3" borderId="0" applyNumberFormat="0" applyBorder="0" applyAlignment="0" applyProtection="0"/>
    <xf numFmtId="0" fontId="8" fillId="3" borderId="0" applyNumberFormat="0" applyBorder="0" applyAlignment="0" applyProtection="0"/>
    <xf numFmtId="0" fontId="11" fillId="4" borderId="0" applyNumberFormat="0" applyBorder="0" applyAlignment="0" applyProtection="0"/>
    <xf numFmtId="0" fontId="8" fillId="4" borderId="0" applyNumberFormat="0" applyBorder="0" applyAlignment="0" applyProtection="0"/>
    <xf numFmtId="0" fontId="11" fillId="5" borderId="0" applyNumberFormat="0" applyBorder="0" applyAlignment="0" applyProtection="0"/>
    <xf numFmtId="0" fontId="8" fillId="5" borderId="0" applyNumberFormat="0" applyBorder="0" applyAlignment="0" applyProtection="0"/>
    <xf numFmtId="0" fontId="11" fillId="6" borderId="0" applyNumberFormat="0" applyBorder="0" applyAlignment="0" applyProtection="0"/>
    <xf numFmtId="0" fontId="8" fillId="6" borderId="0" applyNumberFormat="0" applyBorder="0" applyAlignment="0" applyProtection="0"/>
    <xf numFmtId="0" fontId="11" fillId="7" borderId="0" applyNumberFormat="0" applyBorder="0" applyAlignment="0" applyProtection="0"/>
    <xf numFmtId="0" fontId="8" fillId="7" borderId="0" applyNumberFormat="0" applyBorder="0" applyAlignment="0" applyProtection="0"/>
    <xf numFmtId="0" fontId="11" fillId="8" borderId="0" applyNumberFormat="0" applyBorder="0" applyAlignment="0" applyProtection="0"/>
    <xf numFmtId="0" fontId="8" fillId="8" borderId="0" applyNumberFormat="0" applyBorder="0" applyAlignment="0" applyProtection="0"/>
    <xf numFmtId="0" fontId="11" fillId="9" borderId="0" applyNumberFormat="0" applyBorder="0" applyAlignment="0" applyProtection="0"/>
    <xf numFmtId="0" fontId="8" fillId="9" borderId="0" applyNumberFormat="0" applyBorder="0" applyAlignment="0" applyProtection="0"/>
    <xf numFmtId="0" fontId="11" fillId="10" borderId="0" applyNumberFormat="0" applyBorder="0" applyAlignment="0" applyProtection="0"/>
    <xf numFmtId="0" fontId="8" fillId="10" borderId="0" applyNumberFormat="0" applyBorder="0" applyAlignment="0" applyProtection="0"/>
    <xf numFmtId="0" fontId="11" fillId="5" borderId="0" applyNumberFormat="0" applyBorder="0" applyAlignment="0" applyProtection="0"/>
    <xf numFmtId="0" fontId="8" fillId="5" borderId="0" applyNumberFormat="0" applyBorder="0" applyAlignment="0" applyProtection="0"/>
    <xf numFmtId="0" fontId="11" fillId="8" borderId="0" applyNumberFormat="0" applyBorder="0" applyAlignment="0" applyProtection="0"/>
    <xf numFmtId="0" fontId="8" fillId="8" borderId="0" applyNumberFormat="0" applyBorder="0" applyAlignment="0" applyProtection="0"/>
    <xf numFmtId="0" fontId="11" fillId="11" borderId="0" applyNumberFormat="0" applyBorder="0" applyAlignment="0" applyProtection="0"/>
    <xf numFmtId="0" fontId="8"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3" fillId="7" borderId="1" applyNumberFormat="0" applyAlignment="0" applyProtection="0"/>
    <xf numFmtId="0" fontId="14" fillId="0" borderId="0" applyNumberFormat="0" applyFill="0" applyBorder="0" applyAlignment="0" applyProtection="0"/>
    <xf numFmtId="0" fontId="15" fillId="0" borderId="2" applyNumberFormat="0" applyFill="0" applyAlignment="0" applyProtection="0"/>
    <xf numFmtId="0" fontId="16" fillId="0" borderId="3" applyNumberFormat="0" applyFill="0" applyAlignment="0" applyProtection="0"/>
    <xf numFmtId="0" fontId="17" fillId="0" borderId="4" applyNumberFormat="0" applyFill="0" applyAlignment="0" applyProtection="0"/>
    <xf numFmtId="0" fontId="17" fillId="0" borderId="0" applyNumberFormat="0" applyFill="0" applyBorder="0" applyAlignment="0" applyProtection="0"/>
    <xf numFmtId="0" fontId="18" fillId="16" borderId="5" applyNumberFormat="0" applyAlignment="0" applyProtection="0"/>
    <xf numFmtId="0" fontId="19" fillId="0" borderId="0" applyNumberFormat="0" applyFill="0" applyBorder="0" applyAlignment="0" applyProtection="0"/>
    <xf numFmtId="0" fontId="20" fillId="0" borderId="6" applyNumberFormat="0" applyFill="0" applyAlignment="0" applyProtection="0"/>
    <xf numFmtId="0" fontId="10" fillId="17" borderId="7" applyNumberFormat="0" applyFont="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21" borderId="0" applyNumberFormat="0" applyBorder="0" applyAlignment="0" applyProtection="0"/>
    <xf numFmtId="0" fontId="21" fillId="4" borderId="0" applyNumberFormat="0" applyBorder="0" applyAlignment="0" applyProtection="0"/>
    <xf numFmtId="0" fontId="22" fillId="22" borderId="8" applyNumberFormat="0" applyAlignment="0" applyProtection="0"/>
    <xf numFmtId="0" fontId="23" fillId="0" borderId="0" applyNumberFormat="0" applyFill="0" applyBorder="0" applyAlignment="0" applyProtection="0"/>
    <xf numFmtId="0" fontId="39" fillId="0" borderId="0"/>
    <xf numFmtId="0" fontId="9" fillId="0" borderId="0"/>
    <xf numFmtId="0" fontId="9" fillId="0" borderId="0"/>
    <xf numFmtId="0" fontId="10" fillId="0" borderId="0" applyBorder="0"/>
    <xf numFmtId="0" fontId="32" fillId="0" borderId="0"/>
    <xf numFmtId="0" fontId="24" fillId="0" borderId="9" applyNumberFormat="0" applyFill="0" applyAlignment="0" applyProtection="0"/>
    <xf numFmtId="0" fontId="25" fillId="3" borderId="0" applyNumberFormat="0" applyBorder="0" applyAlignment="0" applyProtection="0"/>
    <xf numFmtId="0" fontId="26" fillId="23" borderId="0" applyNumberFormat="0" applyBorder="0" applyAlignment="0" applyProtection="0"/>
    <xf numFmtId="0" fontId="27" fillId="22" borderId="1" applyNumberFormat="0" applyAlignment="0" applyProtection="0"/>
    <xf numFmtId="0" fontId="10" fillId="0" borderId="0"/>
    <xf numFmtId="9" fontId="9" fillId="0" borderId="0" applyFont="0" applyFill="0" applyBorder="0" applyAlignment="0" applyProtection="0"/>
    <xf numFmtId="0" fontId="7" fillId="0" borderId="0"/>
    <xf numFmtId="44" fontId="9" fillId="0" borderId="0" applyFont="0" applyFill="0" applyBorder="0" applyAlignment="0" applyProtection="0"/>
    <xf numFmtId="43" fontId="6" fillId="0" borderId="0" applyFont="0" applyFill="0" applyBorder="0" applyAlignment="0" applyProtection="0"/>
    <xf numFmtId="0" fontId="5" fillId="0" borderId="0"/>
    <xf numFmtId="44" fontId="9" fillId="0" borderId="0" applyFont="0" applyFill="0" applyBorder="0" applyAlignment="0" applyProtection="0"/>
    <xf numFmtId="0" fontId="43" fillId="0" borderId="0"/>
    <xf numFmtId="0" fontId="45" fillId="0" borderId="0"/>
    <xf numFmtId="0" fontId="45" fillId="0" borderId="0"/>
    <xf numFmtId="0" fontId="10" fillId="0" borderId="0"/>
    <xf numFmtId="0" fontId="45" fillId="0" borderId="0"/>
    <xf numFmtId="0" fontId="45" fillId="0" borderId="0"/>
    <xf numFmtId="0" fontId="45" fillId="0" borderId="0"/>
    <xf numFmtId="0" fontId="9" fillId="0" borderId="0"/>
    <xf numFmtId="0" fontId="9" fillId="0" borderId="0"/>
    <xf numFmtId="0" fontId="9" fillId="0" borderId="0"/>
    <xf numFmtId="0" fontId="32" fillId="0" borderId="0"/>
    <xf numFmtId="43" fontId="4" fillId="0" borderId="0" applyFont="0" applyFill="0" applyBorder="0" applyAlignment="0" applyProtection="0"/>
    <xf numFmtId="0" fontId="70" fillId="0" borderId="0"/>
    <xf numFmtId="0" fontId="45" fillId="0" borderId="0"/>
    <xf numFmtId="0" fontId="45" fillId="0" borderId="0"/>
    <xf numFmtId="0" fontId="73" fillId="0" borderId="0"/>
    <xf numFmtId="44" fontId="73" fillId="0" borderId="0" applyFont="0" applyFill="0" applyBorder="0" applyAlignment="0" applyProtection="0"/>
    <xf numFmtId="9" fontId="73" fillId="0" borderId="0" applyFont="0" applyFill="0" applyBorder="0" applyAlignment="0" applyProtection="0"/>
    <xf numFmtId="0" fontId="10" fillId="0" borderId="0" applyBorder="0"/>
    <xf numFmtId="0" fontId="10" fillId="0" borderId="0"/>
    <xf numFmtId="43" fontId="3"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cellStyleXfs>
  <cellXfs count="587">
    <xf numFmtId="0" fontId="0" fillId="0" borderId="0" xfId="0"/>
    <xf numFmtId="0" fontId="9" fillId="0" borderId="0" xfId="51"/>
    <xf numFmtId="0" fontId="9" fillId="0" borderId="10" xfId="51" applyBorder="1"/>
    <xf numFmtId="0" fontId="34" fillId="0" borderId="10" xfId="53" applyFont="1" applyBorder="1"/>
    <xf numFmtId="0" fontId="34" fillId="0" borderId="13" xfId="53" applyFont="1" applyBorder="1"/>
    <xf numFmtId="0" fontId="28" fillId="0" borderId="13" xfId="53" applyFont="1" applyBorder="1"/>
    <xf numFmtId="0" fontId="28" fillId="0" borderId="10" xfId="53" applyFont="1" applyBorder="1" applyAlignment="1">
      <alignment horizontal="right"/>
    </xf>
    <xf numFmtId="0" fontId="34" fillId="0" borderId="0" xfId="53" applyFont="1" applyBorder="1"/>
    <xf numFmtId="0" fontId="28" fillId="0" borderId="0" xfId="53" applyFont="1" applyBorder="1"/>
    <xf numFmtId="0" fontId="28" fillId="0" borderId="0" xfId="51" applyFont="1" applyAlignment="1">
      <alignment horizontal="right"/>
    </xf>
    <xf numFmtId="0" fontId="28" fillId="0" borderId="0" xfId="53" applyFont="1" applyBorder="1" applyAlignment="1">
      <alignment horizontal="right"/>
    </xf>
    <xf numFmtId="0" fontId="47" fillId="0" borderId="0" xfId="68" applyFont="1" applyAlignment="1">
      <alignment horizontal="right"/>
    </xf>
    <xf numFmtId="0" fontId="51" fillId="0" borderId="0" xfId="70" applyFont="1"/>
    <xf numFmtId="3" fontId="52" fillId="0" borderId="0" xfId="70" applyNumberFormat="1" applyFont="1"/>
    <xf numFmtId="0" fontId="49" fillId="0" borderId="0" xfId="70" applyFont="1" applyAlignment="1">
      <alignment horizontal="center"/>
    </xf>
    <xf numFmtId="0" fontId="52" fillId="0" borderId="0" xfId="70" applyFont="1"/>
    <xf numFmtId="0" fontId="52" fillId="0" borderId="0" xfId="70" applyFont="1" applyAlignment="1">
      <alignment wrapText="1"/>
    </xf>
    <xf numFmtId="3" fontId="48" fillId="0" borderId="0" xfId="70" applyNumberFormat="1" applyFont="1" applyAlignment="1">
      <alignment horizontal="right"/>
    </xf>
    <xf numFmtId="0" fontId="49" fillId="0" borderId="10" xfId="67" applyFont="1" applyBorder="1" applyAlignment="1">
      <alignment horizontal="center" vertical="center" wrapText="1"/>
    </xf>
    <xf numFmtId="0" fontId="49" fillId="0" borderId="10" xfId="69" applyFont="1" applyBorder="1" applyAlignment="1">
      <alignment horizontal="center" vertical="center" wrapText="1"/>
    </xf>
    <xf numFmtId="0" fontId="49" fillId="0" borderId="10" xfId="67" applyFont="1" applyBorder="1"/>
    <xf numFmtId="0" fontId="49" fillId="0" borderId="10" xfId="67" applyFont="1" applyBorder="1" applyAlignment="1">
      <alignment horizontal="right"/>
    </xf>
    <xf numFmtId="0" fontId="51" fillId="0" borderId="10" xfId="67" applyFont="1" applyBorder="1" applyAlignment="1">
      <alignment horizontal="center"/>
    </xf>
    <xf numFmtId="0" fontId="48" fillId="0" borderId="10" xfId="51" applyFont="1" applyBorder="1" applyAlignment="1">
      <alignment horizontal="center" wrapText="1"/>
    </xf>
    <xf numFmtId="3" fontId="51" fillId="0" borderId="10" xfId="67" applyNumberFormat="1" applyFont="1" applyBorder="1"/>
    <xf numFmtId="0" fontId="49" fillId="0" borderId="10" xfId="67" applyFont="1" applyBorder="1" applyAlignment="1">
      <alignment horizontal="center"/>
    </xf>
    <xf numFmtId="3" fontId="49" fillId="0" borderId="10" xfId="67" applyNumberFormat="1" applyFont="1" applyBorder="1"/>
    <xf numFmtId="0" fontId="45" fillId="0" borderId="0" xfId="71"/>
    <xf numFmtId="0" fontId="45" fillId="0" borderId="0" xfId="71" applyAlignment="1">
      <alignment wrapText="1"/>
    </xf>
    <xf numFmtId="0" fontId="53" fillId="0" borderId="0" xfId="71" applyFont="1"/>
    <xf numFmtId="0" fontId="54" fillId="0" borderId="0" xfId="71" applyFont="1" applyAlignment="1">
      <alignment wrapText="1"/>
    </xf>
    <xf numFmtId="0" fontId="54" fillId="0" borderId="0" xfId="71" applyFont="1"/>
    <xf numFmtId="0" fontId="45" fillId="0" borderId="0" xfId="71" applyAlignment="1">
      <alignment horizontal="right"/>
    </xf>
    <xf numFmtId="0" fontId="45" fillId="0" borderId="10" xfId="71" applyBorder="1" applyAlignment="1">
      <alignment wrapText="1"/>
    </xf>
    <xf numFmtId="0" fontId="54" fillId="0" borderId="10" xfId="71" applyFont="1" applyBorder="1" applyAlignment="1">
      <alignment horizontal="center" wrapText="1"/>
    </xf>
    <xf numFmtId="0" fontId="55" fillId="0" borderId="35" xfId="69" applyFont="1" applyBorder="1" applyAlignment="1">
      <alignment horizontal="center" wrapText="1"/>
    </xf>
    <xf numFmtId="0" fontId="45" fillId="0" borderId="10" xfId="71" applyBorder="1" applyAlignment="1">
      <alignment vertical="center"/>
    </xf>
    <xf numFmtId="0" fontId="45" fillId="0" borderId="10" xfId="71" applyBorder="1" applyAlignment="1">
      <alignment horizontal="center" vertical="center" wrapText="1"/>
    </xf>
    <xf numFmtId="0" fontId="28" fillId="0" borderId="0" xfId="53" applyFont="1"/>
    <xf numFmtId="0" fontId="57" fillId="0" borderId="0" xfId="53" applyFont="1"/>
    <xf numFmtId="0" fontId="28" fillId="0" borderId="0" xfId="53" applyFont="1" applyAlignment="1">
      <alignment vertical="center"/>
    </xf>
    <xf numFmtId="0" fontId="30" fillId="0" borderId="0" xfId="53" applyFont="1"/>
    <xf numFmtId="0" fontId="62" fillId="0" borderId="0" xfId="51" applyFont="1"/>
    <xf numFmtId="0" fontId="65" fillId="0" borderId="0" xfId="51" applyFont="1"/>
    <xf numFmtId="3" fontId="31" fillId="0" borderId="0" xfId="76" applyNumberFormat="1" applyFont="1"/>
    <xf numFmtId="0" fontId="58" fillId="0" borderId="0" xfId="76" applyFont="1" applyAlignment="1">
      <alignment horizontal="center" vertical="center"/>
    </xf>
    <xf numFmtId="3" fontId="58" fillId="0" borderId="0" xfId="76" applyNumberFormat="1" applyFont="1" applyAlignment="1">
      <alignment horizontal="center" vertical="center"/>
    </xf>
    <xf numFmtId="3" fontId="58" fillId="0" borderId="0" xfId="76" applyNumberFormat="1" applyFont="1"/>
    <xf numFmtId="3" fontId="55" fillId="0" borderId="0" xfId="76" applyNumberFormat="1" applyFont="1"/>
    <xf numFmtId="0" fontId="68" fillId="0" borderId="0" xfId="51" applyFont="1"/>
    <xf numFmtId="0" fontId="9" fillId="0" borderId="0" xfId="51" applyAlignment="1">
      <alignment horizontal="right"/>
    </xf>
    <xf numFmtId="0" fontId="73" fillId="0" borderId="0" xfId="81"/>
    <xf numFmtId="0" fontId="83" fillId="0" borderId="0" xfId="81" applyFont="1"/>
    <xf numFmtId="0" fontId="10" fillId="0" borderId="0" xfId="85"/>
    <xf numFmtId="0" fontId="10" fillId="0" borderId="0" xfId="85" applyAlignment="1">
      <alignment horizontal="right" vertical="top"/>
    </xf>
    <xf numFmtId="0" fontId="87" fillId="0" borderId="0" xfId="85" applyFont="1" applyAlignment="1">
      <alignment horizontal="right" vertical="top" wrapText="1"/>
    </xf>
    <xf numFmtId="0" fontId="10" fillId="0" borderId="0" xfId="85" applyAlignment="1">
      <alignment horizontal="right"/>
    </xf>
    <xf numFmtId="0" fontId="87" fillId="0" borderId="10" xfId="85" applyFont="1" applyBorder="1" applyAlignment="1">
      <alignment horizontal="center" vertical="top" wrapText="1"/>
    </xf>
    <xf numFmtId="0" fontId="88" fillId="0" borderId="10" xfId="85" applyFont="1" applyBorder="1" applyAlignment="1">
      <alignment horizontal="center" vertical="top" wrapText="1"/>
    </xf>
    <xf numFmtId="0" fontId="88" fillId="0" borderId="10" xfId="85" applyFont="1" applyBorder="1" applyAlignment="1">
      <alignment horizontal="left" vertical="top" wrapText="1"/>
    </xf>
    <xf numFmtId="3" fontId="88" fillId="0" borderId="10" xfId="85" applyNumberFormat="1" applyFont="1" applyBorder="1" applyAlignment="1">
      <alignment horizontal="right" vertical="top" wrapText="1"/>
    </xf>
    <xf numFmtId="0" fontId="89" fillId="0" borderId="10" xfId="85" applyFont="1" applyBorder="1" applyAlignment="1">
      <alignment horizontal="center" vertical="top" wrapText="1"/>
    </xf>
    <xf numFmtId="0" fontId="89" fillId="0" borderId="10" xfId="85" applyFont="1" applyBorder="1" applyAlignment="1">
      <alignment horizontal="left" vertical="top" wrapText="1"/>
    </xf>
    <xf numFmtId="3" fontId="89" fillId="0" borderId="10" xfId="85" applyNumberFormat="1" applyFont="1" applyBorder="1" applyAlignment="1">
      <alignment horizontal="right" vertical="top" wrapText="1"/>
    </xf>
    <xf numFmtId="0" fontId="9" fillId="0" borderId="10" xfId="85" applyFont="1" applyBorder="1" applyAlignment="1">
      <alignment horizontal="center" vertical="top" wrapText="1"/>
    </xf>
    <xf numFmtId="0" fontId="9" fillId="0" borderId="10" xfId="85" applyFont="1" applyBorder="1" applyAlignment="1">
      <alignment horizontal="left" vertical="top" wrapText="1"/>
    </xf>
    <xf numFmtId="3" fontId="9" fillId="0" borderId="10" xfId="85" applyNumberFormat="1" applyFont="1" applyBorder="1" applyAlignment="1">
      <alignment horizontal="right" vertical="top" wrapText="1"/>
    </xf>
    <xf numFmtId="0" fontId="65" fillId="0" borderId="10" xfId="85" applyFont="1" applyBorder="1" applyAlignment="1">
      <alignment horizontal="center" vertical="top" wrapText="1"/>
    </xf>
    <xf numFmtId="0" fontId="65" fillId="0" borderId="10" xfId="85" applyFont="1" applyBorder="1" applyAlignment="1">
      <alignment horizontal="left" vertical="top" wrapText="1"/>
    </xf>
    <xf numFmtId="3" fontId="65" fillId="0" borderId="10" xfId="85" applyNumberFormat="1" applyFont="1" applyBorder="1" applyAlignment="1">
      <alignment horizontal="right" vertical="top" wrapText="1"/>
    </xf>
    <xf numFmtId="0" fontId="90" fillId="0" borderId="0" xfId="85" applyFont="1"/>
    <xf numFmtId="0" fontId="87" fillId="0" borderId="10" xfId="85" applyFont="1" applyBorder="1" applyAlignment="1">
      <alignment horizontal="center" vertical="top"/>
    </xf>
    <xf numFmtId="0" fontId="64" fillId="0" borderId="0" xfId="51" applyFont="1" applyAlignment="1">
      <alignment horizontal="centerContinuous"/>
    </xf>
    <xf numFmtId="0" fontId="64" fillId="0" borderId="0" xfId="51" applyFont="1" applyAlignment="1">
      <alignment horizontal="center"/>
    </xf>
    <xf numFmtId="0" fontId="9" fillId="0" borderId="0" xfId="51" applyAlignment="1">
      <alignment horizontal="left" wrapText="1"/>
    </xf>
    <xf numFmtId="0" fontId="62" fillId="0" borderId="0" xfId="51" applyFont="1" applyAlignment="1">
      <alignment horizontal="left" wrapText="1"/>
    </xf>
    <xf numFmtId="0" fontId="62" fillId="0" borderId="0" xfId="51" applyFont="1" applyAlignment="1">
      <alignment wrapText="1"/>
    </xf>
    <xf numFmtId="0" fontId="65" fillId="0" borderId="10" xfId="51" applyFont="1" applyBorder="1"/>
    <xf numFmtId="0" fontId="9" fillId="0" borderId="10" xfId="51" applyBorder="1" applyAlignment="1">
      <alignment wrapText="1"/>
    </xf>
    <xf numFmtId="0" fontId="9" fillId="0" borderId="10" xfId="51" quotePrefix="1" applyBorder="1" applyAlignment="1">
      <alignment wrapText="1"/>
    </xf>
    <xf numFmtId="0" fontId="9" fillId="0" borderId="0" xfId="51" applyAlignment="1">
      <alignment wrapText="1"/>
    </xf>
    <xf numFmtId="0" fontId="9" fillId="0" borderId="46" xfId="51" applyBorder="1" applyAlignment="1">
      <alignment wrapText="1"/>
    </xf>
    <xf numFmtId="0" fontId="9" fillId="0" borderId="46" xfId="51" applyBorder="1"/>
    <xf numFmtId="0" fontId="50" fillId="0" borderId="0" xfId="79" applyFont="1"/>
    <xf numFmtId="3" fontId="50" fillId="0" borderId="0" xfId="79" applyNumberFormat="1" applyFont="1"/>
    <xf numFmtId="0" fontId="45" fillId="0" borderId="0" xfId="79"/>
    <xf numFmtId="164" fontId="79" fillId="0" borderId="10" xfId="82" applyNumberFormat="1" applyFont="1" applyFill="1" applyBorder="1"/>
    <xf numFmtId="9" fontId="79" fillId="0" borderId="19" xfId="83" applyFont="1" applyFill="1" applyBorder="1"/>
    <xf numFmtId="164" fontId="84" fillId="0" borderId="10" xfId="82" applyNumberFormat="1" applyFont="1" applyFill="1" applyBorder="1"/>
    <xf numFmtId="9" fontId="84" fillId="0" borderId="19" xfId="83" applyFont="1" applyFill="1" applyBorder="1"/>
    <xf numFmtId="164" fontId="79" fillId="0" borderId="10" xfId="82" applyNumberFormat="1" applyFont="1" applyFill="1" applyBorder="1" applyAlignment="1">
      <alignment wrapText="1"/>
    </xf>
    <xf numFmtId="164" fontId="79" fillId="0" borderId="39" xfId="82" applyNumberFormat="1" applyFont="1" applyFill="1" applyBorder="1"/>
    <xf numFmtId="9" fontId="79" fillId="0" borderId="23" xfId="83" applyFont="1" applyFill="1" applyBorder="1"/>
    <xf numFmtId="0" fontId="86" fillId="0" borderId="0" xfId="69" applyFont="1"/>
    <xf numFmtId="0" fontId="50" fillId="0" borderId="0" xfId="80" applyFont="1"/>
    <xf numFmtId="0" fontId="71" fillId="0" borderId="0" xfId="79" applyFont="1" applyAlignment="1">
      <alignment horizontal="right"/>
    </xf>
    <xf numFmtId="0" fontId="50" fillId="0" borderId="0" xfId="79" applyFont="1" applyAlignment="1">
      <alignment horizontal="right"/>
    </xf>
    <xf numFmtId="0" fontId="72" fillId="0" borderId="0" xfId="80" applyFont="1" applyAlignment="1">
      <alignment horizontal="right"/>
    </xf>
    <xf numFmtId="0" fontId="50" fillId="0" borderId="0" xfId="80" applyFont="1" applyAlignment="1">
      <alignment horizontal="center" wrapText="1"/>
    </xf>
    <xf numFmtId="0" fontId="50" fillId="0" borderId="0" xfId="80" applyFont="1" applyAlignment="1">
      <alignment horizontal="right" wrapText="1"/>
    </xf>
    <xf numFmtId="0" fontId="46" fillId="0" borderId="0" xfId="80" applyFont="1"/>
    <xf numFmtId="3" fontId="46" fillId="0" borderId="0" xfId="80" applyNumberFormat="1" applyFont="1"/>
    <xf numFmtId="0" fontId="45" fillId="0" borderId="0" xfId="80"/>
    <xf numFmtId="0" fontId="46" fillId="0" borderId="0" xfId="79" applyFont="1" applyAlignment="1">
      <alignment horizontal="center"/>
    </xf>
    <xf numFmtId="0" fontId="72" fillId="0" borderId="0" xfId="79" applyFont="1" applyAlignment="1">
      <alignment horizontal="right"/>
    </xf>
    <xf numFmtId="0" fontId="50" fillId="0" borderId="0" xfId="79" applyFont="1" applyAlignment="1">
      <alignment horizontal="center" wrapText="1"/>
    </xf>
    <xf numFmtId="0" fontId="50" fillId="0" borderId="0" xfId="79" applyFont="1" applyAlignment="1">
      <alignment horizontal="right" wrapText="1"/>
    </xf>
    <xf numFmtId="0" fontId="46" fillId="0" borderId="0" xfId="79" applyFont="1"/>
    <xf numFmtId="3" fontId="46" fillId="0" borderId="0" xfId="79" applyNumberFormat="1" applyFont="1"/>
    <xf numFmtId="0" fontId="29" fillId="0" borderId="0" xfId="51" applyFont="1" applyAlignment="1">
      <alignment horizontal="right"/>
    </xf>
    <xf numFmtId="0" fontId="36" fillId="0" borderId="15" xfId="53" applyFont="1" applyBorder="1" applyAlignment="1">
      <alignment horizontal="center"/>
    </xf>
    <xf numFmtId="0" fontId="36" fillId="0" borderId="16" xfId="53" applyFont="1" applyBorder="1" applyAlignment="1">
      <alignment horizontal="center"/>
    </xf>
    <xf numFmtId="0" fontId="36" fillId="0" borderId="17" xfId="53" applyFont="1" applyBorder="1" applyAlignment="1">
      <alignment horizontal="center"/>
    </xf>
    <xf numFmtId="0" fontId="34" fillId="0" borderId="21" xfId="53" applyFont="1" applyBorder="1"/>
    <xf numFmtId="0" fontId="34" fillId="0" borderId="23" xfId="53" applyFont="1" applyBorder="1" applyAlignment="1">
      <alignment horizontal="right"/>
    </xf>
    <xf numFmtId="0" fontId="34" fillId="0" borderId="22" xfId="53" applyFont="1" applyBorder="1"/>
    <xf numFmtId="3" fontId="34" fillId="0" borderId="27" xfId="53" applyNumberFormat="1" applyFont="1" applyBorder="1" applyAlignment="1">
      <alignment horizontal="right"/>
    </xf>
    <xf numFmtId="3" fontId="34" fillId="0" borderId="28" xfId="53" applyNumberFormat="1" applyFont="1" applyBorder="1" applyAlignment="1">
      <alignment horizontal="center" wrapText="1"/>
    </xf>
    <xf numFmtId="0" fontId="34" fillId="0" borderId="28" xfId="53" applyFont="1" applyBorder="1" applyAlignment="1">
      <alignment horizontal="center" wrapText="1"/>
    </xf>
    <xf numFmtId="0" fontId="34" fillId="0" borderId="47" xfId="53" applyFont="1" applyBorder="1" applyAlignment="1">
      <alignment horizontal="center" wrapText="1"/>
    </xf>
    <xf numFmtId="0" fontId="34" fillId="0" borderId="29" xfId="53" applyFont="1" applyBorder="1" applyAlignment="1">
      <alignment horizontal="center" wrapText="1"/>
    </xf>
    <xf numFmtId="0" fontId="36" fillId="0" borderId="15" xfId="53" applyFont="1" applyBorder="1"/>
    <xf numFmtId="0" fontId="36" fillId="0" borderId="16" xfId="53" applyFont="1" applyBorder="1" applyAlignment="1">
      <alignment horizontal="right"/>
    </xf>
    <xf numFmtId="0" fontId="36" fillId="0" borderId="17" xfId="53" applyFont="1" applyBorder="1"/>
    <xf numFmtId="0" fontId="36" fillId="0" borderId="31" xfId="53" applyFont="1" applyBorder="1"/>
    <xf numFmtId="0" fontId="36" fillId="0" borderId="16" xfId="53" applyFont="1" applyBorder="1"/>
    <xf numFmtId="0" fontId="34" fillId="0" borderId="18" xfId="53" applyFont="1" applyBorder="1"/>
    <xf numFmtId="0" fontId="34" fillId="0" borderId="34" xfId="53" applyFont="1" applyBorder="1" applyAlignment="1">
      <alignment horizontal="right"/>
    </xf>
    <xf numFmtId="0" fontId="34" fillId="0" borderId="20" xfId="53" applyFont="1" applyBorder="1"/>
    <xf numFmtId="3" fontId="34" fillId="0" borderId="18" xfId="53" applyNumberFormat="1" applyFont="1" applyBorder="1"/>
    <xf numFmtId="3" fontId="34" fillId="0" borderId="10" xfId="53" applyNumberFormat="1" applyFont="1" applyBorder="1"/>
    <xf numFmtId="3" fontId="34" fillId="0" borderId="35" xfId="53" applyNumberFormat="1" applyFont="1" applyBorder="1"/>
    <xf numFmtId="3" fontId="34" fillId="0" borderId="19" xfId="53" applyNumberFormat="1" applyFont="1" applyBorder="1"/>
    <xf numFmtId="3" fontId="34" fillId="0" borderId="13" xfId="53" applyNumberFormat="1" applyFont="1" applyBorder="1"/>
    <xf numFmtId="0" fontId="36" fillId="0" borderId="18" xfId="53" applyFont="1" applyBorder="1"/>
    <xf numFmtId="0" fontId="36" fillId="0" borderId="20" xfId="53" applyFont="1" applyBorder="1" applyAlignment="1">
      <alignment wrapText="1"/>
    </xf>
    <xf numFmtId="3" fontId="36" fillId="0" borderId="30" xfId="53" applyNumberFormat="1" applyFont="1" applyBorder="1"/>
    <xf numFmtId="3" fontId="36" fillId="0" borderId="10" xfId="53" applyNumberFormat="1" applyFont="1" applyBorder="1"/>
    <xf numFmtId="3" fontId="36" fillId="0" borderId="35" xfId="53" applyNumberFormat="1" applyFont="1" applyBorder="1"/>
    <xf numFmtId="3" fontId="36" fillId="0" borderId="18" xfId="53" applyNumberFormat="1" applyFont="1" applyBorder="1"/>
    <xf numFmtId="3" fontId="36" fillId="0" borderId="19" xfId="53" applyNumberFormat="1" applyFont="1" applyBorder="1"/>
    <xf numFmtId="3" fontId="34" fillId="0" borderId="30" xfId="53" applyNumberFormat="1" applyFont="1" applyBorder="1"/>
    <xf numFmtId="0" fontId="34" fillId="0" borderId="20" xfId="53" applyFont="1" applyBorder="1" applyAlignment="1">
      <alignment wrapText="1"/>
    </xf>
    <xf numFmtId="3" fontId="35" fillId="0" borderId="30" xfId="53" applyNumberFormat="1" applyFont="1" applyBorder="1"/>
    <xf numFmtId="3" fontId="35" fillId="0" borderId="10" xfId="53" applyNumberFormat="1" applyFont="1" applyBorder="1"/>
    <xf numFmtId="3" fontId="35" fillId="0" borderId="35" xfId="53" applyNumberFormat="1" applyFont="1" applyBorder="1"/>
    <xf numFmtId="3" fontId="35" fillId="0" borderId="18" xfId="53" applyNumberFormat="1" applyFont="1" applyBorder="1"/>
    <xf numFmtId="3" fontId="35" fillId="0" borderId="19" xfId="53" applyNumberFormat="1" applyFont="1" applyBorder="1"/>
    <xf numFmtId="0" fontId="36" fillId="0" borderId="20" xfId="53" applyFont="1" applyBorder="1"/>
    <xf numFmtId="0" fontId="36" fillId="0" borderId="34" xfId="53" applyFont="1" applyBorder="1" applyAlignment="1">
      <alignment horizontal="right"/>
    </xf>
    <xf numFmtId="0" fontId="36" fillId="0" borderId="30" xfId="53" applyFont="1" applyBorder="1"/>
    <xf numFmtId="0" fontId="35" fillId="0" borderId="18" xfId="53" applyFont="1" applyBorder="1"/>
    <xf numFmtId="0" fontId="35" fillId="0" borderId="34" xfId="53" applyFont="1" applyBorder="1" applyAlignment="1">
      <alignment horizontal="right"/>
    </xf>
    <xf numFmtId="0" fontId="35" fillId="0" borderId="20" xfId="53" applyFont="1" applyBorder="1" applyAlignment="1">
      <alignment wrapText="1"/>
    </xf>
    <xf numFmtId="0" fontId="33" fillId="0" borderId="0" xfId="0" applyFont="1"/>
    <xf numFmtId="0" fontId="36" fillId="0" borderId="18" xfId="53" applyFont="1" applyBorder="1" applyAlignment="1">
      <alignment horizontal="right"/>
    </xf>
    <xf numFmtId="0" fontId="34" fillId="0" borderId="34" xfId="53" applyFont="1" applyBorder="1" applyAlignment="1">
      <alignment horizontal="center"/>
    </xf>
    <xf numFmtId="0" fontId="35" fillId="0" borderId="20" xfId="53" applyFont="1" applyBorder="1"/>
    <xf numFmtId="3" fontId="36" fillId="0" borderId="30" xfId="53" applyNumberFormat="1" applyFont="1" applyBorder="1" applyAlignment="1">
      <alignment wrapText="1"/>
    </xf>
    <xf numFmtId="3" fontId="36" fillId="0" borderId="10" xfId="53" applyNumberFormat="1" applyFont="1" applyBorder="1" applyAlignment="1">
      <alignment wrapText="1"/>
    </xf>
    <xf numFmtId="3" fontId="36" fillId="0" borderId="35" xfId="53" applyNumberFormat="1" applyFont="1" applyBorder="1" applyAlignment="1">
      <alignment wrapText="1"/>
    </xf>
    <xf numFmtId="3" fontId="36" fillId="0" borderId="18" xfId="53" applyNumberFormat="1" applyFont="1" applyBorder="1" applyAlignment="1">
      <alignment wrapText="1"/>
    </xf>
    <xf numFmtId="3" fontId="36" fillId="0" borderId="19" xfId="53" applyNumberFormat="1" applyFont="1" applyBorder="1" applyAlignment="1">
      <alignment wrapText="1"/>
    </xf>
    <xf numFmtId="3" fontId="34" fillId="0" borderId="30" xfId="53" applyNumberFormat="1" applyFont="1" applyBorder="1" applyAlignment="1">
      <alignment wrapText="1"/>
    </xf>
    <xf numFmtId="3" fontId="34" fillId="0" borderId="10" xfId="53" applyNumberFormat="1" applyFont="1" applyBorder="1" applyAlignment="1">
      <alignment wrapText="1"/>
    </xf>
    <xf numFmtId="3" fontId="34" fillId="0" borderId="35" xfId="53" applyNumberFormat="1" applyFont="1" applyBorder="1" applyAlignment="1">
      <alignment wrapText="1"/>
    </xf>
    <xf numFmtId="3" fontId="34" fillId="0" borderId="18" xfId="53" applyNumberFormat="1" applyFont="1" applyBorder="1" applyAlignment="1">
      <alignment wrapText="1"/>
    </xf>
    <xf numFmtId="3" fontId="34" fillId="0" borderId="19" xfId="53" applyNumberFormat="1" applyFont="1" applyBorder="1" applyAlignment="1">
      <alignment wrapText="1"/>
    </xf>
    <xf numFmtId="3" fontId="34" fillId="0" borderId="33" xfId="53" applyNumberFormat="1" applyFont="1" applyBorder="1" applyAlignment="1">
      <alignment wrapText="1"/>
    </xf>
    <xf numFmtId="0" fontId="34" fillId="0" borderId="18" xfId="53" applyFont="1" applyBorder="1" applyAlignment="1">
      <alignment wrapText="1"/>
    </xf>
    <xf numFmtId="0" fontId="34" fillId="0" borderId="34" xfId="53" applyFont="1" applyBorder="1" applyAlignment="1">
      <alignment wrapText="1"/>
    </xf>
    <xf numFmtId="49" fontId="34" fillId="0" borderId="20" xfId="53" quotePrefix="1" applyNumberFormat="1" applyFont="1" applyBorder="1" applyAlignment="1">
      <alignment wrapText="1"/>
    </xf>
    <xf numFmtId="0" fontId="34" fillId="0" borderId="20" xfId="53" quotePrefix="1" applyFont="1" applyBorder="1" applyAlignment="1">
      <alignment wrapText="1"/>
    </xf>
    <xf numFmtId="0" fontId="37" fillId="0" borderId="20" xfId="53" applyFont="1" applyBorder="1" applyAlignment="1">
      <alignment wrapText="1"/>
    </xf>
    <xf numFmtId="3" fontId="37" fillId="0" borderId="30" xfId="53" applyNumberFormat="1" applyFont="1" applyBorder="1" applyAlignment="1">
      <alignment wrapText="1"/>
    </xf>
    <xf numFmtId="3" fontId="37" fillId="0" borderId="10" xfId="53" applyNumberFormat="1" applyFont="1" applyBorder="1" applyAlignment="1">
      <alignment wrapText="1"/>
    </xf>
    <xf numFmtId="3" fontId="37" fillId="0" borderId="35" xfId="53" applyNumberFormat="1" applyFont="1" applyBorder="1" applyAlignment="1">
      <alignment wrapText="1"/>
    </xf>
    <xf numFmtId="3" fontId="37" fillId="0" borderId="18" xfId="53" applyNumberFormat="1" applyFont="1" applyBorder="1" applyAlignment="1">
      <alignment wrapText="1"/>
    </xf>
    <xf numFmtId="3" fontId="37" fillId="0" borderId="19" xfId="53" applyNumberFormat="1" applyFont="1" applyBorder="1" applyAlignment="1">
      <alignment wrapText="1"/>
    </xf>
    <xf numFmtId="3" fontId="35" fillId="0" borderId="30" xfId="53" applyNumberFormat="1" applyFont="1" applyBorder="1" applyAlignment="1">
      <alignment wrapText="1"/>
    </xf>
    <xf numFmtId="3" fontId="35" fillId="0" borderId="10" xfId="53" applyNumberFormat="1" applyFont="1" applyBorder="1" applyAlignment="1">
      <alignment wrapText="1"/>
    </xf>
    <xf numFmtId="3" fontId="35" fillId="0" borderId="35" xfId="53" applyNumberFormat="1" applyFont="1" applyBorder="1" applyAlignment="1">
      <alignment wrapText="1"/>
    </xf>
    <xf numFmtId="3" fontId="35" fillId="0" borderId="18" xfId="53" applyNumberFormat="1" applyFont="1" applyBorder="1" applyAlignment="1">
      <alignment wrapText="1"/>
    </xf>
    <xf numFmtId="3" fontId="35" fillId="0" borderId="19" xfId="53" applyNumberFormat="1" applyFont="1" applyBorder="1" applyAlignment="1">
      <alignment wrapText="1"/>
    </xf>
    <xf numFmtId="0" fontId="37" fillId="0" borderId="18" xfId="53" applyFont="1" applyBorder="1"/>
    <xf numFmtId="0" fontId="28" fillId="0" borderId="13" xfId="53" applyFont="1" applyBorder="1" applyAlignment="1">
      <alignment horizontal="right"/>
    </xf>
    <xf numFmtId="0" fontId="9" fillId="0" borderId="0" xfId="0" applyFont="1"/>
    <xf numFmtId="0" fontId="37" fillId="0" borderId="18" xfId="53" applyFont="1" applyBorder="1" applyAlignment="1">
      <alignment wrapText="1"/>
    </xf>
    <xf numFmtId="0" fontId="37" fillId="0" borderId="34" xfId="53" applyFont="1" applyBorder="1" applyAlignment="1">
      <alignment wrapText="1"/>
    </xf>
    <xf numFmtId="3" fontId="37" fillId="0" borderId="10" xfId="53" applyNumberFormat="1" applyFont="1" applyBorder="1"/>
    <xf numFmtId="3" fontId="37" fillId="0" borderId="13" xfId="53" applyNumberFormat="1" applyFont="1" applyBorder="1"/>
    <xf numFmtId="0" fontId="34" fillId="0" borderId="34" xfId="53" applyFont="1" applyBorder="1" applyAlignment="1">
      <alignment horizontal="right" wrapText="1"/>
    </xf>
    <xf numFmtId="16" fontId="34" fillId="0" borderId="20" xfId="53" applyNumberFormat="1" applyFont="1" applyBorder="1" applyAlignment="1">
      <alignment wrapText="1"/>
    </xf>
    <xf numFmtId="3" fontId="34" fillId="0" borderId="34" xfId="53" applyNumberFormat="1" applyFont="1" applyBorder="1" applyAlignment="1">
      <alignment wrapText="1"/>
    </xf>
    <xf numFmtId="3" fontId="35" fillId="0" borderId="34" xfId="53" applyNumberFormat="1" applyFont="1" applyBorder="1"/>
    <xf numFmtId="3" fontId="35" fillId="0" borderId="34" xfId="53" applyNumberFormat="1" applyFont="1" applyBorder="1" applyAlignment="1">
      <alignment wrapText="1"/>
    </xf>
    <xf numFmtId="0" fontId="29" fillId="0" borderId="13" xfId="53" applyFont="1" applyBorder="1"/>
    <xf numFmtId="3" fontId="34" fillId="0" borderId="34" xfId="53" applyNumberFormat="1" applyFont="1" applyBorder="1"/>
    <xf numFmtId="3" fontId="37" fillId="0" borderId="34" xfId="53" applyNumberFormat="1" applyFont="1" applyBorder="1" applyAlignment="1">
      <alignment wrapText="1"/>
    </xf>
    <xf numFmtId="0" fontId="37" fillId="0" borderId="34" xfId="53" applyFont="1" applyBorder="1" applyAlignment="1">
      <alignment horizontal="right"/>
    </xf>
    <xf numFmtId="0" fontId="30" fillId="0" borderId="18" xfId="53" applyFont="1" applyBorder="1"/>
    <xf numFmtId="0" fontId="36" fillId="0" borderId="33" xfId="53" applyFont="1" applyBorder="1" applyAlignment="1">
      <alignment horizontal="right"/>
    </xf>
    <xf numFmtId="0" fontId="28" fillId="0" borderId="18" xfId="53" applyFont="1" applyBorder="1"/>
    <xf numFmtId="0" fontId="34" fillId="0" borderId="19" xfId="53" applyFont="1" applyBorder="1"/>
    <xf numFmtId="3" fontId="28" fillId="0" borderId="30" xfId="53" applyNumberFormat="1" applyFont="1" applyBorder="1"/>
    <xf numFmtId="3" fontId="28" fillId="0" borderId="10" xfId="53" applyNumberFormat="1" applyFont="1" applyBorder="1"/>
    <xf numFmtId="3" fontId="28" fillId="0" borderId="18" xfId="53" applyNumberFormat="1" applyFont="1" applyBorder="1"/>
    <xf numFmtId="3" fontId="28" fillId="0" borderId="19" xfId="53" applyNumberFormat="1" applyFont="1" applyBorder="1"/>
    <xf numFmtId="3" fontId="28" fillId="0" borderId="34" xfId="53" applyNumberFormat="1" applyFont="1" applyBorder="1"/>
    <xf numFmtId="3" fontId="36" fillId="0" borderId="34" xfId="53" applyNumberFormat="1" applyFont="1" applyBorder="1" applyAlignment="1">
      <alignment wrapText="1"/>
    </xf>
    <xf numFmtId="3" fontId="36" fillId="0" borderId="34" xfId="53" applyNumberFormat="1" applyFont="1" applyBorder="1"/>
    <xf numFmtId="0" fontId="9" fillId="0" borderId="33" xfId="51" applyBorder="1"/>
    <xf numFmtId="0" fontId="9" fillId="0" borderId="34" xfId="51" applyBorder="1"/>
    <xf numFmtId="3" fontId="36" fillId="0" borderId="30" xfId="51" applyNumberFormat="1" applyFont="1" applyBorder="1"/>
    <xf numFmtId="3" fontId="36" fillId="0" borderId="10" xfId="51" applyNumberFormat="1" applyFont="1" applyBorder="1"/>
    <xf numFmtId="3" fontId="36" fillId="0" borderId="18" xfId="51" applyNumberFormat="1" applyFont="1" applyBorder="1"/>
    <xf numFmtId="3" fontId="36" fillId="0" borderId="34" xfId="51" applyNumberFormat="1" applyFont="1" applyBorder="1"/>
    <xf numFmtId="0" fontId="36" fillId="0" borderId="19" xfId="53" applyFont="1" applyBorder="1" applyAlignment="1">
      <alignment horizontal="right"/>
    </xf>
    <xf numFmtId="0" fontId="34" fillId="0" borderId="19" xfId="53" applyFont="1" applyBorder="1" applyAlignment="1">
      <alignment horizontal="right" vertical="center"/>
    </xf>
    <xf numFmtId="0" fontId="34" fillId="0" borderId="20" xfId="53" applyFont="1" applyBorder="1" applyAlignment="1">
      <alignment vertical="top" wrapText="1"/>
    </xf>
    <xf numFmtId="3" fontId="34" fillId="0" borderId="30" xfId="53" applyNumberFormat="1" applyFont="1" applyBorder="1" applyAlignment="1">
      <alignment vertical="top" wrapText="1"/>
    </xf>
    <xf numFmtId="3" fontId="34" fillId="0" borderId="10" xfId="53" applyNumberFormat="1" applyFont="1" applyBorder="1" applyAlignment="1">
      <alignment vertical="top" wrapText="1"/>
    </xf>
    <xf numFmtId="3" fontId="34" fillId="0" borderId="18" xfId="53" applyNumberFormat="1" applyFont="1" applyBorder="1" applyAlignment="1">
      <alignment vertical="top" wrapText="1"/>
    </xf>
    <xf numFmtId="3" fontId="34" fillId="0" borderId="34" xfId="53" applyNumberFormat="1" applyFont="1" applyBorder="1" applyAlignment="1">
      <alignment vertical="top" wrapText="1"/>
    </xf>
    <xf numFmtId="0" fontId="34" fillId="0" borderId="19" xfId="53" applyFont="1" applyBorder="1" applyAlignment="1">
      <alignment horizontal="right"/>
    </xf>
    <xf numFmtId="0" fontId="35" fillId="0" borderId="19" xfId="53" applyFont="1" applyBorder="1" applyAlignment="1">
      <alignment horizontal="right"/>
    </xf>
    <xf numFmtId="0" fontId="35" fillId="0" borderId="24" xfId="53" applyFont="1" applyBorder="1"/>
    <xf numFmtId="0" fontId="36" fillId="0" borderId="22" xfId="53" applyFont="1" applyBorder="1"/>
    <xf numFmtId="3" fontId="36" fillId="0" borderId="32" xfId="53" applyNumberFormat="1" applyFont="1" applyBorder="1"/>
    <xf numFmtId="3" fontId="36" fillId="0" borderId="39" xfId="53" applyNumberFormat="1" applyFont="1" applyBorder="1"/>
    <xf numFmtId="3" fontId="36" fillId="0" borderId="43" xfId="53" applyNumberFormat="1" applyFont="1" applyBorder="1"/>
    <xf numFmtId="3" fontId="36" fillId="0" borderId="21" xfId="53" applyNumberFormat="1" applyFont="1" applyBorder="1"/>
    <xf numFmtId="3" fontId="36" fillId="0" borderId="23" xfId="53" applyNumberFormat="1" applyFont="1" applyBorder="1"/>
    <xf numFmtId="0" fontId="28" fillId="0" borderId="42" xfId="53" applyFont="1" applyBorder="1" applyAlignment="1">
      <alignment horizontal="right"/>
    </xf>
    <xf numFmtId="0" fontId="34" fillId="0" borderId="42" xfId="53" applyFont="1" applyBorder="1"/>
    <xf numFmtId="0" fontId="28" fillId="0" borderId="42" xfId="53" applyFont="1" applyBorder="1"/>
    <xf numFmtId="3" fontId="36" fillId="0" borderId="15" xfId="53" applyNumberFormat="1" applyFont="1" applyBorder="1" applyAlignment="1">
      <alignment horizontal="center"/>
    </xf>
    <xf numFmtId="3" fontId="36" fillId="0" borderId="16" xfId="53" applyNumberFormat="1" applyFont="1" applyBorder="1" applyAlignment="1">
      <alignment horizontal="center"/>
    </xf>
    <xf numFmtId="1" fontId="36" fillId="0" borderId="26" xfId="53" applyNumberFormat="1" applyFont="1" applyBorder="1" applyAlignment="1">
      <alignment horizontal="center" vertical="center"/>
    </xf>
    <xf numFmtId="0" fontId="36" fillId="0" borderId="21" xfId="53" applyFont="1" applyBorder="1" applyAlignment="1">
      <alignment horizontal="center" vertical="center"/>
    </xf>
    <xf numFmtId="0" fontId="34" fillId="0" borderId="23" xfId="53" applyFont="1" applyBorder="1" applyAlignment="1">
      <alignment horizontal="center" vertical="center"/>
    </xf>
    <xf numFmtId="0" fontId="36" fillId="0" borderId="32" xfId="53" applyFont="1" applyBorder="1" applyAlignment="1">
      <alignment horizontal="center" vertical="center"/>
    </xf>
    <xf numFmtId="3" fontId="34" fillId="0" borderId="36" xfId="53" applyNumberFormat="1" applyFont="1" applyBorder="1" applyAlignment="1">
      <alignment horizontal="right"/>
    </xf>
    <xf numFmtId="0" fontId="34" fillId="0" borderId="37" xfId="53" applyFont="1" applyBorder="1" applyAlignment="1">
      <alignment horizontal="center" wrapText="1"/>
    </xf>
    <xf numFmtId="0" fontId="36" fillId="0" borderId="24" xfId="53" applyFont="1" applyBorder="1" applyAlignment="1">
      <alignment horizontal="center"/>
    </xf>
    <xf numFmtId="0" fontId="36" fillId="0" borderId="25" xfId="53" applyFont="1" applyBorder="1" applyAlignment="1">
      <alignment horizontal="center"/>
    </xf>
    <xf numFmtId="0" fontId="36" fillId="0" borderId="26" xfId="53" applyFont="1" applyBorder="1"/>
    <xf numFmtId="3" fontId="36" fillId="0" borderId="41" xfId="53" applyNumberFormat="1" applyFont="1" applyBorder="1"/>
    <xf numFmtId="3" fontId="36" fillId="0" borderId="12" xfId="53" applyNumberFormat="1" applyFont="1" applyBorder="1"/>
    <xf numFmtId="0" fontId="36" fillId="0" borderId="18" xfId="53" applyFont="1" applyBorder="1" applyAlignment="1">
      <alignment horizontal="center"/>
    </xf>
    <xf numFmtId="0" fontId="36" fillId="0" borderId="19" xfId="53" applyFont="1" applyBorder="1" applyAlignment="1">
      <alignment horizontal="center"/>
    </xf>
    <xf numFmtId="0" fontId="36" fillId="0" borderId="34" xfId="53" applyFont="1" applyBorder="1" applyAlignment="1">
      <alignment horizontal="center"/>
    </xf>
    <xf numFmtId="0" fontId="34" fillId="0" borderId="33" xfId="53" applyFont="1" applyBorder="1" applyAlignment="1">
      <alignment horizontal="center"/>
    </xf>
    <xf numFmtId="0" fontId="34" fillId="0" borderId="30" xfId="53" applyFont="1" applyBorder="1"/>
    <xf numFmtId="0" fontId="34" fillId="0" borderId="18" xfId="53" applyFont="1" applyBorder="1" applyAlignment="1">
      <alignment horizontal="center"/>
    </xf>
    <xf numFmtId="0" fontId="35" fillId="0" borderId="18" xfId="53" applyFont="1" applyBorder="1" applyAlignment="1">
      <alignment horizontal="center"/>
    </xf>
    <xf numFmtId="0" fontId="35" fillId="0" borderId="34" xfId="53" applyFont="1" applyBorder="1" applyAlignment="1">
      <alignment horizontal="center"/>
    </xf>
    <xf numFmtId="0" fontId="35" fillId="0" borderId="30" xfId="53" applyFont="1" applyBorder="1"/>
    <xf numFmtId="3" fontId="36" fillId="0" borderId="30" xfId="53" applyNumberFormat="1" applyFont="1" applyBorder="1" applyAlignment="1">
      <alignment horizontal="right"/>
    </xf>
    <xf numFmtId="3" fontId="36" fillId="0" borderId="10" xfId="53" applyNumberFormat="1" applyFont="1" applyBorder="1" applyAlignment="1">
      <alignment horizontal="right"/>
    </xf>
    <xf numFmtId="0" fontId="34" fillId="0" borderId="33" xfId="53" applyFont="1" applyBorder="1"/>
    <xf numFmtId="0" fontId="37" fillId="0" borderId="30" xfId="53" applyFont="1" applyBorder="1"/>
    <xf numFmtId="3" fontId="37" fillId="0" borderId="30" xfId="53" applyNumberFormat="1" applyFont="1" applyBorder="1"/>
    <xf numFmtId="0" fontId="34" fillId="0" borderId="30" xfId="53" applyFont="1" applyBorder="1" applyAlignment="1">
      <alignment wrapText="1"/>
    </xf>
    <xf numFmtId="0" fontId="34" fillId="0" borderId="18" xfId="53" applyFont="1" applyBorder="1" applyAlignment="1">
      <alignment horizontal="center" wrapText="1"/>
    </xf>
    <xf numFmtId="16" fontId="34" fillId="0" borderId="30" xfId="53" applyNumberFormat="1" applyFont="1" applyBorder="1" applyAlignment="1">
      <alignment wrapText="1"/>
    </xf>
    <xf numFmtId="0" fontId="37" fillId="0" borderId="34" xfId="53" applyFont="1" applyBorder="1" applyAlignment="1">
      <alignment horizontal="center"/>
    </xf>
    <xf numFmtId="16" fontId="34" fillId="0" borderId="30" xfId="53" applyNumberFormat="1" applyFont="1" applyBorder="1"/>
    <xf numFmtId="0" fontId="34" fillId="0" borderId="34" xfId="53" applyFont="1" applyBorder="1" applyAlignment="1">
      <alignment horizontal="center" wrapText="1"/>
    </xf>
    <xf numFmtId="0" fontId="38" fillId="0" borderId="34" xfId="53" applyFont="1" applyBorder="1"/>
    <xf numFmtId="0" fontId="38" fillId="0" borderId="30" xfId="53" applyFont="1" applyBorder="1"/>
    <xf numFmtId="0" fontId="34" fillId="0" borderId="34" xfId="53" applyFont="1" applyBorder="1"/>
    <xf numFmtId="0" fontId="34" fillId="0" borderId="38" xfId="53" applyFont="1" applyBorder="1"/>
    <xf numFmtId="0" fontId="36" fillId="0" borderId="32" xfId="53" applyFont="1" applyBorder="1"/>
    <xf numFmtId="0" fontId="34" fillId="0" borderId="48" xfId="53" applyFont="1" applyBorder="1"/>
    <xf numFmtId="3" fontId="34" fillId="0" borderId="0" xfId="53" applyNumberFormat="1" applyFont="1" applyBorder="1"/>
    <xf numFmtId="3" fontId="28" fillId="0" borderId="0" xfId="53" applyNumberFormat="1" applyFont="1" applyBorder="1"/>
    <xf numFmtId="0" fontId="28" fillId="0" borderId="0" xfId="53" applyFont="1" applyAlignment="1">
      <alignment wrapText="1"/>
    </xf>
    <xf numFmtId="0" fontId="31" fillId="0" borderId="0" xfId="53" applyFont="1"/>
    <xf numFmtId="0" fontId="34" fillId="0" borderId="0" xfId="53" applyFont="1" applyBorder="1" applyAlignment="1">
      <alignment horizontal="right"/>
    </xf>
    <xf numFmtId="0" fontId="56" fillId="0" borderId="0" xfId="53" applyFont="1" applyBorder="1"/>
    <xf numFmtId="0" fontId="33" fillId="0" borderId="0" xfId="52" applyFont="1"/>
    <xf numFmtId="0" fontId="9" fillId="0" borderId="0" xfId="52"/>
    <xf numFmtId="0" fontId="35" fillId="0" borderId="0" xfId="53" applyFont="1" applyBorder="1" applyAlignment="1">
      <alignment horizontal="right"/>
    </xf>
    <xf numFmtId="0" fontId="55" fillId="0" borderId="11" xfId="53" applyFont="1" applyBorder="1" applyAlignment="1">
      <alignment horizontal="center"/>
    </xf>
    <xf numFmtId="0" fontId="31" fillId="0" borderId="11" xfId="53" applyFont="1" applyBorder="1" applyAlignment="1">
      <alignment horizontal="right"/>
    </xf>
    <xf numFmtId="0" fontId="31" fillId="0" borderId="0" xfId="53" applyFont="1" applyBorder="1" applyAlignment="1">
      <alignment horizontal="right"/>
    </xf>
    <xf numFmtId="0" fontId="31" fillId="0" borderId="10" xfId="53" applyFont="1" applyBorder="1" applyAlignment="1">
      <alignment vertical="center" wrapText="1"/>
    </xf>
    <xf numFmtId="0" fontId="31" fillId="0" borderId="10" xfId="53" applyFont="1" applyBorder="1" applyAlignment="1">
      <alignment horizontal="center" vertical="center" wrapText="1"/>
    </xf>
    <xf numFmtId="0" fontId="77" fillId="0" borderId="15" xfId="81" applyFont="1" applyBorder="1" applyAlignment="1">
      <alignment wrapText="1"/>
    </xf>
    <xf numFmtId="0" fontId="77" fillId="0" borderId="31" xfId="81" applyFont="1" applyBorder="1" applyAlignment="1">
      <alignment wrapText="1"/>
    </xf>
    <xf numFmtId="0" fontId="77" fillId="0" borderId="16" xfId="81" applyFont="1" applyBorder="1" applyAlignment="1">
      <alignment horizontal="center" wrapText="1"/>
    </xf>
    <xf numFmtId="0" fontId="78" fillId="0" borderId="15" xfId="81" applyFont="1" applyBorder="1" applyAlignment="1">
      <alignment wrapText="1"/>
    </xf>
    <xf numFmtId="0" fontId="78" fillId="0" borderId="31" xfId="81" applyFont="1" applyBorder="1" applyAlignment="1">
      <alignment wrapText="1"/>
    </xf>
    <xf numFmtId="0" fontId="78" fillId="0" borderId="16" xfId="81" applyFont="1" applyBorder="1" applyAlignment="1">
      <alignment horizontal="center" wrapText="1"/>
    </xf>
    <xf numFmtId="0" fontId="79" fillId="0" borderId="18" xfId="81" applyFont="1" applyBorder="1" applyAlignment="1">
      <alignment horizontal="center"/>
    </xf>
    <xf numFmtId="0" fontId="79" fillId="0" borderId="10" xfId="81" applyFont="1" applyBorder="1" applyAlignment="1">
      <alignment horizontal="center"/>
    </xf>
    <xf numFmtId="0" fontId="79" fillId="0" borderId="19" xfId="81" applyFont="1" applyBorder="1" applyAlignment="1">
      <alignment horizontal="center"/>
    </xf>
    <xf numFmtId="0" fontId="80" fillId="0" borderId="18" xfId="81" applyFont="1" applyBorder="1" applyAlignment="1">
      <alignment horizontal="center"/>
    </xf>
    <xf numFmtId="0" fontId="80" fillId="0" borderId="10" xfId="81" applyFont="1" applyBorder="1" applyAlignment="1">
      <alignment horizontal="center"/>
    </xf>
    <xf numFmtId="0" fontId="80" fillId="0" borderId="19" xfId="81" applyFont="1" applyBorder="1" applyAlignment="1">
      <alignment horizontal="center"/>
    </xf>
    <xf numFmtId="0" fontId="81" fillId="0" borderId="24" xfId="81" applyFont="1" applyBorder="1" applyAlignment="1">
      <alignment wrapText="1"/>
    </xf>
    <xf numFmtId="0" fontId="79" fillId="0" borderId="12" xfId="81" applyFont="1" applyBorder="1" applyAlignment="1">
      <alignment wrapText="1"/>
    </xf>
    <xf numFmtId="0" fontId="79" fillId="0" borderId="25" xfId="81" applyFont="1" applyBorder="1" applyAlignment="1">
      <alignment wrapText="1"/>
    </xf>
    <xf numFmtId="0" fontId="81" fillId="0" borderId="18" xfId="81" applyFont="1" applyBorder="1" applyAlignment="1">
      <alignment wrapText="1"/>
    </xf>
    <xf numFmtId="0" fontId="79" fillId="0" borderId="10" xfId="81" applyFont="1" applyBorder="1" applyAlignment="1">
      <alignment wrapText="1"/>
    </xf>
    <xf numFmtId="0" fontId="79" fillId="0" borderId="19" xfId="81" applyFont="1" applyBorder="1" applyAlignment="1">
      <alignment wrapText="1"/>
    </xf>
    <xf numFmtId="0" fontId="82" fillId="0" borderId="18" xfId="81" applyFont="1" applyBorder="1" applyAlignment="1">
      <alignment wrapText="1"/>
    </xf>
    <xf numFmtId="0" fontId="80" fillId="0" borderId="10" xfId="81" applyFont="1" applyBorder="1" applyAlignment="1">
      <alignment wrapText="1"/>
    </xf>
    <xf numFmtId="0" fontId="80" fillId="0" borderId="19" xfId="81" applyFont="1" applyBorder="1" applyAlignment="1">
      <alignment wrapText="1"/>
    </xf>
    <xf numFmtId="164" fontId="79" fillId="0" borderId="10" xfId="82" applyNumberFormat="1" applyFont="1" applyFill="1" applyBorder="1" applyAlignment="1">
      <alignment horizontal="center" wrapText="1"/>
    </xf>
    <xf numFmtId="0" fontId="79" fillId="0" borderId="19" xfId="81" applyFont="1" applyBorder="1"/>
    <xf numFmtId="0" fontId="79" fillId="0" borderId="10" xfId="81" applyFont="1" applyBorder="1" applyAlignment="1">
      <alignment horizontal="center" wrapText="1"/>
    </xf>
    <xf numFmtId="4" fontId="79" fillId="0" borderId="19" xfId="81" applyNumberFormat="1" applyFont="1" applyBorder="1"/>
    <xf numFmtId="0" fontId="77" fillId="0" borderId="18" xfId="81" applyFont="1" applyBorder="1" applyAlignment="1">
      <alignment wrapText="1"/>
    </xf>
    <xf numFmtId="0" fontId="84" fillId="0" borderId="10" xfId="81" applyFont="1" applyBorder="1" applyAlignment="1">
      <alignment wrapText="1"/>
    </xf>
    <xf numFmtId="164" fontId="84" fillId="0" borderId="10" xfId="82" applyNumberFormat="1" applyFont="1" applyFill="1" applyBorder="1" applyAlignment="1">
      <alignment horizontal="center" wrapText="1"/>
    </xf>
    <xf numFmtId="0" fontId="84" fillId="0" borderId="19" xfId="81" applyFont="1" applyBorder="1"/>
    <xf numFmtId="0" fontId="85" fillId="0" borderId="0" xfId="81" applyFont="1"/>
    <xf numFmtId="0" fontId="81" fillId="0" borderId="21" xfId="81" applyFont="1" applyBorder="1" applyAlignment="1">
      <alignment wrapText="1"/>
    </xf>
    <xf numFmtId="0" fontId="79" fillId="0" borderId="39" xfId="81" applyFont="1" applyBorder="1" applyAlignment="1">
      <alignment wrapText="1"/>
    </xf>
    <xf numFmtId="0" fontId="79" fillId="0" borderId="23" xfId="81" applyFont="1" applyBorder="1"/>
    <xf numFmtId="0" fontId="9" fillId="0" borderId="0" xfId="69" applyFont="1"/>
    <xf numFmtId="0" fontId="34" fillId="0" borderId="0" xfId="69" applyFont="1" applyAlignment="1">
      <alignment horizontal="right"/>
    </xf>
    <xf numFmtId="0" fontId="9" fillId="0" borderId="0" xfId="69" applyFont="1" applyAlignment="1">
      <alignment horizontal="right"/>
    </xf>
    <xf numFmtId="0" fontId="65" fillId="0" borderId="10" xfId="69" applyFont="1" applyBorder="1" applyAlignment="1">
      <alignment horizontal="center"/>
    </xf>
    <xf numFmtId="0" fontId="65" fillId="0" borderId="10" xfId="69" applyFont="1" applyBorder="1" applyAlignment="1">
      <alignment horizontal="center" wrapText="1"/>
    </xf>
    <xf numFmtId="0" fontId="62" fillId="0" borderId="10" xfId="69" applyFont="1" applyBorder="1" applyAlignment="1">
      <alignment horizontal="center" wrapText="1"/>
    </xf>
    <xf numFmtId="0" fontId="9" fillId="0" borderId="10" xfId="84" applyFont="1" applyBorder="1"/>
    <xf numFmtId="0" fontId="65" fillId="0" borderId="10" xfId="69" applyFont="1" applyBorder="1"/>
    <xf numFmtId="0" fontId="46" fillId="0" borderId="0" xfId="67" applyFont="1"/>
    <xf numFmtId="0" fontId="48" fillId="0" borderId="0" xfId="67" applyFont="1"/>
    <xf numFmtId="3" fontId="48" fillId="0" borderId="0" xfId="67" applyNumberFormat="1" applyFont="1"/>
    <xf numFmtId="0" fontId="50" fillId="0" borderId="0" xfId="67" applyFont="1"/>
    <xf numFmtId="0" fontId="50" fillId="0" borderId="0" xfId="67" applyFont="1" applyAlignment="1">
      <alignment horizontal="center"/>
    </xf>
    <xf numFmtId="0" fontId="46" fillId="0" borderId="10" xfId="67" applyFont="1" applyBorder="1" applyAlignment="1">
      <alignment horizontal="center" vertical="center"/>
    </xf>
    <xf numFmtId="0" fontId="46" fillId="0" borderId="10" xfId="67" applyFont="1" applyBorder="1" applyAlignment="1">
      <alignment horizontal="center" vertical="center" wrapText="1"/>
    </xf>
    <xf numFmtId="0" fontId="46" fillId="0" borderId="10" xfId="67" applyFont="1" applyBorder="1"/>
    <xf numFmtId="0" fontId="46" fillId="0" borderId="10" xfId="67" applyFont="1" applyBorder="1" applyAlignment="1">
      <alignment horizontal="right"/>
    </xf>
    <xf numFmtId="0" fontId="50" fillId="0" borderId="10" xfId="67" applyFont="1" applyBorder="1" applyAlignment="1">
      <alignment horizontal="center"/>
    </xf>
    <xf numFmtId="0" fontId="50" fillId="0" borderId="10" xfId="67" applyFont="1" applyBorder="1" applyAlignment="1">
      <alignment wrapText="1"/>
    </xf>
    <xf numFmtId="3" fontId="50" fillId="0" borderId="10" xfId="67" applyNumberFormat="1" applyFont="1" applyBorder="1"/>
    <xf numFmtId="3" fontId="46" fillId="0" borderId="10" xfId="67" applyNumberFormat="1" applyFont="1" applyBorder="1"/>
    <xf numFmtId="3" fontId="45" fillId="0" borderId="0" xfId="72" applyNumberFormat="1"/>
    <xf numFmtId="0" fontId="45" fillId="0" borderId="0" xfId="72"/>
    <xf numFmtId="0" fontId="53" fillId="0" borderId="10" xfId="72" applyFont="1" applyBorder="1"/>
    <xf numFmtId="3" fontId="53" fillId="0" borderId="10" xfId="72" applyNumberFormat="1" applyFont="1" applyBorder="1"/>
    <xf numFmtId="0" fontId="40" fillId="0" borderId="0" xfId="59" applyFont="1" applyAlignment="1">
      <alignment wrapText="1"/>
    </xf>
    <xf numFmtId="0" fontId="42" fillId="0" borderId="10" xfId="59" applyFont="1" applyBorder="1" applyAlignment="1">
      <alignment wrapText="1"/>
    </xf>
    <xf numFmtId="0" fontId="42" fillId="0" borderId="10" xfId="59" applyFont="1" applyBorder="1" applyAlignment="1">
      <alignment vertical="center"/>
    </xf>
    <xf numFmtId="0" fontId="40" fillId="0" borderId="10" xfId="59" applyFont="1" applyBorder="1" applyAlignment="1">
      <alignment wrapText="1"/>
    </xf>
    <xf numFmtId="0" fontId="41" fillId="0" borderId="10" xfId="59" applyFont="1" applyBorder="1" applyAlignment="1">
      <alignment wrapText="1"/>
    </xf>
    <xf numFmtId="0" fontId="31" fillId="0" borderId="0" xfId="76" applyFont="1" applyAlignment="1">
      <alignment horizontal="center" vertical="center"/>
    </xf>
    <xf numFmtId="0" fontId="66" fillId="0" borderId="0" xfId="51" applyFont="1"/>
    <xf numFmtId="0" fontId="58" fillId="0" borderId="0" xfId="76" applyFont="1" applyAlignment="1">
      <alignment horizontal="center"/>
    </xf>
    <xf numFmtId="0" fontId="58" fillId="0" borderId="0" xfId="76" applyFont="1"/>
    <xf numFmtId="0" fontId="55" fillId="0" borderId="0" xfId="76" applyFont="1" applyAlignment="1">
      <alignment horizontal="center"/>
    </xf>
    <xf numFmtId="0" fontId="55" fillId="0" borderId="0" xfId="76" applyFont="1" applyAlignment="1">
      <alignment horizontal="center" vertical="center"/>
    </xf>
    <xf numFmtId="0" fontId="58" fillId="0" borderId="0" xfId="76" applyFont="1" applyAlignment="1">
      <alignment horizontal="right" vertical="center"/>
    </xf>
    <xf numFmtId="0" fontId="58" fillId="0" borderId="0" xfId="76" applyFont="1" applyAlignment="1">
      <alignment horizontal="center" vertical="center" wrapText="1"/>
    </xf>
    <xf numFmtId="0" fontId="31" fillId="0" borderId="0" xfId="76" applyFont="1" applyAlignment="1">
      <alignment horizontal="center" vertical="center" wrapText="1"/>
    </xf>
    <xf numFmtId="0" fontId="31" fillId="0" borderId="0" xfId="76" applyFont="1" applyAlignment="1">
      <alignment horizontal="left" vertical="center"/>
    </xf>
    <xf numFmtId="0" fontId="56" fillId="0" borderId="0" xfId="76" applyFont="1" applyAlignment="1">
      <alignment horizontal="center" vertical="center" wrapText="1"/>
    </xf>
    <xf numFmtId="0" fontId="56" fillId="0" borderId="0" xfId="76" applyFont="1" applyAlignment="1">
      <alignment horizontal="left"/>
    </xf>
    <xf numFmtId="0" fontId="31" fillId="0" borderId="0" xfId="76" applyFont="1" applyAlignment="1">
      <alignment horizontal="right"/>
    </xf>
    <xf numFmtId="49" fontId="31" fillId="0" borderId="0" xfId="76" applyNumberFormat="1" applyFont="1" applyAlignment="1">
      <alignment horizontal="right" vertical="center"/>
    </xf>
    <xf numFmtId="0" fontId="31" fillId="0" borderId="11" xfId="76" applyFont="1" applyBorder="1" applyAlignment="1">
      <alignment horizontal="center" vertical="center"/>
    </xf>
    <xf numFmtId="0" fontId="58" fillId="0" borderId="11" xfId="76" applyFont="1" applyBorder="1" applyAlignment="1">
      <alignment horizontal="right"/>
    </xf>
    <xf numFmtId="0" fontId="58" fillId="0" borderId="11" xfId="76" applyFont="1" applyBorder="1" applyAlignment="1">
      <alignment horizontal="center" vertical="center"/>
    </xf>
    <xf numFmtId="3" fontId="58" fillId="0" borderId="11" xfId="76" applyNumberFormat="1" applyFont="1" applyBorder="1"/>
    <xf numFmtId="0" fontId="58" fillId="0" borderId="0" xfId="76" applyFont="1" applyAlignment="1">
      <alignment horizontal="right"/>
    </xf>
    <xf numFmtId="0" fontId="9" fillId="0" borderId="11" xfId="51" applyBorder="1"/>
    <xf numFmtId="0" fontId="58" fillId="0" borderId="11" xfId="51" applyFont="1" applyBorder="1" applyAlignment="1">
      <alignment horizontal="right"/>
    </xf>
    <xf numFmtId="0" fontId="58" fillId="0" borderId="0" xfId="51" applyFont="1" applyAlignment="1">
      <alignment horizontal="right"/>
    </xf>
    <xf numFmtId="0" fontId="67" fillId="0" borderId="0" xfId="76" applyFont="1" applyAlignment="1">
      <alignment horizontal="center" vertical="center"/>
    </xf>
    <xf numFmtId="0" fontId="31" fillId="0" borderId="0" xfId="51" applyFont="1" applyAlignment="1">
      <alignment horizontal="left" vertical="center"/>
    </xf>
    <xf numFmtId="0" fontId="9" fillId="0" borderId="0" xfId="51" applyAlignment="1">
      <alignment horizontal="center"/>
    </xf>
    <xf numFmtId="0" fontId="31" fillId="0" borderId="0" xfId="51" applyFont="1" applyAlignment="1">
      <alignment horizontal="left"/>
    </xf>
    <xf numFmtId="0" fontId="56" fillId="0" borderId="0" xfId="51" applyFont="1" applyAlignment="1">
      <alignment horizontal="left"/>
    </xf>
    <xf numFmtId="0" fontId="56" fillId="0" borderId="0" xfId="51" applyFont="1" applyAlignment="1">
      <alignment horizontal="right"/>
    </xf>
    <xf numFmtId="3" fontId="31" fillId="0" borderId="0" xfId="76" applyNumberFormat="1" applyFont="1" applyAlignment="1">
      <alignment horizontal="right" vertical="center" wrapText="1"/>
    </xf>
    <xf numFmtId="0" fontId="31" fillId="0" borderId="0" xfId="76" applyFont="1" applyAlignment="1">
      <alignment horizontal="right" vertical="center"/>
    </xf>
    <xf numFmtId="0" fontId="31" fillId="0" borderId="44" xfId="76" applyFont="1" applyBorder="1" applyAlignment="1">
      <alignment horizontal="center" vertical="center"/>
    </xf>
    <xf numFmtId="0" fontId="58" fillId="0" borderId="44" xfId="76" applyFont="1" applyBorder="1" applyAlignment="1">
      <alignment horizontal="right"/>
    </xf>
    <xf numFmtId="0" fontId="58" fillId="0" borderId="44" xfId="76" applyFont="1" applyBorder="1" applyAlignment="1">
      <alignment horizontal="center" vertical="center"/>
    </xf>
    <xf numFmtId="3" fontId="58" fillId="0" borderId="44" xfId="76" applyNumberFormat="1" applyFont="1" applyBorder="1"/>
    <xf numFmtId="0" fontId="60" fillId="0" borderId="0" xfId="76" applyFont="1" applyAlignment="1">
      <alignment horizontal="center" vertical="center"/>
    </xf>
    <xf numFmtId="0" fontId="64" fillId="0" borderId="0" xfId="76" applyFont="1" applyAlignment="1">
      <alignment horizontal="right"/>
    </xf>
    <xf numFmtId="3" fontId="64" fillId="0" borderId="0" xfId="76" applyNumberFormat="1" applyFont="1"/>
    <xf numFmtId="0" fontId="31" fillId="0" borderId="0" xfId="76" applyFont="1"/>
    <xf numFmtId="3" fontId="55" fillId="0" borderId="0" xfId="76" applyNumberFormat="1" applyFont="1" applyAlignment="1">
      <alignment horizontal="center"/>
    </xf>
    <xf numFmtId="49" fontId="58" fillId="0" borderId="11" xfId="76" applyNumberFormat="1" applyFont="1" applyBorder="1" applyAlignment="1">
      <alignment horizontal="right" vertical="center"/>
    </xf>
    <xf numFmtId="49" fontId="58" fillId="0" borderId="0" xfId="76" applyNumberFormat="1" applyFont="1" applyAlignment="1">
      <alignment horizontal="right" vertical="center"/>
    </xf>
    <xf numFmtId="49" fontId="31" fillId="0" borderId="0" xfId="76" applyNumberFormat="1" applyFont="1" applyAlignment="1">
      <alignment horizontal="right" vertical="center" wrapText="1"/>
    </xf>
    <xf numFmtId="0" fontId="69" fillId="0" borderId="11" xfId="51" applyFont="1" applyBorder="1"/>
    <xf numFmtId="0" fontId="31" fillId="0" borderId="0" xfId="51" applyFont="1" applyAlignment="1">
      <alignment horizontal="right" wrapText="1"/>
    </xf>
    <xf numFmtId="0" fontId="9" fillId="0" borderId="10" xfId="51" applyBorder="1" applyAlignment="1">
      <alignment horizontal="center" vertical="top" wrapText="1"/>
    </xf>
    <xf numFmtId="0" fontId="9" fillId="0" borderId="10" xfId="51" applyBorder="1" applyAlignment="1">
      <alignment horizontal="left" vertical="top" wrapText="1"/>
    </xf>
    <xf numFmtId="3" fontId="9" fillId="0" borderId="10" xfId="51" applyNumberFormat="1" applyBorder="1" applyAlignment="1">
      <alignment horizontal="right" vertical="top" wrapText="1"/>
    </xf>
    <xf numFmtId="0" fontId="65" fillId="0" borderId="10" xfId="51" applyFont="1" applyBorder="1" applyAlignment="1">
      <alignment horizontal="center" vertical="top" wrapText="1"/>
    </xf>
    <xf numFmtId="0" fontId="65" fillId="0" borderId="10" xfId="51" applyFont="1" applyBorder="1" applyAlignment="1">
      <alignment horizontal="left" vertical="top" wrapText="1"/>
    </xf>
    <xf numFmtId="3" fontId="65" fillId="0" borderId="10" xfId="51" applyNumberFormat="1" applyFont="1" applyBorder="1" applyAlignment="1">
      <alignment horizontal="right" vertical="top" wrapText="1"/>
    </xf>
    <xf numFmtId="0" fontId="91" fillId="0" borderId="10" xfId="0" applyFont="1" applyBorder="1" applyAlignment="1">
      <alignment horizontal="center" vertical="top" wrapText="1"/>
    </xf>
    <xf numFmtId="0" fontId="91" fillId="0" borderId="10" xfId="0" applyFont="1" applyBorder="1" applyAlignment="1">
      <alignment horizontal="left" vertical="top" wrapText="1"/>
    </xf>
    <xf numFmtId="3" fontId="91" fillId="0" borderId="10" xfId="0" applyNumberFormat="1" applyFont="1" applyBorder="1" applyAlignment="1">
      <alignment horizontal="right" vertical="top" wrapText="1"/>
    </xf>
    <xf numFmtId="0" fontId="9" fillId="0" borderId="10" xfId="0" applyFont="1" applyBorder="1" applyAlignment="1">
      <alignment horizontal="left" vertical="top" wrapText="1"/>
    </xf>
    <xf numFmtId="0" fontId="65" fillId="0" borderId="10" xfId="0" applyFont="1" applyBorder="1" applyAlignment="1">
      <alignment horizontal="center" vertical="top" wrapText="1"/>
    </xf>
    <xf numFmtId="0" fontId="65" fillId="0" borderId="10" xfId="0" applyFont="1" applyBorder="1" applyAlignment="1">
      <alignment horizontal="left" vertical="top" wrapText="1"/>
    </xf>
    <xf numFmtId="3" fontId="65" fillId="0" borderId="10" xfId="0" applyNumberFormat="1" applyFont="1" applyBorder="1" applyAlignment="1">
      <alignment horizontal="right" vertical="top" wrapText="1"/>
    </xf>
    <xf numFmtId="0" fontId="36" fillId="0" borderId="14" xfId="53" applyFont="1" applyBorder="1" applyAlignment="1">
      <alignment horizontal="center"/>
    </xf>
    <xf numFmtId="3" fontId="36" fillId="0" borderId="14" xfId="53" applyNumberFormat="1" applyFont="1" applyBorder="1" applyAlignment="1">
      <alignment horizontal="center"/>
    </xf>
    <xf numFmtId="0" fontId="34" fillId="0" borderId="27" xfId="53" applyFont="1" applyBorder="1" applyAlignment="1">
      <alignment horizontal="center" wrapText="1"/>
    </xf>
    <xf numFmtId="3" fontId="34" fillId="0" borderId="50" xfId="53" applyNumberFormat="1" applyFont="1" applyBorder="1" applyAlignment="1">
      <alignment horizontal="right"/>
    </xf>
    <xf numFmtId="0" fontId="36" fillId="0" borderId="24" xfId="53" applyFont="1" applyBorder="1"/>
    <xf numFmtId="0" fontId="36" fillId="0" borderId="12" xfId="53" applyFont="1" applyBorder="1"/>
    <xf numFmtId="0" fontId="36" fillId="0" borderId="51" xfId="53" applyFont="1" applyBorder="1"/>
    <xf numFmtId="3" fontId="28" fillId="0" borderId="35" xfId="53" applyNumberFormat="1" applyFont="1" applyBorder="1"/>
    <xf numFmtId="3" fontId="36" fillId="0" borderId="35" xfId="51" applyNumberFormat="1" applyFont="1" applyBorder="1"/>
    <xf numFmtId="3" fontId="34" fillId="0" borderId="35" xfId="53" applyNumberFormat="1" applyFont="1" applyBorder="1" applyAlignment="1">
      <alignment vertical="top" wrapText="1"/>
    </xf>
    <xf numFmtId="164" fontId="0" fillId="0" borderId="0" xfId="62" applyNumberFormat="1" applyFont="1" applyFill="1"/>
    <xf numFmtId="164" fontId="9" fillId="0" borderId="0" xfId="62" applyNumberFormat="1" applyFont="1" applyFill="1" applyAlignment="1">
      <alignment wrapText="1"/>
    </xf>
    <xf numFmtId="3" fontId="36" fillId="0" borderId="52" xfId="53" applyNumberFormat="1" applyFont="1" applyBorder="1"/>
    <xf numFmtId="3" fontId="36" fillId="0" borderId="24" xfId="53" applyNumberFormat="1" applyFont="1" applyBorder="1"/>
    <xf numFmtId="3" fontId="36" fillId="0" borderId="25" xfId="53" applyNumberFormat="1" applyFont="1" applyBorder="1"/>
    <xf numFmtId="3" fontId="36" fillId="0" borderId="34" xfId="53" applyNumberFormat="1" applyFont="1" applyBorder="1" applyAlignment="1">
      <alignment horizontal="right"/>
    </xf>
    <xf numFmtId="3" fontId="36" fillId="0" borderId="18" xfId="53" applyNumberFormat="1" applyFont="1" applyBorder="1" applyAlignment="1">
      <alignment horizontal="right"/>
    </xf>
    <xf numFmtId="3" fontId="36" fillId="0" borderId="19" xfId="53" applyNumberFormat="1" applyFont="1" applyBorder="1" applyAlignment="1">
      <alignment horizontal="right"/>
    </xf>
    <xf numFmtId="3" fontId="37" fillId="0" borderId="34" xfId="53" applyNumberFormat="1" applyFont="1" applyBorder="1"/>
    <xf numFmtId="3" fontId="37" fillId="0" borderId="18" xfId="53" applyNumberFormat="1" applyFont="1" applyBorder="1"/>
    <xf numFmtId="3" fontId="37" fillId="0" borderId="19" xfId="53" applyNumberFormat="1" applyFont="1" applyBorder="1"/>
    <xf numFmtId="3" fontId="92" fillId="0" borderId="10" xfId="53" applyNumberFormat="1" applyFont="1" applyBorder="1"/>
    <xf numFmtId="3" fontId="92" fillId="0" borderId="34" xfId="53" applyNumberFormat="1" applyFont="1" applyBorder="1"/>
    <xf numFmtId="3" fontId="92" fillId="0" borderId="18" xfId="53" applyNumberFormat="1" applyFont="1" applyBorder="1"/>
    <xf numFmtId="3" fontId="92" fillId="0" borderId="19" xfId="53" applyNumberFormat="1" applyFont="1" applyBorder="1"/>
    <xf numFmtId="0" fontId="93" fillId="0" borderId="18" xfId="53" applyFont="1" applyBorder="1" applyAlignment="1">
      <alignment horizontal="center"/>
    </xf>
    <xf numFmtId="0" fontId="93" fillId="0" borderId="34" xfId="53" applyFont="1" applyBorder="1" applyAlignment="1">
      <alignment horizontal="center"/>
    </xf>
    <xf numFmtId="0" fontId="68" fillId="0" borderId="0" xfId="0" applyFont="1"/>
    <xf numFmtId="0" fontId="93" fillId="0" borderId="18" xfId="53" applyFont="1" applyBorder="1"/>
    <xf numFmtId="0" fontId="93" fillId="0" borderId="33" xfId="53" applyFont="1" applyBorder="1"/>
    <xf numFmtId="3" fontId="36" fillId="0" borderId="38" xfId="53" applyNumberFormat="1" applyFont="1" applyBorder="1"/>
    <xf numFmtId="0" fontId="94" fillId="0" borderId="10" xfId="0" applyFont="1" applyBorder="1"/>
    <xf numFmtId="0" fontId="55" fillId="0" borderId="0" xfId="53" applyFont="1" applyBorder="1" applyAlignment="1">
      <alignment horizontal="center" wrapText="1"/>
    </xf>
    <xf numFmtId="0" fontId="70" fillId="0" borderId="0" xfId="78"/>
    <xf numFmtId="0" fontId="34" fillId="0" borderId="45" xfId="53" applyFont="1" applyBorder="1" applyAlignment="1">
      <alignment horizontal="right"/>
    </xf>
    <xf numFmtId="0" fontId="60" fillId="0" borderId="0" xfId="78" applyFont="1" applyAlignment="1">
      <alignment horizontal="center" vertical="top" wrapText="1"/>
    </xf>
    <xf numFmtId="0" fontId="31" fillId="0" borderId="0" xfId="78" applyFont="1"/>
    <xf numFmtId="0" fontId="31" fillId="0" borderId="0" xfId="78" applyFont="1" applyAlignment="1">
      <alignment horizontal="right"/>
    </xf>
    <xf numFmtId="0" fontId="60" fillId="0" borderId="10" xfId="78" applyFont="1" applyBorder="1" applyAlignment="1">
      <alignment horizontal="center" vertical="center" wrapText="1"/>
    </xf>
    <xf numFmtId="0" fontId="31" fillId="0" borderId="10" xfId="78" applyFont="1" applyBorder="1" applyAlignment="1">
      <alignment horizontal="center" wrapText="1"/>
    </xf>
    <xf numFmtId="0" fontId="31" fillId="0" borderId="10" xfId="78" applyFont="1" applyBorder="1" applyAlignment="1">
      <alignment horizontal="center"/>
    </xf>
    <xf numFmtId="0" fontId="31" fillId="0" borderId="10" xfId="78" applyFont="1" applyBorder="1" applyAlignment="1">
      <alignment horizontal="left" vertical="top" wrapText="1"/>
    </xf>
    <xf numFmtId="3" fontId="31" fillId="0" borderId="10" xfId="78" applyNumberFormat="1" applyFont="1" applyBorder="1" applyAlignment="1">
      <alignment horizontal="right" vertical="top" wrapText="1"/>
    </xf>
    <xf numFmtId="3" fontId="31" fillId="0" borderId="10" xfId="51" applyNumberFormat="1" applyFont="1" applyBorder="1" applyAlignment="1">
      <alignment horizontal="right" vertical="top" wrapText="1"/>
    </xf>
    <xf numFmtId="3" fontId="31" fillId="0" borderId="10" xfId="78" applyNumberFormat="1" applyFont="1" applyBorder="1"/>
    <xf numFmtId="0" fontId="55" fillId="0" borderId="10" xfId="78" applyFont="1" applyBorder="1" applyAlignment="1">
      <alignment horizontal="left" vertical="top" wrapText="1"/>
    </xf>
    <xf numFmtId="3" fontId="55" fillId="0" borderId="10" xfId="78" applyNumberFormat="1" applyFont="1" applyBorder="1" applyAlignment="1">
      <alignment horizontal="right" vertical="top" wrapText="1"/>
    </xf>
    <xf numFmtId="3" fontId="55" fillId="0" borderId="10" xfId="51" applyNumberFormat="1" applyFont="1" applyBorder="1" applyAlignment="1">
      <alignment horizontal="right" vertical="top" wrapText="1"/>
    </xf>
    <xf numFmtId="3" fontId="55" fillId="0" borderId="10" xfId="78" applyNumberFormat="1" applyFont="1" applyBorder="1" applyAlignment="1">
      <alignment horizontal="right" vertical="top"/>
    </xf>
    <xf numFmtId="3" fontId="55" fillId="0" borderId="10" xfId="78" applyNumberFormat="1" applyFont="1" applyBorder="1"/>
    <xf numFmtId="0" fontId="70" fillId="0" borderId="10" xfId="78" applyBorder="1"/>
    <xf numFmtId="3" fontId="31" fillId="0" borderId="10" xfId="53" applyNumberFormat="1" applyFont="1" applyBorder="1" applyAlignment="1">
      <alignment wrapText="1"/>
    </xf>
    <xf numFmtId="3" fontId="31" fillId="0" borderId="10" xfId="53" applyNumberFormat="1" applyFont="1" applyBorder="1"/>
    <xf numFmtId="3" fontId="58" fillId="0" borderId="10" xfId="53" applyNumberFormat="1" applyFont="1" applyBorder="1" applyAlignment="1">
      <alignment wrapText="1"/>
    </xf>
    <xf numFmtId="3" fontId="58" fillId="0" borderId="10" xfId="53" applyNumberFormat="1" applyFont="1" applyBorder="1"/>
    <xf numFmtId="0" fontId="9" fillId="0" borderId="10" xfId="84" applyFont="1" applyBorder="1" applyAlignment="1">
      <alignment vertical="center"/>
    </xf>
    <xf numFmtId="0" fontId="33" fillId="0" borderId="10" xfId="84" applyFont="1" applyBorder="1"/>
    <xf numFmtId="0" fontId="65" fillId="0" borderId="10" xfId="69" applyFont="1" applyBorder="1" applyAlignment="1">
      <alignment horizontal="right" vertical="center"/>
    </xf>
    <xf numFmtId="0" fontId="62" fillId="0" borderId="10" xfId="69" applyFont="1" applyBorder="1" applyAlignment="1">
      <alignment horizontal="right" vertical="center"/>
    </xf>
    <xf numFmtId="0" fontId="59" fillId="0" borderId="0" xfId="72" applyFont="1"/>
    <xf numFmtId="3" fontId="59" fillId="0" borderId="0" xfId="72" applyNumberFormat="1" applyFont="1"/>
    <xf numFmtId="0" fontId="53" fillId="0" borderId="0" xfId="72" applyFont="1" applyAlignment="1">
      <alignment horizontal="center"/>
    </xf>
    <xf numFmtId="0" fontId="50" fillId="0" borderId="0" xfId="72" applyFont="1"/>
    <xf numFmtId="0" fontId="53" fillId="0" borderId="0" xfId="72" applyFont="1" applyAlignment="1">
      <alignment horizontal="left"/>
    </xf>
    <xf numFmtId="0" fontId="59" fillId="0" borderId="10" xfId="72" applyFont="1" applyBorder="1"/>
    <xf numFmtId="0" fontId="53" fillId="0" borderId="10" xfId="72" applyFont="1" applyBorder="1" applyAlignment="1">
      <alignment horizontal="center"/>
    </xf>
    <xf numFmtId="3" fontId="53" fillId="0" borderId="10" xfId="72" applyNumberFormat="1" applyFont="1" applyBorder="1" applyAlignment="1">
      <alignment horizontal="right"/>
    </xf>
    <xf numFmtId="0" fontId="51" fillId="0" borderId="10" xfId="72" applyFont="1" applyBorder="1"/>
    <xf numFmtId="0" fontId="60" fillId="0" borderId="10" xfId="73" applyFont="1" applyBorder="1" applyAlignment="1">
      <alignment wrapText="1"/>
    </xf>
    <xf numFmtId="4" fontId="60" fillId="0" borderId="10" xfId="73" applyNumberFormat="1" applyFont="1" applyBorder="1"/>
    <xf numFmtId="3" fontId="60" fillId="0" borderId="10" xfId="73" applyNumberFormat="1" applyFont="1" applyBorder="1"/>
    <xf numFmtId="3" fontId="51" fillId="0" borderId="10" xfId="72" applyNumberFormat="1" applyFont="1" applyBorder="1"/>
    <xf numFmtId="165" fontId="60" fillId="0" borderId="10" xfId="73" applyNumberFormat="1" applyFont="1" applyBorder="1"/>
    <xf numFmtId="166" fontId="60" fillId="0" borderId="10" xfId="73" applyNumberFormat="1" applyFont="1" applyBorder="1"/>
    <xf numFmtId="0" fontId="61" fillId="0" borderId="10" xfId="73" applyFont="1" applyBorder="1" applyAlignment="1">
      <alignment wrapText="1"/>
    </xf>
    <xf numFmtId="3" fontId="61" fillId="0" borderId="10" xfId="73" applyNumberFormat="1" applyFont="1" applyBorder="1"/>
    <xf numFmtId="167" fontId="60" fillId="0" borderId="10" xfId="74" applyNumberFormat="1" applyFont="1" applyBorder="1" applyAlignment="1">
      <alignment horizontal="right" vertical="top" wrapText="1"/>
    </xf>
    <xf numFmtId="167" fontId="60" fillId="0" borderId="10" xfId="74" applyNumberFormat="1" applyFont="1" applyBorder="1" applyAlignment="1">
      <alignment horizontal="right" wrapText="1"/>
    </xf>
    <xf numFmtId="0" fontId="60" fillId="0" borderId="10" xfId="73" applyFont="1" applyBorder="1"/>
    <xf numFmtId="0" fontId="61" fillId="0" borderId="10" xfId="73" applyFont="1" applyBorder="1"/>
    <xf numFmtId="165" fontId="61" fillId="0" borderId="10" xfId="73" applyNumberFormat="1" applyFont="1" applyBorder="1"/>
    <xf numFmtId="3" fontId="50" fillId="0" borderId="0" xfId="80" applyNumberFormat="1" applyFont="1"/>
    <xf numFmtId="0" fontId="60" fillId="0" borderId="0" xfId="75" applyFont="1"/>
    <xf numFmtId="0" fontId="60" fillId="0" borderId="0" xfId="75" applyFont="1" applyAlignment="1">
      <alignment horizontal="center"/>
    </xf>
    <xf numFmtId="0" fontId="60" fillId="0" borderId="0" xfId="75" applyFont="1" applyAlignment="1">
      <alignment horizontal="right"/>
    </xf>
    <xf numFmtId="0" fontId="60" fillId="0" borderId="10" xfId="75" applyFont="1" applyBorder="1"/>
    <xf numFmtId="0" fontId="60" fillId="0" borderId="10" xfId="75" applyFont="1" applyBorder="1" applyAlignment="1">
      <alignment horizontal="center" wrapText="1"/>
    </xf>
    <xf numFmtId="0" fontId="60" fillId="0" borderId="10" xfId="75" applyFont="1" applyBorder="1" applyAlignment="1">
      <alignment horizontal="center" vertical="center" wrapText="1"/>
    </xf>
    <xf numFmtId="0" fontId="34" fillId="0" borderId="10" xfId="75" applyFont="1" applyBorder="1" applyAlignment="1">
      <alignment horizontal="center" wrapText="1"/>
    </xf>
    <xf numFmtId="0" fontId="34" fillId="0" borderId="10" xfId="75" applyFont="1" applyBorder="1" applyAlignment="1">
      <alignment horizontal="center" vertical="center" wrapText="1"/>
    </xf>
    <xf numFmtId="0" fontId="60" fillId="0" borderId="10" xfId="75" applyFont="1" applyBorder="1" applyAlignment="1">
      <alignment wrapText="1"/>
    </xf>
    <xf numFmtId="3" fontId="60" fillId="0" borderId="10" xfId="75" applyNumberFormat="1" applyFont="1" applyBorder="1"/>
    <xf numFmtId="0" fontId="61" fillId="0" borderId="10" xfId="75" applyFont="1" applyBorder="1" applyAlignment="1">
      <alignment wrapText="1"/>
    </xf>
    <xf numFmtId="3" fontId="61" fillId="0" borderId="10" xfId="75" applyNumberFormat="1" applyFont="1" applyBorder="1"/>
    <xf numFmtId="0" fontId="64" fillId="0" borderId="10" xfId="75" applyFont="1" applyBorder="1" applyAlignment="1">
      <alignment wrapText="1"/>
    </xf>
    <xf numFmtId="3" fontId="64" fillId="0" borderId="10" xfId="75" applyNumberFormat="1" applyFont="1" applyBorder="1"/>
    <xf numFmtId="0" fontId="64" fillId="0" borderId="0" xfId="75" applyFont="1" applyAlignment="1">
      <alignment wrapText="1"/>
    </xf>
    <xf numFmtId="3" fontId="64" fillId="0" borderId="0" xfId="75" applyNumberFormat="1" applyFont="1"/>
    <xf numFmtId="0" fontId="64" fillId="0" borderId="35" xfId="51" applyFont="1" applyBorder="1"/>
    <xf numFmtId="0" fontId="64" fillId="0" borderId="10" xfId="51" applyFont="1" applyBorder="1" applyAlignment="1">
      <alignment horizontal="center"/>
    </xf>
    <xf numFmtId="0" fontId="64" fillId="0" borderId="10" xfId="51" applyFont="1" applyBorder="1" applyAlignment="1">
      <alignment horizontal="center" wrapText="1"/>
    </xf>
    <xf numFmtId="0" fontId="60" fillId="0" borderId="35" xfId="51" applyFont="1" applyBorder="1"/>
    <xf numFmtId="0" fontId="60" fillId="0" borderId="10" xfId="51" applyFont="1" applyBorder="1" applyAlignment="1">
      <alignment horizontal="left"/>
    </xf>
    <xf numFmtId="3" fontId="60" fillId="0" borderId="10" xfId="51" applyNumberFormat="1" applyFont="1" applyBorder="1"/>
    <xf numFmtId="0" fontId="60" fillId="0" borderId="35" xfId="51" applyFont="1" applyBorder="1" applyAlignment="1">
      <alignment wrapText="1"/>
    </xf>
    <xf numFmtId="0" fontId="60" fillId="0" borderId="10" xfId="51" applyFont="1" applyBorder="1" applyAlignment="1">
      <alignment horizontal="left" wrapText="1"/>
    </xf>
    <xf numFmtId="3" fontId="60" fillId="0" borderId="10" xfId="51" applyNumberFormat="1" applyFont="1" applyBorder="1" applyAlignment="1">
      <alignment wrapText="1"/>
    </xf>
    <xf numFmtId="0" fontId="9" fillId="0" borderId="10" xfId="51" applyBorder="1" applyAlignment="1">
      <alignment horizontal="left" vertical="top"/>
    </xf>
    <xf numFmtId="0" fontId="65" fillId="0" borderId="10" xfId="51" applyFont="1" applyBorder="1" applyAlignment="1">
      <alignment horizontal="left" vertical="top"/>
    </xf>
    <xf numFmtId="0" fontId="91" fillId="0" borderId="10" xfId="0" applyFont="1" applyBorder="1" applyAlignment="1">
      <alignment horizontal="left" vertical="top"/>
    </xf>
    <xf numFmtId="0" fontId="89" fillId="0" borderId="10" xfId="85" applyFont="1" applyBorder="1" applyAlignment="1">
      <alignment horizontal="left" vertical="top"/>
    </xf>
    <xf numFmtId="0" fontId="40" fillId="0" borderId="0" xfId="59" applyFont="1"/>
    <xf numFmtId="0" fontId="40" fillId="0" borderId="0" xfId="51" applyFont="1"/>
    <xf numFmtId="3" fontId="42" fillId="0" borderId="10" xfId="59" applyNumberFormat="1" applyFont="1" applyBorder="1" applyAlignment="1">
      <alignment horizontal="right"/>
    </xf>
    <xf numFmtId="0" fontId="40" fillId="0" borderId="10" xfId="59" applyFont="1" applyBorder="1"/>
    <xf numFmtId="0" fontId="40" fillId="0" borderId="10" xfId="51" applyFont="1" applyBorder="1"/>
    <xf numFmtId="0" fontId="40" fillId="0" borderId="10" xfId="59" applyFont="1" applyBorder="1" applyAlignment="1">
      <alignment horizontal="center" vertical="center"/>
    </xf>
    <xf numFmtId="0" fontId="40" fillId="0" borderId="10" xfId="59" applyFont="1" applyBorder="1" applyAlignment="1">
      <alignment vertical="center"/>
    </xf>
    <xf numFmtId="3" fontId="40" fillId="0" borderId="10" xfId="59" applyNumberFormat="1" applyFont="1" applyBorder="1" applyAlignment="1">
      <alignment horizontal="center"/>
    </xf>
    <xf numFmtId="0" fontId="40" fillId="0" borderId="10" xfId="59" applyFont="1" applyBorder="1" applyAlignment="1">
      <alignment horizontal="center"/>
    </xf>
    <xf numFmtId="0" fontId="40" fillId="0" borderId="10" xfId="59" applyFont="1" applyBorder="1" applyAlignment="1">
      <alignment horizontal="center" wrapText="1"/>
    </xf>
    <xf numFmtId="3" fontId="40" fillId="0" borderId="10" xfId="59" applyNumberFormat="1" applyFont="1" applyBorder="1"/>
    <xf numFmtId="3" fontId="40" fillId="0" borderId="10" xfId="51" applyNumberFormat="1" applyFont="1" applyBorder="1"/>
    <xf numFmtId="0" fontId="40" fillId="0" borderId="10" xfId="59" applyFont="1" applyBorder="1" applyAlignment="1">
      <alignment vertical="center" wrapText="1"/>
    </xf>
    <xf numFmtId="3" fontId="42" fillId="0" borderId="10" xfId="59" applyNumberFormat="1" applyFont="1" applyBorder="1"/>
    <xf numFmtId="0" fontId="42" fillId="0" borderId="10" xfId="51" applyFont="1" applyBorder="1"/>
    <xf numFmtId="3" fontId="42" fillId="0" borderId="10" xfId="51" applyNumberFormat="1" applyFont="1" applyBorder="1"/>
    <xf numFmtId="3" fontId="40" fillId="0" borderId="10" xfId="59" applyNumberFormat="1" applyFont="1" applyBorder="1" applyAlignment="1">
      <alignment vertical="center"/>
    </xf>
    <xf numFmtId="0" fontId="40" fillId="0" borderId="10" xfId="51" applyFont="1" applyBorder="1" applyAlignment="1">
      <alignment wrapText="1"/>
    </xf>
    <xf numFmtId="3" fontId="41" fillId="0" borderId="10" xfId="51" applyNumberFormat="1" applyFont="1" applyBorder="1"/>
    <xf numFmtId="168" fontId="58" fillId="0" borderId="0" xfId="88" applyNumberFormat="1" applyFont="1" applyBorder="1"/>
    <xf numFmtId="0" fontId="56" fillId="0" borderId="0" xfId="76" applyFont="1" applyAlignment="1">
      <alignment horizontal="center" vertical="center"/>
    </xf>
    <xf numFmtId="168" fontId="31" fillId="0" borderId="0" xfId="88" applyNumberFormat="1" applyFont="1" applyBorder="1"/>
    <xf numFmtId="168" fontId="31" fillId="0" borderId="0" xfId="88" applyNumberFormat="1" applyFont="1"/>
    <xf numFmtId="168" fontId="58" fillId="0" borderId="11" xfId="88" applyNumberFormat="1" applyFont="1" applyBorder="1"/>
    <xf numFmtId="168" fontId="64" fillId="0" borderId="0" xfId="88" applyNumberFormat="1" applyFont="1"/>
    <xf numFmtId="0" fontId="64" fillId="0" borderId="0" xfId="51" applyFont="1" applyAlignment="1">
      <alignment horizontal="right"/>
    </xf>
    <xf numFmtId="1" fontId="36" fillId="0" borderId="40" xfId="53" applyNumberFormat="1" applyFont="1" applyBorder="1" applyAlignment="1">
      <alignment horizontal="center" wrapText="1"/>
    </xf>
    <xf numFmtId="0" fontId="9" fillId="0" borderId="40" xfId="51" applyBorder="1" applyAlignment="1">
      <alignment horizontal="center" wrapText="1"/>
    </xf>
    <xf numFmtId="1" fontId="36" fillId="0" borderId="49" xfId="53" applyNumberFormat="1" applyFont="1" applyBorder="1" applyAlignment="1">
      <alignment horizontal="center" wrapText="1"/>
    </xf>
    <xf numFmtId="0" fontId="9" fillId="0" borderId="49" xfId="51" applyBorder="1" applyAlignment="1">
      <alignment horizontal="center" wrapText="1"/>
    </xf>
    <xf numFmtId="0" fontId="36" fillId="0" borderId="0" xfId="53" applyFont="1" applyBorder="1" applyAlignment="1">
      <alignment horizontal="center"/>
    </xf>
    <xf numFmtId="0" fontId="58" fillId="0" borderId="35" xfId="53" applyFont="1" applyBorder="1" applyAlignment="1">
      <alignment horizontal="center" vertical="center" wrapText="1"/>
    </xf>
    <xf numFmtId="0" fontId="58" fillId="0" borderId="33" xfId="53" applyFont="1" applyBorder="1" applyAlignment="1">
      <alignment horizontal="center" vertical="center" wrapText="1"/>
    </xf>
    <xf numFmtId="0" fontId="58" fillId="0" borderId="13" xfId="53" applyFont="1" applyBorder="1" applyAlignment="1">
      <alignment horizontal="center" vertical="center" wrapText="1"/>
    </xf>
    <xf numFmtId="0" fontId="55" fillId="0" borderId="0" xfId="53" applyFont="1" applyBorder="1" applyAlignment="1">
      <alignment horizontal="center" wrapText="1"/>
    </xf>
    <xf numFmtId="0" fontId="31" fillId="0" borderId="35" xfId="53" applyFont="1" applyBorder="1" applyAlignment="1">
      <alignment horizontal="center" vertical="center" wrapText="1"/>
    </xf>
    <xf numFmtId="0" fontId="31" fillId="0" borderId="33" xfId="53" applyFont="1" applyBorder="1" applyAlignment="1">
      <alignment horizontal="center" vertical="center" wrapText="1"/>
    </xf>
    <xf numFmtId="0" fontId="31" fillId="0" borderId="13" xfId="53" applyFont="1" applyBorder="1" applyAlignment="1">
      <alignment horizontal="center" vertical="center" wrapText="1"/>
    </xf>
    <xf numFmtId="0" fontId="34" fillId="0" borderId="0" xfId="78" applyFont="1" applyAlignment="1">
      <alignment horizontal="center"/>
    </xf>
    <xf numFmtId="0" fontId="46" fillId="0" borderId="0" xfId="79" applyFont="1" applyAlignment="1">
      <alignment horizontal="center"/>
    </xf>
    <xf numFmtId="0" fontId="46" fillId="0" borderId="0" xfId="80" applyFont="1" applyAlignment="1">
      <alignment horizontal="center"/>
    </xf>
    <xf numFmtId="0" fontId="74" fillId="0" borderId="0" xfId="81" applyFont="1" applyAlignment="1">
      <alignment wrapText="1"/>
    </xf>
    <xf numFmtId="0" fontId="73" fillId="0" borderId="0" xfId="81"/>
    <xf numFmtId="0" fontId="75" fillId="0" borderId="0" xfId="81" applyFont="1" applyAlignment="1">
      <alignment wrapText="1"/>
    </xf>
    <xf numFmtId="0" fontId="76" fillId="0" borderId="0" xfId="81" applyFont="1" applyAlignment="1">
      <alignment horizontal="center" wrapText="1"/>
    </xf>
    <xf numFmtId="0" fontId="65" fillId="0" borderId="0" xfId="69" applyFont="1" applyAlignment="1">
      <alignment horizontal="center"/>
    </xf>
    <xf numFmtId="0" fontId="9" fillId="0" borderId="0" xfId="51" applyAlignment="1">
      <alignment horizontal="left" wrapText="1"/>
    </xf>
    <xf numFmtId="0" fontId="9" fillId="0" borderId="0" xfId="51" applyAlignment="1">
      <alignment horizontal="right"/>
    </xf>
    <xf numFmtId="0" fontId="62" fillId="0" borderId="0" xfId="51" applyFont="1" applyAlignment="1">
      <alignment horizontal="left" wrapText="1"/>
    </xf>
    <xf numFmtId="0" fontId="9" fillId="0" borderId="0" xfId="51" applyAlignment="1">
      <alignment horizontal="left"/>
    </xf>
    <xf numFmtId="0" fontId="49" fillId="0" borderId="0" xfId="69" applyFont="1" applyAlignment="1">
      <alignment horizontal="center"/>
    </xf>
    <xf numFmtId="0" fontId="53" fillId="0" borderId="0" xfId="71" applyFont="1" applyAlignment="1">
      <alignment horizontal="center"/>
    </xf>
    <xf numFmtId="0" fontId="54" fillId="0" borderId="0" xfId="71" applyFont="1" applyAlignment="1">
      <alignment horizontal="center"/>
    </xf>
    <xf numFmtId="0" fontId="53" fillId="0" borderId="0" xfId="72" applyFont="1" applyAlignment="1">
      <alignment horizontal="center"/>
    </xf>
    <xf numFmtId="3" fontId="53" fillId="0" borderId="10" xfId="72" applyNumberFormat="1" applyFont="1" applyBorder="1" applyAlignment="1">
      <alignment horizontal="center"/>
    </xf>
    <xf numFmtId="0" fontId="53" fillId="0" borderId="10" xfId="72" applyFont="1" applyBorder="1" applyAlignment="1">
      <alignment horizontal="center" wrapText="1"/>
    </xf>
    <xf numFmtId="0" fontId="63" fillId="0" borderId="0" xfId="75" applyFont="1" applyAlignment="1">
      <alignment horizontal="center"/>
    </xf>
    <xf numFmtId="0" fontId="87" fillId="0" borderId="10" xfId="85" applyFont="1" applyBorder="1" applyAlignment="1">
      <alignment horizontal="center" vertical="top"/>
    </xf>
    <xf numFmtId="0" fontId="10" fillId="0" borderId="10" xfId="85" applyBorder="1"/>
    <xf numFmtId="0" fontId="41" fillId="0" borderId="0" xfId="59" applyFont="1" applyAlignment="1">
      <alignment horizontal="center" wrapText="1"/>
    </xf>
    <xf numFmtId="0" fontId="41" fillId="0" borderId="0" xfId="59" applyFont="1" applyAlignment="1">
      <alignment horizontal="center" vertical="center" wrapText="1"/>
    </xf>
    <xf numFmtId="0" fontId="58" fillId="0" borderId="0" xfId="76" applyFont="1" applyAlignment="1">
      <alignment horizontal="center"/>
    </xf>
    <xf numFmtId="0" fontId="64" fillId="0" borderId="0" xfId="76" applyFont="1" applyAlignment="1">
      <alignment horizontal="center"/>
    </xf>
    <xf numFmtId="0" fontId="64" fillId="0" borderId="0" xfId="76" applyFont="1" applyAlignment="1">
      <alignment horizontal="right"/>
    </xf>
    <xf numFmtId="0" fontId="58" fillId="0" borderId="0" xfId="76" applyFont="1" applyAlignment="1">
      <alignment horizontal="right"/>
    </xf>
    <xf numFmtId="0" fontId="87" fillId="0" borderId="0" xfId="85" applyFont="1" applyAlignment="1">
      <alignment horizontal="center" vertical="top" wrapText="1"/>
    </xf>
    <xf numFmtId="0" fontId="10" fillId="0" borderId="0" xfId="85" applyAlignment="1">
      <alignment horizontal="center"/>
    </xf>
  </cellXfs>
  <cellStyles count="89">
    <cellStyle name="20% - 1. jelölőszín" xfId="1" builtinId="30" customBuiltin="1"/>
    <cellStyle name="20% - 1. jelölőszín 2" xfId="2" xr:uid="{00000000-0005-0000-0000-000001000000}"/>
    <cellStyle name="20% - 2. jelölőszín" xfId="3" builtinId="34" customBuiltin="1"/>
    <cellStyle name="20% - 2. jelölőszín 2" xfId="4" xr:uid="{00000000-0005-0000-0000-000003000000}"/>
    <cellStyle name="20% - 3. jelölőszín" xfId="5" builtinId="38" customBuiltin="1"/>
    <cellStyle name="20% - 3. jelölőszín 2" xfId="6" xr:uid="{00000000-0005-0000-0000-000005000000}"/>
    <cellStyle name="20% - 4. jelölőszín" xfId="7" builtinId="42" customBuiltin="1"/>
    <cellStyle name="20% - 4. jelölőszín 2" xfId="8" xr:uid="{00000000-0005-0000-0000-000007000000}"/>
    <cellStyle name="20% - 5. jelölőszín" xfId="9" builtinId="46" customBuiltin="1"/>
    <cellStyle name="20% - 5. jelölőszín 2" xfId="10" xr:uid="{00000000-0005-0000-0000-000009000000}"/>
    <cellStyle name="20% - 6. jelölőszín" xfId="11" builtinId="50" customBuiltin="1"/>
    <cellStyle name="20% - 6. jelölőszín 2" xfId="12" xr:uid="{00000000-0005-0000-0000-00000B000000}"/>
    <cellStyle name="40% - 1. jelölőszín" xfId="13" builtinId="31" customBuiltin="1"/>
    <cellStyle name="40% - 1. jelölőszín 2" xfId="14" xr:uid="{00000000-0005-0000-0000-00000D000000}"/>
    <cellStyle name="40% - 2. jelölőszín" xfId="15" builtinId="35" customBuiltin="1"/>
    <cellStyle name="40% - 2. jelölőszín 2" xfId="16" xr:uid="{00000000-0005-0000-0000-00000F000000}"/>
    <cellStyle name="40% - 3. jelölőszín" xfId="17" builtinId="39" customBuiltin="1"/>
    <cellStyle name="40% - 3. jelölőszín 2" xfId="18" xr:uid="{00000000-0005-0000-0000-000011000000}"/>
    <cellStyle name="40% - 4. jelölőszín" xfId="19" builtinId="43" customBuiltin="1"/>
    <cellStyle name="40% - 4. jelölőszín 2" xfId="20" xr:uid="{00000000-0005-0000-0000-000013000000}"/>
    <cellStyle name="40% - 5. jelölőszín" xfId="21" builtinId="47" customBuiltin="1"/>
    <cellStyle name="40% - 5. jelölőszín 2" xfId="22" xr:uid="{00000000-0005-0000-0000-000015000000}"/>
    <cellStyle name="40% - 6. jelölőszín" xfId="23" builtinId="51" customBuiltin="1"/>
    <cellStyle name="40% - 6. jelölőszín 2" xfId="24" xr:uid="{00000000-0005-0000-0000-000017000000}"/>
    <cellStyle name="60% - 1. jelölőszín" xfId="25" builtinId="32" customBuiltin="1"/>
    <cellStyle name="60% - 2. jelölőszín" xfId="26" builtinId="36" customBuiltin="1"/>
    <cellStyle name="60% - 3. jelölőszín" xfId="27" builtinId="40" customBuiltin="1"/>
    <cellStyle name="60% - 4. jelölőszín" xfId="28" builtinId="44" customBuiltin="1"/>
    <cellStyle name="60% - 5. jelölőszín" xfId="29" builtinId="48" customBuiltin="1"/>
    <cellStyle name="60% - 6. jelölőszín" xfId="30" builtinId="52" customBuiltin="1"/>
    <cellStyle name="Bevitel" xfId="31" builtinId="20" customBuiltin="1"/>
    <cellStyle name="Cím" xfId="32" builtinId="15" customBuiltin="1"/>
    <cellStyle name="Címsor 1" xfId="33" builtinId="16" customBuiltin="1"/>
    <cellStyle name="Címsor 2" xfId="34" builtinId="17" customBuiltin="1"/>
    <cellStyle name="Címsor 3" xfId="35" builtinId="18" customBuiltin="1"/>
    <cellStyle name="Címsor 4" xfId="36" builtinId="19" customBuiltin="1"/>
    <cellStyle name="Ellenőrzőcella" xfId="37" builtinId="23" customBuiltin="1"/>
    <cellStyle name="Ezres 2" xfId="63" xr:uid="{DBEA88C1-A741-4FA8-BA78-29E5B1D27846}"/>
    <cellStyle name="Ezres 2 2" xfId="77" xr:uid="{0F81229C-C415-43A6-A982-71A03D208B59}"/>
    <cellStyle name="Ezres 2 2 2" xfId="86" xr:uid="{8B6BDCC1-7D5F-4788-B7CD-CA8253BD1B85}"/>
    <cellStyle name="Ezres 3" xfId="87" xr:uid="{9E1F3B19-A423-41E8-B3F0-2FFDEB410F67}"/>
    <cellStyle name="Ezres 4" xfId="88" xr:uid="{916995D4-632B-471F-9395-A0A0321033F9}"/>
    <cellStyle name="Figyelmeztetés" xfId="38" builtinId="11" customBuiltin="1"/>
    <cellStyle name="Hivatkozott cella" xfId="39" builtinId="24" customBuiltin="1"/>
    <cellStyle name="Jegyzet" xfId="40" builtinId="10" customBuiltin="1"/>
    <cellStyle name="Jelölőszín 1" xfId="41" builtinId="29" customBuiltin="1"/>
    <cellStyle name="Jelölőszín 2" xfId="42" builtinId="33" customBuiltin="1"/>
    <cellStyle name="Jelölőszín 3" xfId="43" builtinId="37" customBuiltin="1"/>
    <cellStyle name="Jelölőszín 4" xfId="44" builtinId="41" customBuiltin="1"/>
    <cellStyle name="Jelölőszín 5" xfId="45" builtinId="45" customBuiltin="1"/>
    <cellStyle name="Jelölőszín 6" xfId="46" builtinId="49" customBuiltin="1"/>
    <cellStyle name="Jó" xfId="47" builtinId="26" customBuiltin="1"/>
    <cellStyle name="Kimenet" xfId="48" builtinId="21" customBuiltin="1"/>
    <cellStyle name="Magyarázó szöveg" xfId="49" builtinId="53" customBuiltin="1"/>
    <cellStyle name="Normál" xfId="0" builtinId="0"/>
    <cellStyle name="Normál 2" xfId="50" xr:uid="{00000000-0005-0000-0000-000033000000}"/>
    <cellStyle name="Normál 2 2" xfId="51" xr:uid="{00000000-0005-0000-0000-000034000000}"/>
    <cellStyle name="Normál 3" xfId="52" xr:uid="{00000000-0005-0000-0000-000035000000}"/>
    <cellStyle name="Normál 4" xfId="61" xr:uid="{00000000-0005-0000-0000-000036000000}"/>
    <cellStyle name="Normál 4 2" xfId="64" xr:uid="{EC972123-2987-46FC-8607-96D9209D7C41}"/>
    <cellStyle name="Normál 4 2 2" xfId="74" xr:uid="{76AADB22-BF7F-437C-9FC1-5E548EF0BFA3}"/>
    <cellStyle name="Normál 5" xfId="66" xr:uid="{F164347C-425D-4CC2-ADB5-D1930E00357D}"/>
    <cellStyle name="Normál 5 2" xfId="85" xr:uid="{666EF4F6-9D26-41C2-9C6F-E76BF61627CC}"/>
    <cellStyle name="Normál 6" xfId="78" xr:uid="{6D28721A-AA56-42AF-B891-42D1267774B3}"/>
    <cellStyle name="Normál 7" xfId="81" xr:uid="{AC77F450-BCEF-4733-B7D8-59D2B198E50D}"/>
    <cellStyle name="Normál_2005. 4. számú melléklet" xfId="59" xr:uid="{00000000-0005-0000-0000-000037000000}"/>
    <cellStyle name="Normál_2005.11.sz.melléklet_10.sz.mell-2012 évi ktgvetés-12.01.24 Bea" xfId="76" xr:uid="{23C816F7-3716-4608-B5DF-64068E923F0B}"/>
    <cellStyle name="Normál_2006 Zárszámadási rendelet 1,2,3,4,5,6,8,9,10,11,12,13,14,15 sz. mellékletei" xfId="69" xr:uid="{57E60D64-EA02-4077-9816-101D84C5FF27}"/>
    <cellStyle name="Normál_2009. ktv.rendelet" xfId="53" xr:uid="{00000000-0005-0000-0000-00003B000000}"/>
    <cellStyle name="Normál_4.1.sz.mell. 2004. évi felújítások" xfId="79" xr:uid="{653BD7C9-5514-4D24-B3CB-1E74F91D1DE7}"/>
    <cellStyle name="Normál_4.2.számú mell. 2004. évi beruházások intézményeknél" xfId="80" xr:uid="{26C98646-AF8E-4AA5-846D-A4B0F4FC8D48}"/>
    <cellStyle name="Normál_5.1.,2.,sz. melléklet vagyon 2006" xfId="68" xr:uid="{422B705F-50DC-4FE6-82C7-999F1792767F}"/>
    <cellStyle name="Normál_8.1,2. sz. melléklet" xfId="70" xr:uid="{A2F41F5F-7160-4961-9CBA-796E3C301E94}"/>
    <cellStyle name="Normál_9.1. sz. melléklet" xfId="73" xr:uid="{6AA394BD-491E-49A6-867F-94971F1CBCBB}"/>
    <cellStyle name="Normál_9.1.sz. melléklet NORMA" xfId="72" xr:uid="{845AD2CD-9FFC-4E2A-A245-166F9C9CBDD7}"/>
    <cellStyle name="Normál_9.2-9.4 melléklet" xfId="75" xr:uid="{0C949EDB-5F9C-454C-9037-5EF69B8A4568}"/>
    <cellStyle name="Normál_koltsegvetes_melleklet" xfId="84" xr:uid="{60411C8D-4D5A-4A2F-B82C-A30FCACC403E}"/>
    <cellStyle name="Normál_költségvetési rendelet 3,4,5,5b,5c,6,9,9a,11,16a,16b mellékletei-2008-3" xfId="71" xr:uid="{2D8F7F97-6F25-443B-992D-C28DDAE5B5FF}"/>
    <cellStyle name="Normal_KTRSZJ" xfId="54" xr:uid="{00000000-0005-0000-0000-000040000000}"/>
    <cellStyle name="Normál_Leltár-2008-I" xfId="67" xr:uid="{BF5F5493-F47D-439A-82AA-9322FDA9767D}"/>
    <cellStyle name="Összesen" xfId="55" builtinId="25" customBuiltin="1"/>
    <cellStyle name="Pénznem 2" xfId="62" xr:uid="{00000000-0005-0000-0000-000043000000}"/>
    <cellStyle name="Pénznem 3" xfId="65" xr:uid="{064FD446-604F-4AE4-BFA8-C40527429D16}"/>
    <cellStyle name="Pénznem 3 2" xfId="82" xr:uid="{E3E39742-A679-4EC3-808F-182A4A4F3984}"/>
    <cellStyle name="Rossz" xfId="56" builtinId="27" customBuiltin="1"/>
    <cellStyle name="Semleges" xfId="57" builtinId="28" customBuiltin="1"/>
    <cellStyle name="Számítás" xfId="58" builtinId="22" customBuiltin="1"/>
    <cellStyle name="Százalék 2" xfId="60" xr:uid="{00000000-0005-0000-0000-000047000000}"/>
    <cellStyle name="Százalék 3" xfId="83" xr:uid="{B76AE697-2853-46AD-9B5E-D904FE03950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2EFDD-F3C3-4E90-85CE-30A3245894ED}">
  <sheetPr>
    <tabColor rgb="FF92D050"/>
    <pageSetUpPr fitToPage="1"/>
  </sheetPr>
  <dimension ref="A1:O253"/>
  <sheetViews>
    <sheetView tabSelected="1" view="pageBreakPreview" zoomScaleNormal="100" zoomScaleSheetLayoutView="100" workbookViewId="0">
      <selection activeCell="C123" sqref="C123"/>
    </sheetView>
  </sheetViews>
  <sheetFormatPr defaultColWidth="8.88671875" defaultRowHeight="16.8" x14ac:dyDescent="0.3"/>
  <cols>
    <col min="1" max="1" width="5.44140625" style="5" customWidth="1"/>
    <col min="2" max="2" width="7.33203125" style="6" customWidth="1"/>
    <col min="3" max="3" width="64.5546875" style="3" customWidth="1"/>
    <col min="4" max="5" width="10.6640625" style="8" bestFit="1" customWidth="1"/>
    <col min="6" max="7" width="8.88671875" style="8"/>
    <col min="8" max="9" width="10.6640625" style="8" bestFit="1" customWidth="1"/>
    <col min="10" max="11" width="8.88671875" style="8"/>
    <col min="12" max="13" width="10.6640625" bestFit="1" customWidth="1"/>
    <col min="14" max="14" width="7.88671875" bestFit="1" customWidth="1"/>
  </cols>
  <sheetData>
    <row r="1" spans="1:15" x14ac:dyDescent="0.3">
      <c r="A1" s="8"/>
      <c r="B1" s="10"/>
      <c r="C1" s="7"/>
      <c r="D1" s="9"/>
      <c r="E1" s="9"/>
      <c r="F1" s="9"/>
      <c r="G1" s="9"/>
      <c r="H1" s="9"/>
      <c r="I1" s="9"/>
      <c r="J1" s="9"/>
      <c r="K1" s="9"/>
      <c r="L1" s="9"/>
      <c r="M1" s="9"/>
      <c r="N1" s="9"/>
      <c r="O1" s="10" t="s">
        <v>1784</v>
      </c>
    </row>
    <row r="2" spans="1:15" x14ac:dyDescent="0.3">
      <c r="A2" s="8"/>
      <c r="B2" s="7"/>
      <c r="C2" s="7"/>
      <c r="D2" s="109"/>
      <c r="E2" s="109"/>
      <c r="F2" s="109"/>
      <c r="G2" s="109"/>
      <c r="H2" s="109"/>
      <c r="I2" s="109"/>
      <c r="J2" s="109"/>
      <c r="K2" s="109"/>
      <c r="L2" s="109"/>
      <c r="M2" s="109"/>
      <c r="N2" s="109"/>
      <c r="O2" s="109"/>
    </row>
    <row r="3" spans="1:15" ht="16.5" customHeight="1" x14ac:dyDescent="0.25">
      <c r="A3" s="550" t="s">
        <v>3</v>
      </c>
      <c r="B3" s="550"/>
      <c r="C3" s="550"/>
      <c r="D3" s="550"/>
      <c r="E3" s="550"/>
      <c r="F3" s="550"/>
      <c r="G3" s="550"/>
      <c r="H3" s="550"/>
      <c r="I3" s="550"/>
      <c r="J3" s="550"/>
      <c r="K3" s="550"/>
      <c r="L3" s="550"/>
      <c r="M3" s="550"/>
      <c r="N3" s="550"/>
      <c r="O3" s="550"/>
    </row>
    <row r="4" spans="1:15" ht="13.8" x14ac:dyDescent="0.25">
      <c r="A4" s="550" t="s">
        <v>1785</v>
      </c>
      <c r="B4" s="550"/>
      <c r="C4" s="550"/>
      <c r="D4" s="550"/>
      <c r="E4" s="550"/>
      <c r="F4" s="550"/>
      <c r="G4" s="550"/>
      <c r="H4" s="550"/>
      <c r="I4" s="550"/>
      <c r="J4" s="550"/>
      <c r="K4" s="550"/>
      <c r="L4" s="550"/>
      <c r="M4" s="550"/>
      <c r="N4" s="550"/>
      <c r="O4" s="550"/>
    </row>
    <row r="5" spans="1:15" ht="17.399999999999999" thickBot="1" x14ac:dyDescent="0.35">
      <c r="A5" s="409"/>
      <c r="B5" s="409"/>
      <c r="C5" s="409"/>
    </row>
    <row r="6" spans="1:15" ht="14.4" thickBot="1" x14ac:dyDescent="0.3">
      <c r="A6" s="110"/>
      <c r="B6" s="111"/>
      <c r="C6" s="112"/>
      <c r="D6" s="546" t="s">
        <v>151</v>
      </c>
      <c r="E6" s="547"/>
      <c r="F6" s="547"/>
      <c r="G6" s="547"/>
      <c r="H6" s="548" t="s">
        <v>155</v>
      </c>
      <c r="I6" s="549"/>
      <c r="J6" s="549"/>
      <c r="K6" s="549"/>
      <c r="L6" s="546" t="s">
        <v>156</v>
      </c>
      <c r="M6" s="547"/>
      <c r="N6" s="547"/>
      <c r="O6" s="547"/>
    </row>
    <row r="7" spans="1:15" ht="42" thickBot="1" x14ac:dyDescent="0.3">
      <c r="A7" s="113"/>
      <c r="B7" s="114"/>
      <c r="C7" s="115"/>
      <c r="D7" s="116" t="s">
        <v>22</v>
      </c>
      <c r="E7" s="117" t="s">
        <v>38</v>
      </c>
      <c r="F7" s="118" t="s">
        <v>39</v>
      </c>
      <c r="G7" s="119" t="s">
        <v>145</v>
      </c>
      <c r="H7" s="411" t="s">
        <v>22</v>
      </c>
      <c r="I7" s="118" t="s">
        <v>38</v>
      </c>
      <c r="J7" s="118" t="s">
        <v>39</v>
      </c>
      <c r="K7" s="120" t="s">
        <v>145</v>
      </c>
      <c r="L7" s="412" t="s">
        <v>22</v>
      </c>
      <c r="M7" s="117" t="s">
        <v>38</v>
      </c>
      <c r="N7" s="118" t="s">
        <v>39</v>
      </c>
      <c r="O7" s="120" t="s">
        <v>145</v>
      </c>
    </row>
    <row r="8" spans="1:15" ht="13.8" x14ac:dyDescent="0.25">
      <c r="A8" s="121" t="s">
        <v>4</v>
      </c>
      <c r="B8" s="122" t="s">
        <v>5</v>
      </c>
      <c r="C8" s="123" t="s">
        <v>6</v>
      </c>
      <c r="D8" s="121"/>
      <c r="E8" s="124"/>
      <c r="F8" s="124"/>
      <c r="G8" s="125"/>
      <c r="H8" s="413"/>
      <c r="I8" s="414"/>
      <c r="J8" s="414"/>
      <c r="K8" s="415"/>
      <c r="L8" s="121"/>
      <c r="M8" s="124"/>
      <c r="N8" s="124"/>
      <c r="O8" s="125"/>
    </row>
    <row r="9" spans="1:15" ht="13.8" x14ac:dyDescent="0.25">
      <c r="A9" s="126"/>
      <c r="B9" s="127"/>
      <c r="C9" s="128"/>
      <c r="D9" s="129"/>
      <c r="E9" s="130"/>
      <c r="F9" s="130"/>
      <c r="G9" s="132"/>
      <c r="H9" s="129"/>
      <c r="I9" s="130"/>
      <c r="J9" s="130"/>
      <c r="K9" s="131"/>
      <c r="L9" s="129"/>
      <c r="M9" s="130"/>
      <c r="N9" s="130"/>
      <c r="O9" s="132"/>
    </row>
    <row r="10" spans="1:15" ht="13.8" x14ac:dyDescent="0.25">
      <c r="A10" s="134">
        <v>101</v>
      </c>
      <c r="B10" s="127"/>
      <c r="C10" s="135" t="s">
        <v>319</v>
      </c>
      <c r="D10" s="136"/>
      <c r="E10" s="137"/>
      <c r="F10" s="137"/>
      <c r="G10" s="140"/>
      <c r="H10" s="139"/>
      <c r="I10" s="137"/>
      <c r="J10" s="137"/>
      <c r="K10" s="138"/>
      <c r="L10" s="136"/>
      <c r="M10" s="137"/>
      <c r="N10" s="137"/>
      <c r="O10" s="140"/>
    </row>
    <row r="11" spans="1:15" ht="13.8" x14ac:dyDescent="0.25">
      <c r="A11" s="134"/>
      <c r="B11" s="127" t="s">
        <v>7</v>
      </c>
      <c r="C11" s="128" t="s">
        <v>77</v>
      </c>
      <c r="D11" s="141">
        <v>18674</v>
      </c>
      <c r="E11" s="130">
        <v>18674</v>
      </c>
      <c r="F11" s="130">
        <v>0</v>
      </c>
      <c r="G11" s="132">
        <v>0</v>
      </c>
      <c r="H11" s="129">
        <v>28018</v>
      </c>
      <c r="I11" s="130">
        <v>28018</v>
      </c>
      <c r="J11" s="130">
        <v>0</v>
      </c>
      <c r="K11" s="131">
        <v>0</v>
      </c>
      <c r="L11" s="141">
        <v>27878</v>
      </c>
      <c r="M11" s="130">
        <f>L11</f>
        <v>27878</v>
      </c>
      <c r="N11" s="130">
        <v>0</v>
      </c>
      <c r="O11" s="132">
        <v>0</v>
      </c>
    </row>
    <row r="12" spans="1:15" ht="13.8" x14ac:dyDescent="0.25">
      <c r="A12" s="134"/>
      <c r="B12" s="127" t="s">
        <v>14</v>
      </c>
      <c r="C12" s="142" t="s">
        <v>112</v>
      </c>
      <c r="D12" s="141"/>
      <c r="E12" s="130"/>
      <c r="F12" s="130"/>
      <c r="G12" s="132"/>
      <c r="H12" s="129">
        <v>135</v>
      </c>
      <c r="I12" s="130">
        <v>135</v>
      </c>
      <c r="J12" s="130">
        <v>0</v>
      </c>
      <c r="K12" s="131">
        <v>0</v>
      </c>
      <c r="L12" s="141">
        <v>135</v>
      </c>
      <c r="M12" s="130">
        <f>L12</f>
        <v>135</v>
      </c>
      <c r="N12" s="130">
        <v>0</v>
      </c>
      <c r="O12" s="132">
        <v>0</v>
      </c>
    </row>
    <row r="13" spans="1:15" ht="13.8" x14ac:dyDescent="0.25">
      <c r="A13" s="126"/>
      <c r="B13" s="127"/>
      <c r="C13" s="148" t="s">
        <v>9</v>
      </c>
      <c r="D13" s="136">
        <f>D11</f>
        <v>18674</v>
      </c>
      <c r="E13" s="137">
        <f t="shared" ref="E13:G13" si="0">E11</f>
        <v>18674</v>
      </c>
      <c r="F13" s="137">
        <f t="shared" si="0"/>
        <v>0</v>
      </c>
      <c r="G13" s="140">
        <f t="shared" si="0"/>
        <v>0</v>
      </c>
      <c r="H13" s="139">
        <v>28153</v>
      </c>
      <c r="I13" s="137">
        <v>28153</v>
      </c>
      <c r="J13" s="137">
        <v>0</v>
      </c>
      <c r="K13" s="138">
        <v>0</v>
      </c>
      <c r="L13" s="136">
        <f>L11+L12</f>
        <v>28013</v>
      </c>
      <c r="M13" s="137">
        <f t="shared" ref="M13:O13" si="1">M11+M12</f>
        <v>28013</v>
      </c>
      <c r="N13" s="137">
        <f t="shared" si="1"/>
        <v>0</v>
      </c>
      <c r="O13" s="140">
        <f t="shared" si="1"/>
        <v>0</v>
      </c>
    </row>
    <row r="14" spans="1:15" ht="13.8" x14ac:dyDescent="0.25">
      <c r="A14" s="126"/>
      <c r="B14" s="127"/>
      <c r="C14" s="148"/>
      <c r="D14" s="136"/>
      <c r="E14" s="137"/>
      <c r="F14" s="137"/>
      <c r="G14" s="140"/>
      <c r="H14" s="139"/>
      <c r="I14" s="137"/>
      <c r="J14" s="137"/>
      <c r="K14" s="138"/>
      <c r="L14" s="136"/>
      <c r="M14" s="137"/>
      <c r="N14" s="137"/>
      <c r="O14" s="140"/>
    </row>
    <row r="15" spans="1:15" ht="13.8" x14ac:dyDescent="0.25">
      <c r="A15" s="126"/>
      <c r="B15" s="149"/>
      <c r="C15" s="128" t="s">
        <v>2</v>
      </c>
      <c r="D15" s="141"/>
      <c r="E15" s="130"/>
      <c r="F15" s="130"/>
      <c r="G15" s="132"/>
      <c r="H15" s="129">
        <v>0</v>
      </c>
      <c r="I15" s="130">
        <v>0</v>
      </c>
      <c r="J15" s="130">
        <v>0</v>
      </c>
      <c r="K15" s="131">
        <v>0</v>
      </c>
      <c r="L15" s="141"/>
      <c r="M15" s="130"/>
      <c r="N15" s="130"/>
      <c r="O15" s="132"/>
    </row>
    <row r="16" spans="1:15" ht="13.8" x14ac:dyDescent="0.25">
      <c r="A16" s="134">
        <v>102</v>
      </c>
      <c r="B16" s="127"/>
      <c r="C16" s="150" t="s">
        <v>121</v>
      </c>
      <c r="D16" s="136"/>
      <c r="E16" s="137"/>
      <c r="F16" s="137"/>
      <c r="G16" s="140"/>
      <c r="H16" s="139"/>
      <c r="I16" s="137"/>
      <c r="J16" s="137"/>
      <c r="K16" s="138"/>
      <c r="L16" s="136"/>
      <c r="M16" s="137"/>
      <c r="N16" s="137"/>
      <c r="O16" s="140"/>
    </row>
    <row r="17" spans="1:15" ht="13.8" x14ac:dyDescent="0.25">
      <c r="A17" s="126"/>
      <c r="B17" s="127" t="s">
        <v>7</v>
      </c>
      <c r="C17" s="128" t="s">
        <v>77</v>
      </c>
      <c r="D17" s="141">
        <v>31000</v>
      </c>
      <c r="E17" s="130">
        <v>31000</v>
      </c>
      <c r="F17" s="130">
        <v>0</v>
      </c>
      <c r="G17" s="132">
        <v>0</v>
      </c>
      <c r="H17" s="129">
        <v>31000</v>
      </c>
      <c r="I17" s="130">
        <v>31000</v>
      </c>
      <c r="J17" s="130">
        <v>0</v>
      </c>
      <c r="K17" s="131">
        <v>0</v>
      </c>
      <c r="L17" s="141">
        <v>26338</v>
      </c>
      <c r="M17" s="130">
        <f>L17</f>
        <v>26338</v>
      </c>
      <c r="N17" s="130">
        <v>0</v>
      </c>
      <c r="O17" s="132">
        <v>0</v>
      </c>
    </row>
    <row r="18" spans="1:15" ht="13.8" x14ac:dyDescent="0.25">
      <c r="A18" s="126"/>
      <c r="B18" s="127" t="s">
        <v>14</v>
      </c>
      <c r="C18" s="142" t="s">
        <v>112</v>
      </c>
      <c r="D18" s="141"/>
      <c r="E18" s="130"/>
      <c r="F18" s="130"/>
      <c r="G18" s="132"/>
      <c r="H18" s="129"/>
      <c r="I18" s="130"/>
      <c r="J18" s="130"/>
      <c r="K18" s="131"/>
      <c r="L18" s="141"/>
      <c r="M18" s="130"/>
      <c r="N18" s="130"/>
      <c r="O18" s="132"/>
    </row>
    <row r="19" spans="1:15" ht="13.8" x14ac:dyDescent="0.25">
      <c r="A19" s="126"/>
      <c r="B19" s="127"/>
      <c r="C19" s="142" t="s">
        <v>1488</v>
      </c>
      <c r="D19" s="141"/>
      <c r="E19" s="130"/>
      <c r="F19" s="130"/>
      <c r="G19" s="132"/>
      <c r="H19" s="129">
        <v>109</v>
      </c>
      <c r="I19" s="130">
        <v>109</v>
      </c>
      <c r="J19" s="130">
        <v>0</v>
      </c>
      <c r="K19" s="131">
        <v>0</v>
      </c>
      <c r="L19" s="141">
        <v>109</v>
      </c>
      <c r="M19" s="130">
        <v>109</v>
      </c>
      <c r="N19" s="130">
        <v>0</v>
      </c>
      <c r="O19" s="132">
        <v>0</v>
      </c>
    </row>
    <row r="20" spans="1:15" ht="13.8" x14ac:dyDescent="0.25">
      <c r="A20" s="126"/>
      <c r="B20" s="127"/>
      <c r="C20" s="142" t="s">
        <v>1489</v>
      </c>
      <c r="D20" s="141"/>
      <c r="E20" s="130"/>
      <c r="F20" s="130"/>
      <c r="G20" s="132"/>
      <c r="H20" s="129">
        <v>2570</v>
      </c>
      <c r="I20" s="130">
        <v>2570</v>
      </c>
      <c r="J20" s="130">
        <v>0</v>
      </c>
      <c r="K20" s="131">
        <v>0</v>
      </c>
      <c r="L20" s="141">
        <v>2570</v>
      </c>
      <c r="M20" s="130">
        <v>2570</v>
      </c>
      <c r="N20" s="130">
        <v>0</v>
      </c>
      <c r="O20" s="132">
        <v>0</v>
      </c>
    </row>
    <row r="21" spans="1:15" ht="13.8" x14ac:dyDescent="0.25">
      <c r="A21" s="126"/>
      <c r="B21" s="152"/>
      <c r="C21" s="153" t="s">
        <v>1490</v>
      </c>
      <c r="D21" s="143"/>
      <c r="E21" s="144"/>
      <c r="F21" s="144"/>
      <c r="G21" s="147"/>
      <c r="H21" s="146">
        <v>2679</v>
      </c>
      <c r="I21" s="144">
        <v>2679</v>
      </c>
      <c r="J21" s="144">
        <v>0</v>
      </c>
      <c r="K21" s="145">
        <v>0</v>
      </c>
      <c r="L21" s="143">
        <f>SUM(L19:L20)</f>
        <v>2679</v>
      </c>
      <c r="M21" s="144">
        <f t="shared" ref="M21:O21" si="2">SUM(M19:M20)</f>
        <v>2679</v>
      </c>
      <c r="N21" s="144">
        <f t="shared" si="2"/>
        <v>0</v>
      </c>
      <c r="O21" s="147">
        <f t="shared" si="2"/>
        <v>0</v>
      </c>
    </row>
    <row r="22" spans="1:15" ht="13.8" x14ac:dyDescent="0.25">
      <c r="A22" s="126"/>
      <c r="B22" s="127"/>
      <c r="C22" s="128"/>
      <c r="D22" s="141"/>
      <c r="E22" s="130"/>
      <c r="F22" s="130"/>
      <c r="G22" s="132"/>
      <c r="H22" s="129"/>
      <c r="I22" s="130"/>
      <c r="J22" s="130"/>
      <c r="K22" s="131"/>
      <c r="L22" s="141"/>
      <c r="M22" s="130"/>
      <c r="N22" s="130"/>
      <c r="O22" s="132"/>
    </row>
    <row r="23" spans="1:15" ht="13.8" x14ac:dyDescent="0.25">
      <c r="A23" s="126"/>
      <c r="B23" s="127"/>
      <c r="C23" s="148" t="s">
        <v>27</v>
      </c>
      <c r="D23" s="136">
        <f>D17</f>
        <v>31000</v>
      </c>
      <c r="E23" s="137">
        <f>E17</f>
        <v>31000</v>
      </c>
      <c r="F23" s="137">
        <f>F17</f>
        <v>0</v>
      </c>
      <c r="G23" s="140">
        <f>G17</f>
        <v>0</v>
      </c>
      <c r="H23" s="139">
        <v>33679</v>
      </c>
      <c r="I23" s="137">
        <v>33679</v>
      </c>
      <c r="J23" s="137">
        <v>0</v>
      </c>
      <c r="K23" s="138">
        <v>0</v>
      </c>
      <c r="L23" s="136">
        <f>L17+L21</f>
        <v>29017</v>
      </c>
      <c r="M23" s="137">
        <f t="shared" ref="M23:O23" si="3">M17+M21</f>
        <v>29017</v>
      </c>
      <c r="N23" s="137">
        <f t="shared" si="3"/>
        <v>0</v>
      </c>
      <c r="O23" s="140">
        <f t="shared" si="3"/>
        <v>0</v>
      </c>
    </row>
    <row r="24" spans="1:15" ht="13.8" x14ac:dyDescent="0.25">
      <c r="A24" s="126"/>
      <c r="B24" s="127"/>
      <c r="C24" s="128"/>
      <c r="D24" s="141"/>
      <c r="E24" s="130"/>
      <c r="F24" s="130"/>
      <c r="G24" s="132"/>
      <c r="H24" s="129"/>
      <c r="I24" s="130"/>
      <c r="J24" s="130"/>
      <c r="K24" s="131"/>
      <c r="L24" s="141"/>
      <c r="M24" s="130"/>
      <c r="N24" s="130"/>
      <c r="O24" s="132"/>
    </row>
    <row r="25" spans="1:15" ht="13.8" x14ac:dyDescent="0.25">
      <c r="A25" s="155">
        <v>103</v>
      </c>
      <c r="B25" s="156"/>
      <c r="C25" s="148" t="s">
        <v>40</v>
      </c>
      <c r="D25" s="136"/>
      <c r="E25" s="137"/>
      <c r="F25" s="137"/>
      <c r="G25" s="140"/>
      <c r="H25" s="139"/>
      <c r="I25" s="137"/>
      <c r="J25" s="137"/>
      <c r="K25" s="138"/>
      <c r="L25" s="136"/>
      <c r="M25" s="137"/>
      <c r="N25" s="137"/>
      <c r="O25" s="140"/>
    </row>
    <row r="26" spans="1:15" ht="13.8" x14ac:dyDescent="0.25">
      <c r="A26" s="134"/>
      <c r="B26" s="127" t="s">
        <v>7</v>
      </c>
      <c r="C26" s="128" t="s">
        <v>77</v>
      </c>
      <c r="D26" s="141"/>
      <c r="E26" s="130"/>
      <c r="F26" s="130"/>
      <c r="G26" s="132"/>
      <c r="H26" s="129"/>
      <c r="I26" s="130"/>
      <c r="J26" s="130"/>
      <c r="K26" s="131"/>
      <c r="L26" s="141"/>
      <c r="M26" s="130"/>
      <c r="N26" s="130"/>
      <c r="O26" s="132"/>
    </row>
    <row r="27" spans="1:15" ht="13.8" x14ac:dyDescent="0.25">
      <c r="A27" s="134"/>
      <c r="B27" s="127"/>
      <c r="C27" s="128" t="s">
        <v>78</v>
      </c>
      <c r="D27" s="141">
        <v>7000</v>
      </c>
      <c r="E27" s="130">
        <v>7000</v>
      </c>
      <c r="F27" s="130">
        <v>0</v>
      </c>
      <c r="G27" s="132">
        <v>0</v>
      </c>
      <c r="H27" s="129">
        <v>7000</v>
      </c>
      <c r="I27" s="130">
        <v>7000</v>
      </c>
      <c r="J27" s="130">
        <v>0</v>
      </c>
      <c r="K27" s="131">
        <v>0</v>
      </c>
      <c r="L27" s="141">
        <v>6392</v>
      </c>
      <c r="M27" s="130">
        <f>L27</f>
        <v>6392</v>
      </c>
      <c r="N27" s="130">
        <v>0</v>
      </c>
      <c r="O27" s="132">
        <v>0</v>
      </c>
    </row>
    <row r="28" spans="1:15" ht="13.8" x14ac:dyDescent="0.25">
      <c r="A28" s="134"/>
      <c r="B28" s="127"/>
      <c r="C28" s="128" t="s">
        <v>79</v>
      </c>
      <c r="D28" s="141">
        <v>0</v>
      </c>
      <c r="E28" s="130">
        <v>0</v>
      </c>
      <c r="F28" s="130">
        <v>0</v>
      </c>
      <c r="G28" s="132">
        <v>0</v>
      </c>
      <c r="H28" s="129">
        <v>0</v>
      </c>
      <c r="I28" s="130">
        <v>0</v>
      </c>
      <c r="J28" s="130">
        <v>0</v>
      </c>
      <c r="K28" s="131">
        <v>0</v>
      </c>
      <c r="L28" s="141">
        <v>0</v>
      </c>
      <c r="M28" s="130">
        <v>0</v>
      </c>
      <c r="N28" s="130">
        <v>0</v>
      </c>
      <c r="O28" s="132">
        <v>0</v>
      </c>
    </row>
    <row r="29" spans="1:15" ht="13.8" x14ac:dyDescent="0.25">
      <c r="A29" s="151"/>
      <c r="B29" s="152"/>
      <c r="C29" s="157" t="s">
        <v>23</v>
      </c>
      <c r="D29" s="143">
        <f t="shared" ref="D29:G29" si="4">SUM(D27:D28)</f>
        <v>7000</v>
      </c>
      <c r="E29" s="144">
        <f t="shared" si="4"/>
        <v>7000</v>
      </c>
      <c r="F29" s="144">
        <f t="shared" si="4"/>
        <v>0</v>
      </c>
      <c r="G29" s="147">
        <f t="shared" si="4"/>
        <v>0</v>
      </c>
      <c r="H29" s="146">
        <v>7000</v>
      </c>
      <c r="I29" s="144">
        <v>7000</v>
      </c>
      <c r="J29" s="144">
        <v>0</v>
      </c>
      <c r="K29" s="145">
        <v>0</v>
      </c>
      <c r="L29" s="143">
        <f t="shared" ref="L29:O29" si="5">SUM(L27:L28)</f>
        <v>6392</v>
      </c>
      <c r="M29" s="144">
        <f t="shared" si="5"/>
        <v>6392</v>
      </c>
      <c r="N29" s="144">
        <f t="shared" si="5"/>
        <v>0</v>
      </c>
      <c r="O29" s="147">
        <f t="shared" si="5"/>
        <v>0</v>
      </c>
    </row>
    <row r="30" spans="1:15" s="186" customFormat="1" ht="13.8" x14ac:dyDescent="0.25">
      <c r="A30" s="126"/>
      <c r="B30" s="127" t="s">
        <v>8</v>
      </c>
      <c r="C30" s="128" t="s">
        <v>58</v>
      </c>
      <c r="D30" s="141"/>
      <c r="E30" s="130"/>
      <c r="F30" s="130"/>
      <c r="G30" s="132"/>
      <c r="H30" s="129"/>
      <c r="I30" s="130"/>
      <c r="J30" s="130"/>
      <c r="K30" s="131"/>
      <c r="L30" s="141"/>
      <c r="M30" s="130"/>
      <c r="N30" s="130"/>
      <c r="O30" s="132"/>
    </row>
    <row r="31" spans="1:15" s="186" customFormat="1" ht="13.8" x14ac:dyDescent="0.25">
      <c r="A31" s="126"/>
      <c r="B31" s="127"/>
      <c r="C31" s="128" t="s">
        <v>186</v>
      </c>
      <c r="D31" s="141"/>
      <c r="E31" s="130"/>
      <c r="F31" s="130"/>
      <c r="G31" s="132"/>
      <c r="H31" s="129"/>
      <c r="I31" s="130"/>
      <c r="J31" s="130"/>
      <c r="K31" s="131"/>
      <c r="L31" s="141">
        <v>258</v>
      </c>
      <c r="M31" s="130">
        <f>L31</f>
        <v>258</v>
      </c>
      <c r="N31" s="130">
        <v>0</v>
      </c>
      <c r="O31" s="132">
        <v>0</v>
      </c>
    </row>
    <row r="32" spans="1:15" ht="13.8" x14ac:dyDescent="0.25">
      <c r="A32" s="151"/>
      <c r="B32" s="127" t="s">
        <v>14</v>
      </c>
      <c r="C32" s="142" t="s">
        <v>112</v>
      </c>
      <c r="D32" s="143"/>
      <c r="E32" s="144"/>
      <c r="F32" s="144"/>
      <c r="G32" s="147"/>
      <c r="H32" s="146"/>
      <c r="I32" s="144"/>
      <c r="J32" s="144"/>
      <c r="K32" s="145"/>
      <c r="L32" s="146"/>
      <c r="M32" s="144"/>
      <c r="N32" s="144"/>
      <c r="O32" s="147"/>
    </row>
    <row r="33" spans="1:15" ht="13.8" x14ac:dyDescent="0.25">
      <c r="A33" s="151"/>
      <c r="B33" s="127"/>
      <c r="C33" s="142" t="s">
        <v>1646</v>
      </c>
      <c r="D33" s="141"/>
      <c r="E33" s="130"/>
      <c r="F33" s="130"/>
      <c r="G33" s="132"/>
      <c r="H33" s="129">
        <v>19755</v>
      </c>
      <c r="I33" s="130">
        <v>19755</v>
      </c>
      <c r="J33" s="130">
        <v>0</v>
      </c>
      <c r="K33" s="131">
        <v>0</v>
      </c>
      <c r="L33" s="129">
        <v>20259</v>
      </c>
      <c r="M33" s="130">
        <f>L33</f>
        <v>20259</v>
      </c>
      <c r="N33" s="130">
        <v>0</v>
      </c>
      <c r="O33" s="132">
        <v>0</v>
      </c>
    </row>
    <row r="34" spans="1:15" ht="13.8" x14ac:dyDescent="0.25">
      <c r="A34" s="151"/>
      <c r="B34" s="127"/>
      <c r="C34" s="142" t="s">
        <v>1647</v>
      </c>
      <c r="D34" s="141"/>
      <c r="E34" s="130"/>
      <c r="F34" s="130"/>
      <c r="G34" s="132"/>
      <c r="H34" s="129">
        <v>20507</v>
      </c>
      <c r="I34" s="130">
        <v>20507</v>
      </c>
      <c r="J34" s="130">
        <v>0</v>
      </c>
      <c r="K34" s="131">
        <v>0</v>
      </c>
      <c r="L34" s="141">
        <v>20507</v>
      </c>
      <c r="M34" s="130">
        <f>L34</f>
        <v>20507</v>
      </c>
      <c r="N34" s="130">
        <v>0</v>
      </c>
      <c r="O34" s="132">
        <v>0</v>
      </c>
    </row>
    <row r="35" spans="1:15" ht="13.8" x14ac:dyDescent="0.25">
      <c r="A35" s="151"/>
      <c r="B35" s="127"/>
      <c r="C35" s="142"/>
      <c r="D35" s="143"/>
      <c r="E35" s="144"/>
      <c r="F35" s="144"/>
      <c r="G35" s="147"/>
      <c r="H35" s="146"/>
      <c r="I35" s="144"/>
      <c r="J35" s="144"/>
      <c r="K35" s="145"/>
      <c r="L35" s="143"/>
      <c r="M35" s="144"/>
      <c r="N35" s="144"/>
      <c r="O35" s="147"/>
    </row>
    <row r="36" spans="1:15" ht="13.8" x14ac:dyDescent="0.25">
      <c r="A36" s="134"/>
      <c r="B36" s="127"/>
      <c r="C36" s="148" t="s">
        <v>1491</v>
      </c>
      <c r="D36" s="136">
        <f>D29</f>
        <v>7000</v>
      </c>
      <c r="E36" s="137">
        <f>E29</f>
        <v>7000</v>
      </c>
      <c r="F36" s="137">
        <f>F29</f>
        <v>0</v>
      </c>
      <c r="G36" s="140">
        <f>G29</f>
        <v>0</v>
      </c>
      <c r="H36" s="139">
        <v>47262</v>
      </c>
      <c r="I36" s="137">
        <v>47262</v>
      </c>
      <c r="J36" s="137">
        <v>0</v>
      </c>
      <c r="K36" s="138">
        <v>0</v>
      </c>
      <c r="L36" s="136">
        <f>L29+L33+L34+L31</f>
        <v>47416</v>
      </c>
      <c r="M36" s="137">
        <f t="shared" ref="M36:O36" si="6">M29+M33+M34+M31</f>
        <v>47416</v>
      </c>
      <c r="N36" s="137">
        <f t="shared" si="6"/>
        <v>0</v>
      </c>
      <c r="O36" s="140">
        <f t="shared" si="6"/>
        <v>0</v>
      </c>
    </row>
    <row r="37" spans="1:15" ht="13.8" x14ac:dyDescent="0.25">
      <c r="A37" s="134"/>
      <c r="B37" s="127"/>
      <c r="C37" s="148"/>
      <c r="D37" s="136"/>
      <c r="E37" s="137"/>
      <c r="F37" s="137"/>
      <c r="G37" s="140"/>
      <c r="H37" s="139"/>
      <c r="I37" s="137"/>
      <c r="J37" s="137"/>
      <c r="K37" s="138"/>
      <c r="L37" s="136"/>
      <c r="M37" s="137"/>
      <c r="N37" s="137"/>
      <c r="O37" s="140"/>
    </row>
    <row r="38" spans="1:15" ht="13.8" x14ac:dyDescent="0.25">
      <c r="A38" s="134"/>
      <c r="B38" s="127"/>
      <c r="C38" s="148" t="s">
        <v>1492</v>
      </c>
      <c r="D38" s="136">
        <f>D13+D23+D36</f>
        <v>56674</v>
      </c>
      <c r="E38" s="137">
        <f>E13+E23+E36</f>
        <v>56674</v>
      </c>
      <c r="F38" s="137">
        <f>F13+F23+F36</f>
        <v>0</v>
      </c>
      <c r="G38" s="140">
        <f>G13+G23+G36</f>
        <v>0</v>
      </c>
      <c r="H38" s="139">
        <v>109094</v>
      </c>
      <c r="I38" s="137">
        <v>109094</v>
      </c>
      <c r="J38" s="137">
        <v>0</v>
      </c>
      <c r="K38" s="138">
        <v>0</v>
      </c>
      <c r="L38" s="136">
        <f>L13+L23+L36</f>
        <v>104446</v>
      </c>
      <c r="M38" s="137">
        <f>M13+M23+M36</f>
        <v>104446</v>
      </c>
      <c r="N38" s="137">
        <f>N13+N23+N36</f>
        <v>0</v>
      </c>
      <c r="O38" s="140">
        <f>O13+O23+O36</f>
        <v>0</v>
      </c>
    </row>
    <row r="39" spans="1:15" ht="13.8" x14ac:dyDescent="0.25">
      <c r="A39" s="134"/>
      <c r="B39" s="127"/>
      <c r="C39" s="148"/>
      <c r="D39" s="136"/>
      <c r="E39" s="137"/>
      <c r="F39" s="137"/>
      <c r="G39" s="140"/>
      <c r="H39" s="139"/>
      <c r="I39" s="137"/>
      <c r="J39" s="137"/>
      <c r="K39" s="138"/>
      <c r="L39" s="136"/>
      <c r="M39" s="137"/>
      <c r="N39" s="137"/>
      <c r="O39" s="140"/>
    </row>
    <row r="40" spans="1:15" ht="13.8" x14ac:dyDescent="0.25">
      <c r="A40" s="126"/>
      <c r="B40" s="127"/>
      <c r="C40" s="128"/>
      <c r="D40" s="141"/>
      <c r="E40" s="130"/>
      <c r="F40" s="130"/>
      <c r="G40" s="132"/>
      <c r="H40" s="129"/>
      <c r="I40" s="130"/>
      <c r="J40" s="130"/>
      <c r="K40" s="131"/>
      <c r="L40" s="141"/>
      <c r="M40" s="130"/>
      <c r="N40" s="130"/>
      <c r="O40" s="132"/>
    </row>
    <row r="41" spans="1:15" ht="13.8" x14ac:dyDescent="0.25">
      <c r="A41" s="134">
        <v>104</v>
      </c>
      <c r="B41" s="149"/>
      <c r="C41" s="135" t="s">
        <v>28</v>
      </c>
      <c r="D41" s="158"/>
      <c r="E41" s="159"/>
      <c r="F41" s="159"/>
      <c r="G41" s="162"/>
      <c r="H41" s="161"/>
      <c r="I41" s="159"/>
      <c r="J41" s="159"/>
      <c r="K41" s="160"/>
      <c r="L41" s="158"/>
      <c r="M41" s="159"/>
      <c r="N41" s="159"/>
      <c r="O41" s="162"/>
    </row>
    <row r="42" spans="1:15" ht="13.8" x14ac:dyDescent="0.25">
      <c r="A42" s="126"/>
      <c r="B42" s="127" t="s">
        <v>7</v>
      </c>
      <c r="C42" s="128" t="s">
        <v>77</v>
      </c>
      <c r="D42" s="163"/>
      <c r="E42" s="164"/>
      <c r="F42" s="164"/>
      <c r="G42" s="167"/>
      <c r="H42" s="166"/>
      <c r="I42" s="164"/>
      <c r="J42" s="164"/>
      <c r="K42" s="165"/>
      <c r="L42" s="163"/>
      <c r="M42" s="164"/>
      <c r="N42" s="164"/>
      <c r="O42" s="167"/>
    </row>
    <row r="43" spans="1:15" ht="13.8" x14ac:dyDescent="0.25">
      <c r="A43" s="126"/>
      <c r="B43" s="127"/>
      <c r="C43" s="142" t="s">
        <v>1918</v>
      </c>
      <c r="D43" s="163">
        <v>10000</v>
      </c>
      <c r="E43" s="164">
        <v>10000</v>
      </c>
      <c r="F43" s="164">
        <v>0</v>
      </c>
      <c r="G43" s="167">
        <v>0</v>
      </c>
      <c r="H43" s="166">
        <v>13000</v>
      </c>
      <c r="I43" s="164">
        <v>13000</v>
      </c>
      <c r="J43" s="164">
        <v>0</v>
      </c>
      <c r="K43" s="165">
        <v>0</v>
      </c>
      <c r="L43" s="163">
        <v>31207</v>
      </c>
      <c r="M43" s="164">
        <f>L43</f>
        <v>31207</v>
      </c>
      <c r="N43" s="164">
        <v>0</v>
      </c>
      <c r="O43" s="167">
        <v>0</v>
      </c>
    </row>
    <row r="44" spans="1:15" ht="13.8" x14ac:dyDescent="0.25">
      <c r="A44" s="169"/>
      <c r="B44" s="170"/>
      <c r="C44" s="142" t="s">
        <v>1919</v>
      </c>
      <c r="D44" s="163">
        <v>6000</v>
      </c>
      <c r="E44" s="164">
        <v>6000</v>
      </c>
      <c r="F44" s="164">
        <v>0</v>
      </c>
      <c r="G44" s="167">
        <v>0</v>
      </c>
      <c r="H44" s="166">
        <v>6000</v>
      </c>
      <c r="I44" s="164">
        <v>6000</v>
      </c>
      <c r="J44" s="164">
        <v>0</v>
      </c>
      <c r="K44" s="165">
        <v>0</v>
      </c>
      <c r="L44" s="163">
        <v>16464</v>
      </c>
      <c r="M44" s="164">
        <f t="shared" ref="M44:M48" si="7">L44</f>
        <v>16464</v>
      </c>
      <c r="N44" s="164">
        <v>0</v>
      </c>
      <c r="O44" s="167">
        <v>0</v>
      </c>
    </row>
    <row r="45" spans="1:15" ht="13.8" x14ac:dyDescent="0.25">
      <c r="A45" s="126"/>
      <c r="B45" s="152"/>
      <c r="C45" s="142" t="s">
        <v>1920</v>
      </c>
      <c r="D45" s="163">
        <v>65000</v>
      </c>
      <c r="E45" s="164">
        <v>65000</v>
      </c>
      <c r="F45" s="164">
        <v>0</v>
      </c>
      <c r="G45" s="167">
        <v>0</v>
      </c>
      <c r="H45" s="166">
        <v>65000</v>
      </c>
      <c r="I45" s="164">
        <v>65000</v>
      </c>
      <c r="J45" s="164">
        <v>0</v>
      </c>
      <c r="K45" s="165">
        <v>0</v>
      </c>
      <c r="L45" s="163">
        <v>68026</v>
      </c>
      <c r="M45" s="164">
        <f t="shared" si="7"/>
        <v>68026</v>
      </c>
      <c r="N45" s="164">
        <v>0</v>
      </c>
      <c r="O45" s="167">
        <v>0</v>
      </c>
    </row>
    <row r="46" spans="1:15" ht="13.8" x14ac:dyDescent="0.25">
      <c r="A46" s="126"/>
      <c r="B46" s="152"/>
      <c r="C46" s="171" t="s">
        <v>130</v>
      </c>
      <c r="D46" s="163">
        <v>5800</v>
      </c>
      <c r="E46" s="164">
        <v>5800</v>
      </c>
      <c r="F46" s="164">
        <v>0</v>
      </c>
      <c r="G46" s="167">
        <v>0</v>
      </c>
      <c r="H46" s="166">
        <v>6943</v>
      </c>
      <c r="I46" s="164">
        <v>6943</v>
      </c>
      <c r="J46" s="164">
        <v>0</v>
      </c>
      <c r="K46" s="165">
        <v>0</v>
      </c>
      <c r="L46" s="163">
        <v>11203</v>
      </c>
      <c r="M46" s="164">
        <f t="shared" si="7"/>
        <v>11203</v>
      </c>
      <c r="N46" s="164">
        <v>0</v>
      </c>
      <c r="O46" s="167">
        <v>0</v>
      </c>
    </row>
    <row r="47" spans="1:15" ht="13.8" x14ac:dyDescent="0.25">
      <c r="A47" s="126"/>
      <c r="B47" s="152"/>
      <c r="C47" s="172" t="s">
        <v>131</v>
      </c>
      <c r="D47" s="163">
        <v>4500</v>
      </c>
      <c r="E47" s="164">
        <v>4500</v>
      </c>
      <c r="F47" s="164">
        <v>0</v>
      </c>
      <c r="G47" s="167">
        <v>0</v>
      </c>
      <c r="H47" s="166">
        <v>4500</v>
      </c>
      <c r="I47" s="164">
        <v>4500</v>
      </c>
      <c r="J47" s="164">
        <v>0</v>
      </c>
      <c r="K47" s="165">
        <v>0</v>
      </c>
      <c r="L47" s="163">
        <v>4100</v>
      </c>
      <c r="M47" s="164">
        <f t="shared" si="7"/>
        <v>4100</v>
      </c>
      <c r="N47" s="164">
        <v>0</v>
      </c>
      <c r="O47" s="167">
        <v>0</v>
      </c>
    </row>
    <row r="48" spans="1:15" ht="13.8" x14ac:dyDescent="0.25">
      <c r="A48" s="126"/>
      <c r="B48" s="152"/>
      <c r="C48" s="172" t="s">
        <v>132</v>
      </c>
      <c r="D48" s="163">
        <v>29592</v>
      </c>
      <c r="E48" s="164">
        <v>29592</v>
      </c>
      <c r="F48" s="164">
        <v>0</v>
      </c>
      <c r="G48" s="167">
        <v>0</v>
      </c>
      <c r="H48" s="166">
        <v>29592</v>
      </c>
      <c r="I48" s="164">
        <v>29592</v>
      </c>
      <c r="J48" s="164">
        <v>0</v>
      </c>
      <c r="K48" s="165">
        <v>0</v>
      </c>
      <c r="L48" s="163">
        <v>30868</v>
      </c>
      <c r="M48" s="164">
        <f t="shared" si="7"/>
        <v>30868</v>
      </c>
      <c r="N48" s="164">
        <v>0</v>
      </c>
      <c r="O48" s="167">
        <v>0</v>
      </c>
    </row>
    <row r="49" spans="1:15" ht="13.8" x14ac:dyDescent="0.25">
      <c r="A49" s="126"/>
      <c r="B49" s="152"/>
      <c r="C49" s="172" t="s">
        <v>133</v>
      </c>
      <c r="D49" s="163">
        <v>11000</v>
      </c>
      <c r="E49" s="164">
        <v>0</v>
      </c>
      <c r="F49" s="164">
        <v>11000</v>
      </c>
      <c r="G49" s="167">
        <v>0</v>
      </c>
      <c r="H49" s="166">
        <v>11000</v>
      </c>
      <c r="I49" s="164">
        <v>0</v>
      </c>
      <c r="J49" s="164">
        <v>11000</v>
      </c>
      <c r="K49" s="165">
        <v>0</v>
      </c>
      <c r="L49" s="163">
        <v>12543</v>
      </c>
      <c r="M49" s="164">
        <v>0</v>
      </c>
      <c r="N49" s="164">
        <f>L49</f>
        <v>12543</v>
      </c>
      <c r="O49" s="167">
        <v>0</v>
      </c>
    </row>
    <row r="50" spans="1:15" ht="13.8" x14ac:dyDescent="0.25">
      <c r="A50" s="169"/>
      <c r="B50" s="170"/>
      <c r="C50" s="142" t="s">
        <v>134</v>
      </c>
      <c r="D50" s="163">
        <v>1350</v>
      </c>
      <c r="E50" s="164">
        <v>0</v>
      </c>
      <c r="F50" s="164">
        <v>1350</v>
      </c>
      <c r="G50" s="167">
        <v>0</v>
      </c>
      <c r="H50" s="166">
        <v>1350</v>
      </c>
      <c r="I50" s="164">
        <v>0</v>
      </c>
      <c r="J50" s="164">
        <v>1350</v>
      </c>
      <c r="K50" s="165">
        <v>0</v>
      </c>
      <c r="L50" s="163">
        <v>1305</v>
      </c>
      <c r="M50" s="164">
        <v>0</v>
      </c>
      <c r="N50" s="164">
        <f t="shared" ref="N50:N51" si="8">L50</f>
        <v>1305</v>
      </c>
      <c r="O50" s="167">
        <v>0</v>
      </c>
    </row>
    <row r="51" spans="1:15" ht="13.8" x14ac:dyDescent="0.25">
      <c r="A51" s="169"/>
      <c r="B51" s="170"/>
      <c r="C51" s="142" t="s">
        <v>140</v>
      </c>
      <c r="D51" s="163">
        <v>5000</v>
      </c>
      <c r="E51" s="164">
        <v>0</v>
      </c>
      <c r="F51" s="164">
        <v>5000</v>
      </c>
      <c r="G51" s="167">
        <v>0</v>
      </c>
      <c r="H51" s="166">
        <v>5000</v>
      </c>
      <c r="I51" s="164">
        <v>0</v>
      </c>
      <c r="J51" s="164">
        <v>5000</v>
      </c>
      <c r="K51" s="165">
        <v>0</v>
      </c>
      <c r="L51" s="163">
        <v>1202</v>
      </c>
      <c r="M51" s="164">
        <v>0</v>
      </c>
      <c r="N51" s="164">
        <f t="shared" si="8"/>
        <v>1202</v>
      </c>
      <c r="O51" s="167">
        <v>0</v>
      </c>
    </row>
    <row r="52" spans="1:15" ht="13.8" x14ac:dyDescent="0.25">
      <c r="A52" s="169"/>
      <c r="B52" s="170"/>
      <c r="C52" s="142" t="s">
        <v>1493</v>
      </c>
      <c r="D52" s="163">
        <v>57783</v>
      </c>
      <c r="E52" s="164">
        <v>57783</v>
      </c>
      <c r="F52" s="164">
        <v>0</v>
      </c>
      <c r="G52" s="167">
        <v>0</v>
      </c>
      <c r="H52" s="166">
        <v>57783</v>
      </c>
      <c r="I52" s="164">
        <v>57783</v>
      </c>
      <c r="J52" s="164">
        <v>0</v>
      </c>
      <c r="K52" s="165">
        <v>0</v>
      </c>
      <c r="L52" s="163">
        <v>63255</v>
      </c>
      <c r="M52" s="164">
        <f>L52</f>
        <v>63255</v>
      </c>
      <c r="N52" s="164">
        <v>0</v>
      </c>
      <c r="O52" s="167">
        <v>0</v>
      </c>
    </row>
    <row r="53" spans="1:15" ht="13.8" x14ac:dyDescent="0.25">
      <c r="A53" s="169"/>
      <c r="B53" s="170"/>
      <c r="C53" s="142" t="s">
        <v>1494</v>
      </c>
      <c r="D53" s="163">
        <v>15601</v>
      </c>
      <c r="E53" s="164">
        <v>15601</v>
      </c>
      <c r="F53" s="164"/>
      <c r="G53" s="167"/>
      <c r="H53" s="166">
        <v>47408</v>
      </c>
      <c r="I53" s="164">
        <v>47408</v>
      </c>
      <c r="J53" s="164">
        <v>0</v>
      </c>
      <c r="K53" s="165">
        <v>0</v>
      </c>
      <c r="L53" s="163">
        <v>47408</v>
      </c>
      <c r="M53" s="164">
        <v>47408</v>
      </c>
      <c r="N53" s="164">
        <v>0</v>
      </c>
      <c r="O53" s="167">
        <v>0</v>
      </c>
    </row>
    <row r="54" spans="1:15" ht="13.8" x14ac:dyDescent="0.25">
      <c r="A54" s="169"/>
      <c r="B54" s="170"/>
      <c r="C54" s="142" t="s">
        <v>1648</v>
      </c>
      <c r="D54" s="163">
        <v>20000</v>
      </c>
      <c r="E54" s="164">
        <v>20000</v>
      </c>
      <c r="F54" s="164"/>
      <c r="G54" s="167"/>
      <c r="H54" s="166">
        <v>20000</v>
      </c>
      <c r="I54" s="164">
        <v>20000</v>
      </c>
      <c r="J54" s="164">
        <v>0</v>
      </c>
      <c r="K54" s="165">
        <v>0</v>
      </c>
      <c r="L54" s="163">
        <v>13625</v>
      </c>
      <c r="M54" s="164">
        <f>L54</f>
        <v>13625</v>
      </c>
      <c r="N54" s="164">
        <v>0</v>
      </c>
      <c r="O54" s="167">
        <v>0</v>
      </c>
    </row>
    <row r="55" spans="1:15" ht="13.8" x14ac:dyDescent="0.25">
      <c r="A55" s="169"/>
      <c r="B55" s="170"/>
      <c r="C55" s="142" t="s">
        <v>1649</v>
      </c>
      <c r="D55" s="163">
        <v>1948</v>
      </c>
      <c r="E55" s="164">
        <v>1948</v>
      </c>
      <c r="F55" s="164">
        <v>0</v>
      </c>
      <c r="G55" s="167">
        <v>0</v>
      </c>
      <c r="H55" s="166">
        <v>2948</v>
      </c>
      <c r="I55" s="164">
        <v>2948</v>
      </c>
      <c r="J55" s="164">
        <v>0</v>
      </c>
      <c r="K55" s="165">
        <v>0</v>
      </c>
      <c r="L55" s="163">
        <v>3969</v>
      </c>
      <c r="M55" s="164">
        <f>L55</f>
        <v>3969</v>
      </c>
      <c r="N55" s="164">
        <v>0</v>
      </c>
      <c r="O55" s="167">
        <v>0</v>
      </c>
    </row>
    <row r="56" spans="1:15" ht="13.8" x14ac:dyDescent="0.25">
      <c r="A56" s="126"/>
      <c r="B56" s="152"/>
      <c r="C56" s="172"/>
      <c r="D56" s="163"/>
      <c r="E56" s="164"/>
      <c r="F56" s="164"/>
      <c r="G56" s="167"/>
      <c r="H56" s="166"/>
      <c r="I56" s="164"/>
      <c r="J56" s="164"/>
      <c r="K56" s="165"/>
      <c r="L56" s="163"/>
      <c r="M56" s="164"/>
      <c r="N56" s="164"/>
      <c r="O56" s="167"/>
    </row>
    <row r="57" spans="1:15" ht="14.4" x14ac:dyDescent="0.3">
      <c r="A57" s="126"/>
      <c r="B57" s="127"/>
      <c r="C57" s="173" t="s">
        <v>31</v>
      </c>
      <c r="D57" s="174">
        <f t="shared" ref="D57:O57" si="9">SUM(D43:D56)</f>
        <v>233574</v>
      </c>
      <c r="E57" s="175">
        <f t="shared" si="9"/>
        <v>216224</v>
      </c>
      <c r="F57" s="175">
        <f t="shared" si="9"/>
        <v>17350</v>
      </c>
      <c r="G57" s="178">
        <f t="shared" si="9"/>
        <v>0</v>
      </c>
      <c r="H57" s="177">
        <v>270524</v>
      </c>
      <c r="I57" s="175">
        <v>253174</v>
      </c>
      <c r="J57" s="175">
        <v>17350</v>
      </c>
      <c r="K57" s="176">
        <v>0</v>
      </c>
      <c r="L57" s="174">
        <f t="shared" si="9"/>
        <v>305175</v>
      </c>
      <c r="M57" s="175">
        <f t="shared" si="9"/>
        <v>290125</v>
      </c>
      <c r="N57" s="175">
        <f t="shared" si="9"/>
        <v>15050</v>
      </c>
      <c r="O57" s="178">
        <f t="shared" si="9"/>
        <v>0</v>
      </c>
    </row>
    <row r="58" spans="1:15" ht="13.8" x14ac:dyDescent="0.25">
      <c r="A58" s="126"/>
      <c r="B58" s="127"/>
      <c r="C58" s="142"/>
      <c r="D58" s="163"/>
      <c r="E58" s="164"/>
      <c r="F58" s="164"/>
      <c r="G58" s="167"/>
      <c r="H58" s="166"/>
      <c r="I58" s="164"/>
      <c r="J58" s="164"/>
      <c r="K58" s="165"/>
      <c r="L58" s="163"/>
      <c r="M58" s="164"/>
      <c r="N58" s="164"/>
      <c r="O58" s="167"/>
    </row>
    <row r="59" spans="1:15" ht="13.8" x14ac:dyDescent="0.25">
      <c r="A59" s="126"/>
      <c r="B59" s="127" t="s">
        <v>11</v>
      </c>
      <c r="C59" s="142" t="s">
        <v>52</v>
      </c>
      <c r="D59" s="163"/>
      <c r="E59" s="164"/>
      <c r="F59" s="164"/>
      <c r="G59" s="167"/>
      <c r="H59" s="166"/>
      <c r="I59" s="164"/>
      <c r="J59" s="164"/>
      <c r="K59" s="165"/>
      <c r="L59" s="163"/>
      <c r="M59" s="164"/>
      <c r="N59" s="164"/>
      <c r="O59" s="167"/>
    </row>
    <row r="60" spans="1:15" ht="13.8" x14ac:dyDescent="0.25">
      <c r="A60" s="126"/>
      <c r="B60" s="127"/>
      <c r="C60" s="142" t="s">
        <v>54</v>
      </c>
      <c r="D60" s="163"/>
      <c r="E60" s="164"/>
      <c r="F60" s="164"/>
      <c r="G60" s="167"/>
      <c r="H60" s="166"/>
      <c r="I60" s="164"/>
      <c r="J60" s="164"/>
      <c r="K60" s="165"/>
      <c r="L60" s="163"/>
      <c r="M60" s="164"/>
      <c r="N60" s="164"/>
      <c r="O60" s="167"/>
    </row>
    <row r="61" spans="1:15" ht="13.8" x14ac:dyDescent="0.25">
      <c r="A61" s="126"/>
      <c r="B61" s="127"/>
      <c r="C61" s="142" t="s">
        <v>61</v>
      </c>
      <c r="D61" s="163">
        <v>69000</v>
      </c>
      <c r="E61" s="164">
        <v>69000</v>
      </c>
      <c r="F61" s="164">
        <v>0</v>
      </c>
      <c r="G61" s="167">
        <v>0</v>
      </c>
      <c r="H61" s="166">
        <v>69000</v>
      </c>
      <c r="I61" s="164">
        <v>69000</v>
      </c>
      <c r="J61" s="164">
        <v>0</v>
      </c>
      <c r="K61" s="165">
        <v>0</v>
      </c>
      <c r="L61" s="163">
        <v>69139</v>
      </c>
      <c r="M61" s="164">
        <f>L61</f>
        <v>69139</v>
      </c>
      <c r="N61" s="164">
        <v>0</v>
      </c>
      <c r="O61" s="167">
        <v>0</v>
      </c>
    </row>
    <row r="62" spans="1:15" ht="13.8" x14ac:dyDescent="0.25">
      <c r="A62" s="126"/>
      <c r="B62" s="127"/>
      <c r="C62" s="142" t="s">
        <v>59</v>
      </c>
      <c r="D62" s="163">
        <v>134000</v>
      </c>
      <c r="E62" s="164">
        <v>134000</v>
      </c>
      <c r="F62" s="164">
        <v>0</v>
      </c>
      <c r="G62" s="167">
        <v>0</v>
      </c>
      <c r="H62" s="166">
        <v>134000</v>
      </c>
      <c r="I62" s="164">
        <v>134000</v>
      </c>
      <c r="J62" s="164">
        <v>0</v>
      </c>
      <c r="K62" s="165">
        <v>0</v>
      </c>
      <c r="L62" s="163">
        <v>118064</v>
      </c>
      <c r="M62" s="164">
        <f t="shared" ref="M62:M64" si="10">L62</f>
        <v>118064</v>
      </c>
      <c r="N62" s="164">
        <v>0</v>
      </c>
      <c r="O62" s="167">
        <v>0</v>
      </c>
    </row>
    <row r="63" spans="1:15" ht="13.8" x14ac:dyDescent="0.25">
      <c r="A63" s="169"/>
      <c r="B63" s="170"/>
      <c r="C63" s="142" t="s">
        <v>60</v>
      </c>
      <c r="D63" s="163">
        <v>12000</v>
      </c>
      <c r="E63" s="164">
        <v>12000</v>
      </c>
      <c r="F63" s="164">
        <v>0</v>
      </c>
      <c r="G63" s="167">
        <v>0</v>
      </c>
      <c r="H63" s="166">
        <v>12000</v>
      </c>
      <c r="I63" s="164">
        <v>12000</v>
      </c>
      <c r="J63" s="164">
        <v>0</v>
      </c>
      <c r="K63" s="165">
        <v>0</v>
      </c>
      <c r="L63" s="163">
        <v>10983</v>
      </c>
      <c r="M63" s="164">
        <f t="shared" si="10"/>
        <v>10983</v>
      </c>
      <c r="N63" s="164">
        <v>0</v>
      </c>
      <c r="O63" s="167">
        <v>0</v>
      </c>
    </row>
    <row r="64" spans="1:15" ht="13.8" x14ac:dyDescent="0.25">
      <c r="A64" s="169"/>
      <c r="B64" s="170"/>
      <c r="C64" s="142" t="s">
        <v>62</v>
      </c>
      <c r="D64" s="163">
        <v>1016000</v>
      </c>
      <c r="E64" s="164">
        <v>1016000</v>
      </c>
      <c r="F64" s="164">
        <v>0</v>
      </c>
      <c r="G64" s="167">
        <v>0</v>
      </c>
      <c r="H64" s="166">
        <v>1016000</v>
      </c>
      <c r="I64" s="164">
        <v>1016000</v>
      </c>
      <c r="J64" s="164">
        <v>0</v>
      </c>
      <c r="K64" s="165">
        <v>0</v>
      </c>
      <c r="L64" s="163">
        <v>767928</v>
      </c>
      <c r="M64" s="164">
        <f t="shared" si="10"/>
        <v>767928</v>
      </c>
      <c r="N64" s="164">
        <v>0</v>
      </c>
      <c r="O64" s="167">
        <v>0</v>
      </c>
    </row>
    <row r="65" spans="1:15" ht="14.4" x14ac:dyDescent="0.3">
      <c r="A65" s="126"/>
      <c r="B65" s="127"/>
      <c r="C65" s="153" t="s">
        <v>23</v>
      </c>
      <c r="D65" s="174">
        <f t="shared" ref="D65:G65" si="11">SUM(D61:D64)</f>
        <v>1231000</v>
      </c>
      <c r="E65" s="175">
        <f t="shared" si="11"/>
        <v>1231000</v>
      </c>
      <c r="F65" s="175">
        <f t="shared" si="11"/>
        <v>0</v>
      </c>
      <c r="G65" s="178">
        <f t="shared" si="11"/>
        <v>0</v>
      </c>
      <c r="H65" s="177">
        <v>1231000</v>
      </c>
      <c r="I65" s="175">
        <v>1231000</v>
      </c>
      <c r="J65" s="175">
        <v>0</v>
      </c>
      <c r="K65" s="176">
        <v>0</v>
      </c>
      <c r="L65" s="174">
        <f t="shared" ref="L65:O65" si="12">SUM(L61:L64)</f>
        <v>966114</v>
      </c>
      <c r="M65" s="175">
        <f t="shared" si="12"/>
        <v>966114</v>
      </c>
      <c r="N65" s="175">
        <f t="shared" si="12"/>
        <v>0</v>
      </c>
      <c r="O65" s="178">
        <f t="shared" si="12"/>
        <v>0</v>
      </c>
    </row>
    <row r="66" spans="1:15" ht="13.8" x14ac:dyDescent="0.25">
      <c r="A66" s="126"/>
      <c r="B66" s="127"/>
      <c r="C66" s="153"/>
      <c r="D66" s="179"/>
      <c r="E66" s="180"/>
      <c r="F66" s="180"/>
      <c r="G66" s="183"/>
      <c r="H66" s="182"/>
      <c r="I66" s="180"/>
      <c r="J66" s="180"/>
      <c r="K66" s="181"/>
      <c r="L66" s="179"/>
      <c r="M66" s="180"/>
      <c r="N66" s="180"/>
      <c r="O66" s="183"/>
    </row>
    <row r="67" spans="1:15" ht="13.8" x14ac:dyDescent="0.25">
      <c r="A67" s="151"/>
      <c r="B67" s="152"/>
      <c r="C67" s="142" t="s">
        <v>135</v>
      </c>
      <c r="D67" s="163"/>
      <c r="E67" s="164"/>
      <c r="F67" s="164"/>
      <c r="G67" s="167"/>
      <c r="H67" s="166"/>
      <c r="I67" s="164"/>
      <c r="J67" s="164"/>
      <c r="K67" s="165"/>
      <c r="L67" s="163"/>
      <c r="M67" s="164"/>
      <c r="N67" s="164"/>
      <c r="O67" s="167"/>
    </row>
    <row r="68" spans="1:15" ht="13.8" x14ac:dyDescent="0.25">
      <c r="A68" s="169"/>
      <c r="B68" s="170"/>
      <c r="C68" s="142" t="s">
        <v>136</v>
      </c>
      <c r="D68" s="163">
        <v>10000</v>
      </c>
      <c r="E68" s="164">
        <v>10000</v>
      </c>
      <c r="F68" s="164">
        <v>0</v>
      </c>
      <c r="G68" s="167">
        <v>0</v>
      </c>
      <c r="H68" s="166">
        <v>11000</v>
      </c>
      <c r="I68" s="164">
        <v>11000</v>
      </c>
      <c r="J68" s="164">
        <v>0</v>
      </c>
      <c r="K68" s="165">
        <v>0</v>
      </c>
      <c r="L68" s="163">
        <v>10867</v>
      </c>
      <c r="M68" s="164">
        <f>L68</f>
        <v>10867</v>
      </c>
      <c r="N68" s="164">
        <v>0</v>
      </c>
      <c r="O68" s="167">
        <v>0</v>
      </c>
    </row>
    <row r="69" spans="1:15" ht="13.8" x14ac:dyDescent="0.25">
      <c r="A69" s="151"/>
      <c r="B69" s="152"/>
      <c r="C69" s="172" t="s">
        <v>137</v>
      </c>
      <c r="D69" s="163">
        <v>6000</v>
      </c>
      <c r="E69" s="164">
        <v>6000</v>
      </c>
      <c r="F69" s="164">
        <v>0</v>
      </c>
      <c r="G69" s="167">
        <v>0</v>
      </c>
      <c r="H69" s="166">
        <v>8600</v>
      </c>
      <c r="I69" s="164">
        <v>8600</v>
      </c>
      <c r="J69" s="164">
        <v>0</v>
      </c>
      <c r="K69" s="165">
        <v>0</v>
      </c>
      <c r="L69" s="163">
        <v>5921</v>
      </c>
      <c r="M69" s="164">
        <f>L69</f>
        <v>5921</v>
      </c>
      <c r="N69" s="164">
        <v>0</v>
      </c>
      <c r="O69" s="167">
        <v>0</v>
      </c>
    </row>
    <row r="70" spans="1:15" ht="14.4" x14ac:dyDescent="0.3">
      <c r="A70" s="184"/>
      <c r="B70" s="152"/>
      <c r="C70" s="153" t="s">
        <v>23</v>
      </c>
      <c r="D70" s="179">
        <f t="shared" ref="D70:G70" si="13">SUM(D68:D69)</f>
        <v>16000</v>
      </c>
      <c r="E70" s="180">
        <f t="shared" si="13"/>
        <v>16000</v>
      </c>
      <c r="F70" s="180">
        <f t="shared" si="13"/>
        <v>0</v>
      </c>
      <c r="G70" s="183">
        <f t="shared" si="13"/>
        <v>0</v>
      </c>
      <c r="H70" s="182">
        <v>19600</v>
      </c>
      <c r="I70" s="180">
        <v>19600</v>
      </c>
      <c r="J70" s="180">
        <v>0</v>
      </c>
      <c r="K70" s="181">
        <v>0</v>
      </c>
      <c r="L70" s="179">
        <f t="shared" ref="L70:O70" si="14">SUM(L68:L69)</f>
        <v>16788</v>
      </c>
      <c r="M70" s="180">
        <f t="shared" si="14"/>
        <v>16788</v>
      </c>
      <c r="N70" s="180">
        <f t="shared" si="14"/>
        <v>0</v>
      </c>
      <c r="O70" s="183">
        <f t="shared" si="14"/>
        <v>0</v>
      </c>
    </row>
    <row r="71" spans="1:15" ht="14.4" x14ac:dyDescent="0.3">
      <c r="A71" s="184"/>
      <c r="B71" s="152"/>
      <c r="C71" s="153"/>
      <c r="D71" s="179"/>
      <c r="E71" s="180"/>
      <c r="F71" s="180"/>
      <c r="G71" s="183"/>
      <c r="H71" s="182"/>
      <c r="I71" s="180"/>
      <c r="J71" s="180"/>
      <c r="K71" s="181"/>
      <c r="L71" s="179"/>
      <c r="M71" s="180"/>
      <c r="N71" s="180"/>
      <c r="O71" s="183"/>
    </row>
    <row r="72" spans="1:15" ht="14.4" x14ac:dyDescent="0.3">
      <c r="A72" s="126"/>
      <c r="B72" s="127"/>
      <c r="C72" s="173" t="s">
        <v>32</v>
      </c>
      <c r="D72" s="174">
        <f>D65+D70</f>
        <v>1247000</v>
      </c>
      <c r="E72" s="175">
        <f t="shared" ref="E72:G72" si="15">E65+E70</f>
        <v>1247000</v>
      </c>
      <c r="F72" s="175">
        <f t="shared" si="15"/>
        <v>0</v>
      </c>
      <c r="G72" s="178">
        <f t="shared" si="15"/>
        <v>0</v>
      </c>
      <c r="H72" s="177">
        <v>1250600</v>
      </c>
      <c r="I72" s="175">
        <v>1250600</v>
      </c>
      <c r="J72" s="175">
        <v>0</v>
      </c>
      <c r="K72" s="176">
        <v>0</v>
      </c>
      <c r="L72" s="174">
        <f>L65+L70</f>
        <v>982902</v>
      </c>
      <c r="M72" s="175">
        <f t="shared" ref="M72:O72" si="16">M65+M70</f>
        <v>982902</v>
      </c>
      <c r="N72" s="175">
        <f t="shared" si="16"/>
        <v>0</v>
      </c>
      <c r="O72" s="178">
        <f t="shared" si="16"/>
        <v>0</v>
      </c>
    </row>
    <row r="73" spans="1:15" x14ac:dyDescent="0.3">
      <c r="A73" s="126"/>
      <c r="B73" s="185"/>
      <c r="C73" s="142"/>
      <c r="D73" s="163"/>
      <c r="E73" s="164"/>
      <c r="F73" s="164"/>
      <c r="G73" s="167"/>
      <c r="H73" s="166"/>
      <c r="I73" s="164"/>
      <c r="J73" s="164"/>
      <c r="K73" s="165"/>
      <c r="L73" s="163"/>
      <c r="M73" s="164"/>
      <c r="N73" s="164"/>
      <c r="O73" s="167"/>
    </row>
    <row r="74" spans="1:15" ht="13.8" x14ac:dyDescent="0.25">
      <c r="A74" s="126"/>
      <c r="B74" s="127" t="s">
        <v>12</v>
      </c>
      <c r="C74" s="142" t="s">
        <v>25</v>
      </c>
      <c r="D74" s="163"/>
      <c r="E74" s="164"/>
      <c r="F74" s="164"/>
      <c r="G74" s="167"/>
      <c r="H74" s="166"/>
      <c r="I74" s="164"/>
      <c r="J74" s="164"/>
      <c r="K74" s="165"/>
      <c r="L74" s="163"/>
      <c r="M74" s="164"/>
      <c r="N74" s="164"/>
      <c r="O74" s="167"/>
    </row>
    <row r="75" spans="1:15" ht="27.6" x14ac:dyDescent="0.25">
      <c r="A75" s="126"/>
      <c r="B75" s="127"/>
      <c r="C75" s="142" t="s">
        <v>30</v>
      </c>
      <c r="D75" s="141"/>
      <c r="E75" s="130"/>
      <c r="F75" s="130"/>
      <c r="G75" s="132"/>
      <c r="H75" s="129"/>
      <c r="I75" s="130"/>
      <c r="J75" s="130"/>
      <c r="K75" s="131"/>
      <c r="L75" s="141"/>
      <c r="M75" s="130"/>
      <c r="N75" s="130"/>
      <c r="O75" s="132"/>
    </row>
    <row r="76" spans="1:15" ht="13.8" x14ac:dyDescent="0.25">
      <c r="A76" s="126"/>
      <c r="B76" s="127"/>
      <c r="C76" s="142" t="s">
        <v>110</v>
      </c>
      <c r="D76" s="141">
        <v>518910</v>
      </c>
      <c r="E76" s="130">
        <v>518910</v>
      </c>
      <c r="F76" s="130">
        <v>0</v>
      </c>
      <c r="G76" s="132">
        <v>0</v>
      </c>
      <c r="H76" s="129">
        <v>518910</v>
      </c>
      <c r="I76" s="130">
        <v>518910</v>
      </c>
      <c r="J76" s="130">
        <v>0</v>
      </c>
      <c r="K76" s="131">
        <v>0</v>
      </c>
      <c r="L76" s="141">
        <v>518910</v>
      </c>
      <c r="M76" s="130">
        <v>518910</v>
      </c>
      <c r="N76" s="130">
        <v>0</v>
      </c>
      <c r="O76" s="132">
        <v>0</v>
      </c>
    </row>
    <row r="77" spans="1:15" ht="13.8" x14ac:dyDescent="0.25">
      <c r="A77" s="169"/>
      <c r="B77" s="170"/>
      <c r="C77" s="142" t="s">
        <v>111</v>
      </c>
      <c r="D77" s="141">
        <v>502086</v>
      </c>
      <c r="E77" s="130">
        <v>502086</v>
      </c>
      <c r="F77" s="164">
        <v>0</v>
      </c>
      <c r="G77" s="167">
        <v>0</v>
      </c>
      <c r="H77" s="166">
        <v>492383</v>
      </c>
      <c r="I77" s="164">
        <v>492383</v>
      </c>
      <c r="J77" s="164">
        <v>0</v>
      </c>
      <c r="K77" s="165">
        <v>0</v>
      </c>
      <c r="L77" s="141">
        <v>492383</v>
      </c>
      <c r="M77" s="130">
        <v>492383</v>
      </c>
      <c r="N77" s="164">
        <v>0</v>
      </c>
      <c r="O77" s="167">
        <v>0</v>
      </c>
    </row>
    <row r="78" spans="1:15" ht="13.8" x14ac:dyDescent="0.25">
      <c r="A78" s="169"/>
      <c r="B78" s="170"/>
      <c r="C78" s="142" t="s">
        <v>1495</v>
      </c>
      <c r="D78" s="141">
        <v>0</v>
      </c>
      <c r="E78" s="130">
        <v>0</v>
      </c>
      <c r="F78" s="164">
        <v>0</v>
      </c>
      <c r="G78" s="167">
        <v>0</v>
      </c>
      <c r="H78" s="166">
        <v>37348</v>
      </c>
      <c r="I78" s="164">
        <v>37348</v>
      </c>
      <c r="J78" s="164">
        <v>0</v>
      </c>
      <c r="K78" s="165">
        <v>0</v>
      </c>
      <c r="L78" s="141">
        <v>37348</v>
      </c>
      <c r="M78" s="130">
        <v>37348</v>
      </c>
      <c r="N78" s="164">
        <v>0</v>
      </c>
      <c r="O78" s="167">
        <v>0</v>
      </c>
    </row>
    <row r="79" spans="1:15" ht="13.8" x14ac:dyDescent="0.25">
      <c r="A79" s="169"/>
      <c r="B79" s="170"/>
      <c r="C79" s="142" t="s">
        <v>1496</v>
      </c>
      <c r="D79" s="141">
        <v>570462</v>
      </c>
      <c r="E79" s="130">
        <v>570462</v>
      </c>
      <c r="F79" s="130">
        <v>0</v>
      </c>
      <c r="G79" s="167">
        <v>0</v>
      </c>
      <c r="H79" s="166">
        <v>580571</v>
      </c>
      <c r="I79" s="164">
        <v>580571</v>
      </c>
      <c r="J79" s="164">
        <v>0</v>
      </c>
      <c r="K79" s="165">
        <v>0</v>
      </c>
      <c r="L79" s="141">
        <v>580571</v>
      </c>
      <c r="M79" s="130">
        <v>580571</v>
      </c>
      <c r="N79" s="130">
        <v>0</v>
      </c>
      <c r="O79" s="167">
        <v>0</v>
      </c>
    </row>
    <row r="80" spans="1:15" ht="13.8" x14ac:dyDescent="0.25">
      <c r="A80" s="169"/>
      <c r="B80" s="170"/>
      <c r="C80" s="142" t="s">
        <v>152</v>
      </c>
      <c r="D80" s="141">
        <v>0</v>
      </c>
      <c r="E80" s="130">
        <v>0</v>
      </c>
      <c r="F80" s="130">
        <v>0</v>
      </c>
      <c r="G80" s="167">
        <v>0</v>
      </c>
      <c r="H80" s="166">
        <v>83969</v>
      </c>
      <c r="I80" s="164">
        <v>83969</v>
      </c>
      <c r="J80" s="164">
        <v>0</v>
      </c>
      <c r="K80" s="165">
        <v>0</v>
      </c>
      <c r="L80" s="141">
        <v>83969</v>
      </c>
      <c r="M80" s="130">
        <v>83969</v>
      </c>
      <c r="N80" s="130">
        <v>0</v>
      </c>
      <c r="O80" s="167">
        <v>0</v>
      </c>
    </row>
    <row r="81" spans="1:15" ht="13.8" x14ac:dyDescent="0.25">
      <c r="A81" s="169"/>
      <c r="B81" s="170"/>
      <c r="C81" s="142" t="s">
        <v>153</v>
      </c>
      <c r="D81" s="141">
        <v>0</v>
      </c>
      <c r="E81" s="130">
        <v>0</v>
      </c>
      <c r="F81" s="130">
        <v>0</v>
      </c>
      <c r="G81" s="167">
        <v>0</v>
      </c>
      <c r="H81" s="166">
        <v>8972</v>
      </c>
      <c r="I81" s="164">
        <v>8972</v>
      </c>
      <c r="J81" s="164">
        <v>0</v>
      </c>
      <c r="K81" s="165">
        <v>0</v>
      </c>
      <c r="L81" s="141">
        <v>8972</v>
      </c>
      <c r="M81" s="130">
        <v>8972</v>
      </c>
      <c r="N81" s="130">
        <v>0</v>
      </c>
      <c r="O81" s="167">
        <v>0</v>
      </c>
    </row>
    <row r="82" spans="1:15" ht="13.8" x14ac:dyDescent="0.25">
      <c r="A82" s="169"/>
      <c r="B82" s="170"/>
      <c r="C82" s="142" t="s">
        <v>1497</v>
      </c>
      <c r="D82" s="141">
        <v>211728</v>
      </c>
      <c r="E82" s="130">
        <v>211728</v>
      </c>
      <c r="F82" s="130">
        <v>0</v>
      </c>
      <c r="G82" s="167">
        <v>0</v>
      </c>
      <c r="H82" s="166">
        <v>221046</v>
      </c>
      <c r="I82" s="164">
        <v>221046</v>
      </c>
      <c r="J82" s="164">
        <v>0</v>
      </c>
      <c r="K82" s="165">
        <v>0</v>
      </c>
      <c r="L82" s="141">
        <v>221046</v>
      </c>
      <c r="M82" s="130">
        <v>221046</v>
      </c>
      <c r="N82" s="130">
        <v>0</v>
      </c>
      <c r="O82" s="167">
        <v>0</v>
      </c>
    </row>
    <row r="83" spans="1:15" ht="13.8" x14ac:dyDescent="0.25">
      <c r="A83" s="169"/>
      <c r="B83" s="170"/>
      <c r="C83" s="142" t="s">
        <v>1498</v>
      </c>
      <c r="D83" s="141">
        <v>57399</v>
      </c>
      <c r="E83" s="130">
        <v>57399</v>
      </c>
      <c r="F83" s="164">
        <v>0</v>
      </c>
      <c r="G83" s="167">
        <v>0</v>
      </c>
      <c r="H83" s="166">
        <v>62053</v>
      </c>
      <c r="I83" s="164">
        <v>62053</v>
      </c>
      <c r="J83" s="164">
        <v>0</v>
      </c>
      <c r="K83" s="165">
        <v>0</v>
      </c>
      <c r="L83" s="141">
        <v>62053</v>
      </c>
      <c r="M83" s="130">
        <v>62053</v>
      </c>
      <c r="N83" s="164">
        <v>0</v>
      </c>
      <c r="O83" s="167">
        <v>0</v>
      </c>
    </row>
    <row r="84" spans="1:15" ht="13.8" x14ac:dyDescent="0.25">
      <c r="A84" s="169"/>
      <c r="B84" s="170"/>
      <c r="C84" s="142" t="s">
        <v>1499</v>
      </c>
      <c r="D84" s="141"/>
      <c r="E84" s="130"/>
      <c r="F84" s="164"/>
      <c r="G84" s="167"/>
      <c r="H84" s="166">
        <v>1825</v>
      </c>
      <c r="I84" s="164">
        <v>1825</v>
      </c>
      <c r="J84" s="164">
        <v>0</v>
      </c>
      <c r="K84" s="165">
        <v>0</v>
      </c>
      <c r="L84" s="141">
        <v>1825</v>
      </c>
      <c r="M84" s="130">
        <v>1825</v>
      </c>
      <c r="N84" s="164">
        <v>0</v>
      </c>
      <c r="O84" s="167">
        <v>0</v>
      </c>
    </row>
    <row r="85" spans="1:15" ht="13.8" x14ac:dyDescent="0.25">
      <c r="A85" s="169"/>
      <c r="B85" s="170"/>
      <c r="C85" s="142"/>
      <c r="D85" s="163"/>
      <c r="E85" s="164"/>
      <c r="F85" s="164"/>
      <c r="G85" s="167"/>
      <c r="H85" s="166"/>
      <c r="I85" s="164"/>
      <c r="J85" s="164"/>
      <c r="K85" s="165"/>
      <c r="L85" s="163"/>
      <c r="M85" s="164"/>
      <c r="N85" s="164"/>
      <c r="O85" s="167"/>
    </row>
    <row r="86" spans="1:15" ht="13.8" x14ac:dyDescent="0.25">
      <c r="A86" s="126"/>
      <c r="B86" s="127"/>
      <c r="C86" s="153" t="s">
        <v>23</v>
      </c>
      <c r="D86" s="143">
        <f t="shared" ref="D86:O86" si="17">SUM(D76:D85)</f>
        <v>1860585</v>
      </c>
      <c r="E86" s="144">
        <f t="shared" si="17"/>
        <v>1860585</v>
      </c>
      <c r="F86" s="144">
        <f t="shared" si="17"/>
        <v>0</v>
      </c>
      <c r="G86" s="147">
        <f t="shared" si="17"/>
        <v>0</v>
      </c>
      <c r="H86" s="146">
        <v>2007077</v>
      </c>
      <c r="I86" s="144">
        <v>2007077</v>
      </c>
      <c r="J86" s="144">
        <v>0</v>
      </c>
      <c r="K86" s="145">
        <v>0</v>
      </c>
      <c r="L86" s="143">
        <f t="shared" si="17"/>
        <v>2007077</v>
      </c>
      <c r="M86" s="144">
        <f t="shared" si="17"/>
        <v>2007077</v>
      </c>
      <c r="N86" s="144">
        <f t="shared" si="17"/>
        <v>0</v>
      </c>
      <c r="O86" s="147">
        <f t="shared" si="17"/>
        <v>0</v>
      </c>
    </row>
    <row r="87" spans="1:15" ht="13.8" x14ac:dyDescent="0.25">
      <c r="A87" s="126"/>
      <c r="B87" s="127"/>
      <c r="C87" s="153"/>
      <c r="D87" s="143"/>
      <c r="E87" s="144"/>
      <c r="F87" s="144"/>
      <c r="G87" s="147"/>
      <c r="H87" s="146"/>
      <c r="I87" s="144"/>
      <c r="J87" s="144"/>
      <c r="K87" s="145"/>
      <c r="L87" s="143"/>
      <c r="M87" s="144"/>
      <c r="N87" s="144"/>
      <c r="O87" s="147"/>
    </row>
    <row r="88" spans="1:15" ht="13.8" x14ac:dyDescent="0.25">
      <c r="A88" s="126"/>
      <c r="B88" s="127"/>
      <c r="C88" s="128" t="s">
        <v>120</v>
      </c>
      <c r="D88" s="143"/>
      <c r="E88" s="144"/>
      <c r="F88" s="144"/>
      <c r="G88" s="147"/>
      <c r="H88" s="146"/>
      <c r="I88" s="144"/>
      <c r="J88" s="144"/>
      <c r="K88" s="145"/>
      <c r="L88" s="143"/>
      <c r="M88" s="144"/>
      <c r="N88" s="144"/>
      <c r="O88" s="147"/>
    </row>
    <row r="89" spans="1:15" ht="27.6" x14ac:dyDescent="0.25">
      <c r="A89" s="126"/>
      <c r="B89" s="127"/>
      <c r="C89" s="142" t="s">
        <v>1500</v>
      </c>
      <c r="D89" s="141">
        <v>0</v>
      </c>
      <c r="E89" s="130">
        <v>0</v>
      </c>
      <c r="F89" s="130">
        <v>0</v>
      </c>
      <c r="G89" s="132">
        <v>0</v>
      </c>
      <c r="H89" s="129">
        <v>8350</v>
      </c>
      <c r="I89" s="130">
        <v>8350</v>
      </c>
      <c r="J89" s="130">
        <v>0</v>
      </c>
      <c r="K89" s="131">
        <v>0</v>
      </c>
      <c r="L89" s="141">
        <v>8350</v>
      </c>
      <c r="M89" s="130">
        <f>L89</f>
        <v>8350</v>
      </c>
      <c r="N89" s="130">
        <v>0</v>
      </c>
      <c r="O89" s="132">
        <v>0</v>
      </c>
    </row>
    <row r="90" spans="1:15" ht="13.8" x14ac:dyDescent="0.25">
      <c r="A90" s="126"/>
      <c r="B90" s="127"/>
      <c r="C90" s="142" t="s">
        <v>1501</v>
      </c>
      <c r="D90" s="141"/>
      <c r="E90" s="130"/>
      <c r="F90" s="130"/>
      <c r="G90" s="132"/>
      <c r="H90" s="129">
        <v>179498</v>
      </c>
      <c r="I90" s="130">
        <v>179498</v>
      </c>
      <c r="J90" s="130">
        <v>0</v>
      </c>
      <c r="K90" s="131">
        <v>0</v>
      </c>
      <c r="L90" s="141">
        <v>179498</v>
      </c>
      <c r="M90" s="130">
        <f>L90</f>
        <v>179498</v>
      </c>
      <c r="N90" s="130">
        <v>0</v>
      </c>
      <c r="O90" s="132">
        <v>0</v>
      </c>
    </row>
    <row r="91" spans="1:15" ht="13.8" x14ac:dyDescent="0.25">
      <c r="A91" s="126"/>
      <c r="B91" s="127"/>
      <c r="C91" s="142"/>
      <c r="D91" s="143"/>
      <c r="E91" s="144"/>
      <c r="F91" s="144"/>
      <c r="G91" s="147"/>
      <c r="H91" s="146"/>
      <c r="I91" s="144"/>
      <c r="J91" s="144"/>
      <c r="K91" s="145"/>
      <c r="L91" s="143"/>
      <c r="M91" s="144"/>
      <c r="N91" s="144"/>
      <c r="O91" s="147"/>
    </row>
    <row r="92" spans="1:15" ht="13.8" x14ac:dyDescent="0.25">
      <c r="A92" s="126"/>
      <c r="B92" s="127"/>
      <c r="C92" s="153" t="s">
        <v>23</v>
      </c>
      <c r="D92" s="143">
        <f t="shared" ref="D92:G92" si="18">SUM(D89:D91)</f>
        <v>0</v>
      </c>
      <c r="E92" s="144">
        <f t="shared" si="18"/>
        <v>0</v>
      </c>
      <c r="F92" s="144">
        <f t="shared" si="18"/>
        <v>0</v>
      </c>
      <c r="G92" s="147">
        <f t="shared" si="18"/>
        <v>0</v>
      </c>
      <c r="H92" s="146">
        <v>187848</v>
      </c>
      <c r="I92" s="144">
        <v>187848</v>
      </c>
      <c r="J92" s="144">
        <v>0</v>
      </c>
      <c r="K92" s="145">
        <v>0</v>
      </c>
      <c r="L92" s="143">
        <f>SUM(L89:L91)</f>
        <v>187848</v>
      </c>
      <c r="M92" s="144">
        <f t="shared" ref="M92:O92" si="19">SUM(M89:M91)</f>
        <v>187848</v>
      </c>
      <c r="N92" s="144">
        <f t="shared" si="19"/>
        <v>0</v>
      </c>
      <c r="O92" s="147">
        <f t="shared" si="19"/>
        <v>0</v>
      </c>
    </row>
    <row r="93" spans="1:15" ht="13.8" x14ac:dyDescent="0.25">
      <c r="A93" s="126"/>
      <c r="B93" s="127"/>
      <c r="C93" s="153"/>
      <c r="D93" s="143"/>
      <c r="E93" s="144"/>
      <c r="F93" s="144"/>
      <c r="G93" s="147"/>
      <c r="H93" s="146"/>
      <c r="I93" s="144"/>
      <c r="J93" s="144"/>
      <c r="K93" s="145"/>
      <c r="L93" s="143"/>
      <c r="M93" s="144"/>
      <c r="N93" s="144"/>
      <c r="O93" s="147"/>
    </row>
    <row r="94" spans="1:15" ht="13.8" x14ac:dyDescent="0.25">
      <c r="A94" s="126"/>
      <c r="B94" s="127"/>
      <c r="C94" s="142" t="s">
        <v>1650</v>
      </c>
      <c r="D94" s="143"/>
      <c r="E94" s="144"/>
      <c r="F94" s="144"/>
      <c r="G94" s="147"/>
      <c r="H94" s="146"/>
      <c r="I94" s="144"/>
      <c r="J94" s="144"/>
      <c r="K94" s="145"/>
      <c r="L94" s="143"/>
      <c r="M94" s="144"/>
      <c r="N94" s="144"/>
      <c r="O94" s="147"/>
    </row>
    <row r="95" spans="1:15" ht="13.8" x14ac:dyDescent="0.25">
      <c r="A95" s="126"/>
      <c r="B95" s="127"/>
      <c r="C95" s="142" t="s">
        <v>1651</v>
      </c>
      <c r="D95" s="141"/>
      <c r="E95" s="130"/>
      <c r="F95" s="130"/>
      <c r="G95" s="132"/>
      <c r="H95" s="129">
        <v>4694</v>
      </c>
      <c r="I95" s="130">
        <v>4694</v>
      </c>
      <c r="J95" s="130">
        <v>0</v>
      </c>
      <c r="K95" s="131">
        <v>0</v>
      </c>
      <c r="L95" s="141">
        <v>4694</v>
      </c>
      <c r="M95" s="130">
        <f>L95</f>
        <v>4694</v>
      </c>
      <c r="N95" s="130">
        <v>0</v>
      </c>
      <c r="O95" s="132">
        <v>0</v>
      </c>
    </row>
    <row r="96" spans="1:15" ht="13.8" x14ac:dyDescent="0.25">
      <c r="A96" s="126"/>
      <c r="B96" s="127"/>
      <c r="C96" s="153"/>
      <c r="D96" s="143"/>
      <c r="E96" s="144"/>
      <c r="F96" s="144"/>
      <c r="G96" s="147"/>
      <c r="H96" s="146"/>
      <c r="I96" s="144"/>
      <c r="J96" s="144"/>
      <c r="K96" s="145"/>
      <c r="L96" s="143"/>
      <c r="M96" s="144"/>
      <c r="N96" s="144"/>
      <c r="O96" s="147"/>
    </row>
    <row r="97" spans="1:15" ht="13.8" x14ac:dyDescent="0.25">
      <c r="A97" s="126"/>
      <c r="B97" s="127"/>
      <c r="C97" s="153" t="s">
        <v>23</v>
      </c>
      <c r="D97" s="143"/>
      <c r="E97" s="144"/>
      <c r="F97" s="144"/>
      <c r="G97" s="147"/>
      <c r="H97" s="146">
        <v>4694</v>
      </c>
      <c r="I97" s="144">
        <v>4694</v>
      </c>
      <c r="J97" s="144">
        <v>0</v>
      </c>
      <c r="K97" s="145">
        <v>0</v>
      </c>
      <c r="L97" s="143">
        <f>SUM(L95:L96)</f>
        <v>4694</v>
      </c>
      <c r="M97" s="144">
        <f t="shared" ref="M97:O97" si="20">SUM(M95:M96)</f>
        <v>4694</v>
      </c>
      <c r="N97" s="144">
        <f t="shared" si="20"/>
        <v>0</v>
      </c>
      <c r="O97" s="147">
        <f t="shared" si="20"/>
        <v>0</v>
      </c>
    </row>
    <row r="98" spans="1:15" ht="13.8" x14ac:dyDescent="0.25">
      <c r="A98" s="126"/>
      <c r="B98" s="127"/>
      <c r="C98" s="142"/>
      <c r="D98" s="141"/>
      <c r="E98" s="130"/>
      <c r="F98" s="130"/>
      <c r="G98" s="132"/>
      <c r="H98" s="129"/>
      <c r="I98" s="130"/>
      <c r="J98" s="130"/>
      <c r="K98" s="131"/>
      <c r="L98" s="141"/>
      <c r="M98" s="130"/>
      <c r="N98" s="130"/>
      <c r="O98" s="132"/>
    </row>
    <row r="99" spans="1:15" ht="14.4" x14ac:dyDescent="0.3">
      <c r="A99" s="126"/>
      <c r="B99" s="127"/>
      <c r="C99" s="173" t="s">
        <v>33</v>
      </c>
      <c r="D99" s="174">
        <f t="shared" ref="D99:G99" si="21">D86</f>
        <v>1860585</v>
      </c>
      <c r="E99" s="175">
        <f t="shared" si="21"/>
        <v>1860585</v>
      </c>
      <c r="F99" s="175">
        <f t="shared" si="21"/>
        <v>0</v>
      </c>
      <c r="G99" s="178">
        <f t="shared" si="21"/>
        <v>0</v>
      </c>
      <c r="H99" s="177">
        <v>2199619</v>
      </c>
      <c r="I99" s="175">
        <v>2199619</v>
      </c>
      <c r="J99" s="175">
        <v>0</v>
      </c>
      <c r="K99" s="176">
        <v>0</v>
      </c>
      <c r="L99" s="174">
        <f>SUM(L86,L92,L97)</f>
        <v>2199619</v>
      </c>
      <c r="M99" s="175">
        <f t="shared" ref="M99:O99" si="22">SUM(M86,M92,M97)</f>
        <v>2199619</v>
      </c>
      <c r="N99" s="175">
        <f t="shared" si="22"/>
        <v>0</v>
      </c>
      <c r="O99" s="178">
        <f t="shared" si="22"/>
        <v>0</v>
      </c>
    </row>
    <row r="100" spans="1:15" ht="13.8" x14ac:dyDescent="0.25">
      <c r="A100" s="126"/>
      <c r="B100" s="127"/>
      <c r="C100" s="142"/>
      <c r="D100" s="163"/>
      <c r="E100" s="164"/>
      <c r="F100" s="164"/>
      <c r="G100" s="167"/>
      <c r="H100" s="166"/>
      <c r="I100" s="164"/>
      <c r="J100" s="164"/>
      <c r="K100" s="165"/>
      <c r="L100" s="163"/>
      <c r="M100" s="164"/>
      <c r="N100" s="164"/>
      <c r="O100" s="167"/>
    </row>
    <row r="101" spans="1:15" ht="13.8" x14ac:dyDescent="0.25">
      <c r="A101" s="126"/>
      <c r="B101" s="127" t="s">
        <v>8</v>
      </c>
      <c r="C101" s="142" t="s">
        <v>58</v>
      </c>
      <c r="D101" s="163"/>
      <c r="E101" s="164"/>
      <c r="F101" s="164"/>
      <c r="G101" s="167"/>
      <c r="H101" s="166"/>
      <c r="I101" s="164"/>
      <c r="J101" s="164"/>
      <c r="K101" s="165"/>
      <c r="L101" s="163"/>
      <c r="M101" s="164"/>
      <c r="N101" s="164"/>
      <c r="O101" s="167"/>
    </row>
    <row r="102" spans="1:15" ht="13.8" x14ac:dyDescent="0.25">
      <c r="A102" s="126"/>
      <c r="B102" s="127"/>
      <c r="C102" s="142" t="s">
        <v>13</v>
      </c>
      <c r="D102" s="163"/>
      <c r="E102" s="164"/>
      <c r="F102" s="164"/>
      <c r="G102" s="167"/>
      <c r="H102" s="166"/>
      <c r="I102" s="164"/>
      <c r="J102" s="164"/>
      <c r="K102" s="165"/>
      <c r="L102" s="163"/>
      <c r="M102" s="164"/>
      <c r="N102" s="164"/>
      <c r="O102" s="167"/>
    </row>
    <row r="103" spans="1:15" ht="13.8" x14ac:dyDescent="0.25">
      <c r="A103" s="169"/>
      <c r="B103" s="170"/>
      <c r="C103" s="142" t="s">
        <v>105</v>
      </c>
      <c r="D103" s="130">
        <v>290560</v>
      </c>
      <c r="E103" s="130">
        <v>290560</v>
      </c>
      <c r="F103" s="164">
        <v>0</v>
      </c>
      <c r="G103" s="167">
        <v>0</v>
      </c>
      <c r="H103" s="166">
        <v>140737</v>
      </c>
      <c r="I103" s="164">
        <v>140737</v>
      </c>
      <c r="J103" s="164">
        <v>0</v>
      </c>
      <c r="K103" s="167">
        <v>0</v>
      </c>
      <c r="L103" s="133">
        <v>22859</v>
      </c>
      <c r="M103" s="130">
        <f>L103</f>
        <v>22859</v>
      </c>
      <c r="N103" s="164">
        <v>0</v>
      </c>
      <c r="O103" s="167">
        <v>0</v>
      </c>
    </row>
    <row r="104" spans="1:15" ht="13.8" x14ac:dyDescent="0.25">
      <c r="A104" s="169"/>
      <c r="B104" s="170"/>
      <c r="C104" s="142" t="s">
        <v>80</v>
      </c>
      <c r="D104" s="130"/>
      <c r="E104" s="130"/>
      <c r="F104" s="164"/>
      <c r="G104" s="167"/>
      <c r="H104" s="166"/>
      <c r="I104" s="164"/>
      <c r="J104" s="164"/>
      <c r="K104" s="167"/>
      <c r="L104" s="133"/>
      <c r="M104" s="130"/>
      <c r="N104" s="164"/>
      <c r="O104" s="167"/>
    </row>
    <row r="105" spans="1:15" ht="13.8" x14ac:dyDescent="0.25">
      <c r="A105" s="169"/>
      <c r="B105" s="170"/>
      <c r="C105" s="142" t="s">
        <v>81</v>
      </c>
      <c r="D105" s="130"/>
      <c r="E105" s="130"/>
      <c r="F105" s="164"/>
      <c r="G105" s="167"/>
      <c r="H105" s="166"/>
      <c r="I105" s="164"/>
      <c r="J105" s="164"/>
      <c r="K105" s="167"/>
      <c r="L105" s="133"/>
      <c r="M105" s="130"/>
      <c r="N105" s="164"/>
      <c r="O105" s="167"/>
    </row>
    <row r="106" spans="1:15" ht="13.8" x14ac:dyDescent="0.25">
      <c r="A106" s="169"/>
      <c r="B106" s="170"/>
      <c r="C106" s="142" t="s">
        <v>82</v>
      </c>
      <c r="D106" s="130">
        <v>27050</v>
      </c>
      <c r="E106" s="130">
        <v>27050</v>
      </c>
      <c r="F106" s="164">
        <v>0</v>
      </c>
      <c r="G106" s="167">
        <v>0</v>
      </c>
      <c r="H106" s="166">
        <v>27050</v>
      </c>
      <c r="I106" s="164">
        <v>27050</v>
      </c>
      <c r="J106" s="164">
        <v>0</v>
      </c>
      <c r="K106" s="167">
        <v>0</v>
      </c>
      <c r="L106" s="133">
        <v>24538</v>
      </c>
      <c r="M106" s="130">
        <f>L106</f>
        <v>24538</v>
      </c>
      <c r="N106" s="164">
        <v>0</v>
      </c>
      <c r="O106" s="167">
        <v>0</v>
      </c>
    </row>
    <row r="107" spans="1:15" ht="13.8" x14ac:dyDescent="0.25">
      <c r="A107" s="169"/>
      <c r="B107" s="170"/>
      <c r="C107" s="142" t="s">
        <v>83</v>
      </c>
      <c r="D107" s="130">
        <v>56892</v>
      </c>
      <c r="E107" s="130">
        <v>56892</v>
      </c>
      <c r="F107" s="164">
        <v>0</v>
      </c>
      <c r="G107" s="167">
        <v>0</v>
      </c>
      <c r="H107" s="166">
        <v>56892</v>
      </c>
      <c r="I107" s="164">
        <v>56892</v>
      </c>
      <c r="J107" s="164">
        <v>0</v>
      </c>
      <c r="K107" s="167">
        <v>0</v>
      </c>
      <c r="L107" s="133">
        <v>52123</v>
      </c>
      <c r="M107" s="130">
        <f>L107</f>
        <v>52123</v>
      </c>
      <c r="N107" s="164">
        <v>0</v>
      </c>
      <c r="O107" s="167">
        <v>0</v>
      </c>
    </row>
    <row r="108" spans="1:15" ht="13.8" x14ac:dyDescent="0.25">
      <c r="A108" s="169"/>
      <c r="B108" s="170"/>
      <c r="C108" s="142"/>
      <c r="D108" s="130"/>
      <c r="E108" s="130"/>
      <c r="F108" s="164"/>
      <c r="G108" s="167"/>
      <c r="H108" s="166"/>
      <c r="I108" s="164"/>
      <c r="J108" s="164"/>
      <c r="K108" s="167"/>
      <c r="L108" s="133"/>
      <c r="M108" s="130"/>
      <c r="N108" s="164"/>
      <c r="O108" s="167"/>
    </row>
    <row r="109" spans="1:15" ht="14.4" x14ac:dyDescent="0.3">
      <c r="A109" s="187"/>
      <c r="B109" s="188"/>
      <c r="C109" s="173" t="s">
        <v>34</v>
      </c>
      <c r="D109" s="189">
        <f>SUM(D103:D108)</f>
        <v>374502</v>
      </c>
      <c r="E109" s="189">
        <f t="shared" ref="E109:G109" si="23">SUM(E103:E108)</f>
        <v>374502</v>
      </c>
      <c r="F109" s="175">
        <f t="shared" si="23"/>
        <v>0</v>
      </c>
      <c r="G109" s="178">
        <f t="shared" si="23"/>
        <v>0</v>
      </c>
      <c r="H109" s="177">
        <v>224679</v>
      </c>
      <c r="I109" s="175">
        <v>224679</v>
      </c>
      <c r="J109" s="175">
        <v>0</v>
      </c>
      <c r="K109" s="178">
        <v>0</v>
      </c>
      <c r="L109" s="190">
        <f>SUM(L103:L108)</f>
        <v>99520</v>
      </c>
      <c r="M109" s="189">
        <f t="shared" ref="M109:O109" si="24">SUM(M103:M108)</f>
        <v>99520</v>
      </c>
      <c r="N109" s="175">
        <f t="shared" si="24"/>
        <v>0</v>
      </c>
      <c r="O109" s="178">
        <f t="shared" si="24"/>
        <v>0</v>
      </c>
    </row>
    <row r="110" spans="1:15" ht="13.8" x14ac:dyDescent="0.25">
      <c r="A110" s="169"/>
      <c r="B110" s="170"/>
      <c r="C110" s="142"/>
      <c r="D110" s="163"/>
      <c r="E110" s="164"/>
      <c r="F110" s="164"/>
      <c r="G110" s="167"/>
      <c r="H110" s="166"/>
      <c r="I110" s="164"/>
      <c r="J110" s="164"/>
      <c r="K110" s="167"/>
      <c r="L110" s="168"/>
      <c r="M110" s="164"/>
      <c r="N110" s="164"/>
      <c r="O110" s="167"/>
    </row>
    <row r="111" spans="1:15" ht="13.8" x14ac:dyDescent="0.25">
      <c r="A111" s="169"/>
      <c r="B111" s="191" t="s">
        <v>14</v>
      </c>
      <c r="C111" s="142" t="s">
        <v>112</v>
      </c>
      <c r="D111" s="163"/>
      <c r="E111" s="164"/>
      <c r="F111" s="164"/>
      <c r="G111" s="167"/>
      <c r="H111" s="166"/>
      <c r="I111" s="164"/>
      <c r="J111" s="164"/>
      <c r="K111" s="167"/>
      <c r="L111" s="168"/>
      <c r="M111" s="164"/>
      <c r="N111" s="164"/>
      <c r="O111" s="167"/>
    </row>
    <row r="112" spans="1:15" ht="13.8" x14ac:dyDescent="0.25">
      <c r="A112" s="169"/>
      <c r="B112" s="170"/>
      <c r="C112" s="142" t="s">
        <v>113</v>
      </c>
      <c r="D112" s="163"/>
      <c r="E112" s="164"/>
      <c r="F112" s="164"/>
      <c r="G112" s="167"/>
      <c r="H112" s="166"/>
      <c r="I112" s="164"/>
      <c r="J112" s="164"/>
      <c r="K112" s="167"/>
      <c r="L112" s="168"/>
      <c r="M112" s="164"/>
      <c r="N112" s="164"/>
      <c r="O112" s="167"/>
    </row>
    <row r="113" spans="1:15" ht="13.8" x14ac:dyDescent="0.25">
      <c r="A113" s="169"/>
      <c r="B113" s="170"/>
      <c r="C113" s="142" t="s">
        <v>1652</v>
      </c>
      <c r="D113" s="130">
        <v>5574</v>
      </c>
      <c r="E113" s="130">
        <v>5574</v>
      </c>
      <c r="F113" s="164">
        <v>0</v>
      </c>
      <c r="G113" s="167">
        <v>0</v>
      </c>
      <c r="H113" s="166">
        <v>10157</v>
      </c>
      <c r="I113" s="164">
        <v>10157</v>
      </c>
      <c r="J113" s="164">
        <v>0</v>
      </c>
      <c r="K113" s="167">
        <v>0</v>
      </c>
      <c r="L113" s="133">
        <v>10157</v>
      </c>
      <c r="M113" s="130">
        <v>10157</v>
      </c>
      <c r="N113" s="164">
        <v>0</v>
      </c>
      <c r="O113" s="167">
        <v>0</v>
      </c>
    </row>
    <row r="114" spans="1:15" ht="14.4" x14ac:dyDescent="0.3">
      <c r="A114" s="184"/>
      <c r="B114" s="127"/>
      <c r="C114" s="142" t="s">
        <v>1653</v>
      </c>
      <c r="D114" s="163">
        <v>405</v>
      </c>
      <c r="E114" s="164">
        <v>405</v>
      </c>
      <c r="F114" s="164">
        <v>0</v>
      </c>
      <c r="G114" s="167">
        <v>0</v>
      </c>
      <c r="H114" s="166">
        <v>405</v>
      </c>
      <c r="I114" s="164">
        <v>405</v>
      </c>
      <c r="J114" s="164">
        <v>0</v>
      </c>
      <c r="K114" s="167">
        <v>0</v>
      </c>
      <c r="L114" s="168">
        <v>339</v>
      </c>
      <c r="M114" s="164">
        <v>339</v>
      </c>
      <c r="N114" s="164">
        <v>0</v>
      </c>
      <c r="O114" s="167">
        <v>0</v>
      </c>
    </row>
    <row r="115" spans="1:15" ht="14.4" x14ac:dyDescent="0.3">
      <c r="A115" s="184"/>
      <c r="B115" s="127"/>
      <c r="C115" s="142" t="s">
        <v>1654</v>
      </c>
      <c r="D115" s="163"/>
      <c r="E115" s="164"/>
      <c r="F115" s="164"/>
      <c r="G115" s="167"/>
      <c r="H115" s="166"/>
      <c r="I115" s="164"/>
      <c r="J115" s="164"/>
      <c r="K115" s="167"/>
      <c r="L115" s="168"/>
      <c r="M115" s="164"/>
      <c r="N115" s="164"/>
      <c r="O115" s="167"/>
    </row>
    <row r="116" spans="1:15" ht="14.4" x14ac:dyDescent="0.3">
      <c r="A116" s="184"/>
      <c r="B116" s="127"/>
      <c r="C116" s="142" t="s">
        <v>1655</v>
      </c>
      <c r="D116" s="163">
        <v>15779</v>
      </c>
      <c r="E116" s="164">
        <v>15779</v>
      </c>
      <c r="F116" s="164">
        <v>0</v>
      </c>
      <c r="G116" s="167">
        <v>0</v>
      </c>
      <c r="H116" s="166">
        <v>16229</v>
      </c>
      <c r="I116" s="164">
        <v>16229</v>
      </c>
      <c r="J116" s="164">
        <v>0</v>
      </c>
      <c r="K116" s="167">
        <v>0</v>
      </c>
      <c r="L116" s="168">
        <v>16229</v>
      </c>
      <c r="M116" s="164">
        <v>16229</v>
      </c>
      <c r="N116" s="164">
        <v>0</v>
      </c>
      <c r="O116" s="167">
        <v>0</v>
      </c>
    </row>
    <row r="117" spans="1:15" ht="14.4" x14ac:dyDescent="0.3">
      <c r="A117" s="184"/>
      <c r="B117" s="127"/>
      <c r="C117" s="142" t="s">
        <v>1656</v>
      </c>
      <c r="D117" s="163">
        <v>2986</v>
      </c>
      <c r="E117" s="164">
        <v>2986</v>
      </c>
      <c r="F117" s="164">
        <v>0</v>
      </c>
      <c r="G117" s="167">
        <v>0</v>
      </c>
      <c r="H117" s="166">
        <v>3672</v>
      </c>
      <c r="I117" s="164">
        <v>3672</v>
      </c>
      <c r="J117" s="164">
        <v>0</v>
      </c>
      <c r="K117" s="165">
        <v>0</v>
      </c>
      <c r="L117" s="163">
        <v>1286</v>
      </c>
      <c r="M117" s="164">
        <f>L117</f>
        <v>1286</v>
      </c>
      <c r="N117" s="164">
        <v>0</v>
      </c>
      <c r="O117" s="167">
        <v>0</v>
      </c>
    </row>
    <row r="118" spans="1:15" ht="14.4" x14ac:dyDescent="0.3">
      <c r="A118" s="184"/>
      <c r="B118" s="127"/>
      <c r="C118" s="128" t="s">
        <v>1657</v>
      </c>
      <c r="D118" s="163">
        <v>2507</v>
      </c>
      <c r="E118" s="164">
        <v>2507</v>
      </c>
      <c r="F118" s="164">
        <v>0</v>
      </c>
      <c r="G118" s="167">
        <v>0</v>
      </c>
      <c r="H118" s="166">
        <v>2507</v>
      </c>
      <c r="I118" s="164">
        <v>2507</v>
      </c>
      <c r="J118" s="164">
        <v>0</v>
      </c>
      <c r="K118" s="165">
        <v>0</v>
      </c>
      <c r="L118" s="163">
        <v>2507</v>
      </c>
      <c r="M118" s="164">
        <f>L118</f>
        <v>2507</v>
      </c>
      <c r="N118" s="164">
        <v>0</v>
      </c>
      <c r="O118" s="167">
        <v>0</v>
      </c>
    </row>
    <row r="119" spans="1:15" ht="28.2" x14ac:dyDescent="0.3">
      <c r="A119" s="184"/>
      <c r="B119" s="127"/>
      <c r="C119" s="142" t="s">
        <v>1658</v>
      </c>
      <c r="D119" s="163">
        <v>1478</v>
      </c>
      <c r="E119" s="164">
        <v>1478</v>
      </c>
      <c r="F119" s="164">
        <v>0</v>
      </c>
      <c r="G119" s="167">
        <v>0</v>
      </c>
      <c r="H119" s="166">
        <v>1478</v>
      </c>
      <c r="I119" s="164">
        <v>1478</v>
      </c>
      <c r="J119" s="164">
        <v>0</v>
      </c>
      <c r="K119" s="165">
        <v>0</v>
      </c>
      <c r="L119" s="163">
        <v>1763</v>
      </c>
      <c r="M119" s="164">
        <f>L119</f>
        <v>1763</v>
      </c>
      <c r="N119" s="164">
        <v>0</v>
      </c>
      <c r="O119" s="167">
        <v>0</v>
      </c>
    </row>
    <row r="120" spans="1:15" ht="14.4" x14ac:dyDescent="0.3">
      <c r="A120" s="184"/>
      <c r="B120" s="127"/>
      <c r="C120" s="128" t="s">
        <v>1659</v>
      </c>
      <c r="D120" s="163">
        <v>1838</v>
      </c>
      <c r="E120" s="164">
        <v>1838</v>
      </c>
      <c r="F120" s="164">
        <v>0</v>
      </c>
      <c r="G120" s="167">
        <v>0</v>
      </c>
      <c r="H120" s="166">
        <v>1838</v>
      </c>
      <c r="I120" s="164">
        <v>1838</v>
      </c>
      <c r="J120" s="164">
        <v>0</v>
      </c>
      <c r="K120" s="165">
        <v>0</v>
      </c>
      <c r="L120" s="163">
        <v>2530</v>
      </c>
      <c r="M120" s="164">
        <f>L120</f>
        <v>2530</v>
      </c>
      <c r="N120" s="164">
        <v>0</v>
      </c>
      <c r="O120" s="167">
        <v>0</v>
      </c>
    </row>
    <row r="121" spans="1:15" ht="14.4" x14ac:dyDescent="0.3">
      <c r="A121" s="184"/>
      <c r="B121" s="127"/>
      <c r="C121" s="192" t="s">
        <v>1921</v>
      </c>
      <c r="D121" s="163">
        <v>1278</v>
      </c>
      <c r="E121" s="164">
        <v>0</v>
      </c>
      <c r="F121" s="164">
        <v>1278</v>
      </c>
      <c r="G121" s="167">
        <v>0</v>
      </c>
      <c r="H121" s="166">
        <v>1278</v>
      </c>
      <c r="I121" s="164">
        <v>0</v>
      </c>
      <c r="J121" s="164">
        <v>1278</v>
      </c>
      <c r="K121" s="165">
        <v>0</v>
      </c>
      <c r="L121" s="163">
        <v>1381</v>
      </c>
      <c r="M121" s="164">
        <v>0</v>
      </c>
      <c r="N121" s="164">
        <f>L121</f>
        <v>1381</v>
      </c>
      <c r="O121" s="167">
        <v>0</v>
      </c>
    </row>
    <row r="122" spans="1:15" ht="14.4" x14ac:dyDescent="0.3">
      <c r="A122" s="184"/>
      <c r="B122" s="127"/>
      <c r="C122" s="142" t="s">
        <v>1660</v>
      </c>
      <c r="D122" s="163">
        <v>7204</v>
      </c>
      <c r="E122" s="164">
        <v>0</v>
      </c>
      <c r="F122" s="164">
        <v>7204</v>
      </c>
      <c r="G122" s="167">
        <v>0</v>
      </c>
      <c r="H122" s="166">
        <v>7204</v>
      </c>
      <c r="I122" s="164">
        <v>0</v>
      </c>
      <c r="J122" s="164">
        <v>7204</v>
      </c>
      <c r="K122" s="165">
        <v>0</v>
      </c>
      <c r="L122" s="163">
        <v>4707</v>
      </c>
      <c r="M122" s="164">
        <v>0</v>
      </c>
      <c r="N122" s="164">
        <f>L122</f>
        <v>4707</v>
      </c>
      <c r="O122" s="167">
        <v>0</v>
      </c>
    </row>
    <row r="123" spans="1:15" ht="13.8" x14ac:dyDescent="0.25">
      <c r="A123" s="169"/>
      <c r="B123" s="170"/>
      <c r="C123" s="142" t="s">
        <v>1661</v>
      </c>
      <c r="D123" s="163">
        <v>500</v>
      </c>
      <c r="E123" s="164">
        <v>0</v>
      </c>
      <c r="F123" s="164">
        <v>0</v>
      </c>
      <c r="G123" s="167">
        <v>500</v>
      </c>
      <c r="H123" s="166">
        <v>500</v>
      </c>
      <c r="I123" s="164">
        <v>0</v>
      </c>
      <c r="J123" s="164">
        <v>0</v>
      </c>
      <c r="K123" s="165">
        <v>500</v>
      </c>
      <c r="L123" s="163">
        <v>528</v>
      </c>
      <c r="M123" s="164">
        <v>0</v>
      </c>
      <c r="N123" s="164">
        <v>0</v>
      </c>
      <c r="O123" s="167">
        <f>L123</f>
        <v>528</v>
      </c>
    </row>
    <row r="124" spans="1:15" ht="13.8" x14ac:dyDescent="0.25">
      <c r="A124" s="169"/>
      <c r="B124" s="170"/>
      <c r="C124" s="142" t="s">
        <v>1662</v>
      </c>
      <c r="D124" s="163">
        <v>70</v>
      </c>
      <c r="E124" s="164">
        <v>70</v>
      </c>
      <c r="F124" s="164">
        <v>0</v>
      </c>
      <c r="G124" s="193">
        <v>0</v>
      </c>
      <c r="H124" s="166">
        <v>70</v>
      </c>
      <c r="I124" s="164">
        <v>70</v>
      </c>
      <c r="J124" s="164">
        <v>0</v>
      </c>
      <c r="K124" s="165">
        <v>0</v>
      </c>
      <c r="L124" s="163">
        <v>70</v>
      </c>
      <c r="M124" s="164">
        <v>70</v>
      </c>
      <c r="N124" s="164">
        <v>0</v>
      </c>
      <c r="O124" s="193">
        <v>0</v>
      </c>
    </row>
    <row r="125" spans="1:15" ht="14.4" x14ac:dyDescent="0.3">
      <c r="A125" s="184"/>
      <c r="B125" s="127"/>
      <c r="C125" s="142" t="s">
        <v>1502</v>
      </c>
      <c r="D125" s="163">
        <v>565</v>
      </c>
      <c r="E125" s="164">
        <v>565</v>
      </c>
      <c r="F125" s="164">
        <v>0</v>
      </c>
      <c r="G125" s="193">
        <v>0</v>
      </c>
      <c r="H125" s="166">
        <v>565</v>
      </c>
      <c r="I125" s="164">
        <v>565</v>
      </c>
      <c r="J125" s="164">
        <v>0</v>
      </c>
      <c r="K125" s="165">
        <v>0</v>
      </c>
      <c r="L125" s="163">
        <v>565</v>
      </c>
      <c r="M125" s="164">
        <v>565</v>
      </c>
      <c r="N125" s="164">
        <v>0</v>
      </c>
      <c r="O125" s="193">
        <v>0</v>
      </c>
    </row>
    <row r="126" spans="1:15" ht="14.4" x14ac:dyDescent="0.3">
      <c r="A126" s="184"/>
      <c r="B126" s="127"/>
      <c r="C126" s="142" t="s">
        <v>1503</v>
      </c>
      <c r="D126" s="163">
        <v>1421</v>
      </c>
      <c r="E126" s="164">
        <v>1421</v>
      </c>
      <c r="F126" s="164">
        <v>0</v>
      </c>
      <c r="G126" s="193">
        <v>0</v>
      </c>
      <c r="H126" s="166">
        <v>1421</v>
      </c>
      <c r="I126" s="164">
        <v>1421</v>
      </c>
      <c r="J126" s="164">
        <v>0</v>
      </c>
      <c r="K126" s="165">
        <v>0</v>
      </c>
      <c r="L126" s="163">
        <v>1421</v>
      </c>
      <c r="M126" s="164">
        <v>1421</v>
      </c>
      <c r="N126" s="164">
        <v>0</v>
      </c>
      <c r="O126" s="193">
        <v>0</v>
      </c>
    </row>
    <row r="127" spans="1:15" ht="14.4" x14ac:dyDescent="0.3">
      <c r="A127" s="184"/>
      <c r="B127" s="127"/>
      <c r="C127" s="192" t="s">
        <v>1663</v>
      </c>
      <c r="D127" s="163">
        <v>4000</v>
      </c>
      <c r="E127" s="164">
        <v>4000</v>
      </c>
      <c r="F127" s="164">
        <v>0</v>
      </c>
      <c r="G127" s="193">
        <v>0</v>
      </c>
      <c r="H127" s="166">
        <v>4000</v>
      </c>
      <c r="I127" s="164">
        <v>4000</v>
      </c>
      <c r="J127" s="164">
        <v>0</v>
      </c>
      <c r="K127" s="165">
        <v>0</v>
      </c>
      <c r="L127" s="163">
        <v>0</v>
      </c>
      <c r="M127" s="164">
        <v>0</v>
      </c>
      <c r="N127" s="164">
        <v>0</v>
      </c>
      <c r="O127" s="193">
        <v>0</v>
      </c>
    </row>
    <row r="128" spans="1:15" ht="14.4" x14ac:dyDescent="0.3">
      <c r="A128" s="184"/>
      <c r="B128" s="127"/>
      <c r="C128" s="192" t="s">
        <v>1664</v>
      </c>
      <c r="D128" s="163">
        <v>2209</v>
      </c>
      <c r="E128" s="164">
        <v>2209</v>
      </c>
      <c r="F128" s="164">
        <v>0</v>
      </c>
      <c r="G128" s="193">
        <v>0</v>
      </c>
      <c r="H128" s="166">
        <v>7294</v>
      </c>
      <c r="I128" s="164">
        <v>7294</v>
      </c>
      <c r="J128" s="164">
        <v>0</v>
      </c>
      <c r="K128" s="165">
        <v>0</v>
      </c>
      <c r="L128" s="163">
        <v>1130</v>
      </c>
      <c r="M128" s="164">
        <v>1130</v>
      </c>
      <c r="N128" s="164">
        <v>0</v>
      </c>
      <c r="O128" s="193">
        <v>0</v>
      </c>
    </row>
    <row r="129" spans="1:15" ht="14.4" x14ac:dyDescent="0.3">
      <c r="A129" s="184"/>
      <c r="B129" s="127"/>
      <c r="C129" s="192" t="s">
        <v>1665</v>
      </c>
      <c r="D129" s="163">
        <v>3601</v>
      </c>
      <c r="E129" s="164">
        <v>3601</v>
      </c>
      <c r="F129" s="164">
        <v>0</v>
      </c>
      <c r="G129" s="193">
        <v>0</v>
      </c>
      <c r="H129" s="166">
        <v>3601</v>
      </c>
      <c r="I129" s="164">
        <v>3601</v>
      </c>
      <c r="J129" s="164">
        <v>0</v>
      </c>
      <c r="K129" s="165">
        <v>0</v>
      </c>
      <c r="L129" s="163">
        <v>3601</v>
      </c>
      <c r="M129" s="164">
        <v>3601</v>
      </c>
      <c r="N129" s="164">
        <v>0</v>
      </c>
      <c r="O129" s="193">
        <v>0</v>
      </c>
    </row>
    <row r="130" spans="1:15" ht="28.2" x14ac:dyDescent="0.3">
      <c r="A130" s="184"/>
      <c r="B130" s="127"/>
      <c r="C130" s="192" t="s">
        <v>1666</v>
      </c>
      <c r="D130" s="163"/>
      <c r="E130" s="164"/>
      <c r="F130" s="164"/>
      <c r="G130" s="193"/>
      <c r="H130" s="166">
        <v>450</v>
      </c>
      <c r="I130" s="164">
        <v>450</v>
      </c>
      <c r="J130" s="164">
        <v>0</v>
      </c>
      <c r="K130" s="165">
        <v>0</v>
      </c>
      <c r="L130" s="163">
        <v>450</v>
      </c>
      <c r="M130" s="164">
        <v>450</v>
      </c>
      <c r="N130" s="164">
        <v>0</v>
      </c>
      <c r="O130" s="193">
        <v>0</v>
      </c>
    </row>
    <row r="131" spans="1:15" ht="28.2" x14ac:dyDescent="0.3">
      <c r="A131" s="184"/>
      <c r="B131" s="127"/>
      <c r="C131" s="192" t="s">
        <v>1667</v>
      </c>
      <c r="D131" s="163"/>
      <c r="E131" s="164"/>
      <c r="F131" s="164"/>
      <c r="G131" s="193"/>
      <c r="H131" s="166">
        <v>20169</v>
      </c>
      <c r="I131" s="164">
        <v>20169</v>
      </c>
      <c r="J131" s="164">
        <v>0</v>
      </c>
      <c r="K131" s="165">
        <v>0</v>
      </c>
      <c r="L131" s="163">
        <v>20168</v>
      </c>
      <c r="M131" s="164">
        <v>20168</v>
      </c>
      <c r="N131" s="164">
        <v>0</v>
      </c>
      <c r="O131" s="193">
        <v>0</v>
      </c>
    </row>
    <row r="132" spans="1:15" ht="14.4" x14ac:dyDescent="0.3">
      <c r="A132" s="184"/>
      <c r="B132" s="127"/>
      <c r="C132" s="142" t="s">
        <v>1668</v>
      </c>
      <c r="D132" s="163"/>
      <c r="E132" s="164"/>
      <c r="F132" s="164"/>
      <c r="G132" s="193"/>
      <c r="H132" s="166">
        <v>556</v>
      </c>
      <c r="I132" s="164">
        <v>556</v>
      </c>
      <c r="J132" s="164">
        <v>0</v>
      </c>
      <c r="K132" s="165">
        <v>0</v>
      </c>
      <c r="L132" s="163">
        <v>556</v>
      </c>
      <c r="M132" s="164">
        <v>556</v>
      </c>
      <c r="N132" s="164">
        <v>0</v>
      </c>
      <c r="O132" s="193">
        <v>0</v>
      </c>
    </row>
    <row r="133" spans="1:15" ht="14.4" x14ac:dyDescent="0.3">
      <c r="A133" s="184"/>
      <c r="B133" s="127"/>
      <c r="C133" s="142" t="s">
        <v>1669</v>
      </c>
      <c r="D133" s="163"/>
      <c r="E133" s="164"/>
      <c r="F133" s="164"/>
      <c r="G133" s="193"/>
      <c r="H133" s="166">
        <v>2000</v>
      </c>
      <c r="I133" s="164">
        <v>2000</v>
      </c>
      <c r="J133" s="164">
        <v>0</v>
      </c>
      <c r="K133" s="165">
        <v>0</v>
      </c>
      <c r="L133" s="163">
        <v>2000</v>
      </c>
      <c r="M133" s="164">
        <v>2000</v>
      </c>
      <c r="N133" s="164">
        <v>0</v>
      </c>
      <c r="O133" s="193">
        <v>0</v>
      </c>
    </row>
    <row r="134" spans="1:15" ht="14.4" x14ac:dyDescent="0.3">
      <c r="A134" s="184"/>
      <c r="B134" s="127"/>
      <c r="C134" s="142"/>
      <c r="D134" s="163"/>
      <c r="E134" s="164"/>
      <c r="F134" s="164"/>
      <c r="G134" s="193"/>
      <c r="H134" s="166"/>
      <c r="I134" s="164"/>
      <c r="J134" s="164"/>
      <c r="K134" s="165"/>
      <c r="L134" s="163"/>
      <c r="M134" s="164"/>
      <c r="N134" s="164"/>
      <c r="O134" s="193"/>
    </row>
    <row r="135" spans="1:15" ht="14.4" x14ac:dyDescent="0.3">
      <c r="A135" s="184"/>
      <c r="B135" s="127"/>
      <c r="C135" s="153" t="s">
        <v>23</v>
      </c>
      <c r="D135" s="143">
        <f t="shared" ref="D135:O135" si="25">SUM(D113:D134)</f>
        <v>51415</v>
      </c>
      <c r="E135" s="144">
        <f t="shared" si="25"/>
        <v>42433</v>
      </c>
      <c r="F135" s="144">
        <f t="shared" si="25"/>
        <v>8482</v>
      </c>
      <c r="G135" s="194">
        <f t="shared" si="25"/>
        <v>500</v>
      </c>
      <c r="H135" s="146">
        <v>85394</v>
      </c>
      <c r="I135" s="144">
        <v>76412</v>
      </c>
      <c r="J135" s="144">
        <v>8482</v>
      </c>
      <c r="K135" s="145">
        <v>500</v>
      </c>
      <c r="L135" s="143">
        <f t="shared" si="25"/>
        <v>71388</v>
      </c>
      <c r="M135" s="144">
        <f t="shared" si="25"/>
        <v>64772</v>
      </c>
      <c r="N135" s="144">
        <f t="shared" si="25"/>
        <v>6088</v>
      </c>
      <c r="O135" s="194">
        <f t="shared" si="25"/>
        <v>528</v>
      </c>
    </row>
    <row r="136" spans="1:15" ht="14.4" x14ac:dyDescent="0.3">
      <c r="A136" s="184"/>
      <c r="B136" s="152"/>
      <c r="C136" s="153"/>
      <c r="D136" s="179"/>
      <c r="E136" s="180"/>
      <c r="F136" s="180"/>
      <c r="G136" s="195"/>
      <c r="H136" s="182"/>
      <c r="I136" s="180"/>
      <c r="J136" s="180"/>
      <c r="K136" s="181"/>
      <c r="L136" s="179"/>
      <c r="M136" s="180"/>
      <c r="N136" s="180"/>
      <c r="O136" s="195"/>
    </row>
    <row r="137" spans="1:15" x14ac:dyDescent="0.3">
      <c r="A137" s="184"/>
      <c r="B137" s="196"/>
      <c r="C137" s="142" t="s">
        <v>114</v>
      </c>
      <c r="D137" s="163"/>
      <c r="E137" s="164"/>
      <c r="F137" s="164"/>
      <c r="G137" s="193"/>
      <c r="H137" s="166"/>
      <c r="I137" s="164"/>
      <c r="J137" s="164"/>
      <c r="K137" s="165"/>
      <c r="L137" s="163"/>
      <c r="M137" s="164"/>
      <c r="N137" s="164"/>
      <c r="O137" s="193"/>
    </row>
    <row r="138" spans="1:15" ht="13.8" x14ac:dyDescent="0.25">
      <c r="A138" s="126"/>
      <c r="B138" s="152"/>
      <c r="C138" s="142" t="s">
        <v>138</v>
      </c>
      <c r="D138" s="141">
        <v>5000</v>
      </c>
      <c r="E138" s="130">
        <v>5000</v>
      </c>
      <c r="F138" s="130">
        <v>0</v>
      </c>
      <c r="G138" s="197">
        <v>0</v>
      </c>
      <c r="H138" s="129">
        <v>5000</v>
      </c>
      <c r="I138" s="130">
        <v>5000</v>
      </c>
      <c r="J138" s="130">
        <v>0</v>
      </c>
      <c r="K138" s="131">
        <v>0</v>
      </c>
      <c r="L138" s="141">
        <v>5325</v>
      </c>
      <c r="M138" s="130">
        <v>5325</v>
      </c>
      <c r="N138" s="130">
        <v>0</v>
      </c>
      <c r="O138" s="197">
        <v>0</v>
      </c>
    </row>
    <row r="139" spans="1:15" ht="13.8" x14ac:dyDescent="0.25">
      <c r="A139" s="126"/>
      <c r="B139" s="152"/>
      <c r="C139" s="142" t="s">
        <v>139</v>
      </c>
      <c r="D139" s="141">
        <v>11000</v>
      </c>
      <c r="E139" s="130">
        <v>11000</v>
      </c>
      <c r="F139" s="130">
        <v>0</v>
      </c>
      <c r="G139" s="197">
        <v>0</v>
      </c>
      <c r="H139" s="129">
        <v>11000</v>
      </c>
      <c r="I139" s="130">
        <v>11000</v>
      </c>
      <c r="J139" s="130">
        <v>0</v>
      </c>
      <c r="K139" s="131">
        <v>0</v>
      </c>
      <c r="L139" s="141">
        <v>0</v>
      </c>
      <c r="M139" s="130">
        <v>0</v>
      </c>
      <c r="N139" s="130">
        <v>0</v>
      </c>
      <c r="O139" s="197">
        <v>0</v>
      </c>
    </row>
    <row r="140" spans="1:15" ht="27.6" x14ac:dyDescent="0.25">
      <c r="A140" s="126"/>
      <c r="B140" s="152"/>
      <c r="C140" s="142" t="s">
        <v>1670</v>
      </c>
      <c r="D140" s="163">
        <v>245065</v>
      </c>
      <c r="E140" s="164">
        <v>245065</v>
      </c>
      <c r="F140" s="164">
        <v>0</v>
      </c>
      <c r="G140" s="193">
        <v>0</v>
      </c>
      <c r="H140" s="166">
        <v>245065</v>
      </c>
      <c r="I140" s="164">
        <v>245065</v>
      </c>
      <c r="J140" s="164">
        <v>0</v>
      </c>
      <c r="K140" s="165">
        <v>0</v>
      </c>
      <c r="L140" s="163">
        <v>246305</v>
      </c>
      <c r="M140" s="164">
        <f>L140</f>
        <v>246305</v>
      </c>
      <c r="N140" s="164">
        <v>0</v>
      </c>
      <c r="O140" s="193">
        <v>0</v>
      </c>
    </row>
    <row r="141" spans="1:15" ht="27.6" x14ac:dyDescent="0.25">
      <c r="A141" s="126"/>
      <c r="B141" s="152"/>
      <c r="C141" s="142" t="s">
        <v>1671</v>
      </c>
      <c r="D141" s="163">
        <v>20566</v>
      </c>
      <c r="E141" s="164">
        <v>20566</v>
      </c>
      <c r="F141" s="164">
        <v>0</v>
      </c>
      <c r="G141" s="193">
        <v>0</v>
      </c>
      <c r="H141" s="166">
        <v>20566</v>
      </c>
      <c r="I141" s="164">
        <v>20566</v>
      </c>
      <c r="J141" s="164">
        <v>0</v>
      </c>
      <c r="K141" s="165">
        <v>0</v>
      </c>
      <c r="L141" s="163">
        <v>13142</v>
      </c>
      <c r="M141" s="164">
        <f>L141</f>
        <v>13142</v>
      </c>
      <c r="N141" s="164">
        <v>0</v>
      </c>
      <c r="O141" s="193">
        <v>0</v>
      </c>
    </row>
    <row r="142" spans="1:15" ht="27.6" x14ac:dyDescent="0.25">
      <c r="A142" s="126"/>
      <c r="B142" s="152"/>
      <c r="C142" s="142" t="s">
        <v>1672</v>
      </c>
      <c r="D142" s="163">
        <v>22374</v>
      </c>
      <c r="E142" s="164">
        <v>22374</v>
      </c>
      <c r="F142" s="164">
        <v>0</v>
      </c>
      <c r="G142" s="193">
        <v>0</v>
      </c>
      <c r="H142" s="166">
        <v>22374</v>
      </c>
      <c r="I142" s="164">
        <v>22374</v>
      </c>
      <c r="J142" s="164">
        <v>0</v>
      </c>
      <c r="K142" s="165">
        <v>0</v>
      </c>
      <c r="L142" s="163">
        <v>20433</v>
      </c>
      <c r="M142" s="164">
        <f>L142</f>
        <v>20433</v>
      </c>
      <c r="N142" s="164">
        <v>0</v>
      </c>
      <c r="O142" s="193">
        <v>0</v>
      </c>
    </row>
    <row r="143" spans="1:15" ht="27.6" x14ac:dyDescent="0.25">
      <c r="A143" s="126"/>
      <c r="B143" s="152"/>
      <c r="C143" s="142" t="s">
        <v>1673</v>
      </c>
      <c r="D143" s="163">
        <v>1197</v>
      </c>
      <c r="E143" s="164">
        <v>1197</v>
      </c>
      <c r="F143" s="164">
        <v>0</v>
      </c>
      <c r="G143" s="193">
        <v>0</v>
      </c>
      <c r="H143" s="166">
        <v>1197</v>
      </c>
      <c r="I143" s="164">
        <v>1197</v>
      </c>
      <c r="J143" s="164">
        <v>0</v>
      </c>
      <c r="K143" s="165">
        <v>0</v>
      </c>
      <c r="L143" s="163">
        <v>1173</v>
      </c>
      <c r="M143" s="164">
        <f>L143</f>
        <v>1173</v>
      </c>
      <c r="N143" s="164">
        <v>0</v>
      </c>
      <c r="O143" s="193">
        <v>0</v>
      </c>
    </row>
    <row r="144" spans="1:15" ht="13.8" x14ac:dyDescent="0.25">
      <c r="A144" s="126"/>
      <c r="B144" s="152"/>
      <c r="C144" s="142" t="s">
        <v>1674</v>
      </c>
      <c r="D144" s="163"/>
      <c r="E144" s="164"/>
      <c r="F144" s="164"/>
      <c r="G144" s="193"/>
      <c r="H144" s="166">
        <v>52000</v>
      </c>
      <c r="I144" s="164">
        <v>52000</v>
      </c>
      <c r="J144" s="164">
        <v>0</v>
      </c>
      <c r="K144" s="165">
        <v>0</v>
      </c>
      <c r="L144" s="163">
        <v>52000</v>
      </c>
      <c r="M144" s="164">
        <v>52000</v>
      </c>
      <c r="N144" s="164">
        <v>0</v>
      </c>
      <c r="O144" s="193">
        <v>0</v>
      </c>
    </row>
    <row r="145" spans="1:15" ht="13.8" x14ac:dyDescent="0.25">
      <c r="A145" s="126"/>
      <c r="B145" s="152"/>
      <c r="C145" s="142"/>
      <c r="D145" s="141"/>
      <c r="E145" s="130"/>
      <c r="F145" s="130"/>
      <c r="G145" s="197"/>
      <c r="H145" s="129"/>
      <c r="I145" s="130"/>
      <c r="J145" s="130"/>
      <c r="K145" s="131"/>
      <c r="L145" s="141"/>
      <c r="M145" s="130"/>
      <c r="N145" s="130"/>
      <c r="O145" s="197"/>
    </row>
    <row r="146" spans="1:15" ht="13.8" x14ac:dyDescent="0.25">
      <c r="A146" s="126"/>
      <c r="B146" s="152"/>
      <c r="C146" s="153" t="s">
        <v>23</v>
      </c>
      <c r="D146" s="179">
        <f t="shared" ref="D146:O146" si="26">SUM(D138:D145)</f>
        <v>305202</v>
      </c>
      <c r="E146" s="180">
        <f t="shared" si="26"/>
        <v>305202</v>
      </c>
      <c r="F146" s="180">
        <f t="shared" si="26"/>
        <v>0</v>
      </c>
      <c r="G146" s="195">
        <f t="shared" si="26"/>
        <v>0</v>
      </c>
      <c r="H146" s="182">
        <v>357202</v>
      </c>
      <c r="I146" s="180">
        <v>357202</v>
      </c>
      <c r="J146" s="180">
        <v>0</v>
      </c>
      <c r="K146" s="181">
        <v>0</v>
      </c>
      <c r="L146" s="179">
        <f t="shared" si="26"/>
        <v>338378</v>
      </c>
      <c r="M146" s="180">
        <f t="shared" si="26"/>
        <v>338378</v>
      </c>
      <c r="N146" s="180">
        <f t="shared" si="26"/>
        <v>0</v>
      </c>
      <c r="O146" s="195">
        <f t="shared" si="26"/>
        <v>0</v>
      </c>
    </row>
    <row r="147" spans="1:15" ht="13.8" x14ac:dyDescent="0.25">
      <c r="A147" s="126"/>
      <c r="B147" s="152"/>
      <c r="C147" s="153"/>
      <c r="D147" s="179"/>
      <c r="E147" s="180"/>
      <c r="F147" s="180"/>
      <c r="G147" s="195"/>
      <c r="H147" s="182"/>
      <c r="I147" s="180"/>
      <c r="J147" s="180"/>
      <c r="K147" s="181"/>
      <c r="L147" s="179"/>
      <c r="M147" s="180"/>
      <c r="N147" s="180"/>
      <c r="O147" s="195"/>
    </row>
    <row r="148" spans="1:15" ht="14.4" x14ac:dyDescent="0.3">
      <c r="A148" s="184"/>
      <c r="B148" s="152"/>
      <c r="C148" s="173" t="s">
        <v>49</v>
      </c>
      <c r="D148" s="174">
        <f t="shared" ref="D148:O148" si="27">D135+D146</f>
        <v>356617</v>
      </c>
      <c r="E148" s="175">
        <f t="shared" si="27"/>
        <v>347635</v>
      </c>
      <c r="F148" s="175">
        <f t="shared" si="27"/>
        <v>8482</v>
      </c>
      <c r="G148" s="198">
        <f t="shared" si="27"/>
        <v>500</v>
      </c>
      <c r="H148" s="177">
        <v>442596</v>
      </c>
      <c r="I148" s="175">
        <v>433614</v>
      </c>
      <c r="J148" s="175">
        <v>8482</v>
      </c>
      <c r="K148" s="176">
        <v>500</v>
      </c>
      <c r="L148" s="174">
        <f t="shared" si="27"/>
        <v>409766</v>
      </c>
      <c r="M148" s="175">
        <f t="shared" si="27"/>
        <v>403150</v>
      </c>
      <c r="N148" s="175">
        <f t="shared" si="27"/>
        <v>6088</v>
      </c>
      <c r="O148" s="198">
        <f t="shared" si="27"/>
        <v>528</v>
      </c>
    </row>
    <row r="149" spans="1:15" ht="14.4" x14ac:dyDescent="0.3">
      <c r="A149" s="184"/>
      <c r="B149" s="152"/>
      <c r="C149" s="173"/>
      <c r="D149" s="174"/>
      <c r="E149" s="175"/>
      <c r="F149" s="175"/>
      <c r="G149" s="198"/>
      <c r="H149" s="177"/>
      <c r="I149" s="175"/>
      <c r="J149" s="175"/>
      <c r="K149" s="176"/>
      <c r="L149" s="174"/>
      <c r="M149" s="175"/>
      <c r="N149" s="175"/>
      <c r="O149" s="198"/>
    </row>
    <row r="150" spans="1:15" ht="14.4" x14ac:dyDescent="0.3">
      <c r="A150" s="184"/>
      <c r="B150" s="127" t="s">
        <v>17</v>
      </c>
      <c r="C150" s="142" t="s">
        <v>51</v>
      </c>
      <c r="D150" s="163"/>
      <c r="E150" s="164"/>
      <c r="F150" s="164"/>
      <c r="G150" s="193"/>
      <c r="H150" s="166"/>
      <c r="I150" s="164"/>
      <c r="J150" s="164"/>
      <c r="K150" s="165"/>
      <c r="L150" s="163"/>
      <c r="M150" s="164"/>
      <c r="N150" s="164"/>
      <c r="O150" s="193"/>
    </row>
    <row r="151" spans="1:15" ht="14.4" x14ac:dyDescent="0.3">
      <c r="A151" s="184"/>
      <c r="B151" s="199"/>
      <c r="C151" s="142" t="s">
        <v>63</v>
      </c>
      <c r="D151" s="163"/>
      <c r="E151" s="164"/>
      <c r="F151" s="164"/>
      <c r="G151" s="193"/>
      <c r="H151" s="166"/>
      <c r="I151" s="164"/>
      <c r="J151" s="164"/>
      <c r="K151" s="165"/>
      <c r="L151" s="163"/>
      <c r="M151" s="164"/>
      <c r="N151" s="164"/>
      <c r="O151" s="193"/>
    </row>
    <row r="152" spans="1:15" ht="14.4" x14ac:dyDescent="0.3">
      <c r="A152" s="184"/>
      <c r="B152" s="199"/>
      <c r="C152" s="192" t="s">
        <v>146</v>
      </c>
      <c r="D152" s="163">
        <v>3700</v>
      </c>
      <c r="E152" s="164">
        <v>3700</v>
      </c>
      <c r="F152" s="164">
        <v>0</v>
      </c>
      <c r="G152" s="193">
        <v>0</v>
      </c>
      <c r="H152" s="166">
        <v>3700</v>
      </c>
      <c r="I152" s="164">
        <v>3700</v>
      </c>
      <c r="J152" s="164">
        <v>0</v>
      </c>
      <c r="K152" s="165">
        <v>0</v>
      </c>
      <c r="L152" s="163">
        <v>0</v>
      </c>
      <c r="M152" s="164">
        <v>0</v>
      </c>
      <c r="N152" s="164">
        <v>0</v>
      </c>
      <c r="O152" s="193">
        <v>0</v>
      </c>
    </row>
    <row r="153" spans="1:15" s="186" customFormat="1" ht="28.2" x14ac:dyDescent="0.3">
      <c r="A153" s="184"/>
      <c r="B153" s="199"/>
      <c r="C153" s="192" t="s">
        <v>1675</v>
      </c>
      <c r="D153" s="163">
        <v>10000</v>
      </c>
      <c r="E153" s="164">
        <v>10000</v>
      </c>
      <c r="F153" s="164">
        <v>0</v>
      </c>
      <c r="G153" s="193">
        <v>0</v>
      </c>
      <c r="H153" s="166">
        <v>10000</v>
      </c>
      <c r="I153" s="164">
        <v>10000</v>
      </c>
      <c r="J153" s="164">
        <v>0</v>
      </c>
      <c r="K153" s="165">
        <v>0</v>
      </c>
      <c r="L153" s="163">
        <v>0</v>
      </c>
      <c r="M153" s="164">
        <v>0</v>
      </c>
      <c r="N153" s="164">
        <v>0</v>
      </c>
      <c r="O153" s="193">
        <v>0</v>
      </c>
    </row>
    <row r="154" spans="1:15" s="186" customFormat="1" ht="28.2" x14ac:dyDescent="0.3">
      <c r="A154" s="184"/>
      <c r="B154" s="199"/>
      <c r="C154" s="192" t="s">
        <v>1676</v>
      </c>
      <c r="D154" s="163"/>
      <c r="E154" s="164"/>
      <c r="F154" s="164"/>
      <c r="G154" s="193"/>
      <c r="H154" s="166">
        <v>25000</v>
      </c>
      <c r="I154" s="164">
        <v>25000</v>
      </c>
      <c r="J154" s="164">
        <v>0</v>
      </c>
      <c r="K154" s="165">
        <v>0</v>
      </c>
      <c r="L154" s="163">
        <v>0</v>
      </c>
      <c r="M154" s="164">
        <v>0</v>
      </c>
      <c r="N154" s="164">
        <v>0</v>
      </c>
      <c r="O154" s="193">
        <v>0</v>
      </c>
    </row>
    <row r="155" spans="1:15" ht="14.4" x14ac:dyDescent="0.3">
      <c r="A155" s="184"/>
      <c r="B155" s="199"/>
      <c r="C155" s="192" t="s">
        <v>1677</v>
      </c>
      <c r="D155" s="163"/>
      <c r="E155" s="164"/>
      <c r="F155" s="164"/>
      <c r="G155" s="193"/>
      <c r="H155" s="166">
        <v>1500</v>
      </c>
      <c r="I155" s="164">
        <v>1500</v>
      </c>
      <c r="J155" s="164">
        <v>0</v>
      </c>
      <c r="K155" s="165">
        <v>0</v>
      </c>
      <c r="L155" s="163">
        <v>1500</v>
      </c>
      <c r="M155" s="164">
        <v>1500</v>
      </c>
      <c r="N155" s="164">
        <v>0</v>
      </c>
      <c r="O155" s="193">
        <v>0</v>
      </c>
    </row>
    <row r="156" spans="1:15" ht="14.4" x14ac:dyDescent="0.3">
      <c r="A156" s="184"/>
      <c r="B156" s="199"/>
      <c r="C156" s="192" t="s">
        <v>1678</v>
      </c>
      <c r="D156" s="163"/>
      <c r="E156" s="164"/>
      <c r="F156" s="164"/>
      <c r="G156" s="193"/>
      <c r="H156" s="166">
        <v>1000</v>
      </c>
      <c r="I156" s="164">
        <v>1000</v>
      </c>
      <c r="J156" s="164">
        <v>0</v>
      </c>
      <c r="K156" s="165">
        <v>0</v>
      </c>
      <c r="L156" s="163">
        <v>1000</v>
      </c>
      <c r="M156" s="164">
        <v>1000</v>
      </c>
      <c r="N156" s="164">
        <v>0</v>
      </c>
      <c r="O156" s="193">
        <v>0</v>
      </c>
    </row>
    <row r="157" spans="1:15" ht="14.4" x14ac:dyDescent="0.3">
      <c r="A157" s="184"/>
      <c r="B157" s="199"/>
      <c r="C157" s="142"/>
      <c r="D157" s="141"/>
      <c r="E157" s="130"/>
      <c r="F157" s="164"/>
      <c r="G157" s="193"/>
      <c r="H157" s="166"/>
      <c r="I157" s="164"/>
      <c r="J157" s="164"/>
      <c r="K157" s="165"/>
      <c r="L157" s="141"/>
      <c r="M157" s="130"/>
      <c r="N157" s="164"/>
      <c r="O157" s="193"/>
    </row>
    <row r="158" spans="1:15" x14ac:dyDescent="0.3">
      <c r="A158" s="200"/>
      <c r="B158" s="152"/>
      <c r="C158" s="153" t="s">
        <v>23</v>
      </c>
      <c r="D158" s="179">
        <f t="shared" ref="D158:O158" si="28">SUM(D152:D157)</f>
        <v>13700</v>
      </c>
      <c r="E158" s="180">
        <f t="shared" si="28"/>
        <v>13700</v>
      </c>
      <c r="F158" s="180">
        <f t="shared" si="28"/>
        <v>0</v>
      </c>
      <c r="G158" s="195">
        <f t="shared" si="28"/>
        <v>0</v>
      </c>
      <c r="H158" s="182">
        <v>41200</v>
      </c>
      <c r="I158" s="180">
        <v>41200</v>
      </c>
      <c r="J158" s="180">
        <v>0</v>
      </c>
      <c r="K158" s="181">
        <v>0</v>
      </c>
      <c r="L158" s="179">
        <f t="shared" si="28"/>
        <v>2500</v>
      </c>
      <c r="M158" s="180">
        <f t="shared" si="28"/>
        <v>2500</v>
      </c>
      <c r="N158" s="180">
        <f t="shared" si="28"/>
        <v>0</v>
      </c>
      <c r="O158" s="195">
        <f t="shared" si="28"/>
        <v>0</v>
      </c>
    </row>
    <row r="159" spans="1:15" ht="13.8" x14ac:dyDescent="0.25">
      <c r="A159" s="134"/>
      <c r="B159" s="127"/>
      <c r="C159" s="142"/>
      <c r="D159" s="163"/>
      <c r="E159" s="164"/>
      <c r="F159" s="164"/>
      <c r="G159" s="193"/>
      <c r="H159" s="166"/>
      <c r="I159" s="164"/>
      <c r="J159" s="164"/>
      <c r="K159" s="165"/>
      <c r="L159" s="163"/>
      <c r="M159" s="164"/>
      <c r="N159" s="164"/>
      <c r="O159" s="193"/>
    </row>
    <row r="160" spans="1:15" ht="13.8" x14ac:dyDescent="0.25">
      <c r="A160" s="134"/>
      <c r="B160" s="127"/>
      <c r="C160" s="142" t="s">
        <v>64</v>
      </c>
      <c r="D160" s="163"/>
      <c r="E160" s="164"/>
      <c r="F160" s="164"/>
      <c r="G160" s="193"/>
      <c r="H160" s="166"/>
      <c r="I160" s="164"/>
      <c r="J160" s="164"/>
      <c r="K160" s="165"/>
      <c r="L160" s="163"/>
      <c r="M160" s="164"/>
      <c r="N160" s="164"/>
      <c r="O160" s="193"/>
    </row>
    <row r="161" spans="1:15" ht="13.8" x14ac:dyDescent="0.25">
      <c r="A161" s="134"/>
      <c r="B161" s="127"/>
      <c r="C161" s="142" t="s">
        <v>143</v>
      </c>
      <c r="D161" s="163">
        <v>400</v>
      </c>
      <c r="E161" s="164">
        <v>400</v>
      </c>
      <c r="F161" s="164">
        <v>0</v>
      </c>
      <c r="G161" s="193">
        <v>0</v>
      </c>
      <c r="H161" s="166">
        <v>400</v>
      </c>
      <c r="I161" s="164">
        <v>400</v>
      </c>
      <c r="J161" s="164">
        <v>0</v>
      </c>
      <c r="K161" s="165">
        <v>0</v>
      </c>
      <c r="L161" s="163">
        <v>0</v>
      </c>
      <c r="M161" s="164">
        <v>0</v>
      </c>
      <c r="N161" s="164">
        <v>0</v>
      </c>
      <c r="O161" s="193">
        <v>0</v>
      </c>
    </row>
    <row r="162" spans="1:15" ht="14.4" x14ac:dyDescent="0.3">
      <c r="A162" s="126"/>
      <c r="B162" s="199"/>
      <c r="C162" s="142"/>
      <c r="D162" s="163"/>
      <c r="E162" s="164"/>
      <c r="F162" s="164"/>
      <c r="G162" s="193"/>
      <c r="H162" s="166"/>
      <c r="I162" s="164"/>
      <c r="J162" s="164"/>
      <c r="K162" s="165"/>
      <c r="L162" s="163"/>
      <c r="M162" s="164"/>
      <c r="N162" s="164"/>
      <c r="O162" s="193"/>
    </row>
    <row r="163" spans="1:15" ht="13.8" x14ac:dyDescent="0.25">
      <c r="A163" s="126"/>
      <c r="B163" s="149"/>
      <c r="C163" s="153" t="s">
        <v>23</v>
      </c>
      <c r="D163" s="179">
        <f t="shared" ref="D163:G163" si="29">SUM(D161:D162)</f>
        <v>400</v>
      </c>
      <c r="E163" s="180">
        <f t="shared" si="29"/>
        <v>400</v>
      </c>
      <c r="F163" s="180">
        <f t="shared" si="29"/>
        <v>0</v>
      </c>
      <c r="G163" s="195">
        <f t="shared" si="29"/>
        <v>0</v>
      </c>
      <c r="H163" s="182">
        <v>400</v>
      </c>
      <c r="I163" s="180">
        <v>400</v>
      </c>
      <c r="J163" s="180">
        <v>0</v>
      </c>
      <c r="K163" s="181">
        <v>0</v>
      </c>
      <c r="L163" s="179">
        <f t="shared" ref="L163:O163" si="30">SUM(L161:L162)</f>
        <v>0</v>
      </c>
      <c r="M163" s="180">
        <f t="shared" si="30"/>
        <v>0</v>
      </c>
      <c r="N163" s="180">
        <f t="shared" si="30"/>
        <v>0</v>
      </c>
      <c r="O163" s="195">
        <f t="shared" si="30"/>
        <v>0</v>
      </c>
    </row>
    <row r="164" spans="1:15" ht="13.8" x14ac:dyDescent="0.25">
      <c r="A164" s="126"/>
      <c r="B164" s="149"/>
      <c r="C164" s="153"/>
      <c r="D164" s="179"/>
      <c r="E164" s="180"/>
      <c r="F164" s="180"/>
      <c r="G164" s="195"/>
      <c r="H164" s="182"/>
      <c r="I164" s="180"/>
      <c r="J164" s="180"/>
      <c r="K164" s="181"/>
      <c r="L164" s="179"/>
      <c r="M164" s="180"/>
      <c r="N164" s="180"/>
      <c r="O164" s="195"/>
    </row>
    <row r="165" spans="1:15" ht="14.4" x14ac:dyDescent="0.3">
      <c r="A165" s="126"/>
      <c r="B165" s="149"/>
      <c r="C165" s="173" t="s">
        <v>55</v>
      </c>
      <c r="D165" s="174">
        <f t="shared" ref="D165:G165" si="31">D158+D163</f>
        <v>14100</v>
      </c>
      <c r="E165" s="175">
        <f t="shared" si="31"/>
        <v>14100</v>
      </c>
      <c r="F165" s="175">
        <f t="shared" si="31"/>
        <v>0</v>
      </c>
      <c r="G165" s="198">
        <f t="shared" si="31"/>
        <v>0</v>
      </c>
      <c r="H165" s="177">
        <v>41600</v>
      </c>
      <c r="I165" s="175">
        <v>41600</v>
      </c>
      <c r="J165" s="175">
        <v>0</v>
      </c>
      <c r="K165" s="176">
        <v>0</v>
      </c>
      <c r="L165" s="174">
        <f t="shared" ref="L165:O165" si="32">L158+L163</f>
        <v>2500</v>
      </c>
      <c r="M165" s="175">
        <f t="shared" si="32"/>
        <v>2500</v>
      </c>
      <c r="N165" s="175">
        <f t="shared" si="32"/>
        <v>0</v>
      </c>
      <c r="O165" s="198">
        <f t="shared" si="32"/>
        <v>0</v>
      </c>
    </row>
    <row r="166" spans="1:15" ht="13.8" x14ac:dyDescent="0.25">
      <c r="A166" s="126"/>
      <c r="B166" s="149"/>
      <c r="C166" s="153"/>
      <c r="D166" s="179"/>
      <c r="E166" s="180"/>
      <c r="F166" s="180"/>
      <c r="G166" s="195"/>
      <c r="H166" s="182"/>
      <c r="I166" s="180"/>
      <c r="J166" s="180"/>
      <c r="K166" s="181"/>
      <c r="L166" s="179"/>
      <c r="M166" s="180"/>
      <c r="N166" s="180"/>
      <c r="O166" s="195"/>
    </row>
    <row r="167" spans="1:15" ht="13.8" x14ac:dyDescent="0.25">
      <c r="A167" s="126"/>
      <c r="B167" s="127" t="s">
        <v>19</v>
      </c>
      <c r="C167" s="142" t="s">
        <v>1</v>
      </c>
      <c r="D167" s="163"/>
      <c r="E167" s="164"/>
      <c r="F167" s="164"/>
      <c r="G167" s="193"/>
      <c r="H167" s="166"/>
      <c r="I167" s="164"/>
      <c r="J167" s="164"/>
      <c r="K167" s="165"/>
      <c r="L167" s="163"/>
      <c r="M167" s="164"/>
      <c r="N167" s="164"/>
      <c r="O167" s="193"/>
    </row>
    <row r="168" spans="1:15" ht="13.8" x14ac:dyDescent="0.25">
      <c r="A168" s="126"/>
      <c r="B168" s="149"/>
      <c r="C168" s="142" t="s">
        <v>53</v>
      </c>
      <c r="D168" s="163"/>
      <c r="E168" s="164"/>
      <c r="F168" s="164"/>
      <c r="G168" s="193"/>
      <c r="H168" s="166"/>
      <c r="I168" s="164"/>
      <c r="J168" s="164"/>
      <c r="K168" s="165"/>
      <c r="L168" s="163"/>
      <c r="M168" s="164"/>
      <c r="N168" s="164"/>
      <c r="O168" s="193"/>
    </row>
    <row r="169" spans="1:15" ht="13.8" x14ac:dyDescent="0.25">
      <c r="A169" s="126"/>
      <c r="B169" s="149"/>
      <c r="C169" s="142" t="s">
        <v>84</v>
      </c>
      <c r="D169" s="163">
        <v>300</v>
      </c>
      <c r="E169" s="164">
        <v>300</v>
      </c>
      <c r="F169" s="164">
        <v>0</v>
      </c>
      <c r="G169" s="193">
        <v>0</v>
      </c>
      <c r="H169" s="166">
        <v>300</v>
      </c>
      <c r="I169" s="164">
        <v>300</v>
      </c>
      <c r="J169" s="164">
        <v>0</v>
      </c>
      <c r="K169" s="165">
        <v>0</v>
      </c>
      <c r="L169" s="163">
        <v>365</v>
      </c>
      <c r="M169" s="164">
        <f>L169</f>
        <v>365</v>
      </c>
      <c r="N169" s="164">
        <v>0</v>
      </c>
      <c r="O169" s="193">
        <v>0</v>
      </c>
    </row>
    <row r="170" spans="1:15" ht="13.8" x14ac:dyDescent="0.25">
      <c r="A170" s="126"/>
      <c r="B170" s="201"/>
      <c r="C170" s="142"/>
      <c r="D170" s="163"/>
      <c r="E170" s="164"/>
      <c r="F170" s="164"/>
      <c r="G170" s="193"/>
      <c r="H170" s="166"/>
      <c r="I170" s="164"/>
      <c r="J170" s="164"/>
      <c r="K170" s="165"/>
      <c r="L170" s="163"/>
      <c r="M170" s="164"/>
      <c r="N170" s="164"/>
      <c r="O170" s="193"/>
    </row>
    <row r="171" spans="1:15" ht="13.8" x14ac:dyDescent="0.25">
      <c r="A171" s="126"/>
      <c r="B171" s="201"/>
      <c r="C171" s="153" t="s">
        <v>23</v>
      </c>
      <c r="D171" s="179">
        <f>SUM(D169:D170)</f>
        <v>300</v>
      </c>
      <c r="E171" s="180">
        <f>SUM(E169:E170)</f>
        <v>300</v>
      </c>
      <c r="F171" s="180">
        <f>SUM(F169:F169)</f>
        <v>0</v>
      </c>
      <c r="G171" s="195">
        <f>SUM(G169:G169)</f>
        <v>0</v>
      </c>
      <c r="H171" s="182">
        <v>300</v>
      </c>
      <c r="I171" s="180">
        <v>300</v>
      </c>
      <c r="J171" s="180">
        <v>0</v>
      </c>
      <c r="K171" s="181">
        <v>0</v>
      </c>
      <c r="L171" s="179">
        <f>SUM(L169:L170)</f>
        <v>365</v>
      </c>
      <c r="M171" s="180">
        <f>SUM(M169:M170)</f>
        <v>365</v>
      </c>
      <c r="N171" s="180">
        <f>SUM(N169:N169)</f>
        <v>0</v>
      </c>
      <c r="O171" s="195">
        <f>SUM(O169:O169)</f>
        <v>0</v>
      </c>
    </row>
    <row r="172" spans="1:15" x14ac:dyDescent="0.3">
      <c r="A172" s="202"/>
      <c r="B172" s="185"/>
      <c r="C172" s="203"/>
      <c r="D172" s="204"/>
      <c r="E172" s="205"/>
      <c r="F172" s="205"/>
      <c r="G172" s="208"/>
      <c r="H172" s="206"/>
      <c r="I172" s="205"/>
      <c r="J172" s="205"/>
      <c r="K172" s="416"/>
      <c r="L172" s="204"/>
      <c r="M172" s="205"/>
      <c r="N172" s="205"/>
      <c r="O172" s="208"/>
    </row>
    <row r="173" spans="1:15" ht="13.8" x14ac:dyDescent="0.25">
      <c r="A173" s="126"/>
      <c r="B173" s="149"/>
      <c r="C173" s="142" t="s">
        <v>65</v>
      </c>
      <c r="D173" s="163"/>
      <c r="E173" s="164"/>
      <c r="F173" s="164"/>
      <c r="G173" s="193"/>
      <c r="H173" s="166"/>
      <c r="I173" s="164"/>
      <c r="J173" s="164"/>
      <c r="K173" s="165"/>
      <c r="L173" s="163"/>
      <c r="M173" s="164"/>
      <c r="N173" s="164"/>
      <c r="O173" s="193"/>
    </row>
    <row r="174" spans="1:15" ht="13.8" x14ac:dyDescent="0.25">
      <c r="A174" s="126"/>
      <c r="B174" s="149"/>
      <c r="C174" s="142" t="s">
        <v>1679</v>
      </c>
      <c r="D174" s="163">
        <v>19000</v>
      </c>
      <c r="E174" s="164">
        <v>19000</v>
      </c>
      <c r="F174" s="164">
        <v>0</v>
      </c>
      <c r="G174" s="193">
        <v>0</v>
      </c>
      <c r="H174" s="166">
        <v>19000</v>
      </c>
      <c r="I174" s="164">
        <v>19000</v>
      </c>
      <c r="J174" s="164">
        <v>0</v>
      </c>
      <c r="K174" s="165">
        <v>0</v>
      </c>
      <c r="L174" s="163">
        <v>19000</v>
      </c>
      <c r="M174" s="164">
        <v>19000</v>
      </c>
      <c r="N174" s="164">
        <v>0</v>
      </c>
      <c r="O174" s="193">
        <v>0</v>
      </c>
    </row>
    <row r="175" spans="1:15" ht="13.8" x14ac:dyDescent="0.25">
      <c r="A175" s="126"/>
      <c r="B175" s="149"/>
      <c r="C175" s="142"/>
      <c r="D175" s="163"/>
      <c r="E175" s="164"/>
      <c r="F175" s="164"/>
      <c r="G175" s="193"/>
      <c r="H175" s="166"/>
      <c r="I175" s="164"/>
      <c r="J175" s="164"/>
      <c r="K175" s="165"/>
      <c r="L175" s="163"/>
      <c r="M175" s="164"/>
      <c r="N175" s="164"/>
      <c r="O175" s="193"/>
    </row>
    <row r="176" spans="1:15" ht="13.8" x14ac:dyDescent="0.25">
      <c r="A176" s="126"/>
      <c r="B176" s="149"/>
      <c r="C176" s="153" t="s">
        <v>23</v>
      </c>
      <c r="D176" s="179">
        <f t="shared" ref="D176:O176" si="33">SUM(D174:D175)</f>
        <v>19000</v>
      </c>
      <c r="E176" s="180">
        <f t="shared" si="33"/>
        <v>19000</v>
      </c>
      <c r="F176" s="180">
        <f t="shared" si="33"/>
        <v>0</v>
      </c>
      <c r="G176" s="195">
        <f t="shared" si="33"/>
        <v>0</v>
      </c>
      <c r="H176" s="182">
        <v>19000</v>
      </c>
      <c r="I176" s="180">
        <v>19000</v>
      </c>
      <c r="J176" s="180">
        <v>0</v>
      </c>
      <c r="K176" s="181">
        <v>0</v>
      </c>
      <c r="L176" s="179">
        <f t="shared" si="33"/>
        <v>19000</v>
      </c>
      <c r="M176" s="180">
        <f t="shared" si="33"/>
        <v>19000</v>
      </c>
      <c r="N176" s="180">
        <f t="shared" si="33"/>
        <v>0</v>
      </c>
      <c r="O176" s="195">
        <f t="shared" si="33"/>
        <v>0</v>
      </c>
    </row>
    <row r="177" spans="1:15" ht="13.8" x14ac:dyDescent="0.25">
      <c r="A177" s="126"/>
      <c r="B177" s="149"/>
      <c r="C177" s="153"/>
      <c r="D177" s="179"/>
      <c r="E177" s="180"/>
      <c r="F177" s="180"/>
      <c r="G177" s="195"/>
      <c r="H177" s="182"/>
      <c r="I177" s="180"/>
      <c r="J177" s="180"/>
      <c r="K177" s="181"/>
      <c r="L177" s="179"/>
      <c r="M177" s="180"/>
      <c r="N177" s="180"/>
      <c r="O177" s="195"/>
    </row>
    <row r="178" spans="1:15" ht="14.4" x14ac:dyDescent="0.3">
      <c r="A178" s="126"/>
      <c r="B178" s="149"/>
      <c r="C178" s="173" t="s">
        <v>36</v>
      </c>
      <c r="D178" s="174">
        <f t="shared" ref="D178:O178" si="34">D176+D171</f>
        <v>19300</v>
      </c>
      <c r="E178" s="175">
        <f t="shared" si="34"/>
        <v>19300</v>
      </c>
      <c r="F178" s="175">
        <f t="shared" si="34"/>
        <v>0</v>
      </c>
      <c r="G178" s="198">
        <f t="shared" si="34"/>
        <v>0</v>
      </c>
      <c r="H178" s="177">
        <v>19300</v>
      </c>
      <c r="I178" s="175">
        <v>19300</v>
      </c>
      <c r="J178" s="175">
        <v>0</v>
      </c>
      <c r="K178" s="176">
        <v>0</v>
      </c>
      <c r="L178" s="174">
        <f t="shared" si="34"/>
        <v>19365</v>
      </c>
      <c r="M178" s="175">
        <f t="shared" si="34"/>
        <v>19365</v>
      </c>
      <c r="N178" s="175">
        <f t="shared" si="34"/>
        <v>0</v>
      </c>
      <c r="O178" s="198">
        <f t="shared" si="34"/>
        <v>0</v>
      </c>
    </row>
    <row r="179" spans="1:15" ht="13.8" x14ac:dyDescent="0.25">
      <c r="A179" s="126"/>
      <c r="B179" s="149"/>
      <c r="C179" s="142"/>
      <c r="D179" s="163"/>
      <c r="E179" s="164"/>
      <c r="F179" s="164"/>
      <c r="G179" s="193"/>
      <c r="H179" s="166"/>
      <c r="I179" s="164"/>
      <c r="J179" s="164"/>
      <c r="K179" s="165"/>
      <c r="L179" s="163"/>
      <c r="M179" s="164"/>
      <c r="N179" s="164"/>
      <c r="O179" s="193"/>
    </row>
    <row r="180" spans="1:15" ht="13.8" x14ac:dyDescent="0.25">
      <c r="A180" s="126"/>
      <c r="B180" s="149"/>
      <c r="C180" s="135" t="s">
        <v>10</v>
      </c>
      <c r="D180" s="158">
        <f t="shared" ref="D180:O180" si="35">D57+D72+D99+D109+D148+D165+D178</f>
        <v>4105678</v>
      </c>
      <c r="E180" s="159">
        <f t="shared" si="35"/>
        <v>4079346</v>
      </c>
      <c r="F180" s="159">
        <f t="shared" si="35"/>
        <v>25832</v>
      </c>
      <c r="G180" s="209">
        <f t="shared" si="35"/>
        <v>500</v>
      </c>
      <c r="H180" s="161">
        <v>4448918</v>
      </c>
      <c r="I180" s="159">
        <v>4422586</v>
      </c>
      <c r="J180" s="159">
        <v>25832</v>
      </c>
      <c r="K180" s="160">
        <v>500</v>
      </c>
      <c r="L180" s="158">
        <f t="shared" si="35"/>
        <v>4018847</v>
      </c>
      <c r="M180" s="159">
        <f t="shared" si="35"/>
        <v>3997181</v>
      </c>
      <c r="N180" s="159">
        <f t="shared" si="35"/>
        <v>21138</v>
      </c>
      <c r="O180" s="209">
        <f t="shared" si="35"/>
        <v>528</v>
      </c>
    </row>
    <row r="181" spans="1:15" ht="13.8" x14ac:dyDescent="0.25">
      <c r="A181" s="126"/>
      <c r="B181" s="149"/>
      <c r="C181" s="148"/>
      <c r="D181" s="136"/>
      <c r="E181" s="137"/>
      <c r="F181" s="137"/>
      <c r="G181" s="210"/>
      <c r="H181" s="139"/>
      <c r="I181" s="137"/>
      <c r="J181" s="137"/>
      <c r="K181" s="138"/>
      <c r="L181" s="136"/>
      <c r="M181" s="137"/>
      <c r="N181" s="137"/>
      <c r="O181" s="210"/>
    </row>
    <row r="182" spans="1:15" ht="13.8" x14ac:dyDescent="0.25">
      <c r="A182" s="126"/>
      <c r="B182" s="149"/>
      <c r="C182" s="148"/>
      <c r="D182" s="136"/>
      <c r="E182" s="137"/>
      <c r="F182" s="137"/>
      <c r="G182" s="210"/>
      <c r="H182" s="139"/>
      <c r="I182" s="137"/>
      <c r="J182" s="137"/>
      <c r="K182" s="138"/>
      <c r="L182" s="136"/>
      <c r="M182" s="137"/>
      <c r="N182" s="137"/>
      <c r="O182" s="210"/>
    </row>
    <row r="183" spans="1:15" ht="13.8" x14ac:dyDescent="0.25">
      <c r="A183" s="150" t="s">
        <v>15</v>
      </c>
      <c r="B183" s="211"/>
      <c r="C183" s="212"/>
      <c r="D183" s="213">
        <f t="shared" ref="D183:O183" si="36">D38+D180</f>
        <v>4162352</v>
      </c>
      <c r="E183" s="214">
        <f t="shared" si="36"/>
        <v>4136020</v>
      </c>
      <c r="F183" s="214">
        <f t="shared" si="36"/>
        <v>25832</v>
      </c>
      <c r="G183" s="216">
        <f t="shared" si="36"/>
        <v>500</v>
      </c>
      <c r="H183" s="215">
        <v>4558012</v>
      </c>
      <c r="I183" s="214">
        <v>4531680</v>
      </c>
      <c r="J183" s="214">
        <v>25832</v>
      </c>
      <c r="K183" s="417">
        <v>500</v>
      </c>
      <c r="L183" s="213">
        <f t="shared" si="36"/>
        <v>4123293</v>
      </c>
      <c r="M183" s="214">
        <f t="shared" si="36"/>
        <v>4101627</v>
      </c>
      <c r="N183" s="214">
        <f t="shared" si="36"/>
        <v>21138</v>
      </c>
      <c r="O183" s="216">
        <f t="shared" si="36"/>
        <v>528</v>
      </c>
    </row>
    <row r="184" spans="1:15" ht="13.8" x14ac:dyDescent="0.25">
      <c r="A184" s="126"/>
      <c r="B184" s="217"/>
      <c r="C184" s="148"/>
      <c r="D184" s="136"/>
      <c r="E184" s="137"/>
      <c r="F184" s="137"/>
      <c r="G184" s="210"/>
      <c r="H184" s="139"/>
      <c r="I184" s="137"/>
      <c r="J184" s="137"/>
      <c r="K184" s="138"/>
      <c r="L184" s="136"/>
      <c r="M184" s="137"/>
      <c r="N184" s="137"/>
      <c r="O184" s="210"/>
    </row>
    <row r="185" spans="1:15" ht="13.8" x14ac:dyDescent="0.25">
      <c r="A185" s="126"/>
      <c r="B185" s="218" t="s">
        <v>26</v>
      </c>
      <c r="C185" s="219" t="s">
        <v>1680</v>
      </c>
      <c r="D185" s="220"/>
      <c r="E185" s="221"/>
      <c r="F185" s="221"/>
      <c r="G185" s="223"/>
      <c r="H185" s="222"/>
      <c r="I185" s="221"/>
      <c r="J185" s="221"/>
      <c r="K185" s="418"/>
      <c r="L185" s="220"/>
      <c r="M185" s="221"/>
      <c r="N185" s="221"/>
      <c r="O185" s="223"/>
    </row>
    <row r="186" spans="1:15" ht="13.8" x14ac:dyDescent="0.25">
      <c r="A186" s="126"/>
      <c r="B186" s="224"/>
      <c r="C186" s="128" t="s">
        <v>1681</v>
      </c>
      <c r="D186" s="141"/>
      <c r="E186" s="130"/>
      <c r="F186" s="130"/>
      <c r="G186" s="197"/>
      <c r="H186" s="129"/>
      <c r="I186" s="130"/>
      <c r="J186" s="130"/>
      <c r="K186" s="131"/>
      <c r="L186" s="141"/>
      <c r="M186" s="130"/>
      <c r="N186" s="130"/>
      <c r="O186" s="197"/>
    </row>
    <row r="187" spans="1:15" ht="13.8" x14ac:dyDescent="0.25">
      <c r="A187" s="151"/>
      <c r="B187" s="225"/>
      <c r="C187" s="128" t="s">
        <v>1504</v>
      </c>
      <c r="D187" s="141">
        <v>368</v>
      </c>
      <c r="E187" s="130">
        <v>368</v>
      </c>
      <c r="F187" s="130">
        <v>0</v>
      </c>
      <c r="G187" s="197">
        <v>0</v>
      </c>
      <c r="H187" s="129">
        <v>368</v>
      </c>
      <c r="I187" s="130">
        <v>368</v>
      </c>
      <c r="J187" s="130">
        <v>0</v>
      </c>
      <c r="K187" s="131">
        <v>0</v>
      </c>
      <c r="L187" s="141">
        <v>368</v>
      </c>
      <c r="M187" s="130">
        <v>368</v>
      </c>
      <c r="N187" s="130">
        <v>0</v>
      </c>
      <c r="O187" s="197">
        <v>0</v>
      </c>
    </row>
    <row r="188" spans="1:15" ht="13.8" x14ac:dyDescent="0.25">
      <c r="A188" s="226"/>
      <c r="B188" s="225"/>
      <c r="C188" s="128" t="s">
        <v>1505</v>
      </c>
      <c r="D188" s="141">
        <v>445</v>
      </c>
      <c r="E188" s="130">
        <v>445</v>
      </c>
      <c r="F188" s="130">
        <v>0</v>
      </c>
      <c r="G188" s="197">
        <v>0</v>
      </c>
      <c r="H188" s="129">
        <v>445</v>
      </c>
      <c r="I188" s="130">
        <v>445</v>
      </c>
      <c r="J188" s="130">
        <v>0</v>
      </c>
      <c r="K188" s="131">
        <v>0</v>
      </c>
      <c r="L188" s="141">
        <v>445</v>
      </c>
      <c r="M188" s="130">
        <v>445</v>
      </c>
      <c r="N188" s="130">
        <v>0</v>
      </c>
      <c r="O188" s="197">
        <v>0</v>
      </c>
    </row>
    <row r="189" spans="1:15" ht="13.8" x14ac:dyDescent="0.25">
      <c r="A189" s="151"/>
      <c r="B189" s="225"/>
      <c r="C189" s="128" t="s">
        <v>1506</v>
      </c>
      <c r="D189" s="141">
        <v>561</v>
      </c>
      <c r="E189" s="130">
        <v>561</v>
      </c>
      <c r="F189" s="130">
        <v>0</v>
      </c>
      <c r="G189" s="197">
        <v>0</v>
      </c>
      <c r="H189" s="129">
        <v>561</v>
      </c>
      <c r="I189" s="130">
        <v>561</v>
      </c>
      <c r="J189" s="130">
        <v>0</v>
      </c>
      <c r="K189" s="131">
        <v>0</v>
      </c>
      <c r="L189" s="141">
        <v>561</v>
      </c>
      <c r="M189" s="130">
        <f>L189</f>
        <v>561</v>
      </c>
      <c r="N189" s="130">
        <v>0</v>
      </c>
      <c r="O189" s="197">
        <v>0</v>
      </c>
    </row>
    <row r="190" spans="1:15" ht="13.8" x14ac:dyDescent="0.25">
      <c r="A190" s="126"/>
      <c r="B190" s="224"/>
      <c r="C190" s="128" t="s">
        <v>1507</v>
      </c>
      <c r="D190" s="141">
        <v>195074</v>
      </c>
      <c r="E190" s="130">
        <v>195074</v>
      </c>
      <c r="F190" s="130">
        <v>0</v>
      </c>
      <c r="G190" s="197">
        <v>0</v>
      </c>
      <c r="H190" s="129">
        <v>194795</v>
      </c>
      <c r="I190" s="130">
        <v>194795</v>
      </c>
      <c r="J190" s="130">
        <v>0</v>
      </c>
      <c r="K190" s="131">
        <v>0</v>
      </c>
      <c r="L190" s="141">
        <v>194795</v>
      </c>
      <c r="M190" s="130">
        <v>194795</v>
      </c>
      <c r="N190" s="130">
        <v>0</v>
      </c>
      <c r="O190" s="197">
        <v>0</v>
      </c>
    </row>
    <row r="191" spans="1:15" ht="13.8" x14ac:dyDescent="0.25">
      <c r="A191" s="151"/>
      <c r="B191" s="225"/>
      <c r="C191" s="157" t="s">
        <v>21</v>
      </c>
      <c r="D191" s="143">
        <f t="shared" ref="D191:G191" si="37">SUM(D187:D190)</f>
        <v>196448</v>
      </c>
      <c r="E191" s="144">
        <f t="shared" si="37"/>
        <v>196448</v>
      </c>
      <c r="F191" s="144">
        <f t="shared" si="37"/>
        <v>0</v>
      </c>
      <c r="G191" s="194">
        <f t="shared" si="37"/>
        <v>0</v>
      </c>
      <c r="H191" s="146">
        <v>196169</v>
      </c>
      <c r="I191" s="144">
        <v>196169</v>
      </c>
      <c r="J191" s="144">
        <v>0</v>
      </c>
      <c r="K191" s="145">
        <v>0</v>
      </c>
      <c r="L191" s="143">
        <f t="shared" ref="L191:O191" si="38">SUM(L187:L190)</f>
        <v>196169</v>
      </c>
      <c r="M191" s="144">
        <f t="shared" si="38"/>
        <v>196169</v>
      </c>
      <c r="N191" s="144">
        <f t="shared" si="38"/>
        <v>0</v>
      </c>
      <c r="O191" s="194">
        <f t="shared" si="38"/>
        <v>0</v>
      </c>
    </row>
    <row r="192" spans="1:15" ht="13.8" x14ac:dyDescent="0.25">
      <c r="A192" s="151"/>
      <c r="B192" s="225"/>
      <c r="C192" s="157"/>
      <c r="D192" s="143"/>
      <c r="E192" s="144"/>
      <c r="F192" s="144"/>
      <c r="G192" s="194"/>
      <c r="H192" s="146"/>
      <c r="I192" s="144"/>
      <c r="J192" s="144"/>
      <c r="K192" s="145"/>
      <c r="L192" s="143"/>
      <c r="M192" s="144"/>
      <c r="N192" s="144"/>
      <c r="O192" s="194"/>
    </row>
    <row r="193" spans="1:15" s="186" customFormat="1" ht="13.8" x14ac:dyDescent="0.25">
      <c r="A193" s="126"/>
      <c r="B193" s="224"/>
      <c r="C193" s="128" t="s">
        <v>142</v>
      </c>
      <c r="D193" s="141">
        <v>0</v>
      </c>
      <c r="E193" s="130">
        <v>0</v>
      </c>
      <c r="F193" s="130">
        <v>0</v>
      </c>
      <c r="G193" s="197">
        <v>0</v>
      </c>
      <c r="H193" s="129">
        <v>73256</v>
      </c>
      <c r="I193" s="130">
        <v>73256</v>
      </c>
      <c r="J193" s="130">
        <v>0</v>
      </c>
      <c r="K193" s="131">
        <v>0</v>
      </c>
      <c r="L193" s="141">
        <v>73256</v>
      </c>
      <c r="M193" s="130">
        <v>73256</v>
      </c>
      <c r="N193" s="130">
        <v>0</v>
      </c>
      <c r="O193" s="197">
        <v>0</v>
      </c>
    </row>
    <row r="194" spans="1:15" ht="13.8" x14ac:dyDescent="0.25">
      <c r="A194" s="126"/>
      <c r="B194" s="224"/>
      <c r="C194" s="128"/>
      <c r="D194" s="141"/>
      <c r="E194" s="130"/>
      <c r="F194" s="130"/>
      <c r="G194" s="197"/>
      <c r="H194" s="129"/>
      <c r="I194" s="130"/>
      <c r="J194" s="130"/>
      <c r="K194" s="131"/>
      <c r="L194" s="141"/>
      <c r="M194" s="130"/>
      <c r="N194" s="130"/>
      <c r="O194" s="197"/>
    </row>
    <row r="195" spans="1:15" ht="14.4" thickBot="1" x14ac:dyDescent="0.3">
      <c r="A195" s="113"/>
      <c r="B195" s="114"/>
      <c r="C195" s="227" t="s">
        <v>15</v>
      </c>
      <c r="D195" s="228">
        <f>D183+D191</f>
        <v>4358800</v>
      </c>
      <c r="E195" s="229">
        <f t="shared" ref="E195:G195" si="39">E183+E191</f>
        <v>4332468</v>
      </c>
      <c r="F195" s="229">
        <f t="shared" si="39"/>
        <v>25832</v>
      </c>
      <c r="G195" s="232">
        <f t="shared" si="39"/>
        <v>500</v>
      </c>
      <c r="H195" s="231">
        <v>4827437</v>
      </c>
      <c r="I195" s="229">
        <v>4801105</v>
      </c>
      <c r="J195" s="229">
        <v>25832</v>
      </c>
      <c r="K195" s="230">
        <v>500</v>
      </c>
      <c r="L195" s="228">
        <f>L183+L191+L193</f>
        <v>4392718</v>
      </c>
      <c r="M195" s="229">
        <f t="shared" ref="M195:O195" si="40">M183+M191+M193</f>
        <v>4371052</v>
      </c>
      <c r="N195" s="229">
        <f t="shared" si="40"/>
        <v>21138</v>
      </c>
      <c r="O195" s="232">
        <f t="shared" si="40"/>
        <v>528</v>
      </c>
    </row>
    <row r="196" spans="1:15" x14ac:dyDescent="0.3">
      <c r="A196" s="8"/>
      <c r="B196" s="233"/>
      <c r="C196" s="234"/>
      <c r="D196" s="235"/>
    </row>
    <row r="197" spans="1:15" x14ac:dyDescent="0.3">
      <c r="A197" s="8"/>
      <c r="B197" s="10"/>
      <c r="C197" s="7"/>
      <c r="D197"/>
      <c r="E197"/>
      <c r="F197"/>
      <c r="G197"/>
      <c r="H197"/>
      <c r="I197"/>
      <c r="J197"/>
      <c r="K197"/>
    </row>
    <row r="198" spans="1:15" x14ac:dyDescent="0.3">
      <c r="A198" s="8"/>
      <c r="B198" s="10"/>
      <c r="C198" s="7"/>
      <c r="D198"/>
      <c r="E198"/>
      <c r="F198"/>
      <c r="G198"/>
      <c r="H198"/>
      <c r="I198"/>
      <c r="J198"/>
      <c r="K198"/>
    </row>
    <row r="199" spans="1:15" x14ac:dyDescent="0.3">
      <c r="A199" s="8"/>
      <c r="B199" s="10"/>
      <c r="C199" s="7"/>
      <c r="D199"/>
      <c r="E199"/>
      <c r="F199"/>
      <c r="G199"/>
      <c r="H199"/>
      <c r="I199"/>
      <c r="J199"/>
      <c r="K199"/>
    </row>
    <row r="200" spans="1:15" x14ac:dyDescent="0.3">
      <c r="A200" s="8"/>
      <c r="B200" s="10"/>
      <c r="C200" s="7"/>
      <c r="D200"/>
      <c r="E200"/>
      <c r="F200"/>
      <c r="G200"/>
      <c r="H200"/>
      <c r="I200"/>
      <c r="J200"/>
      <c r="K200"/>
    </row>
    <row r="201" spans="1:15" x14ac:dyDescent="0.3">
      <c r="A201" s="8"/>
      <c r="B201" s="10"/>
      <c r="C201" s="7"/>
      <c r="D201"/>
      <c r="E201"/>
      <c r="F201"/>
      <c r="G201"/>
      <c r="H201"/>
      <c r="I201"/>
      <c r="J201"/>
      <c r="K201"/>
    </row>
    <row r="202" spans="1:15" x14ac:dyDescent="0.3">
      <c r="A202" s="8"/>
      <c r="B202" s="10"/>
      <c r="C202" s="7"/>
      <c r="D202"/>
      <c r="E202"/>
      <c r="F202"/>
      <c r="G202"/>
      <c r="H202"/>
      <c r="I202"/>
      <c r="J202"/>
      <c r="K202"/>
    </row>
    <row r="203" spans="1:15" x14ac:dyDescent="0.3">
      <c r="A203" s="8"/>
      <c r="B203" s="10"/>
      <c r="C203" s="7"/>
      <c r="D203"/>
      <c r="E203"/>
      <c r="F203"/>
      <c r="G203"/>
      <c r="H203"/>
      <c r="I203"/>
      <c r="J203"/>
      <c r="K203"/>
    </row>
    <row r="204" spans="1:15" x14ac:dyDescent="0.3">
      <c r="A204" s="8"/>
      <c r="B204" s="10"/>
      <c r="C204" s="7"/>
      <c r="D204"/>
      <c r="E204"/>
      <c r="F204"/>
      <c r="G204"/>
      <c r="H204"/>
      <c r="I204"/>
      <c r="J204"/>
      <c r="K204"/>
    </row>
    <row r="205" spans="1:15" x14ac:dyDescent="0.3">
      <c r="A205" s="8"/>
      <c r="B205" s="10"/>
      <c r="C205" s="7"/>
      <c r="D205"/>
      <c r="E205"/>
      <c r="F205"/>
      <c r="G205"/>
      <c r="H205"/>
      <c r="I205"/>
      <c r="J205"/>
      <c r="K205"/>
    </row>
    <row r="206" spans="1:15" x14ac:dyDescent="0.3">
      <c r="A206" s="8"/>
      <c r="B206" s="10"/>
      <c r="C206" s="7"/>
      <c r="D206"/>
      <c r="E206"/>
      <c r="F206"/>
      <c r="G206"/>
      <c r="H206"/>
      <c r="I206"/>
      <c r="J206"/>
      <c r="K206"/>
    </row>
    <row r="207" spans="1:15" x14ac:dyDescent="0.3">
      <c r="A207" s="8"/>
      <c r="B207" s="10"/>
      <c r="C207" s="7"/>
      <c r="D207"/>
      <c r="E207"/>
      <c r="F207"/>
      <c r="G207"/>
      <c r="H207"/>
      <c r="I207"/>
      <c r="J207"/>
      <c r="K207"/>
    </row>
    <row r="208" spans="1:15" x14ac:dyDescent="0.3">
      <c r="A208" s="8"/>
      <c r="B208" s="8"/>
      <c r="C208" s="8"/>
      <c r="D208"/>
      <c r="E208"/>
      <c r="F208"/>
      <c r="G208"/>
      <c r="H208"/>
      <c r="I208"/>
      <c r="J208"/>
      <c r="K208"/>
    </row>
    <row r="209" spans="1:11" x14ac:dyDescent="0.3">
      <c r="A209" s="8"/>
      <c r="B209" s="8"/>
      <c r="C209" s="8"/>
      <c r="D209"/>
      <c r="E209"/>
      <c r="F209"/>
      <c r="G209"/>
      <c r="H209"/>
      <c r="I209"/>
      <c r="J209"/>
      <c r="K209"/>
    </row>
    <row r="210" spans="1:11" x14ac:dyDescent="0.3">
      <c r="A210" s="8"/>
      <c r="B210" s="8"/>
      <c r="C210" s="8"/>
      <c r="D210"/>
      <c r="E210"/>
      <c r="F210"/>
      <c r="G210"/>
      <c r="H210"/>
      <c r="I210"/>
      <c r="J210"/>
      <c r="K210"/>
    </row>
    <row r="211" spans="1:11" x14ac:dyDescent="0.3">
      <c r="A211" s="8"/>
      <c r="B211" s="8"/>
      <c r="C211" s="8"/>
      <c r="D211"/>
      <c r="E211"/>
      <c r="F211"/>
      <c r="G211"/>
      <c r="H211"/>
      <c r="I211"/>
      <c r="J211"/>
      <c r="K211"/>
    </row>
    <row r="212" spans="1:11" x14ac:dyDescent="0.3">
      <c r="A212" s="8"/>
      <c r="B212" s="8"/>
      <c r="C212" s="8"/>
      <c r="D212"/>
      <c r="E212"/>
      <c r="F212"/>
      <c r="G212"/>
      <c r="H212"/>
      <c r="I212"/>
      <c r="J212"/>
      <c r="K212"/>
    </row>
    <row r="213" spans="1:11" x14ac:dyDescent="0.3">
      <c r="A213" s="8"/>
      <c r="B213" s="8"/>
      <c r="C213" s="8"/>
      <c r="D213"/>
      <c r="E213"/>
      <c r="F213"/>
      <c r="G213"/>
      <c r="H213"/>
      <c r="I213"/>
      <c r="J213"/>
      <c r="K213"/>
    </row>
    <row r="214" spans="1:11" x14ac:dyDescent="0.3">
      <c r="A214" s="8"/>
      <c r="B214" s="8"/>
      <c r="C214" s="8"/>
      <c r="D214"/>
      <c r="E214"/>
      <c r="F214"/>
      <c r="G214"/>
      <c r="H214"/>
      <c r="I214"/>
      <c r="J214"/>
      <c r="K214"/>
    </row>
    <row r="215" spans="1:11" x14ac:dyDescent="0.3">
      <c r="A215" s="8"/>
      <c r="B215" s="8"/>
      <c r="C215" s="8"/>
      <c r="D215"/>
      <c r="E215"/>
      <c r="F215"/>
      <c r="G215"/>
      <c r="H215"/>
      <c r="I215"/>
      <c r="J215"/>
      <c r="K215"/>
    </row>
    <row r="216" spans="1:11" x14ac:dyDescent="0.3">
      <c r="A216" s="8"/>
      <c r="B216" s="8"/>
      <c r="C216" s="8"/>
      <c r="D216"/>
      <c r="E216"/>
      <c r="F216"/>
      <c r="G216"/>
      <c r="H216"/>
      <c r="I216"/>
      <c r="J216"/>
      <c r="K216"/>
    </row>
    <row r="217" spans="1:11" x14ac:dyDescent="0.3">
      <c r="A217" s="8"/>
      <c r="B217" s="8"/>
      <c r="C217" s="8"/>
      <c r="D217"/>
      <c r="E217"/>
      <c r="F217"/>
      <c r="G217"/>
      <c r="H217"/>
      <c r="I217"/>
      <c r="J217"/>
      <c r="K217"/>
    </row>
    <row r="218" spans="1:11" x14ac:dyDescent="0.3">
      <c r="A218" s="8"/>
      <c r="B218" s="8"/>
      <c r="C218" s="8"/>
      <c r="D218"/>
      <c r="E218"/>
      <c r="F218"/>
      <c r="G218"/>
      <c r="H218"/>
      <c r="I218"/>
      <c r="J218"/>
      <c r="K218"/>
    </row>
    <row r="219" spans="1:11" x14ac:dyDescent="0.3">
      <c r="A219" s="8"/>
      <c r="B219" s="8"/>
      <c r="C219" s="8"/>
      <c r="D219"/>
      <c r="E219"/>
      <c r="F219"/>
      <c r="G219"/>
      <c r="H219"/>
      <c r="I219"/>
      <c r="J219"/>
      <c r="K219"/>
    </row>
    <row r="220" spans="1:11" x14ac:dyDescent="0.3">
      <c r="A220" s="8"/>
      <c r="B220" s="8"/>
      <c r="C220" s="8"/>
      <c r="D220"/>
      <c r="E220"/>
      <c r="F220"/>
      <c r="G220"/>
      <c r="H220"/>
      <c r="I220"/>
      <c r="J220"/>
      <c r="K220"/>
    </row>
    <row r="221" spans="1:11" x14ac:dyDescent="0.3">
      <c r="A221" s="8"/>
      <c r="B221" s="8"/>
      <c r="C221" s="8"/>
      <c r="D221"/>
      <c r="E221"/>
      <c r="F221"/>
      <c r="G221"/>
      <c r="H221"/>
      <c r="I221"/>
      <c r="J221"/>
      <c r="K221"/>
    </row>
    <row r="222" spans="1:11" x14ac:dyDescent="0.3">
      <c r="A222" s="8"/>
      <c r="B222" s="8"/>
      <c r="C222" s="8"/>
      <c r="D222"/>
      <c r="E222"/>
      <c r="F222"/>
      <c r="G222"/>
      <c r="H222"/>
      <c r="I222"/>
      <c r="J222"/>
      <c r="K222"/>
    </row>
    <row r="223" spans="1:11" x14ac:dyDescent="0.3">
      <c r="A223" s="8"/>
      <c r="B223" s="8"/>
      <c r="C223" s="8"/>
      <c r="D223"/>
      <c r="E223"/>
      <c r="F223"/>
      <c r="G223"/>
      <c r="H223"/>
      <c r="I223"/>
      <c r="J223"/>
      <c r="K223"/>
    </row>
    <row r="224" spans="1:11" x14ac:dyDescent="0.3">
      <c r="A224" s="8"/>
      <c r="B224" s="8"/>
      <c r="C224" s="8"/>
      <c r="D224"/>
      <c r="E224"/>
      <c r="F224"/>
      <c r="G224"/>
      <c r="H224"/>
      <c r="I224"/>
      <c r="J224"/>
      <c r="K224"/>
    </row>
    <row r="225" spans="1:11" x14ac:dyDescent="0.3">
      <c r="A225" s="8"/>
      <c r="B225" s="8"/>
      <c r="C225" s="8"/>
      <c r="D225"/>
      <c r="E225"/>
      <c r="F225"/>
      <c r="G225"/>
      <c r="H225"/>
      <c r="I225"/>
      <c r="J225"/>
      <c r="K225"/>
    </row>
    <row r="226" spans="1:11" x14ac:dyDescent="0.3">
      <c r="A226" s="8"/>
      <c r="B226" s="8"/>
      <c r="C226" s="8"/>
      <c r="D226"/>
      <c r="E226"/>
      <c r="F226"/>
      <c r="G226"/>
      <c r="H226"/>
      <c r="I226"/>
      <c r="J226"/>
      <c r="K226"/>
    </row>
    <row r="227" spans="1:11" x14ac:dyDescent="0.3">
      <c r="A227" s="8"/>
      <c r="B227" s="8"/>
      <c r="C227" s="8"/>
      <c r="D227"/>
      <c r="E227"/>
      <c r="F227"/>
      <c r="G227"/>
      <c r="H227"/>
      <c r="I227"/>
      <c r="J227"/>
      <c r="K227"/>
    </row>
    <row r="228" spans="1:11" x14ac:dyDescent="0.3">
      <c r="A228" s="8"/>
      <c r="B228" s="8"/>
      <c r="C228" s="8"/>
      <c r="D228"/>
      <c r="E228"/>
      <c r="F228"/>
      <c r="G228"/>
      <c r="H228"/>
      <c r="I228"/>
      <c r="J228"/>
      <c r="K228"/>
    </row>
    <row r="229" spans="1:11" x14ac:dyDescent="0.3">
      <c r="A229" s="8"/>
      <c r="B229" s="8"/>
      <c r="C229" s="8"/>
      <c r="D229"/>
      <c r="E229"/>
      <c r="F229"/>
      <c r="G229"/>
      <c r="H229"/>
      <c r="I229"/>
      <c r="J229"/>
      <c r="K229"/>
    </row>
    <row r="230" spans="1:11" x14ac:dyDescent="0.3">
      <c r="A230" s="8"/>
      <c r="B230" s="8"/>
      <c r="C230" s="8"/>
      <c r="D230"/>
      <c r="E230"/>
      <c r="F230"/>
      <c r="G230"/>
      <c r="H230"/>
      <c r="I230"/>
      <c r="J230"/>
      <c r="K230"/>
    </row>
    <row r="231" spans="1:11" x14ac:dyDescent="0.3">
      <c r="A231" s="8"/>
      <c r="B231" s="8"/>
      <c r="C231" s="8"/>
      <c r="D231"/>
      <c r="E231"/>
      <c r="F231"/>
      <c r="G231"/>
      <c r="H231"/>
      <c r="I231"/>
      <c r="J231"/>
      <c r="K231"/>
    </row>
    <row r="232" spans="1:11" x14ac:dyDescent="0.3">
      <c r="A232" s="8"/>
      <c r="B232" s="8"/>
      <c r="C232" s="8"/>
      <c r="D232"/>
      <c r="E232"/>
      <c r="F232"/>
      <c r="G232"/>
      <c r="H232"/>
      <c r="I232"/>
      <c r="J232"/>
      <c r="K232"/>
    </row>
    <row r="233" spans="1:11" x14ac:dyDescent="0.3">
      <c r="A233" s="8"/>
      <c r="B233" s="8"/>
      <c r="C233" s="8"/>
      <c r="D233"/>
      <c r="E233"/>
      <c r="F233"/>
      <c r="G233"/>
      <c r="H233"/>
      <c r="I233"/>
      <c r="J233"/>
      <c r="K233"/>
    </row>
    <row r="234" spans="1:11" x14ac:dyDescent="0.3">
      <c r="A234" s="8"/>
      <c r="B234" s="8"/>
      <c r="C234" s="8"/>
      <c r="D234"/>
      <c r="E234"/>
      <c r="F234"/>
      <c r="G234"/>
      <c r="H234"/>
      <c r="I234"/>
      <c r="J234"/>
      <c r="K234"/>
    </row>
    <row r="235" spans="1:11" x14ac:dyDescent="0.3">
      <c r="A235" s="8"/>
      <c r="B235" s="8"/>
      <c r="C235" s="8"/>
      <c r="D235"/>
      <c r="E235"/>
      <c r="F235"/>
      <c r="G235"/>
      <c r="H235"/>
      <c r="I235"/>
      <c r="J235"/>
      <c r="K235"/>
    </row>
    <row r="236" spans="1:11" x14ac:dyDescent="0.3">
      <c r="A236" s="8"/>
      <c r="B236" s="8"/>
      <c r="C236" s="8"/>
      <c r="D236"/>
      <c r="E236"/>
      <c r="F236"/>
      <c r="G236"/>
      <c r="H236"/>
      <c r="I236"/>
      <c r="J236"/>
      <c r="K236"/>
    </row>
    <row r="237" spans="1:11" x14ac:dyDescent="0.3">
      <c r="A237" s="8"/>
      <c r="B237" s="8"/>
      <c r="C237" s="8"/>
      <c r="D237"/>
      <c r="E237"/>
      <c r="F237"/>
      <c r="G237"/>
      <c r="H237"/>
      <c r="I237"/>
      <c r="J237"/>
      <c r="K237"/>
    </row>
    <row r="238" spans="1:11" x14ac:dyDescent="0.3">
      <c r="A238" s="8"/>
      <c r="B238" s="8"/>
      <c r="C238" s="8"/>
      <c r="D238"/>
      <c r="E238"/>
      <c r="F238"/>
      <c r="G238"/>
      <c r="H238"/>
      <c r="I238"/>
      <c r="J238"/>
      <c r="K238"/>
    </row>
    <row r="239" spans="1:11" x14ac:dyDescent="0.3">
      <c r="A239" s="8"/>
      <c r="B239" s="8"/>
      <c r="C239" s="8"/>
      <c r="D239"/>
      <c r="E239"/>
      <c r="F239"/>
      <c r="G239"/>
      <c r="H239"/>
      <c r="I239"/>
      <c r="J239"/>
      <c r="K239"/>
    </row>
    <row r="240" spans="1:11" x14ac:dyDescent="0.3">
      <c r="A240" s="8"/>
      <c r="B240" s="8"/>
      <c r="C240" s="8"/>
      <c r="D240"/>
      <c r="E240"/>
      <c r="F240"/>
      <c r="G240"/>
      <c r="H240"/>
      <c r="I240"/>
      <c r="J240"/>
      <c r="K240"/>
    </row>
    <row r="241" spans="1:11" x14ac:dyDescent="0.3">
      <c r="A241" s="8"/>
      <c r="B241" s="8"/>
      <c r="C241" s="8"/>
      <c r="D241"/>
      <c r="E241"/>
      <c r="F241"/>
      <c r="G241"/>
      <c r="H241"/>
      <c r="I241"/>
      <c r="J241"/>
      <c r="K241"/>
    </row>
    <row r="242" spans="1:11" x14ac:dyDescent="0.3">
      <c r="A242" s="8"/>
      <c r="B242" s="8"/>
      <c r="C242" s="8"/>
      <c r="D242"/>
      <c r="E242"/>
      <c r="F242"/>
      <c r="G242"/>
      <c r="H242"/>
      <c r="I242"/>
      <c r="J242"/>
      <c r="K242"/>
    </row>
    <row r="243" spans="1:11" x14ac:dyDescent="0.3">
      <c r="A243" s="8"/>
      <c r="B243" s="8"/>
      <c r="C243" s="8"/>
      <c r="D243"/>
      <c r="E243"/>
      <c r="F243"/>
      <c r="G243"/>
      <c r="H243"/>
      <c r="I243"/>
      <c r="J243"/>
      <c r="K243"/>
    </row>
    <row r="244" spans="1:11" x14ac:dyDescent="0.3">
      <c r="A244" s="8"/>
      <c r="B244" s="8"/>
      <c r="C244" s="8"/>
      <c r="D244"/>
      <c r="E244"/>
      <c r="F244"/>
      <c r="G244"/>
      <c r="H244"/>
      <c r="I244"/>
      <c r="J244"/>
      <c r="K244"/>
    </row>
    <row r="245" spans="1:11" x14ac:dyDescent="0.3">
      <c r="A245" s="8"/>
      <c r="B245" s="8"/>
      <c r="C245" s="8"/>
      <c r="D245"/>
      <c r="E245"/>
      <c r="F245"/>
      <c r="G245"/>
      <c r="H245"/>
      <c r="I245"/>
      <c r="J245"/>
      <c r="K245"/>
    </row>
    <row r="246" spans="1:11" x14ac:dyDescent="0.3">
      <c r="A246" s="8"/>
      <c r="B246" s="8"/>
      <c r="C246" s="8"/>
      <c r="D246"/>
      <c r="E246"/>
      <c r="F246"/>
      <c r="G246"/>
      <c r="H246"/>
      <c r="I246"/>
      <c r="J246"/>
      <c r="K246"/>
    </row>
    <row r="247" spans="1:11" x14ac:dyDescent="0.3">
      <c r="A247" s="8"/>
      <c r="B247" s="8"/>
      <c r="C247" s="8"/>
      <c r="D247"/>
      <c r="E247"/>
      <c r="F247"/>
      <c r="G247"/>
      <c r="H247"/>
      <c r="I247"/>
      <c r="J247"/>
      <c r="K247"/>
    </row>
    <row r="248" spans="1:11" x14ac:dyDescent="0.3">
      <c r="A248" s="8"/>
      <c r="B248" s="8"/>
      <c r="C248" s="8"/>
      <c r="D248"/>
      <c r="E248"/>
      <c r="F248"/>
      <c r="G248"/>
      <c r="H248"/>
      <c r="I248"/>
      <c r="J248"/>
      <c r="K248"/>
    </row>
    <row r="249" spans="1:11" x14ac:dyDescent="0.3">
      <c r="A249" s="8"/>
      <c r="B249" s="8"/>
      <c r="C249" s="8"/>
      <c r="D249"/>
      <c r="E249"/>
      <c r="F249"/>
      <c r="G249"/>
      <c r="H249"/>
      <c r="I249"/>
      <c r="J249"/>
      <c r="K249"/>
    </row>
    <row r="250" spans="1:11" x14ac:dyDescent="0.3">
      <c r="A250" s="8"/>
      <c r="B250" s="10"/>
      <c r="C250" s="7"/>
      <c r="D250"/>
      <c r="E250"/>
      <c r="F250"/>
      <c r="G250"/>
      <c r="H250"/>
      <c r="I250"/>
      <c r="J250"/>
      <c r="K250"/>
    </row>
    <row r="251" spans="1:11" x14ac:dyDescent="0.3">
      <c r="A251" s="8"/>
      <c r="B251" s="10"/>
      <c r="C251" s="7"/>
      <c r="D251"/>
      <c r="E251"/>
      <c r="F251"/>
      <c r="G251"/>
      <c r="H251"/>
      <c r="I251"/>
      <c r="J251"/>
      <c r="K251"/>
    </row>
    <row r="252" spans="1:11" x14ac:dyDescent="0.3">
      <c r="A252" s="8"/>
      <c r="B252" s="10"/>
      <c r="C252" s="7"/>
      <c r="D252"/>
      <c r="E252"/>
      <c r="F252"/>
      <c r="G252"/>
      <c r="H252"/>
      <c r="I252"/>
      <c r="J252"/>
      <c r="K252"/>
    </row>
    <row r="253" spans="1:11" x14ac:dyDescent="0.3">
      <c r="A253" s="8"/>
      <c r="B253" s="10"/>
      <c r="C253" s="7"/>
      <c r="D253"/>
      <c r="E253"/>
      <c r="F253"/>
      <c r="G253"/>
      <c r="H253"/>
      <c r="I253"/>
      <c r="J253"/>
      <c r="K253"/>
    </row>
  </sheetData>
  <mergeCells count="5">
    <mergeCell ref="D6:G6"/>
    <mergeCell ref="H6:K6"/>
    <mergeCell ref="L6:O6"/>
    <mergeCell ref="A3:O3"/>
    <mergeCell ref="A4:O4"/>
  </mergeCells>
  <pageMargins left="0.39370078740157483" right="0.39370078740157483" top="0.39370078740157483" bottom="0.35433070866141736" header="0.51181102362204722" footer="0.51181102362204722"/>
  <pageSetup paperSize="9" scale="7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70DB4-273F-4CB3-B400-C7AE12B33835}">
  <sheetPr>
    <tabColor rgb="FF92D050"/>
    <pageSetUpPr fitToPage="1"/>
  </sheetPr>
  <dimension ref="A1:G9"/>
  <sheetViews>
    <sheetView zoomScaleNormal="100" workbookViewId="0">
      <selection activeCell="G1" sqref="G1"/>
    </sheetView>
  </sheetViews>
  <sheetFormatPr defaultRowHeight="16.8" x14ac:dyDescent="0.3"/>
  <cols>
    <col min="1" max="1" width="6.44140625" style="333" customWidth="1"/>
    <col min="2" max="2" width="36.33203125" style="333" customWidth="1"/>
    <col min="3" max="3" width="14.109375" style="333" bestFit="1" customWidth="1"/>
    <col min="4" max="4" width="14.109375" style="333" customWidth="1"/>
    <col min="5" max="5" width="12.6640625" style="333" bestFit="1" customWidth="1"/>
    <col min="6" max="6" width="18.33203125" style="333" customWidth="1"/>
    <col min="7" max="7" width="12.88671875" style="333" bestFit="1" customWidth="1"/>
    <col min="8" max="256" width="9.109375" style="1"/>
    <col min="257" max="257" width="6.44140625" style="1" customWidth="1"/>
    <col min="258" max="258" width="36.33203125" style="1" customWidth="1"/>
    <col min="259" max="259" width="13" style="1" bestFit="1" customWidth="1"/>
    <col min="260" max="260" width="14.109375" style="1" customWidth="1"/>
    <col min="261" max="261" width="12.44140625" style="1" bestFit="1" customWidth="1"/>
    <col min="262" max="262" width="18.33203125" style="1" customWidth="1"/>
    <col min="263" max="263" width="12.88671875" style="1" bestFit="1" customWidth="1"/>
    <col min="264" max="512" width="9.109375" style="1"/>
    <col min="513" max="513" width="6.44140625" style="1" customWidth="1"/>
    <col min="514" max="514" width="36.33203125" style="1" customWidth="1"/>
    <col min="515" max="515" width="13" style="1" bestFit="1" customWidth="1"/>
    <col min="516" max="516" width="14.109375" style="1" customWidth="1"/>
    <col min="517" max="517" width="12.44140625" style="1" bestFit="1" customWidth="1"/>
    <col min="518" max="518" width="18.33203125" style="1" customWidth="1"/>
    <col min="519" max="519" width="12.88671875" style="1" bestFit="1" customWidth="1"/>
    <col min="520" max="768" width="9.109375" style="1"/>
    <col min="769" max="769" width="6.44140625" style="1" customWidth="1"/>
    <col min="770" max="770" width="36.33203125" style="1" customWidth="1"/>
    <col min="771" max="771" width="13" style="1" bestFit="1" customWidth="1"/>
    <col min="772" max="772" width="14.109375" style="1" customWidth="1"/>
    <col min="773" max="773" width="12.44140625" style="1" bestFit="1" customWidth="1"/>
    <col min="774" max="774" width="18.33203125" style="1" customWidth="1"/>
    <col min="775" max="775" width="12.88671875" style="1" bestFit="1" customWidth="1"/>
    <col min="776" max="1024" width="9.109375" style="1"/>
    <col min="1025" max="1025" width="6.44140625" style="1" customWidth="1"/>
    <col min="1026" max="1026" width="36.33203125" style="1" customWidth="1"/>
    <col min="1027" max="1027" width="13" style="1" bestFit="1" customWidth="1"/>
    <col min="1028" max="1028" width="14.109375" style="1" customWidth="1"/>
    <col min="1029" max="1029" width="12.44140625" style="1" bestFit="1" customWidth="1"/>
    <col min="1030" max="1030" width="18.33203125" style="1" customWidth="1"/>
    <col min="1031" max="1031" width="12.88671875" style="1" bestFit="1" customWidth="1"/>
    <col min="1032" max="1280" width="9.109375" style="1"/>
    <col min="1281" max="1281" width="6.44140625" style="1" customWidth="1"/>
    <col min="1282" max="1282" width="36.33203125" style="1" customWidth="1"/>
    <col min="1283" max="1283" width="13" style="1" bestFit="1" customWidth="1"/>
    <col min="1284" max="1284" width="14.109375" style="1" customWidth="1"/>
    <col min="1285" max="1285" width="12.44140625" style="1" bestFit="1" customWidth="1"/>
    <col min="1286" max="1286" width="18.33203125" style="1" customWidth="1"/>
    <col min="1287" max="1287" width="12.88671875" style="1" bestFit="1" customWidth="1"/>
    <col min="1288" max="1536" width="9.109375" style="1"/>
    <col min="1537" max="1537" width="6.44140625" style="1" customWidth="1"/>
    <col min="1538" max="1538" width="36.33203125" style="1" customWidth="1"/>
    <col min="1539" max="1539" width="13" style="1" bestFit="1" customWidth="1"/>
    <col min="1540" max="1540" width="14.109375" style="1" customWidth="1"/>
    <col min="1541" max="1541" width="12.44140625" style="1" bestFit="1" customWidth="1"/>
    <col min="1542" max="1542" width="18.33203125" style="1" customWidth="1"/>
    <col min="1543" max="1543" width="12.88671875" style="1" bestFit="1" customWidth="1"/>
    <col min="1544" max="1792" width="9.109375" style="1"/>
    <col min="1793" max="1793" width="6.44140625" style="1" customWidth="1"/>
    <col min="1794" max="1794" width="36.33203125" style="1" customWidth="1"/>
    <col min="1795" max="1795" width="13" style="1" bestFit="1" customWidth="1"/>
    <col min="1796" max="1796" width="14.109375" style="1" customWidth="1"/>
    <col min="1797" max="1797" width="12.44140625" style="1" bestFit="1" customWidth="1"/>
    <col min="1798" max="1798" width="18.33203125" style="1" customWidth="1"/>
    <col min="1799" max="1799" width="12.88671875" style="1" bestFit="1" customWidth="1"/>
    <col min="1800" max="2048" width="9.109375" style="1"/>
    <col min="2049" max="2049" width="6.44140625" style="1" customWidth="1"/>
    <col min="2050" max="2050" width="36.33203125" style="1" customWidth="1"/>
    <col min="2051" max="2051" width="13" style="1" bestFit="1" customWidth="1"/>
    <col min="2052" max="2052" width="14.109375" style="1" customWidth="1"/>
    <col min="2053" max="2053" width="12.44140625" style="1" bestFit="1" customWidth="1"/>
    <col min="2054" max="2054" width="18.33203125" style="1" customWidth="1"/>
    <col min="2055" max="2055" width="12.88671875" style="1" bestFit="1" customWidth="1"/>
    <col min="2056" max="2304" width="9.109375" style="1"/>
    <col min="2305" max="2305" width="6.44140625" style="1" customWidth="1"/>
    <col min="2306" max="2306" width="36.33203125" style="1" customWidth="1"/>
    <col min="2307" max="2307" width="13" style="1" bestFit="1" customWidth="1"/>
    <col min="2308" max="2308" width="14.109375" style="1" customWidth="1"/>
    <col min="2309" max="2309" width="12.44140625" style="1" bestFit="1" customWidth="1"/>
    <col min="2310" max="2310" width="18.33203125" style="1" customWidth="1"/>
    <col min="2311" max="2311" width="12.88671875" style="1" bestFit="1" customWidth="1"/>
    <col min="2312" max="2560" width="9.109375" style="1"/>
    <col min="2561" max="2561" width="6.44140625" style="1" customWidth="1"/>
    <col min="2562" max="2562" width="36.33203125" style="1" customWidth="1"/>
    <col min="2563" max="2563" width="13" style="1" bestFit="1" customWidth="1"/>
    <col min="2564" max="2564" width="14.109375" style="1" customWidth="1"/>
    <col min="2565" max="2565" width="12.44140625" style="1" bestFit="1" customWidth="1"/>
    <col min="2566" max="2566" width="18.33203125" style="1" customWidth="1"/>
    <col min="2567" max="2567" width="12.88671875" style="1" bestFit="1" customWidth="1"/>
    <col min="2568" max="2816" width="9.109375" style="1"/>
    <col min="2817" max="2817" width="6.44140625" style="1" customWidth="1"/>
    <col min="2818" max="2818" width="36.33203125" style="1" customWidth="1"/>
    <col min="2819" max="2819" width="13" style="1" bestFit="1" customWidth="1"/>
    <col min="2820" max="2820" width="14.109375" style="1" customWidth="1"/>
    <col min="2821" max="2821" width="12.44140625" style="1" bestFit="1" customWidth="1"/>
    <col min="2822" max="2822" width="18.33203125" style="1" customWidth="1"/>
    <col min="2823" max="2823" width="12.88671875" style="1" bestFit="1" customWidth="1"/>
    <col min="2824" max="3072" width="9.109375" style="1"/>
    <col min="3073" max="3073" width="6.44140625" style="1" customWidth="1"/>
    <col min="3074" max="3074" width="36.33203125" style="1" customWidth="1"/>
    <col min="3075" max="3075" width="13" style="1" bestFit="1" customWidth="1"/>
    <col min="3076" max="3076" width="14.109375" style="1" customWidth="1"/>
    <col min="3077" max="3077" width="12.44140625" style="1" bestFit="1" customWidth="1"/>
    <col min="3078" max="3078" width="18.33203125" style="1" customWidth="1"/>
    <col min="3079" max="3079" width="12.88671875" style="1" bestFit="1" customWidth="1"/>
    <col min="3080" max="3328" width="9.109375" style="1"/>
    <col min="3329" max="3329" width="6.44140625" style="1" customWidth="1"/>
    <col min="3330" max="3330" width="36.33203125" style="1" customWidth="1"/>
    <col min="3331" max="3331" width="13" style="1" bestFit="1" customWidth="1"/>
    <col min="3332" max="3332" width="14.109375" style="1" customWidth="1"/>
    <col min="3333" max="3333" width="12.44140625" style="1" bestFit="1" customWidth="1"/>
    <col min="3334" max="3334" width="18.33203125" style="1" customWidth="1"/>
    <col min="3335" max="3335" width="12.88671875" style="1" bestFit="1" customWidth="1"/>
    <col min="3336" max="3584" width="9.109375" style="1"/>
    <col min="3585" max="3585" width="6.44140625" style="1" customWidth="1"/>
    <col min="3586" max="3586" width="36.33203125" style="1" customWidth="1"/>
    <col min="3587" max="3587" width="13" style="1" bestFit="1" customWidth="1"/>
    <col min="3588" max="3588" width="14.109375" style="1" customWidth="1"/>
    <col min="3589" max="3589" width="12.44140625" style="1" bestFit="1" customWidth="1"/>
    <col min="3590" max="3590" width="18.33203125" style="1" customWidth="1"/>
    <col min="3591" max="3591" width="12.88671875" style="1" bestFit="1" customWidth="1"/>
    <col min="3592" max="3840" width="9.109375" style="1"/>
    <col min="3841" max="3841" width="6.44140625" style="1" customWidth="1"/>
    <col min="3842" max="3842" width="36.33203125" style="1" customWidth="1"/>
    <col min="3843" max="3843" width="13" style="1" bestFit="1" customWidth="1"/>
    <col min="3844" max="3844" width="14.109375" style="1" customWidth="1"/>
    <col min="3845" max="3845" width="12.44140625" style="1" bestFit="1" customWidth="1"/>
    <col min="3846" max="3846" width="18.33203125" style="1" customWidth="1"/>
    <col min="3847" max="3847" width="12.88671875" style="1" bestFit="1" customWidth="1"/>
    <col min="3848" max="4096" width="9.109375" style="1"/>
    <col min="4097" max="4097" width="6.44140625" style="1" customWidth="1"/>
    <col min="4098" max="4098" width="36.33203125" style="1" customWidth="1"/>
    <col min="4099" max="4099" width="13" style="1" bestFit="1" customWidth="1"/>
    <col min="4100" max="4100" width="14.109375" style="1" customWidth="1"/>
    <col min="4101" max="4101" width="12.44140625" style="1" bestFit="1" customWidth="1"/>
    <col min="4102" max="4102" width="18.33203125" style="1" customWidth="1"/>
    <col min="4103" max="4103" width="12.88671875" style="1" bestFit="1" customWidth="1"/>
    <col min="4104" max="4352" width="9.109375" style="1"/>
    <col min="4353" max="4353" width="6.44140625" style="1" customWidth="1"/>
    <col min="4354" max="4354" width="36.33203125" style="1" customWidth="1"/>
    <col min="4355" max="4355" width="13" style="1" bestFit="1" customWidth="1"/>
    <col min="4356" max="4356" width="14.109375" style="1" customWidth="1"/>
    <col min="4357" max="4357" width="12.44140625" style="1" bestFit="1" customWidth="1"/>
    <col min="4358" max="4358" width="18.33203125" style="1" customWidth="1"/>
    <col min="4359" max="4359" width="12.88671875" style="1" bestFit="1" customWidth="1"/>
    <col min="4360" max="4608" width="9.109375" style="1"/>
    <col min="4609" max="4609" width="6.44140625" style="1" customWidth="1"/>
    <col min="4610" max="4610" width="36.33203125" style="1" customWidth="1"/>
    <col min="4611" max="4611" width="13" style="1" bestFit="1" customWidth="1"/>
    <col min="4612" max="4612" width="14.109375" style="1" customWidth="1"/>
    <col min="4613" max="4613" width="12.44140625" style="1" bestFit="1" customWidth="1"/>
    <col min="4614" max="4614" width="18.33203125" style="1" customWidth="1"/>
    <col min="4615" max="4615" width="12.88671875" style="1" bestFit="1" customWidth="1"/>
    <col min="4616" max="4864" width="9.109375" style="1"/>
    <col min="4865" max="4865" width="6.44140625" style="1" customWidth="1"/>
    <col min="4866" max="4866" width="36.33203125" style="1" customWidth="1"/>
    <col min="4867" max="4867" width="13" style="1" bestFit="1" customWidth="1"/>
    <col min="4868" max="4868" width="14.109375" style="1" customWidth="1"/>
    <col min="4869" max="4869" width="12.44140625" style="1" bestFit="1" customWidth="1"/>
    <col min="4870" max="4870" width="18.33203125" style="1" customWidth="1"/>
    <col min="4871" max="4871" width="12.88671875" style="1" bestFit="1" customWidth="1"/>
    <col min="4872" max="5120" width="9.109375" style="1"/>
    <col min="5121" max="5121" width="6.44140625" style="1" customWidth="1"/>
    <col min="5122" max="5122" width="36.33203125" style="1" customWidth="1"/>
    <col min="5123" max="5123" width="13" style="1" bestFit="1" customWidth="1"/>
    <col min="5124" max="5124" width="14.109375" style="1" customWidth="1"/>
    <col min="5125" max="5125" width="12.44140625" style="1" bestFit="1" customWidth="1"/>
    <col min="5126" max="5126" width="18.33203125" style="1" customWidth="1"/>
    <col min="5127" max="5127" width="12.88671875" style="1" bestFit="1" customWidth="1"/>
    <col min="5128" max="5376" width="9.109375" style="1"/>
    <col min="5377" max="5377" width="6.44140625" style="1" customWidth="1"/>
    <col min="5378" max="5378" width="36.33203125" style="1" customWidth="1"/>
    <col min="5379" max="5379" width="13" style="1" bestFit="1" customWidth="1"/>
    <col min="5380" max="5380" width="14.109375" style="1" customWidth="1"/>
    <col min="5381" max="5381" width="12.44140625" style="1" bestFit="1" customWidth="1"/>
    <col min="5382" max="5382" width="18.33203125" style="1" customWidth="1"/>
    <col min="5383" max="5383" width="12.88671875" style="1" bestFit="1" customWidth="1"/>
    <col min="5384" max="5632" width="9.109375" style="1"/>
    <col min="5633" max="5633" width="6.44140625" style="1" customWidth="1"/>
    <col min="5634" max="5634" width="36.33203125" style="1" customWidth="1"/>
    <col min="5635" max="5635" width="13" style="1" bestFit="1" customWidth="1"/>
    <col min="5636" max="5636" width="14.109375" style="1" customWidth="1"/>
    <col min="5637" max="5637" width="12.44140625" style="1" bestFit="1" customWidth="1"/>
    <col min="5638" max="5638" width="18.33203125" style="1" customWidth="1"/>
    <col min="5639" max="5639" width="12.88671875" style="1" bestFit="1" customWidth="1"/>
    <col min="5640" max="5888" width="9.109375" style="1"/>
    <col min="5889" max="5889" width="6.44140625" style="1" customWidth="1"/>
    <col min="5890" max="5890" width="36.33203125" style="1" customWidth="1"/>
    <col min="5891" max="5891" width="13" style="1" bestFit="1" customWidth="1"/>
    <col min="5892" max="5892" width="14.109375" style="1" customWidth="1"/>
    <col min="5893" max="5893" width="12.44140625" style="1" bestFit="1" customWidth="1"/>
    <col min="5894" max="5894" width="18.33203125" style="1" customWidth="1"/>
    <col min="5895" max="5895" width="12.88671875" style="1" bestFit="1" customWidth="1"/>
    <col min="5896" max="6144" width="9.109375" style="1"/>
    <col min="6145" max="6145" width="6.44140625" style="1" customWidth="1"/>
    <col min="6146" max="6146" width="36.33203125" style="1" customWidth="1"/>
    <col min="6147" max="6147" width="13" style="1" bestFit="1" customWidth="1"/>
    <col min="6148" max="6148" width="14.109375" style="1" customWidth="1"/>
    <col min="6149" max="6149" width="12.44140625" style="1" bestFit="1" customWidth="1"/>
    <col min="6150" max="6150" width="18.33203125" style="1" customWidth="1"/>
    <col min="6151" max="6151" width="12.88671875" style="1" bestFit="1" customWidth="1"/>
    <col min="6152" max="6400" width="9.109375" style="1"/>
    <col min="6401" max="6401" width="6.44140625" style="1" customWidth="1"/>
    <col min="6402" max="6402" width="36.33203125" style="1" customWidth="1"/>
    <col min="6403" max="6403" width="13" style="1" bestFit="1" customWidth="1"/>
    <col min="6404" max="6404" width="14.109375" style="1" customWidth="1"/>
    <col min="6405" max="6405" width="12.44140625" style="1" bestFit="1" customWidth="1"/>
    <col min="6406" max="6406" width="18.33203125" style="1" customWidth="1"/>
    <col min="6407" max="6407" width="12.88671875" style="1" bestFit="1" customWidth="1"/>
    <col min="6408" max="6656" width="9.109375" style="1"/>
    <col min="6657" max="6657" width="6.44140625" style="1" customWidth="1"/>
    <col min="6658" max="6658" width="36.33203125" style="1" customWidth="1"/>
    <col min="6659" max="6659" width="13" style="1" bestFit="1" customWidth="1"/>
    <col min="6660" max="6660" width="14.109375" style="1" customWidth="1"/>
    <col min="6661" max="6661" width="12.44140625" style="1" bestFit="1" customWidth="1"/>
    <col min="6662" max="6662" width="18.33203125" style="1" customWidth="1"/>
    <col min="6663" max="6663" width="12.88671875" style="1" bestFit="1" customWidth="1"/>
    <col min="6664" max="6912" width="9.109375" style="1"/>
    <col min="6913" max="6913" width="6.44140625" style="1" customWidth="1"/>
    <col min="6914" max="6914" width="36.33203125" style="1" customWidth="1"/>
    <col min="6915" max="6915" width="13" style="1" bestFit="1" customWidth="1"/>
    <col min="6916" max="6916" width="14.109375" style="1" customWidth="1"/>
    <col min="6917" max="6917" width="12.44140625" style="1" bestFit="1" customWidth="1"/>
    <col min="6918" max="6918" width="18.33203125" style="1" customWidth="1"/>
    <col min="6919" max="6919" width="12.88671875" style="1" bestFit="1" customWidth="1"/>
    <col min="6920" max="7168" width="9.109375" style="1"/>
    <col min="7169" max="7169" width="6.44140625" style="1" customWidth="1"/>
    <col min="7170" max="7170" width="36.33203125" style="1" customWidth="1"/>
    <col min="7171" max="7171" width="13" style="1" bestFit="1" customWidth="1"/>
    <col min="7172" max="7172" width="14.109375" style="1" customWidth="1"/>
    <col min="7173" max="7173" width="12.44140625" style="1" bestFit="1" customWidth="1"/>
    <col min="7174" max="7174" width="18.33203125" style="1" customWidth="1"/>
    <col min="7175" max="7175" width="12.88671875" style="1" bestFit="1" customWidth="1"/>
    <col min="7176" max="7424" width="9.109375" style="1"/>
    <col min="7425" max="7425" width="6.44140625" style="1" customWidth="1"/>
    <col min="7426" max="7426" width="36.33203125" style="1" customWidth="1"/>
    <col min="7427" max="7427" width="13" style="1" bestFit="1" customWidth="1"/>
    <col min="7428" max="7428" width="14.109375" style="1" customWidth="1"/>
    <col min="7429" max="7429" width="12.44140625" style="1" bestFit="1" customWidth="1"/>
    <col min="7430" max="7430" width="18.33203125" style="1" customWidth="1"/>
    <col min="7431" max="7431" width="12.88671875" style="1" bestFit="1" customWidth="1"/>
    <col min="7432" max="7680" width="9.109375" style="1"/>
    <col min="7681" max="7681" width="6.44140625" style="1" customWidth="1"/>
    <col min="7682" max="7682" width="36.33203125" style="1" customWidth="1"/>
    <col min="7683" max="7683" width="13" style="1" bestFit="1" customWidth="1"/>
    <col min="7684" max="7684" width="14.109375" style="1" customWidth="1"/>
    <col min="7685" max="7685" width="12.44140625" style="1" bestFit="1" customWidth="1"/>
    <col min="7686" max="7686" width="18.33203125" style="1" customWidth="1"/>
    <col min="7687" max="7687" width="12.88671875" style="1" bestFit="1" customWidth="1"/>
    <col min="7688" max="7936" width="9.109375" style="1"/>
    <col min="7937" max="7937" width="6.44140625" style="1" customWidth="1"/>
    <col min="7938" max="7938" width="36.33203125" style="1" customWidth="1"/>
    <col min="7939" max="7939" width="13" style="1" bestFit="1" customWidth="1"/>
    <col min="7940" max="7940" width="14.109375" style="1" customWidth="1"/>
    <col min="7941" max="7941" width="12.44140625" style="1" bestFit="1" customWidth="1"/>
    <col min="7942" max="7942" width="18.33203125" style="1" customWidth="1"/>
    <col min="7943" max="7943" width="12.88671875" style="1" bestFit="1" customWidth="1"/>
    <col min="7944" max="8192" width="9.109375" style="1"/>
    <col min="8193" max="8193" width="6.44140625" style="1" customWidth="1"/>
    <col min="8194" max="8194" width="36.33203125" style="1" customWidth="1"/>
    <col min="8195" max="8195" width="13" style="1" bestFit="1" customWidth="1"/>
    <col min="8196" max="8196" width="14.109375" style="1" customWidth="1"/>
    <col min="8197" max="8197" width="12.44140625" style="1" bestFit="1" customWidth="1"/>
    <col min="8198" max="8198" width="18.33203125" style="1" customWidth="1"/>
    <col min="8199" max="8199" width="12.88671875" style="1" bestFit="1" customWidth="1"/>
    <col min="8200" max="8448" width="9.109375" style="1"/>
    <col min="8449" max="8449" width="6.44140625" style="1" customWidth="1"/>
    <col min="8450" max="8450" width="36.33203125" style="1" customWidth="1"/>
    <col min="8451" max="8451" width="13" style="1" bestFit="1" customWidth="1"/>
    <col min="8452" max="8452" width="14.109375" style="1" customWidth="1"/>
    <col min="8453" max="8453" width="12.44140625" style="1" bestFit="1" customWidth="1"/>
    <col min="8454" max="8454" width="18.33203125" style="1" customWidth="1"/>
    <col min="8455" max="8455" width="12.88671875" style="1" bestFit="1" customWidth="1"/>
    <col min="8456" max="8704" width="9.109375" style="1"/>
    <col min="8705" max="8705" width="6.44140625" style="1" customWidth="1"/>
    <col min="8706" max="8706" width="36.33203125" style="1" customWidth="1"/>
    <col min="8707" max="8707" width="13" style="1" bestFit="1" customWidth="1"/>
    <col min="8708" max="8708" width="14.109375" style="1" customWidth="1"/>
    <col min="8709" max="8709" width="12.44140625" style="1" bestFit="1" customWidth="1"/>
    <col min="8710" max="8710" width="18.33203125" style="1" customWidth="1"/>
    <col min="8711" max="8711" width="12.88671875" style="1" bestFit="1" customWidth="1"/>
    <col min="8712" max="8960" width="9.109375" style="1"/>
    <col min="8961" max="8961" width="6.44140625" style="1" customWidth="1"/>
    <col min="8962" max="8962" width="36.33203125" style="1" customWidth="1"/>
    <col min="8963" max="8963" width="13" style="1" bestFit="1" customWidth="1"/>
    <col min="8964" max="8964" width="14.109375" style="1" customWidth="1"/>
    <col min="8965" max="8965" width="12.44140625" style="1" bestFit="1" customWidth="1"/>
    <col min="8966" max="8966" width="18.33203125" style="1" customWidth="1"/>
    <col min="8967" max="8967" width="12.88671875" style="1" bestFit="1" customWidth="1"/>
    <col min="8968" max="9216" width="9.109375" style="1"/>
    <col min="9217" max="9217" width="6.44140625" style="1" customWidth="1"/>
    <col min="9218" max="9218" width="36.33203125" style="1" customWidth="1"/>
    <col min="9219" max="9219" width="13" style="1" bestFit="1" customWidth="1"/>
    <col min="9220" max="9220" width="14.109375" style="1" customWidth="1"/>
    <col min="9221" max="9221" width="12.44140625" style="1" bestFit="1" customWidth="1"/>
    <col min="9222" max="9222" width="18.33203125" style="1" customWidth="1"/>
    <col min="9223" max="9223" width="12.88671875" style="1" bestFit="1" customWidth="1"/>
    <col min="9224" max="9472" width="9.109375" style="1"/>
    <col min="9473" max="9473" width="6.44140625" style="1" customWidth="1"/>
    <col min="9474" max="9474" width="36.33203125" style="1" customWidth="1"/>
    <col min="9475" max="9475" width="13" style="1" bestFit="1" customWidth="1"/>
    <col min="9476" max="9476" width="14.109375" style="1" customWidth="1"/>
    <col min="9477" max="9477" width="12.44140625" style="1" bestFit="1" customWidth="1"/>
    <col min="9478" max="9478" width="18.33203125" style="1" customWidth="1"/>
    <col min="9479" max="9479" width="12.88671875" style="1" bestFit="1" customWidth="1"/>
    <col min="9480" max="9728" width="9.109375" style="1"/>
    <col min="9729" max="9729" width="6.44140625" style="1" customWidth="1"/>
    <col min="9730" max="9730" width="36.33203125" style="1" customWidth="1"/>
    <col min="9731" max="9731" width="13" style="1" bestFit="1" customWidth="1"/>
    <col min="9732" max="9732" width="14.109375" style="1" customWidth="1"/>
    <col min="9733" max="9733" width="12.44140625" style="1" bestFit="1" customWidth="1"/>
    <col min="9734" max="9734" width="18.33203125" style="1" customWidth="1"/>
    <col min="9735" max="9735" width="12.88671875" style="1" bestFit="1" customWidth="1"/>
    <col min="9736" max="9984" width="9.109375" style="1"/>
    <col min="9985" max="9985" width="6.44140625" style="1" customWidth="1"/>
    <col min="9986" max="9986" width="36.33203125" style="1" customWidth="1"/>
    <col min="9987" max="9987" width="13" style="1" bestFit="1" customWidth="1"/>
    <col min="9988" max="9988" width="14.109375" style="1" customWidth="1"/>
    <col min="9989" max="9989" width="12.44140625" style="1" bestFit="1" customWidth="1"/>
    <col min="9990" max="9990" width="18.33203125" style="1" customWidth="1"/>
    <col min="9991" max="9991" width="12.88671875" style="1" bestFit="1" customWidth="1"/>
    <col min="9992" max="10240" width="9.109375" style="1"/>
    <col min="10241" max="10241" width="6.44140625" style="1" customWidth="1"/>
    <col min="10242" max="10242" width="36.33203125" style="1" customWidth="1"/>
    <col min="10243" max="10243" width="13" style="1" bestFit="1" customWidth="1"/>
    <col min="10244" max="10244" width="14.109375" style="1" customWidth="1"/>
    <col min="10245" max="10245" width="12.44140625" style="1" bestFit="1" customWidth="1"/>
    <col min="10246" max="10246" width="18.33203125" style="1" customWidth="1"/>
    <col min="10247" max="10247" width="12.88671875" style="1" bestFit="1" customWidth="1"/>
    <col min="10248" max="10496" width="9.109375" style="1"/>
    <col min="10497" max="10497" width="6.44140625" style="1" customWidth="1"/>
    <col min="10498" max="10498" width="36.33203125" style="1" customWidth="1"/>
    <col min="10499" max="10499" width="13" style="1" bestFit="1" customWidth="1"/>
    <col min="10500" max="10500" width="14.109375" style="1" customWidth="1"/>
    <col min="10501" max="10501" width="12.44140625" style="1" bestFit="1" customWidth="1"/>
    <col min="10502" max="10502" width="18.33203125" style="1" customWidth="1"/>
    <col min="10503" max="10503" width="12.88671875" style="1" bestFit="1" customWidth="1"/>
    <col min="10504" max="10752" width="9.109375" style="1"/>
    <col min="10753" max="10753" width="6.44140625" style="1" customWidth="1"/>
    <col min="10754" max="10754" width="36.33203125" style="1" customWidth="1"/>
    <col min="10755" max="10755" width="13" style="1" bestFit="1" customWidth="1"/>
    <col min="10756" max="10756" width="14.109375" style="1" customWidth="1"/>
    <col min="10757" max="10757" width="12.44140625" style="1" bestFit="1" customWidth="1"/>
    <col min="10758" max="10758" width="18.33203125" style="1" customWidth="1"/>
    <col min="10759" max="10759" width="12.88671875" style="1" bestFit="1" customWidth="1"/>
    <col min="10760" max="11008" width="9.109375" style="1"/>
    <col min="11009" max="11009" width="6.44140625" style="1" customWidth="1"/>
    <col min="11010" max="11010" width="36.33203125" style="1" customWidth="1"/>
    <col min="11011" max="11011" width="13" style="1" bestFit="1" customWidth="1"/>
    <col min="11012" max="11012" width="14.109375" style="1" customWidth="1"/>
    <col min="11013" max="11013" width="12.44140625" style="1" bestFit="1" customWidth="1"/>
    <col min="11014" max="11014" width="18.33203125" style="1" customWidth="1"/>
    <col min="11015" max="11015" width="12.88671875" style="1" bestFit="1" customWidth="1"/>
    <col min="11016" max="11264" width="9.109375" style="1"/>
    <col min="11265" max="11265" width="6.44140625" style="1" customWidth="1"/>
    <col min="11266" max="11266" width="36.33203125" style="1" customWidth="1"/>
    <col min="11267" max="11267" width="13" style="1" bestFit="1" customWidth="1"/>
    <col min="11268" max="11268" width="14.109375" style="1" customWidth="1"/>
    <col min="11269" max="11269" width="12.44140625" style="1" bestFit="1" customWidth="1"/>
    <col min="11270" max="11270" width="18.33203125" style="1" customWidth="1"/>
    <col min="11271" max="11271" width="12.88671875" style="1" bestFit="1" customWidth="1"/>
    <col min="11272" max="11520" width="9.109375" style="1"/>
    <col min="11521" max="11521" width="6.44140625" style="1" customWidth="1"/>
    <col min="11522" max="11522" width="36.33203125" style="1" customWidth="1"/>
    <col min="11523" max="11523" width="13" style="1" bestFit="1" customWidth="1"/>
    <col min="11524" max="11524" width="14.109375" style="1" customWidth="1"/>
    <col min="11525" max="11525" width="12.44140625" style="1" bestFit="1" customWidth="1"/>
    <col min="11526" max="11526" width="18.33203125" style="1" customWidth="1"/>
    <col min="11527" max="11527" width="12.88671875" style="1" bestFit="1" customWidth="1"/>
    <col min="11528" max="11776" width="9.109375" style="1"/>
    <col min="11777" max="11777" width="6.44140625" style="1" customWidth="1"/>
    <col min="11778" max="11778" width="36.33203125" style="1" customWidth="1"/>
    <col min="11779" max="11779" width="13" style="1" bestFit="1" customWidth="1"/>
    <col min="11780" max="11780" width="14.109375" style="1" customWidth="1"/>
    <col min="11781" max="11781" width="12.44140625" style="1" bestFit="1" customWidth="1"/>
    <col min="11782" max="11782" width="18.33203125" style="1" customWidth="1"/>
    <col min="11783" max="11783" width="12.88671875" style="1" bestFit="1" customWidth="1"/>
    <col min="11784" max="12032" width="9.109375" style="1"/>
    <col min="12033" max="12033" width="6.44140625" style="1" customWidth="1"/>
    <col min="12034" max="12034" width="36.33203125" style="1" customWidth="1"/>
    <col min="12035" max="12035" width="13" style="1" bestFit="1" customWidth="1"/>
    <col min="12036" max="12036" width="14.109375" style="1" customWidth="1"/>
    <col min="12037" max="12037" width="12.44140625" style="1" bestFit="1" customWidth="1"/>
    <col min="12038" max="12038" width="18.33203125" style="1" customWidth="1"/>
    <col min="12039" max="12039" width="12.88671875" style="1" bestFit="1" customWidth="1"/>
    <col min="12040" max="12288" width="9.109375" style="1"/>
    <col min="12289" max="12289" width="6.44140625" style="1" customWidth="1"/>
    <col min="12290" max="12290" width="36.33203125" style="1" customWidth="1"/>
    <col min="12291" max="12291" width="13" style="1" bestFit="1" customWidth="1"/>
    <col min="12292" max="12292" width="14.109375" style="1" customWidth="1"/>
    <col min="12293" max="12293" width="12.44140625" style="1" bestFit="1" customWidth="1"/>
    <col min="12294" max="12294" width="18.33203125" style="1" customWidth="1"/>
    <col min="12295" max="12295" width="12.88671875" style="1" bestFit="1" customWidth="1"/>
    <col min="12296" max="12544" width="9.109375" style="1"/>
    <col min="12545" max="12545" width="6.44140625" style="1" customWidth="1"/>
    <col min="12546" max="12546" width="36.33203125" style="1" customWidth="1"/>
    <col min="12547" max="12547" width="13" style="1" bestFit="1" customWidth="1"/>
    <col min="12548" max="12548" width="14.109375" style="1" customWidth="1"/>
    <col min="12549" max="12549" width="12.44140625" style="1" bestFit="1" customWidth="1"/>
    <col min="12550" max="12550" width="18.33203125" style="1" customWidth="1"/>
    <col min="12551" max="12551" width="12.88671875" style="1" bestFit="1" customWidth="1"/>
    <col min="12552" max="12800" width="9.109375" style="1"/>
    <col min="12801" max="12801" width="6.44140625" style="1" customWidth="1"/>
    <col min="12802" max="12802" width="36.33203125" style="1" customWidth="1"/>
    <col min="12803" max="12803" width="13" style="1" bestFit="1" customWidth="1"/>
    <col min="12804" max="12804" width="14.109375" style="1" customWidth="1"/>
    <col min="12805" max="12805" width="12.44140625" style="1" bestFit="1" customWidth="1"/>
    <col min="12806" max="12806" width="18.33203125" style="1" customWidth="1"/>
    <col min="12807" max="12807" width="12.88671875" style="1" bestFit="1" customWidth="1"/>
    <col min="12808" max="13056" width="9.109375" style="1"/>
    <col min="13057" max="13057" width="6.44140625" style="1" customWidth="1"/>
    <col min="13058" max="13058" width="36.33203125" style="1" customWidth="1"/>
    <col min="13059" max="13059" width="13" style="1" bestFit="1" customWidth="1"/>
    <col min="13060" max="13060" width="14.109375" style="1" customWidth="1"/>
    <col min="13061" max="13061" width="12.44140625" style="1" bestFit="1" customWidth="1"/>
    <col min="13062" max="13062" width="18.33203125" style="1" customWidth="1"/>
    <col min="13063" max="13063" width="12.88671875" style="1" bestFit="1" customWidth="1"/>
    <col min="13064" max="13312" width="9.109375" style="1"/>
    <col min="13313" max="13313" width="6.44140625" style="1" customWidth="1"/>
    <col min="13314" max="13314" width="36.33203125" style="1" customWidth="1"/>
    <col min="13315" max="13315" width="13" style="1" bestFit="1" customWidth="1"/>
    <col min="13316" max="13316" width="14.109375" style="1" customWidth="1"/>
    <col min="13317" max="13317" width="12.44140625" style="1" bestFit="1" customWidth="1"/>
    <col min="13318" max="13318" width="18.33203125" style="1" customWidth="1"/>
    <col min="13319" max="13319" width="12.88671875" style="1" bestFit="1" customWidth="1"/>
    <col min="13320" max="13568" width="9.109375" style="1"/>
    <col min="13569" max="13569" width="6.44140625" style="1" customWidth="1"/>
    <col min="13570" max="13570" width="36.33203125" style="1" customWidth="1"/>
    <col min="13571" max="13571" width="13" style="1" bestFit="1" customWidth="1"/>
    <col min="13572" max="13572" width="14.109375" style="1" customWidth="1"/>
    <col min="13573" max="13573" width="12.44140625" style="1" bestFit="1" customWidth="1"/>
    <col min="13574" max="13574" width="18.33203125" style="1" customWidth="1"/>
    <col min="13575" max="13575" width="12.88671875" style="1" bestFit="1" customWidth="1"/>
    <col min="13576" max="13824" width="9.109375" style="1"/>
    <col min="13825" max="13825" width="6.44140625" style="1" customWidth="1"/>
    <col min="13826" max="13826" width="36.33203125" style="1" customWidth="1"/>
    <col min="13827" max="13827" width="13" style="1" bestFit="1" customWidth="1"/>
    <col min="13828" max="13828" width="14.109375" style="1" customWidth="1"/>
    <col min="13829" max="13829" width="12.44140625" style="1" bestFit="1" customWidth="1"/>
    <col min="13830" max="13830" width="18.33203125" style="1" customWidth="1"/>
    <col min="13831" max="13831" width="12.88671875" style="1" bestFit="1" customWidth="1"/>
    <col min="13832" max="14080" width="9.109375" style="1"/>
    <col min="14081" max="14081" width="6.44140625" style="1" customWidth="1"/>
    <col min="14082" max="14082" width="36.33203125" style="1" customWidth="1"/>
    <col min="14083" max="14083" width="13" style="1" bestFit="1" customWidth="1"/>
    <col min="14084" max="14084" width="14.109375" style="1" customWidth="1"/>
    <col min="14085" max="14085" width="12.44140625" style="1" bestFit="1" customWidth="1"/>
    <col min="14086" max="14086" width="18.33203125" style="1" customWidth="1"/>
    <col min="14087" max="14087" width="12.88671875" style="1" bestFit="1" customWidth="1"/>
    <col min="14088" max="14336" width="9.109375" style="1"/>
    <col min="14337" max="14337" width="6.44140625" style="1" customWidth="1"/>
    <col min="14338" max="14338" width="36.33203125" style="1" customWidth="1"/>
    <col min="14339" max="14339" width="13" style="1" bestFit="1" customWidth="1"/>
    <col min="14340" max="14340" width="14.109375" style="1" customWidth="1"/>
    <col min="14341" max="14341" width="12.44140625" style="1" bestFit="1" customWidth="1"/>
    <col min="14342" max="14342" width="18.33203125" style="1" customWidth="1"/>
    <col min="14343" max="14343" width="12.88671875" style="1" bestFit="1" customWidth="1"/>
    <col min="14344" max="14592" width="9.109375" style="1"/>
    <col min="14593" max="14593" width="6.44140625" style="1" customWidth="1"/>
    <col min="14594" max="14594" width="36.33203125" style="1" customWidth="1"/>
    <col min="14595" max="14595" width="13" style="1" bestFit="1" customWidth="1"/>
    <col min="14596" max="14596" width="14.109375" style="1" customWidth="1"/>
    <col min="14597" max="14597" width="12.44140625" style="1" bestFit="1" customWidth="1"/>
    <col min="14598" max="14598" width="18.33203125" style="1" customWidth="1"/>
    <col min="14599" max="14599" width="12.88671875" style="1" bestFit="1" customWidth="1"/>
    <col min="14600" max="14848" width="9.109375" style="1"/>
    <col min="14849" max="14849" width="6.44140625" style="1" customWidth="1"/>
    <col min="14850" max="14850" width="36.33203125" style="1" customWidth="1"/>
    <col min="14851" max="14851" width="13" style="1" bestFit="1" customWidth="1"/>
    <col min="14852" max="14852" width="14.109375" style="1" customWidth="1"/>
    <col min="14853" max="14853" width="12.44140625" style="1" bestFit="1" customWidth="1"/>
    <col min="14854" max="14854" width="18.33203125" style="1" customWidth="1"/>
    <col min="14855" max="14855" width="12.88671875" style="1" bestFit="1" customWidth="1"/>
    <col min="14856" max="15104" width="9.109375" style="1"/>
    <col min="15105" max="15105" width="6.44140625" style="1" customWidth="1"/>
    <col min="15106" max="15106" width="36.33203125" style="1" customWidth="1"/>
    <col min="15107" max="15107" width="13" style="1" bestFit="1" customWidth="1"/>
    <col min="15108" max="15108" width="14.109375" style="1" customWidth="1"/>
    <col min="15109" max="15109" width="12.44140625" style="1" bestFit="1" customWidth="1"/>
    <col min="15110" max="15110" width="18.33203125" style="1" customWidth="1"/>
    <col min="15111" max="15111" width="12.88671875" style="1" bestFit="1" customWidth="1"/>
    <col min="15112" max="15360" width="9.109375" style="1"/>
    <col min="15361" max="15361" width="6.44140625" style="1" customWidth="1"/>
    <col min="15362" max="15362" width="36.33203125" style="1" customWidth="1"/>
    <col min="15363" max="15363" width="13" style="1" bestFit="1" customWidth="1"/>
    <col min="15364" max="15364" width="14.109375" style="1" customWidth="1"/>
    <col min="15365" max="15365" width="12.44140625" style="1" bestFit="1" customWidth="1"/>
    <col min="15366" max="15366" width="18.33203125" style="1" customWidth="1"/>
    <col min="15367" max="15367" width="12.88671875" style="1" bestFit="1" customWidth="1"/>
    <col min="15368" max="15616" width="9.109375" style="1"/>
    <col min="15617" max="15617" width="6.44140625" style="1" customWidth="1"/>
    <col min="15618" max="15618" width="36.33203125" style="1" customWidth="1"/>
    <col min="15619" max="15619" width="13" style="1" bestFit="1" customWidth="1"/>
    <col min="15620" max="15620" width="14.109375" style="1" customWidth="1"/>
    <col min="15621" max="15621" width="12.44140625" style="1" bestFit="1" customWidth="1"/>
    <col min="15622" max="15622" width="18.33203125" style="1" customWidth="1"/>
    <col min="15623" max="15623" width="12.88671875" style="1" bestFit="1" customWidth="1"/>
    <col min="15624" max="15872" width="9.109375" style="1"/>
    <col min="15873" max="15873" width="6.44140625" style="1" customWidth="1"/>
    <col min="15874" max="15874" width="36.33203125" style="1" customWidth="1"/>
    <col min="15875" max="15875" width="13" style="1" bestFit="1" customWidth="1"/>
    <col min="15876" max="15876" width="14.109375" style="1" customWidth="1"/>
    <col min="15877" max="15877" width="12.44140625" style="1" bestFit="1" customWidth="1"/>
    <col min="15878" max="15878" width="18.33203125" style="1" customWidth="1"/>
    <col min="15879" max="15879" width="12.88671875" style="1" bestFit="1" customWidth="1"/>
    <col min="15880" max="16128" width="9.109375" style="1"/>
    <col min="16129" max="16129" width="6.44140625" style="1" customWidth="1"/>
    <col min="16130" max="16130" width="36.33203125" style="1" customWidth="1"/>
    <col min="16131" max="16131" width="13" style="1" bestFit="1" customWidth="1"/>
    <col min="16132" max="16132" width="14.109375" style="1" customWidth="1"/>
    <col min="16133" max="16133" width="12.44140625" style="1" bestFit="1" customWidth="1"/>
    <col min="16134" max="16134" width="18.33203125" style="1" customWidth="1"/>
    <col min="16135" max="16135" width="12.88671875" style="1" bestFit="1" customWidth="1"/>
    <col min="16136" max="16384" width="9.109375" style="1"/>
  </cols>
  <sheetData>
    <row r="1" spans="1:7" x14ac:dyDescent="0.3">
      <c r="A1" s="330"/>
      <c r="B1" s="330"/>
      <c r="C1" s="330"/>
      <c r="D1" s="330"/>
      <c r="E1" s="330"/>
      <c r="F1" s="330"/>
      <c r="G1" s="11" t="s">
        <v>1798</v>
      </c>
    </row>
    <row r="2" spans="1:7" x14ac:dyDescent="0.3">
      <c r="A2" s="330"/>
      <c r="B2" s="330"/>
      <c r="C2" s="330"/>
      <c r="D2" s="330"/>
      <c r="E2" s="330"/>
      <c r="F2" s="330"/>
      <c r="G2" s="330"/>
    </row>
    <row r="3" spans="1:7" ht="13.2" x14ac:dyDescent="0.25">
      <c r="A3" s="331"/>
      <c r="B3" s="331"/>
      <c r="C3" s="331"/>
      <c r="D3" s="332"/>
      <c r="E3" s="332"/>
      <c r="F3" s="332"/>
      <c r="G3" s="332"/>
    </row>
    <row r="4" spans="1:7" ht="15.6" x14ac:dyDescent="0.3">
      <c r="A4" s="570" t="s">
        <v>157</v>
      </c>
      <c r="B4" s="570"/>
      <c r="C4" s="570"/>
      <c r="D4" s="570"/>
      <c r="E4" s="570"/>
      <c r="F4" s="570"/>
      <c r="G4" s="570"/>
    </row>
    <row r="5" spans="1:7" x14ac:dyDescent="0.3">
      <c r="G5" s="334" t="s">
        <v>158</v>
      </c>
    </row>
    <row r="6" spans="1:7" ht="67.2" x14ac:dyDescent="0.25">
      <c r="A6" s="335" t="s">
        <v>159</v>
      </c>
      <c r="B6" s="335" t="s">
        <v>160</v>
      </c>
      <c r="C6" s="336" t="s">
        <v>161</v>
      </c>
      <c r="D6" s="335" t="s">
        <v>162</v>
      </c>
      <c r="E6" s="335" t="s">
        <v>163</v>
      </c>
      <c r="F6" s="336" t="s">
        <v>1799</v>
      </c>
      <c r="G6" s="336" t="s">
        <v>164</v>
      </c>
    </row>
    <row r="7" spans="1:7" x14ac:dyDescent="0.3">
      <c r="A7" s="337"/>
      <c r="B7" s="337"/>
      <c r="C7" s="338"/>
      <c r="D7" s="338"/>
      <c r="E7" s="338"/>
      <c r="F7" s="338"/>
      <c r="G7" s="338"/>
    </row>
    <row r="8" spans="1:7" ht="33.6" x14ac:dyDescent="0.3">
      <c r="A8" s="339" t="s">
        <v>165</v>
      </c>
      <c r="B8" s="340" t="s">
        <v>168</v>
      </c>
      <c r="C8" s="341">
        <v>131944448</v>
      </c>
      <c r="D8" s="341">
        <v>0</v>
      </c>
      <c r="E8" s="341">
        <v>26388888</v>
      </c>
      <c r="F8" s="341">
        <f>C8+D8-E8</f>
        <v>105555560</v>
      </c>
      <c r="G8" s="341">
        <v>26388888</v>
      </c>
    </row>
    <row r="9" spans="1:7" x14ac:dyDescent="0.3">
      <c r="A9" s="339"/>
      <c r="B9" s="338" t="s">
        <v>21</v>
      </c>
      <c r="C9" s="342">
        <f>SUM(C8:C8)</f>
        <v>131944448</v>
      </c>
      <c r="D9" s="342">
        <f>SUM(D8:D8)</f>
        <v>0</v>
      </c>
      <c r="E9" s="342">
        <f>SUM(E8:E8)</f>
        <v>26388888</v>
      </c>
      <c r="F9" s="342">
        <f>SUM(F8:F8)</f>
        <v>105555560</v>
      </c>
      <c r="G9" s="342">
        <f>SUM(G8:G8)</f>
        <v>26388888</v>
      </c>
    </row>
  </sheetData>
  <mergeCells count="1">
    <mergeCell ref="A4:G4"/>
  </mergeCells>
  <pageMargins left="0.7" right="0.7" top="0.75" bottom="0.75" header="0.3" footer="0.3"/>
  <pageSetup paperSize="9" scale="77"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B7879-7CF0-4DF9-ACDA-CB8F926363AD}">
  <sheetPr>
    <tabColor rgb="FF92D050"/>
    <pageSetUpPr fitToPage="1"/>
  </sheetPr>
  <dimension ref="A1:G10"/>
  <sheetViews>
    <sheetView zoomScaleNormal="100" workbookViewId="0">
      <selection activeCell="G1" sqref="G1"/>
    </sheetView>
  </sheetViews>
  <sheetFormatPr defaultRowHeight="13.2" x14ac:dyDescent="0.25"/>
  <cols>
    <col min="1" max="1" width="7.109375" style="15" customWidth="1"/>
    <col min="2" max="2" width="34.109375" style="16" customWidth="1"/>
    <col min="3" max="3" width="17.6640625" style="13" customWidth="1"/>
    <col min="4" max="4" width="13.88671875" style="13" customWidth="1"/>
    <col min="5" max="5" width="14.44140625" style="13" customWidth="1"/>
    <col min="6" max="6" width="15" style="13" customWidth="1"/>
    <col min="7" max="7" width="14.88671875" style="15" bestFit="1" customWidth="1"/>
    <col min="8" max="256" width="9.109375" style="1"/>
    <col min="257" max="257" width="7.109375" style="1" customWidth="1"/>
    <col min="258" max="258" width="34.109375" style="1" customWidth="1"/>
    <col min="259" max="259" width="17.6640625" style="1" customWidth="1"/>
    <col min="260" max="260" width="13.88671875" style="1" customWidth="1"/>
    <col min="261" max="261" width="14.44140625" style="1" customWidth="1"/>
    <col min="262" max="262" width="15" style="1" customWidth="1"/>
    <col min="263" max="263" width="14.88671875" style="1" bestFit="1" customWidth="1"/>
    <col min="264" max="512" width="9.109375" style="1"/>
    <col min="513" max="513" width="7.109375" style="1" customWidth="1"/>
    <col min="514" max="514" width="34.109375" style="1" customWidth="1"/>
    <col min="515" max="515" width="17.6640625" style="1" customWidth="1"/>
    <col min="516" max="516" width="13.88671875" style="1" customWidth="1"/>
    <col min="517" max="517" width="14.44140625" style="1" customWidth="1"/>
    <col min="518" max="518" width="15" style="1" customWidth="1"/>
    <col min="519" max="519" width="14.88671875" style="1" bestFit="1" customWidth="1"/>
    <col min="520" max="768" width="9.109375" style="1"/>
    <col min="769" max="769" width="7.109375" style="1" customWidth="1"/>
    <col min="770" max="770" width="34.109375" style="1" customWidth="1"/>
    <col min="771" max="771" width="17.6640625" style="1" customWidth="1"/>
    <col min="772" max="772" width="13.88671875" style="1" customWidth="1"/>
    <col min="773" max="773" width="14.44140625" style="1" customWidth="1"/>
    <col min="774" max="774" width="15" style="1" customWidth="1"/>
    <col min="775" max="775" width="14.88671875" style="1" bestFit="1" customWidth="1"/>
    <col min="776" max="1024" width="9.109375" style="1"/>
    <col min="1025" max="1025" width="7.109375" style="1" customWidth="1"/>
    <col min="1026" max="1026" width="34.109375" style="1" customWidth="1"/>
    <col min="1027" max="1027" width="17.6640625" style="1" customWidth="1"/>
    <col min="1028" max="1028" width="13.88671875" style="1" customWidth="1"/>
    <col min="1029" max="1029" width="14.44140625" style="1" customWidth="1"/>
    <col min="1030" max="1030" width="15" style="1" customWidth="1"/>
    <col min="1031" max="1031" width="14.88671875" style="1" bestFit="1" customWidth="1"/>
    <col min="1032" max="1280" width="9.109375" style="1"/>
    <col min="1281" max="1281" width="7.109375" style="1" customWidth="1"/>
    <col min="1282" max="1282" width="34.109375" style="1" customWidth="1"/>
    <col min="1283" max="1283" width="17.6640625" style="1" customWidth="1"/>
    <col min="1284" max="1284" width="13.88671875" style="1" customWidth="1"/>
    <col min="1285" max="1285" width="14.44140625" style="1" customWidth="1"/>
    <col min="1286" max="1286" width="15" style="1" customWidth="1"/>
    <col min="1287" max="1287" width="14.88671875" style="1" bestFit="1" customWidth="1"/>
    <col min="1288" max="1536" width="9.109375" style="1"/>
    <col min="1537" max="1537" width="7.109375" style="1" customWidth="1"/>
    <col min="1538" max="1538" width="34.109375" style="1" customWidth="1"/>
    <col min="1539" max="1539" width="17.6640625" style="1" customWidth="1"/>
    <col min="1540" max="1540" width="13.88671875" style="1" customWidth="1"/>
    <col min="1541" max="1541" width="14.44140625" style="1" customWidth="1"/>
    <col min="1542" max="1542" width="15" style="1" customWidth="1"/>
    <col min="1543" max="1543" width="14.88671875" style="1" bestFit="1" customWidth="1"/>
    <col min="1544" max="1792" width="9.109375" style="1"/>
    <col min="1793" max="1793" width="7.109375" style="1" customWidth="1"/>
    <col min="1794" max="1794" width="34.109375" style="1" customWidth="1"/>
    <col min="1795" max="1795" width="17.6640625" style="1" customWidth="1"/>
    <col min="1796" max="1796" width="13.88671875" style="1" customWidth="1"/>
    <col min="1797" max="1797" width="14.44140625" style="1" customWidth="1"/>
    <col min="1798" max="1798" width="15" style="1" customWidth="1"/>
    <col min="1799" max="1799" width="14.88671875" style="1" bestFit="1" customWidth="1"/>
    <col min="1800" max="2048" width="9.109375" style="1"/>
    <col min="2049" max="2049" width="7.109375" style="1" customWidth="1"/>
    <col min="2050" max="2050" width="34.109375" style="1" customWidth="1"/>
    <col min="2051" max="2051" width="17.6640625" style="1" customWidth="1"/>
    <col min="2052" max="2052" width="13.88671875" style="1" customWidth="1"/>
    <col min="2053" max="2053" width="14.44140625" style="1" customWidth="1"/>
    <col min="2054" max="2054" width="15" style="1" customWidth="1"/>
    <col min="2055" max="2055" width="14.88671875" style="1" bestFit="1" customWidth="1"/>
    <col min="2056" max="2304" width="9.109375" style="1"/>
    <col min="2305" max="2305" width="7.109375" style="1" customWidth="1"/>
    <col min="2306" max="2306" width="34.109375" style="1" customWidth="1"/>
    <col min="2307" max="2307" width="17.6640625" style="1" customWidth="1"/>
    <col min="2308" max="2308" width="13.88671875" style="1" customWidth="1"/>
    <col min="2309" max="2309" width="14.44140625" style="1" customWidth="1"/>
    <col min="2310" max="2310" width="15" style="1" customWidth="1"/>
    <col min="2311" max="2311" width="14.88671875" style="1" bestFit="1" customWidth="1"/>
    <col min="2312" max="2560" width="9.109375" style="1"/>
    <col min="2561" max="2561" width="7.109375" style="1" customWidth="1"/>
    <col min="2562" max="2562" width="34.109375" style="1" customWidth="1"/>
    <col min="2563" max="2563" width="17.6640625" style="1" customWidth="1"/>
    <col min="2564" max="2564" width="13.88671875" style="1" customWidth="1"/>
    <col min="2565" max="2565" width="14.44140625" style="1" customWidth="1"/>
    <col min="2566" max="2566" width="15" style="1" customWidth="1"/>
    <col min="2567" max="2567" width="14.88671875" style="1" bestFit="1" customWidth="1"/>
    <col min="2568" max="2816" width="9.109375" style="1"/>
    <col min="2817" max="2817" width="7.109375" style="1" customWidth="1"/>
    <col min="2818" max="2818" width="34.109375" style="1" customWidth="1"/>
    <col min="2819" max="2819" width="17.6640625" style="1" customWidth="1"/>
    <col min="2820" max="2820" width="13.88671875" style="1" customWidth="1"/>
    <col min="2821" max="2821" width="14.44140625" style="1" customWidth="1"/>
    <col min="2822" max="2822" width="15" style="1" customWidth="1"/>
    <col min="2823" max="2823" width="14.88671875" style="1" bestFit="1" customWidth="1"/>
    <col min="2824" max="3072" width="9.109375" style="1"/>
    <col min="3073" max="3073" width="7.109375" style="1" customWidth="1"/>
    <col min="3074" max="3074" width="34.109375" style="1" customWidth="1"/>
    <col min="3075" max="3075" width="17.6640625" style="1" customWidth="1"/>
    <col min="3076" max="3076" width="13.88671875" style="1" customWidth="1"/>
    <col min="3077" max="3077" width="14.44140625" style="1" customWidth="1"/>
    <col min="3078" max="3078" width="15" style="1" customWidth="1"/>
    <col min="3079" max="3079" width="14.88671875" style="1" bestFit="1" customWidth="1"/>
    <col min="3080" max="3328" width="9.109375" style="1"/>
    <col min="3329" max="3329" width="7.109375" style="1" customWidth="1"/>
    <col min="3330" max="3330" width="34.109375" style="1" customWidth="1"/>
    <col min="3331" max="3331" width="17.6640625" style="1" customWidth="1"/>
    <col min="3332" max="3332" width="13.88671875" style="1" customWidth="1"/>
    <col min="3333" max="3333" width="14.44140625" style="1" customWidth="1"/>
    <col min="3334" max="3334" width="15" style="1" customWidth="1"/>
    <col min="3335" max="3335" width="14.88671875" style="1" bestFit="1" customWidth="1"/>
    <col min="3336" max="3584" width="9.109375" style="1"/>
    <col min="3585" max="3585" width="7.109375" style="1" customWidth="1"/>
    <col min="3586" max="3586" width="34.109375" style="1" customWidth="1"/>
    <col min="3587" max="3587" width="17.6640625" style="1" customWidth="1"/>
    <col min="3588" max="3588" width="13.88671875" style="1" customWidth="1"/>
    <col min="3589" max="3589" width="14.44140625" style="1" customWidth="1"/>
    <col min="3590" max="3590" width="15" style="1" customWidth="1"/>
    <col min="3591" max="3591" width="14.88671875" style="1" bestFit="1" customWidth="1"/>
    <col min="3592" max="3840" width="9.109375" style="1"/>
    <col min="3841" max="3841" width="7.109375" style="1" customWidth="1"/>
    <col min="3842" max="3842" width="34.109375" style="1" customWidth="1"/>
    <col min="3843" max="3843" width="17.6640625" style="1" customWidth="1"/>
    <col min="3844" max="3844" width="13.88671875" style="1" customWidth="1"/>
    <col min="3845" max="3845" width="14.44140625" style="1" customWidth="1"/>
    <col min="3846" max="3846" width="15" style="1" customWidth="1"/>
    <col min="3847" max="3847" width="14.88671875" style="1" bestFit="1" customWidth="1"/>
    <col min="3848" max="4096" width="9.109375" style="1"/>
    <col min="4097" max="4097" width="7.109375" style="1" customWidth="1"/>
    <col min="4098" max="4098" width="34.109375" style="1" customWidth="1"/>
    <col min="4099" max="4099" width="17.6640625" style="1" customWidth="1"/>
    <col min="4100" max="4100" width="13.88671875" style="1" customWidth="1"/>
    <col min="4101" max="4101" width="14.44140625" style="1" customWidth="1"/>
    <col min="4102" max="4102" width="15" style="1" customWidth="1"/>
    <col min="4103" max="4103" width="14.88671875" style="1" bestFit="1" customWidth="1"/>
    <col min="4104" max="4352" width="9.109375" style="1"/>
    <col min="4353" max="4353" width="7.109375" style="1" customWidth="1"/>
    <col min="4354" max="4354" width="34.109375" style="1" customWidth="1"/>
    <col min="4355" max="4355" width="17.6640625" style="1" customWidth="1"/>
    <col min="4356" max="4356" width="13.88671875" style="1" customWidth="1"/>
    <col min="4357" max="4357" width="14.44140625" style="1" customWidth="1"/>
    <col min="4358" max="4358" width="15" style="1" customWidth="1"/>
    <col min="4359" max="4359" width="14.88671875" style="1" bestFit="1" customWidth="1"/>
    <col min="4360" max="4608" width="9.109375" style="1"/>
    <col min="4609" max="4609" width="7.109375" style="1" customWidth="1"/>
    <col min="4610" max="4610" width="34.109375" style="1" customWidth="1"/>
    <col min="4611" max="4611" width="17.6640625" style="1" customWidth="1"/>
    <col min="4612" max="4612" width="13.88671875" style="1" customWidth="1"/>
    <col min="4613" max="4613" width="14.44140625" style="1" customWidth="1"/>
    <col min="4614" max="4614" width="15" style="1" customWidth="1"/>
    <col min="4615" max="4615" width="14.88671875" style="1" bestFit="1" customWidth="1"/>
    <col min="4616" max="4864" width="9.109375" style="1"/>
    <col min="4865" max="4865" width="7.109375" style="1" customWidth="1"/>
    <col min="4866" max="4866" width="34.109375" style="1" customWidth="1"/>
    <col min="4867" max="4867" width="17.6640625" style="1" customWidth="1"/>
    <col min="4868" max="4868" width="13.88671875" style="1" customWidth="1"/>
    <col min="4869" max="4869" width="14.44140625" style="1" customWidth="1"/>
    <col min="4870" max="4870" width="15" style="1" customWidth="1"/>
    <col min="4871" max="4871" width="14.88671875" style="1" bestFit="1" customWidth="1"/>
    <col min="4872" max="5120" width="9.109375" style="1"/>
    <col min="5121" max="5121" width="7.109375" style="1" customWidth="1"/>
    <col min="5122" max="5122" width="34.109375" style="1" customWidth="1"/>
    <col min="5123" max="5123" width="17.6640625" style="1" customWidth="1"/>
    <col min="5124" max="5124" width="13.88671875" style="1" customWidth="1"/>
    <col min="5125" max="5125" width="14.44140625" style="1" customWidth="1"/>
    <col min="5126" max="5126" width="15" style="1" customWidth="1"/>
    <col min="5127" max="5127" width="14.88671875" style="1" bestFit="1" customWidth="1"/>
    <col min="5128" max="5376" width="9.109375" style="1"/>
    <col min="5377" max="5377" width="7.109375" style="1" customWidth="1"/>
    <col min="5378" max="5378" width="34.109375" style="1" customWidth="1"/>
    <col min="5379" max="5379" width="17.6640625" style="1" customWidth="1"/>
    <col min="5380" max="5380" width="13.88671875" style="1" customWidth="1"/>
    <col min="5381" max="5381" width="14.44140625" style="1" customWidth="1"/>
    <col min="5382" max="5382" width="15" style="1" customWidth="1"/>
    <col min="5383" max="5383" width="14.88671875" style="1" bestFit="1" customWidth="1"/>
    <col min="5384" max="5632" width="9.109375" style="1"/>
    <col min="5633" max="5633" width="7.109375" style="1" customWidth="1"/>
    <col min="5634" max="5634" width="34.109375" style="1" customWidth="1"/>
    <col min="5635" max="5635" width="17.6640625" style="1" customWidth="1"/>
    <col min="5636" max="5636" width="13.88671875" style="1" customWidth="1"/>
    <col min="5637" max="5637" width="14.44140625" style="1" customWidth="1"/>
    <col min="5638" max="5638" width="15" style="1" customWidth="1"/>
    <col min="5639" max="5639" width="14.88671875" style="1" bestFit="1" customWidth="1"/>
    <col min="5640" max="5888" width="9.109375" style="1"/>
    <col min="5889" max="5889" width="7.109375" style="1" customWidth="1"/>
    <col min="5890" max="5890" width="34.109375" style="1" customWidth="1"/>
    <col min="5891" max="5891" width="17.6640625" style="1" customWidth="1"/>
    <col min="5892" max="5892" width="13.88671875" style="1" customWidth="1"/>
    <col min="5893" max="5893" width="14.44140625" style="1" customWidth="1"/>
    <col min="5894" max="5894" width="15" style="1" customWidth="1"/>
    <col min="5895" max="5895" width="14.88671875" style="1" bestFit="1" customWidth="1"/>
    <col min="5896" max="6144" width="9.109375" style="1"/>
    <col min="6145" max="6145" width="7.109375" style="1" customWidth="1"/>
    <col min="6146" max="6146" width="34.109375" style="1" customWidth="1"/>
    <col min="6147" max="6147" width="17.6640625" style="1" customWidth="1"/>
    <col min="6148" max="6148" width="13.88671875" style="1" customWidth="1"/>
    <col min="6149" max="6149" width="14.44140625" style="1" customWidth="1"/>
    <col min="6150" max="6150" width="15" style="1" customWidth="1"/>
    <col min="6151" max="6151" width="14.88671875" style="1" bestFit="1" customWidth="1"/>
    <col min="6152" max="6400" width="9.109375" style="1"/>
    <col min="6401" max="6401" width="7.109375" style="1" customWidth="1"/>
    <col min="6402" max="6402" width="34.109375" style="1" customWidth="1"/>
    <col min="6403" max="6403" width="17.6640625" style="1" customWidth="1"/>
    <col min="6404" max="6404" width="13.88671875" style="1" customWidth="1"/>
    <col min="6405" max="6405" width="14.44140625" style="1" customWidth="1"/>
    <col min="6406" max="6406" width="15" style="1" customWidth="1"/>
    <col min="6407" max="6407" width="14.88671875" style="1" bestFit="1" customWidth="1"/>
    <col min="6408" max="6656" width="9.109375" style="1"/>
    <col min="6657" max="6657" width="7.109375" style="1" customWidth="1"/>
    <col min="6658" max="6658" width="34.109375" style="1" customWidth="1"/>
    <col min="6659" max="6659" width="17.6640625" style="1" customWidth="1"/>
    <col min="6660" max="6660" width="13.88671875" style="1" customWidth="1"/>
    <col min="6661" max="6661" width="14.44140625" style="1" customWidth="1"/>
    <col min="6662" max="6662" width="15" style="1" customWidth="1"/>
    <col min="6663" max="6663" width="14.88671875" style="1" bestFit="1" customWidth="1"/>
    <col min="6664" max="6912" width="9.109375" style="1"/>
    <col min="6913" max="6913" width="7.109375" style="1" customWidth="1"/>
    <col min="6914" max="6914" width="34.109375" style="1" customWidth="1"/>
    <col min="6915" max="6915" width="17.6640625" style="1" customWidth="1"/>
    <col min="6916" max="6916" width="13.88671875" style="1" customWidth="1"/>
    <col min="6917" max="6917" width="14.44140625" style="1" customWidth="1"/>
    <col min="6918" max="6918" width="15" style="1" customWidth="1"/>
    <col min="6919" max="6919" width="14.88671875" style="1" bestFit="1" customWidth="1"/>
    <col min="6920" max="7168" width="9.109375" style="1"/>
    <col min="7169" max="7169" width="7.109375" style="1" customWidth="1"/>
    <col min="7170" max="7170" width="34.109375" style="1" customWidth="1"/>
    <col min="7171" max="7171" width="17.6640625" style="1" customWidth="1"/>
    <col min="7172" max="7172" width="13.88671875" style="1" customWidth="1"/>
    <col min="7173" max="7173" width="14.44140625" style="1" customWidth="1"/>
    <col min="7174" max="7174" width="15" style="1" customWidth="1"/>
    <col min="7175" max="7175" width="14.88671875" style="1" bestFit="1" customWidth="1"/>
    <col min="7176" max="7424" width="9.109375" style="1"/>
    <col min="7425" max="7425" width="7.109375" style="1" customWidth="1"/>
    <col min="7426" max="7426" width="34.109375" style="1" customWidth="1"/>
    <col min="7427" max="7427" width="17.6640625" style="1" customWidth="1"/>
    <col min="7428" max="7428" width="13.88671875" style="1" customWidth="1"/>
    <col min="7429" max="7429" width="14.44140625" style="1" customWidth="1"/>
    <col min="7430" max="7430" width="15" style="1" customWidth="1"/>
    <col min="7431" max="7431" width="14.88671875" style="1" bestFit="1" customWidth="1"/>
    <col min="7432" max="7680" width="9.109375" style="1"/>
    <col min="7681" max="7681" width="7.109375" style="1" customWidth="1"/>
    <col min="7682" max="7682" width="34.109375" style="1" customWidth="1"/>
    <col min="7683" max="7683" width="17.6640625" style="1" customWidth="1"/>
    <col min="7684" max="7684" width="13.88671875" style="1" customWidth="1"/>
    <col min="7685" max="7685" width="14.44140625" style="1" customWidth="1"/>
    <col min="7686" max="7686" width="15" style="1" customWidth="1"/>
    <col min="7687" max="7687" width="14.88671875" style="1" bestFit="1" customWidth="1"/>
    <col min="7688" max="7936" width="9.109375" style="1"/>
    <col min="7937" max="7937" width="7.109375" style="1" customWidth="1"/>
    <col min="7938" max="7938" width="34.109375" style="1" customWidth="1"/>
    <col min="7939" max="7939" width="17.6640625" style="1" customWidth="1"/>
    <col min="7940" max="7940" width="13.88671875" style="1" customWidth="1"/>
    <col min="7941" max="7941" width="14.44140625" style="1" customWidth="1"/>
    <col min="7942" max="7942" width="15" style="1" customWidth="1"/>
    <col min="7943" max="7943" width="14.88671875" style="1" bestFit="1" customWidth="1"/>
    <col min="7944" max="8192" width="9.109375" style="1"/>
    <col min="8193" max="8193" width="7.109375" style="1" customWidth="1"/>
    <col min="8194" max="8194" width="34.109375" style="1" customWidth="1"/>
    <col min="8195" max="8195" width="17.6640625" style="1" customWidth="1"/>
    <col min="8196" max="8196" width="13.88671875" style="1" customWidth="1"/>
    <col min="8197" max="8197" width="14.44140625" style="1" customWidth="1"/>
    <col min="8198" max="8198" width="15" style="1" customWidth="1"/>
    <col min="8199" max="8199" width="14.88671875" style="1" bestFit="1" customWidth="1"/>
    <col min="8200" max="8448" width="9.109375" style="1"/>
    <col min="8449" max="8449" width="7.109375" style="1" customWidth="1"/>
    <col min="8450" max="8450" width="34.109375" style="1" customWidth="1"/>
    <col min="8451" max="8451" width="17.6640625" style="1" customWidth="1"/>
    <col min="8452" max="8452" width="13.88671875" style="1" customWidth="1"/>
    <col min="8453" max="8453" width="14.44140625" style="1" customWidth="1"/>
    <col min="8454" max="8454" width="15" style="1" customWidth="1"/>
    <col min="8455" max="8455" width="14.88671875" style="1" bestFit="1" customWidth="1"/>
    <col min="8456" max="8704" width="9.109375" style="1"/>
    <col min="8705" max="8705" width="7.109375" style="1" customWidth="1"/>
    <col min="8706" max="8706" width="34.109375" style="1" customWidth="1"/>
    <col min="8707" max="8707" width="17.6640625" style="1" customWidth="1"/>
    <col min="8708" max="8708" width="13.88671875" style="1" customWidth="1"/>
    <col min="8709" max="8709" width="14.44140625" style="1" customWidth="1"/>
    <col min="8710" max="8710" width="15" style="1" customWidth="1"/>
    <col min="8711" max="8711" width="14.88671875" style="1" bestFit="1" customWidth="1"/>
    <col min="8712" max="8960" width="9.109375" style="1"/>
    <col min="8961" max="8961" width="7.109375" style="1" customWidth="1"/>
    <col min="8962" max="8962" width="34.109375" style="1" customWidth="1"/>
    <col min="8963" max="8963" width="17.6640625" style="1" customWidth="1"/>
    <col min="8964" max="8964" width="13.88671875" style="1" customWidth="1"/>
    <col min="8965" max="8965" width="14.44140625" style="1" customWidth="1"/>
    <col min="8966" max="8966" width="15" style="1" customWidth="1"/>
    <col min="8967" max="8967" width="14.88671875" style="1" bestFit="1" customWidth="1"/>
    <col min="8968" max="9216" width="9.109375" style="1"/>
    <col min="9217" max="9217" width="7.109375" style="1" customWidth="1"/>
    <col min="9218" max="9218" width="34.109375" style="1" customWidth="1"/>
    <col min="9219" max="9219" width="17.6640625" style="1" customWidth="1"/>
    <col min="9220" max="9220" width="13.88671875" style="1" customWidth="1"/>
    <col min="9221" max="9221" width="14.44140625" style="1" customWidth="1"/>
    <col min="9222" max="9222" width="15" style="1" customWidth="1"/>
    <col min="9223" max="9223" width="14.88671875" style="1" bestFit="1" customWidth="1"/>
    <col min="9224" max="9472" width="9.109375" style="1"/>
    <col min="9473" max="9473" width="7.109375" style="1" customWidth="1"/>
    <col min="9474" max="9474" width="34.109375" style="1" customWidth="1"/>
    <col min="9475" max="9475" width="17.6640625" style="1" customWidth="1"/>
    <col min="9476" max="9476" width="13.88671875" style="1" customWidth="1"/>
    <col min="9477" max="9477" width="14.44140625" style="1" customWidth="1"/>
    <col min="9478" max="9478" width="15" style="1" customWidth="1"/>
    <col min="9479" max="9479" width="14.88671875" style="1" bestFit="1" customWidth="1"/>
    <col min="9480" max="9728" width="9.109375" style="1"/>
    <col min="9729" max="9729" width="7.109375" style="1" customWidth="1"/>
    <col min="9730" max="9730" width="34.109375" style="1" customWidth="1"/>
    <col min="9731" max="9731" width="17.6640625" style="1" customWidth="1"/>
    <col min="9732" max="9732" width="13.88671875" style="1" customWidth="1"/>
    <col min="9733" max="9733" width="14.44140625" style="1" customWidth="1"/>
    <col min="9734" max="9734" width="15" style="1" customWidth="1"/>
    <col min="9735" max="9735" width="14.88671875" style="1" bestFit="1" customWidth="1"/>
    <col min="9736" max="9984" width="9.109375" style="1"/>
    <col min="9985" max="9985" width="7.109375" style="1" customWidth="1"/>
    <col min="9986" max="9986" width="34.109375" style="1" customWidth="1"/>
    <col min="9987" max="9987" width="17.6640625" style="1" customWidth="1"/>
    <col min="9988" max="9988" width="13.88671875" style="1" customWidth="1"/>
    <col min="9989" max="9989" width="14.44140625" style="1" customWidth="1"/>
    <col min="9990" max="9990" width="15" style="1" customWidth="1"/>
    <col min="9991" max="9991" width="14.88671875" style="1" bestFit="1" customWidth="1"/>
    <col min="9992" max="10240" width="9.109375" style="1"/>
    <col min="10241" max="10241" width="7.109375" style="1" customWidth="1"/>
    <col min="10242" max="10242" width="34.109375" style="1" customWidth="1"/>
    <col min="10243" max="10243" width="17.6640625" style="1" customWidth="1"/>
    <col min="10244" max="10244" width="13.88671875" style="1" customWidth="1"/>
    <col min="10245" max="10245" width="14.44140625" style="1" customWidth="1"/>
    <col min="10246" max="10246" width="15" style="1" customWidth="1"/>
    <col min="10247" max="10247" width="14.88671875" style="1" bestFit="1" customWidth="1"/>
    <col min="10248" max="10496" width="9.109375" style="1"/>
    <col min="10497" max="10497" width="7.109375" style="1" customWidth="1"/>
    <col min="10498" max="10498" width="34.109375" style="1" customWidth="1"/>
    <col min="10499" max="10499" width="17.6640625" style="1" customWidth="1"/>
    <col min="10500" max="10500" width="13.88671875" style="1" customWidth="1"/>
    <col min="10501" max="10501" width="14.44140625" style="1" customWidth="1"/>
    <col min="10502" max="10502" width="15" style="1" customWidth="1"/>
    <col min="10503" max="10503" width="14.88671875" style="1" bestFit="1" customWidth="1"/>
    <col min="10504" max="10752" width="9.109375" style="1"/>
    <col min="10753" max="10753" width="7.109375" style="1" customWidth="1"/>
    <col min="10754" max="10754" width="34.109375" style="1" customWidth="1"/>
    <col min="10755" max="10755" width="17.6640625" style="1" customWidth="1"/>
    <col min="10756" max="10756" width="13.88671875" style="1" customWidth="1"/>
    <col min="10757" max="10757" width="14.44140625" style="1" customWidth="1"/>
    <col min="10758" max="10758" width="15" style="1" customWidth="1"/>
    <col min="10759" max="10759" width="14.88671875" style="1" bestFit="1" customWidth="1"/>
    <col min="10760" max="11008" width="9.109375" style="1"/>
    <col min="11009" max="11009" width="7.109375" style="1" customWidth="1"/>
    <col min="11010" max="11010" width="34.109375" style="1" customWidth="1"/>
    <col min="11011" max="11011" width="17.6640625" style="1" customWidth="1"/>
    <col min="11012" max="11012" width="13.88671875" style="1" customWidth="1"/>
    <col min="11013" max="11013" width="14.44140625" style="1" customWidth="1"/>
    <col min="11014" max="11014" width="15" style="1" customWidth="1"/>
    <col min="11015" max="11015" width="14.88671875" style="1" bestFit="1" customWidth="1"/>
    <col min="11016" max="11264" width="9.109375" style="1"/>
    <col min="11265" max="11265" width="7.109375" style="1" customWidth="1"/>
    <col min="11266" max="11266" width="34.109375" style="1" customWidth="1"/>
    <col min="11267" max="11267" width="17.6640625" style="1" customWidth="1"/>
    <col min="11268" max="11268" width="13.88671875" style="1" customWidth="1"/>
    <col min="11269" max="11269" width="14.44140625" style="1" customWidth="1"/>
    <col min="11270" max="11270" width="15" style="1" customWidth="1"/>
    <col min="11271" max="11271" width="14.88671875" style="1" bestFit="1" customWidth="1"/>
    <col min="11272" max="11520" width="9.109375" style="1"/>
    <col min="11521" max="11521" width="7.109375" style="1" customWidth="1"/>
    <col min="11522" max="11522" width="34.109375" style="1" customWidth="1"/>
    <col min="11523" max="11523" width="17.6640625" style="1" customWidth="1"/>
    <col min="11524" max="11524" width="13.88671875" style="1" customWidth="1"/>
    <col min="11525" max="11525" width="14.44140625" style="1" customWidth="1"/>
    <col min="11526" max="11526" width="15" style="1" customWidth="1"/>
    <col min="11527" max="11527" width="14.88671875" style="1" bestFit="1" customWidth="1"/>
    <col min="11528" max="11776" width="9.109375" style="1"/>
    <col min="11777" max="11777" width="7.109375" style="1" customWidth="1"/>
    <col min="11778" max="11778" width="34.109375" style="1" customWidth="1"/>
    <col min="11779" max="11779" width="17.6640625" style="1" customWidth="1"/>
    <col min="11780" max="11780" width="13.88671875" style="1" customWidth="1"/>
    <col min="11781" max="11781" width="14.44140625" style="1" customWidth="1"/>
    <col min="11782" max="11782" width="15" style="1" customWidth="1"/>
    <col min="11783" max="11783" width="14.88671875" style="1" bestFit="1" customWidth="1"/>
    <col min="11784" max="12032" width="9.109375" style="1"/>
    <col min="12033" max="12033" width="7.109375" style="1" customWidth="1"/>
    <col min="12034" max="12034" width="34.109375" style="1" customWidth="1"/>
    <col min="12035" max="12035" width="17.6640625" style="1" customWidth="1"/>
    <col min="12036" max="12036" width="13.88671875" style="1" customWidth="1"/>
    <col min="12037" max="12037" width="14.44140625" style="1" customWidth="1"/>
    <col min="12038" max="12038" width="15" style="1" customWidth="1"/>
    <col min="12039" max="12039" width="14.88671875" style="1" bestFit="1" customWidth="1"/>
    <col min="12040" max="12288" width="9.109375" style="1"/>
    <col min="12289" max="12289" width="7.109375" style="1" customWidth="1"/>
    <col min="12290" max="12290" width="34.109375" style="1" customWidth="1"/>
    <col min="12291" max="12291" width="17.6640625" style="1" customWidth="1"/>
    <col min="12292" max="12292" width="13.88671875" style="1" customWidth="1"/>
    <col min="12293" max="12293" width="14.44140625" style="1" customWidth="1"/>
    <col min="12294" max="12294" width="15" style="1" customWidth="1"/>
    <col min="12295" max="12295" width="14.88671875" style="1" bestFit="1" customWidth="1"/>
    <col min="12296" max="12544" width="9.109375" style="1"/>
    <col min="12545" max="12545" width="7.109375" style="1" customWidth="1"/>
    <col min="12546" max="12546" width="34.109375" style="1" customWidth="1"/>
    <col min="12547" max="12547" width="17.6640625" style="1" customWidth="1"/>
    <col min="12548" max="12548" width="13.88671875" style="1" customWidth="1"/>
    <col min="12549" max="12549" width="14.44140625" style="1" customWidth="1"/>
    <col min="12550" max="12550" width="15" style="1" customWidth="1"/>
    <col min="12551" max="12551" width="14.88671875" style="1" bestFit="1" customWidth="1"/>
    <col min="12552" max="12800" width="9.109375" style="1"/>
    <col min="12801" max="12801" width="7.109375" style="1" customWidth="1"/>
    <col min="12802" max="12802" width="34.109375" style="1" customWidth="1"/>
    <col min="12803" max="12803" width="17.6640625" style="1" customWidth="1"/>
    <col min="12804" max="12804" width="13.88671875" style="1" customWidth="1"/>
    <col min="12805" max="12805" width="14.44140625" style="1" customWidth="1"/>
    <col min="12806" max="12806" width="15" style="1" customWidth="1"/>
    <col min="12807" max="12807" width="14.88671875" style="1" bestFit="1" customWidth="1"/>
    <col min="12808" max="13056" width="9.109375" style="1"/>
    <col min="13057" max="13057" width="7.109375" style="1" customWidth="1"/>
    <col min="13058" max="13058" width="34.109375" style="1" customWidth="1"/>
    <col min="13059" max="13059" width="17.6640625" style="1" customWidth="1"/>
    <col min="13060" max="13060" width="13.88671875" style="1" customWidth="1"/>
    <col min="13061" max="13061" width="14.44140625" style="1" customWidth="1"/>
    <col min="13062" max="13062" width="15" style="1" customWidth="1"/>
    <col min="13063" max="13063" width="14.88671875" style="1" bestFit="1" customWidth="1"/>
    <col min="13064" max="13312" width="9.109375" style="1"/>
    <col min="13313" max="13313" width="7.109375" style="1" customWidth="1"/>
    <col min="13314" max="13314" width="34.109375" style="1" customWidth="1"/>
    <col min="13315" max="13315" width="17.6640625" style="1" customWidth="1"/>
    <col min="13316" max="13316" width="13.88671875" style="1" customWidth="1"/>
    <col min="13317" max="13317" width="14.44140625" style="1" customWidth="1"/>
    <col min="13318" max="13318" width="15" style="1" customWidth="1"/>
    <col min="13319" max="13319" width="14.88671875" style="1" bestFit="1" customWidth="1"/>
    <col min="13320" max="13568" width="9.109375" style="1"/>
    <col min="13569" max="13569" width="7.109375" style="1" customWidth="1"/>
    <col min="13570" max="13570" width="34.109375" style="1" customWidth="1"/>
    <col min="13571" max="13571" width="17.6640625" style="1" customWidth="1"/>
    <col min="13572" max="13572" width="13.88671875" style="1" customWidth="1"/>
    <col min="13573" max="13573" width="14.44140625" style="1" customWidth="1"/>
    <col min="13574" max="13574" width="15" style="1" customWidth="1"/>
    <col min="13575" max="13575" width="14.88671875" style="1" bestFit="1" customWidth="1"/>
    <col min="13576" max="13824" width="9.109375" style="1"/>
    <col min="13825" max="13825" width="7.109375" style="1" customWidth="1"/>
    <col min="13826" max="13826" width="34.109375" style="1" customWidth="1"/>
    <col min="13827" max="13827" width="17.6640625" style="1" customWidth="1"/>
    <col min="13828" max="13828" width="13.88671875" style="1" customWidth="1"/>
    <col min="13829" max="13829" width="14.44140625" style="1" customWidth="1"/>
    <col min="13830" max="13830" width="15" style="1" customWidth="1"/>
    <col min="13831" max="13831" width="14.88671875" style="1" bestFit="1" customWidth="1"/>
    <col min="13832" max="14080" width="9.109375" style="1"/>
    <col min="14081" max="14081" width="7.109375" style="1" customWidth="1"/>
    <col min="14082" max="14082" width="34.109375" style="1" customWidth="1"/>
    <col min="14083" max="14083" width="17.6640625" style="1" customWidth="1"/>
    <col min="14084" max="14084" width="13.88671875" style="1" customWidth="1"/>
    <col min="14085" max="14085" width="14.44140625" style="1" customWidth="1"/>
    <col min="14086" max="14086" width="15" style="1" customWidth="1"/>
    <col min="14087" max="14087" width="14.88671875" style="1" bestFit="1" customWidth="1"/>
    <col min="14088" max="14336" width="9.109375" style="1"/>
    <col min="14337" max="14337" width="7.109375" style="1" customWidth="1"/>
    <col min="14338" max="14338" width="34.109375" style="1" customWidth="1"/>
    <col min="14339" max="14339" width="17.6640625" style="1" customWidth="1"/>
    <col min="14340" max="14340" width="13.88671875" style="1" customWidth="1"/>
    <col min="14341" max="14341" width="14.44140625" style="1" customWidth="1"/>
    <col min="14342" max="14342" width="15" style="1" customWidth="1"/>
    <col min="14343" max="14343" width="14.88671875" style="1" bestFit="1" customWidth="1"/>
    <col min="14344" max="14592" width="9.109375" style="1"/>
    <col min="14593" max="14593" width="7.109375" style="1" customWidth="1"/>
    <col min="14594" max="14594" width="34.109375" style="1" customWidth="1"/>
    <col min="14595" max="14595" width="17.6640625" style="1" customWidth="1"/>
    <col min="14596" max="14596" width="13.88671875" style="1" customWidth="1"/>
    <col min="14597" max="14597" width="14.44140625" style="1" customWidth="1"/>
    <col min="14598" max="14598" width="15" style="1" customWidth="1"/>
    <col min="14599" max="14599" width="14.88671875" style="1" bestFit="1" customWidth="1"/>
    <col min="14600" max="14848" width="9.109375" style="1"/>
    <col min="14849" max="14849" width="7.109375" style="1" customWidth="1"/>
    <col min="14850" max="14850" width="34.109375" style="1" customWidth="1"/>
    <col min="14851" max="14851" width="17.6640625" style="1" customWidth="1"/>
    <col min="14852" max="14852" width="13.88671875" style="1" customWidth="1"/>
    <col min="14853" max="14853" width="14.44140625" style="1" customWidth="1"/>
    <col min="14854" max="14854" width="15" style="1" customWidth="1"/>
    <col min="14855" max="14855" width="14.88671875" style="1" bestFit="1" customWidth="1"/>
    <col min="14856" max="15104" width="9.109375" style="1"/>
    <col min="15105" max="15105" width="7.109375" style="1" customWidth="1"/>
    <col min="15106" max="15106" width="34.109375" style="1" customWidth="1"/>
    <col min="15107" max="15107" width="17.6640625" style="1" customWidth="1"/>
    <col min="15108" max="15108" width="13.88671875" style="1" customWidth="1"/>
    <col min="15109" max="15109" width="14.44140625" style="1" customWidth="1"/>
    <col min="15110" max="15110" width="15" style="1" customWidth="1"/>
    <col min="15111" max="15111" width="14.88671875" style="1" bestFit="1" customWidth="1"/>
    <col min="15112" max="15360" width="9.109375" style="1"/>
    <col min="15361" max="15361" width="7.109375" style="1" customWidth="1"/>
    <col min="15362" max="15362" width="34.109375" style="1" customWidth="1"/>
    <col min="15363" max="15363" width="17.6640625" style="1" customWidth="1"/>
    <col min="15364" max="15364" width="13.88671875" style="1" customWidth="1"/>
    <col min="15365" max="15365" width="14.44140625" style="1" customWidth="1"/>
    <col min="15366" max="15366" width="15" style="1" customWidth="1"/>
    <col min="15367" max="15367" width="14.88671875" style="1" bestFit="1" customWidth="1"/>
    <col min="15368" max="15616" width="9.109375" style="1"/>
    <col min="15617" max="15617" width="7.109375" style="1" customWidth="1"/>
    <col min="15618" max="15618" width="34.109375" style="1" customWidth="1"/>
    <col min="15619" max="15619" width="17.6640625" style="1" customWidth="1"/>
    <col min="15620" max="15620" width="13.88671875" style="1" customWidth="1"/>
    <col min="15621" max="15621" width="14.44140625" style="1" customWidth="1"/>
    <col min="15622" max="15622" width="15" style="1" customWidth="1"/>
    <col min="15623" max="15623" width="14.88671875" style="1" bestFit="1" customWidth="1"/>
    <col min="15624" max="15872" width="9.109375" style="1"/>
    <col min="15873" max="15873" width="7.109375" style="1" customWidth="1"/>
    <col min="15874" max="15874" width="34.109375" style="1" customWidth="1"/>
    <col min="15875" max="15875" width="17.6640625" style="1" customWidth="1"/>
    <col min="15876" max="15876" width="13.88671875" style="1" customWidth="1"/>
    <col min="15877" max="15877" width="14.44140625" style="1" customWidth="1"/>
    <col min="15878" max="15878" width="15" style="1" customWidth="1"/>
    <col min="15879" max="15879" width="14.88671875" style="1" bestFit="1" customWidth="1"/>
    <col min="15880" max="16128" width="9.109375" style="1"/>
    <col min="16129" max="16129" width="7.109375" style="1" customWidth="1"/>
    <col min="16130" max="16130" width="34.109375" style="1" customWidth="1"/>
    <col min="16131" max="16131" width="17.6640625" style="1" customWidth="1"/>
    <col min="16132" max="16132" width="13.88671875" style="1" customWidth="1"/>
    <col min="16133" max="16133" width="14.44140625" style="1" customWidth="1"/>
    <col min="16134" max="16134" width="15" style="1" customWidth="1"/>
    <col min="16135" max="16135" width="14.88671875" style="1" bestFit="1" customWidth="1"/>
    <col min="16136" max="16384" width="9.109375" style="1"/>
  </cols>
  <sheetData>
    <row r="1" spans="1:7" ht="15.6" x14ac:dyDescent="0.3">
      <c r="A1" s="12"/>
      <c r="B1" s="12"/>
      <c r="C1" s="12"/>
      <c r="D1" s="12"/>
      <c r="E1" s="12"/>
      <c r="G1" s="11" t="s">
        <v>1800</v>
      </c>
    </row>
    <row r="2" spans="1:7" ht="15.6" x14ac:dyDescent="0.3">
      <c r="A2" s="14"/>
      <c r="B2" s="14"/>
      <c r="C2" s="14"/>
      <c r="D2" s="14"/>
      <c r="E2" s="14"/>
      <c r="F2" s="14"/>
    </row>
    <row r="3" spans="1:7" ht="15.6" x14ac:dyDescent="0.3">
      <c r="A3" s="570" t="s">
        <v>169</v>
      </c>
      <c r="B3" s="570"/>
      <c r="C3" s="570"/>
      <c r="D3" s="570"/>
      <c r="E3" s="570"/>
      <c r="F3" s="570"/>
    </row>
    <row r="6" spans="1:7" x14ac:dyDescent="0.25">
      <c r="G6" s="17" t="s">
        <v>158</v>
      </c>
    </row>
    <row r="7" spans="1:7" ht="31.2" x14ac:dyDescent="0.25">
      <c r="A7" s="18" t="s">
        <v>159</v>
      </c>
      <c r="B7" s="18" t="s">
        <v>160</v>
      </c>
      <c r="C7" s="19" t="s">
        <v>1801</v>
      </c>
      <c r="D7" s="18" t="s">
        <v>162</v>
      </c>
      <c r="E7" s="18" t="s">
        <v>163</v>
      </c>
      <c r="F7" s="19" t="s">
        <v>1802</v>
      </c>
      <c r="G7" s="18" t="s">
        <v>170</v>
      </c>
    </row>
    <row r="8" spans="1:7" ht="15.6" x14ac:dyDescent="0.3">
      <c r="A8" s="20"/>
      <c r="B8" s="20"/>
      <c r="C8" s="21"/>
      <c r="D8" s="21"/>
      <c r="E8" s="21"/>
      <c r="F8" s="21"/>
      <c r="G8" s="21"/>
    </row>
    <row r="9" spans="1:7" ht="15.6" x14ac:dyDescent="0.3">
      <c r="A9" s="22" t="s">
        <v>165</v>
      </c>
      <c r="B9" s="23" t="s">
        <v>171</v>
      </c>
      <c r="C9" s="24">
        <v>0</v>
      </c>
      <c r="D9" s="24">
        <v>0</v>
      </c>
      <c r="E9" s="24">
        <v>0</v>
      </c>
      <c r="F9" s="24">
        <v>0</v>
      </c>
      <c r="G9" s="24">
        <v>0</v>
      </c>
    </row>
    <row r="10" spans="1:7" ht="15.6" x14ac:dyDescent="0.3">
      <c r="A10" s="25"/>
      <c r="B10" s="21" t="s">
        <v>21</v>
      </c>
      <c r="C10" s="26">
        <f>SUM(C9:C9)</f>
        <v>0</v>
      </c>
      <c r="D10" s="26">
        <f>SUM(D9:D9)</f>
        <v>0</v>
      </c>
      <c r="E10" s="26">
        <f>SUM(E9:E9)</f>
        <v>0</v>
      </c>
      <c r="F10" s="26">
        <f>SUM(F9:F9)</f>
        <v>0</v>
      </c>
      <c r="G10" s="26">
        <f>SUM(G9:G9)</f>
        <v>0</v>
      </c>
    </row>
  </sheetData>
  <mergeCells count="1">
    <mergeCell ref="A3:F3"/>
  </mergeCells>
  <pageMargins left="0.7" right="0.7" top="0.75" bottom="0.75" header="0.3" footer="0.3"/>
  <pageSetup paperSize="9" scale="7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313D1-BA9B-44BA-B204-BD5C13B7E175}">
  <sheetPr>
    <tabColor rgb="FF92D050"/>
    <pageSetUpPr fitToPage="1"/>
  </sheetPr>
  <dimension ref="A1:M11"/>
  <sheetViews>
    <sheetView zoomScaleNormal="100" workbookViewId="0">
      <selection activeCell="L1" sqref="L1"/>
    </sheetView>
  </sheetViews>
  <sheetFormatPr defaultRowHeight="13.2" x14ac:dyDescent="0.25"/>
  <cols>
    <col min="1" max="1" width="2.44140625" style="27" customWidth="1"/>
    <col min="2" max="2" width="24.44140625" style="28" customWidth="1"/>
    <col min="3" max="3" width="15.44140625" style="27" customWidth="1"/>
    <col min="4" max="4" width="18" style="27" customWidth="1"/>
    <col min="5" max="5" width="14.109375" style="27" customWidth="1"/>
    <col min="6" max="6" width="14.44140625" style="27" customWidth="1"/>
    <col min="7" max="8" width="8.6640625" style="27" customWidth="1"/>
    <col min="9" max="9" width="10.109375" style="27" customWidth="1"/>
    <col min="10" max="10" width="10.44140625" style="27" customWidth="1"/>
    <col min="11" max="11" width="9.6640625" style="27" customWidth="1"/>
    <col min="12" max="12" width="10.33203125" style="27" customWidth="1"/>
    <col min="13" max="13" width="9.6640625" style="27" customWidth="1"/>
    <col min="14" max="256" width="9.109375" style="1"/>
    <col min="257" max="257" width="2.44140625" style="1" customWidth="1"/>
    <col min="258" max="258" width="24.44140625" style="1" customWidth="1"/>
    <col min="259" max="259" width="15.44140625" style="1" customWidth="1"/>
    <col min="260" max="260" width="18" style="1" customWidth="1"/>
    <col min="261" max="261" width="14.109375" style="1" customWidth="1"/>
    <col min="262" max="262" width="14.44140625" style="1" customWidth="1"/>
    <col min="263" max="264" width="8.6640625" style="1" customWidth="1"/>
    <col min="265" max="265" width="10.109375" style="1" customWidth="1"/>
    <col min="266" max="266" width="10.44140625" style="1" customWidth="1"/>
    <col min="267" max="267" width="9.6640625" style="1" customWidth="1"/>
    <col min="268" max="268" width="10.33203125" style="1" customWidth="1"/>
    <col min="269" max="269" width="9.6640625" style="1" customWidth="1"/>
    <col min="270" max="512" width="9.109375" style="1"/>
    <col min="513" max="513" width="2.44140625" style="1" customWidth="1"/>
    <col min="514" max="514" width="24.44140625" style="1" customWidth="1"/>
    <col min="515" max="515" width="15.44140625" style="1" customWidth="1"/>
    <col min="516" max="516" width="18" style="1" customWidth="1"/>
    <col min="517" max="517" width="14.109375" style="1" customWidth="1"/>
    <col min="518" max="518" width="14.44140625" style="1" customWidth="1"/>
    <col min="519" max="520" width="8.6640625" style="1" customWidth="1"/>
    <col min="521" max="521" width="10.109375" style="1" customWidth="1"/>
    <col min="522" max="522" width="10.44140625" style="1" customWidth="1"/>
    <col min="523" max="523" width="9.6640625" style="1" customWidth="1"/>
    <col min="524" max="524" width="10.33203125" style="1" customWidth="1"/>
    <col min="525" max="525" width="9.6640625" style="1" customWidth="1"/>
    <col min="526" max="768" width="9.109375" style="1"/>
    <col min="769" max="769" width="2.44140625" style="1" customWidth="1"/>
    <col min="770" max="770" width="24.44140625" style="1" customWidth="1"/>
    <col min="771" max="771" width="15.44140625" style="1" customWidth="1"/>
    <col min="772" max="772" width="18" style="1" customWidth="1"/>
    <col min="773" max="773" width="14.109375" style="1" customWidth="1"/>
    <col min="774" max="774" width="14.44140625" style="1" customWidth="1"/>
    <col min="775" max="776" width="8.6640625" style="1" customWidth="1"/>
    <col min="777" max="777" width="10.109375" style="1" customWidth="1"/>
    <col min="778" max="778" width="10.44140625" style="1" customWidth="1"/>
    <col min="779" max="779" width="9.6640625" style="1" customWidth="1"/>
    <col min="780" max="780" width="10.33203125" style="1" customWidth="1"/>
    <col min="781" max="781" width="9.6640625" style="1" customWidth="1"/>
    <col min="782" max="1024" width="9.109375" style="1"/>
    <col min="1025" max="1025" width="2.44140625" style="1" customWidth="1"/>
    <col min="1026" max="1026" width="24.44140625" style="1" customWidth="1"/>
    <col min="1027" max="1027" width="15.44140625" style="1" customWidth="1"/>
    <col min="1028" max="1028" width="18" style="1" customWidth="1"/>
    <col min="1029" max="1029" width="14.109375" style="1" customWidth="1"/>
    <col min="1030" max="1030" width="14.44140625" style="1" customWidth="1"/>
    <col min="1031" max="1032" width="8.6640625" style="1" customWidth="1"/>
    <col min="1033" max="1033" width="10.109375" style="1" customWidth="1"/>
    <col min="1034" max="1034" width="10.44140625" style="1" customWidth="1"/>
    <col min="1035" max="1035" width="9.6640625" style="1" customWidth="1"/>
    <col min="1036" max="1036" width="10.33203125" style="1" customWidth="1"/>
    <col min="1037" max="1037" width="9.6640625" style="1" customWidth="1"/>
    <col min="1038" max="1280" width="9.109375" style="1"/>
    <col min="1281" max="1281" width="2.44140625" style="1" customWidth="1"/>
    <col min="1282" max="1282" width="24.44140625" style="1" customWidth="1"/>
    <col min="1283" max="1283" width="15.44140625" style="1" customWidth="1"/>
    <col min="1284" max="1284" width="18" style="1" customWidth="1"/>
    <col min="1285" max="1285" width="14.109375" style="1" customWidth="1"/>
    <col min="1286" max="1286" width="14.44140625" style="1" customWidth="1"/>
    <col min="1287" max="1288" width="8.6640625" style="1" customWidth="1"/>
    <col min="1289" max="1289" width="10.109375" style="1" customWidth="1"/>
    <col min="1290" max="1290" width="10.44140625" style="1" customWidth="1"/>
    <col min="1291" max="1291" width="9.6640625" style="1" customWidth="1"/>
    <col min="1292" max="1292" width="10.33203125" style="1" customWidth="1"/>
    <col min="1293" max="1293" width="9.6640625" style="1" customWidth="1"/>
    <col min="1294" max="1536" width="9.109375" style="1"/>
    <col min="1537" max="1537" width="2.44140625" style="1" customWidth="1"/>
    <col min="1538" max="1538" width="24.44140625" style="1" customWidth="1"/>
    <col min="1539" max="1539" width="15.44140625" style="1" customWidth="1"/>
    <col min="1540" max="1540" width="18" style="1" customWidth="1"/>
    <col min="1541" max="1541" width="14.109375" style="1" customWidth="1"/>
    <col min="1542" max="1542" width="14.44140625" style="1" customWidth="1"/>
    <col min="1543" max="1544" width="8.6640625" style="1" customWidth="1"/>
    <col min="1545" max="1545" width="10.109375" style="1" customWidth="1"/>
    <col min="1546" max="1546" width="10.44140625" style="1" customWidth="1"/>
    <col min="1547" max="1547" width="9.6640625" style="1" customWidth="1"/>
    <col min="1548" max="1548" width="10.33203125" style="1" customWidth="1"/>
    <col min="1549" max="1549" width="9.6640625" style="1" customWidth="1"/>
    <col min="1550" max="1792" width="9.109375" style="1"/>
    <col min="1793" max="1793" width="2.44140625" style="1" customWidth="1"/>
    <col min="1794" max="1794" width="24.44140625" style="1" customWidth="1"/>
    <col min="1795" max="1795" width="15.44140625" style="1" customWidth="1"/>
    <col min="1796" max="1796" width="18" style="1" customWidth="1"/>
    <col min="1797" max="1797" width="14.109375" style="1" customWidth="1"/>
    <col min="1798" max="1798" width="14.44140625" style="1" customWidth="1"/>
    <col min="1799" max="1800" width="8.6640625" style="1" customWidth="1"/>
    <col min="1801" max="1801" width="10.109375" style="1" customWidth="1"/>
    <col min="1802" max="1802" width="10.44140625" style="1" customWidth="1"/>
    <col min="1803" max="1803" width="9.6640625" style="1" customWidth="1"/>
    <col min="1804" max="1804" width="10.33203125" style="1" customWidth="1"/>
    <col min="1805" max="1805" width="9.6640625" style="1" customWidth="1"/>
    <col min="1806" max="2048" width="9.109375" style="1"/>
    <col min="2049" max="2049" width="2.44140625" style="1" customWidth="1"/>
    <col min="2050" max="2050" width="24.44140625" style="1" customWidth="1"/>
    <col min="2051" max="2051" width="15.44140625" style="1" customWidth="1"/>
    <col min="2052" max="2052" width="18" style="1" customWidth="1"/>
    <col min="2053" max="2053" width="14.109375" style="1" customWidth="1"/>
    <col min="2054" max="2054" width="14.44140625" style="1" customWidth="1"/>
    <col min="2055" max="2056" width="8.6640625" style="1" customWidth="1"/>
    <col min="2057" max="2057" width="10.109375" style="1" customWidth="1"/>
    <col min="2058" max="2058" width="10.44140625" style="1" customWidth="1"/>
    <col min="2059" max="2059" width="9.6640625" style="1" customWidth="1"/>
    <col min="2060" max="2060" width="10.33203125" style="1" customWidth="1"/>
    <col min="2061" max="2061" width="9.6640625" style="1" customWidth="1"/>
    <col min="2062" max="2304" width="9.109375" style="1"/>
    <col min="2305" max="2305" width="2.44140625" style="1" customWidth="1"/>
    <col min="2306" max="2306" width="24.44140625" style="1" customWidth="1"/>
    <col min="2307" max="2307" width="15.44140625" style="1" customWidth="1"/>
    <col min="2308" max="2308" width="18" style="1" customWidth="1"/>
    <col min="2309" max="2309" width="14.109375" style="1" customWidth="1"/>
    <col min="2310" max="2310" width="14.44140625" style="1" customWidth="1"/>
    <col min="2311" max="2312" width="8.6640625" style="1" customWidth="1"/>
    <col min="2313" max="2313" width="10.109375" style="1" customWidth="1"/>
    <col min="2314" max="2314" width="10.44140625" style="1" customWidth="1"/>
    <col min="2315" max="2315" width="9.6640625" style="1" customWidth="1"/>
    <col min="2316" max="2316" width="10.33203125" style="1" customWidth="1"/>
    <col min="2317" max="2317" width="9.6640625" style="1" customWidth="1"/>
    <col min="2318" max="2560" width="9.109375" style="1"/>
    <col min="2561" max="2561" width="2.44140625" style="1" customWidth="1"/>
    <col min="2562" max="2562" width="24.44140625" style="1" customWidth="1"/>
    <col min="2563" max="2563" width="15.44140625" style="1" customWidth="1"/>
    <col min="2564" max="2564" width="18" style="1" customWidth="1"/>
    <col min="2565" max="2565" width="14.109375" style="1" customWidth="1"/>
    <col min="2566" max="2566" width="14.44140625" style="1" customWidth="1"/>
    <col min="2567" max="2568" width="8.6640625" style="1" customWidth="1"/>
    <col min="2569" max="2569" width="10.109375" style="1" customWidth="1"/>
    <col min="2570" max="2570" width="10.44140625" style="1" customWidth="1"/>
    <col min="2571" max="2571" width="9.6640625" style="1" customWidth="1"/>
    <col min="2572" max="2572" width="10.33203125" style="1" customWidth="1"/>
    <col min="2573" max="2573" width="9.6640625" style="1" customWidth="1"/>
    <col min="2574" max="2816" width="9.109375" style="1"/>
    <col min="2817" max="2817" width="2.44140625" style="1" customWidth="1"/>
    <col min="2818" max="2818" width="24.44140625" style="1" customWidth="1"/>
    <col min="2819" max="2819" width="15.44140625" style="1" customWidth="1"/>
    <col min="2820" max="2820" width="18" style="1" customWidth="1"/>
    <col min="2821" max="2821" width="14.109375" style="1" customWidth="1"/>
    <col min="2822" max="2822" width="14.44140625" style="1" customWidth="1"/>
    <col min="2823" max="2824" width="8.6640625" style="1" customWidth="1"/>
    <col min="2825" max="2825" width="10.109375" style="1" customWidth="1"/>
    <col min="2826" max="2826" width="10.44140625" style="1" customWidth="1"/>
    <col min="2827" max="2827" width="9.6640625" style="1" customWidth="1"/>
    <col min="2828" max="2828" width="10.33203125" style="1" customWidth="1"/>
    <col min="2829" max="2829" width="9.6640625" style="1" customWidth="1"/>
    <col min="2830" max="3072" width="9.109375" style="1"/>
    <col min="3073" max="3073" width="2.44140625" style="1" customWidth="1"/>
    <col min="3074" max="3074" width="24.44140625" style="1" customWidth="1"/>
    <col min="3075" max="3075" width="15.44140625" style="1" customWidth="1"/>
    <col min="3076" max="3076" width="18" style="1" customWidth="1"/>
    <col min="3077" max="3077" width="14.109375" style="1" customWidth="1"/>
    <col min="3078" max="3078" width="14.44140625" style="1" customWidth="1"/>
    <col min="3079" max="3080" width="8.6640625" style="1" customWidth="1"/>
    <col min="3081" max="3081" width="10.109375" style="1" customWidth="1"/>
    <col min="3082" max="3082" width="10.44140625" style="1" customWidth="1"/>
    <col min="3083" max="3083" width="9.6640625" style="1" customWidth="1"/>
    <col min="3084" max="3084" width="10.33203125" style="1" customWidth="1"/>
    <col min="3085" max="3085" width="9.6640625" style="1" customWidth="1"/>
    <col min="3086" max="3328" width="9.109375" style="1"/>
    <col min="3329" max="3329" width="2.44140625" style="1" customWidth="1"/>
    <col min="3330" max="3330" width="24.44140625" style="1" customWidth="1"/>
    <col min="3331" max="3331" width="15.44140625" style="1" customWidth="1"/>
    <col min="3332" max="3332" width="18" style="1" customWidth="1"/>
    <col min="3333" max="3333" width="14.109375" style="1" customWidth="1"/>
    <col min="3334" max="3334" width="14.44140625" style="1" customWidth="1"/>
    <col min="3335" max="3336" width="8.6640625" style="1" customWidth="1"/>
    <col min="3337" max="3337" width="10.109375" style="1" customWidth="1"/>
    <col min="3338" max="3338" width="10.44140625" style="1" customWidth="1"/>
    <col min="3339" max="3339" width="9.6640625" style="1" customWidth="1"/>
    <col min="3340" max="3340" width="10.33203125" style="1" customWidth="1"/>
    <col min="3341" max="3341" width="9.6640625" style="1" customWidth="1"/>
    <col min="3342" max="3584" width="9.109375" style="1"/>
    <col min="3585" max="3585" width="2.44140625" style="1" customWidth="1"/>
    <col min="3586" max="3586" width="24.44140625" style="1" customWidth="1"/>
    <col min="3587" max="3587" width="15.44140625" style="1" customWidth="1"/>
    <col min="3588" max="3588" width="18" style="1" customWidth="1"/>
    <col min="3589" max="3589" width="14.109375" style="1" customWidth="1"/>
    <col min="3590" max="3590" width="14.44140625" style="1" customWidth="1"/>
    <col min="3591" max="3592" width="8.6640625" style="1" customWidth="1"/>
    <col min="3593" max="3593" width="10.109375" style="1" customWidth="1"/>
    <col min="3594" max="3594" width="10.44140625" style="1" customWidth="1"/>
    <col min="3595" max="3595" width="9.6640625" style="1" customWidth="1"/>
    <col min="3596" max="3596" width="10.33203125" style="1" customWidth="1"/>
    <col min="3597" max="3597" width="9.6640625" style="1" customWidth="1"/>
    <col min="3598" max="3840" width="9.109375" style="1"/>
    <col min="3841" max="3841" width="2.44140625" style="1" customWidth="1"/>
    <col min="3842" max="3842" width="24.44140625" style="1" customWidth="1"/>
    <col min="3843" max="3843" width="15.44140625" style="1" customWidth="1"/>
    <col min="3844" max="3844" width="18" style="1" customWidth="1"/>
    <col min="3845" max="3845" width="14.109375" style="1" customWidth="1"/>
    <col min="3846" max="3846" width="14.44140625" style="1" customWidth="1"/>
    <col min="3847" max="3848" width="8.6640625" style="1" customWidth="1"/>
    <col min="3849" max="3849" width="10.109375" style="1" customWidth="1"/>
    <col min="3850" max="3850" width="10.44140625" style="1" customWidth="1"/>
    <col min="3851" max="3851" width="9.6640625" style="1" customWidth="1"/>
    <col min="3852" max="3852" width="10.33203125" style="1" customWidth="1"/>
    <col min="3853" max="3853" width="9.6640625" style="1" customWidth="1"/>
    <col min="3854" max="4096" width="9.109375" style="1"/>
    <col min="4097" max="4097" width="2.44140625" style="1" customWidth="1"/>
    <col min="4098" max="4098" width="24.44140625" style="1" customWidth="1"/>
    <col min="4099" max="4099" width="15.44140625" style="1" customWidth="1"/>
    <col min="4100" max="4100" width="18" style="1" customWidth="1"/>
    <col min="4101" max="4101" width="14.109375" style="1" customWidth="1"/>
    <col min="4102" max="4102" width="14.44140625" style="1" customWidth="1"/>
    <col min="4103" max="4104" width="8.6640625" style="1" customWidth="1"/>
    <col min="4105" max="4105" width="10.109375" style="1" customWidth="1"/>
    <col min="4106" max="4106" width="10.44140625" style="1" customWidth="1"/>
    <col min="4107" max="4107" width="9.6640625" style="1" customWidth="1"/>
    <col min="4108" max="4108" width="10.33203125" style="1" customWidth="1"/>
    <col min="4109" max="4109" width="9.6640625" style="1" customWidth="1"/>
    <col min="4110" max="4352" width="9.109375" style="1"/>
    <col min="4353" max="4353" width="2.44140625" style="1" customWidth="1"/>
    <col min="4354" max="4354" width="24.44140625" style="1" customWidth="1"/>
    <col min="4355" max="4355" width="15.44140625" style="1" customWidth="1"/>
    <col min="4356" max="4356" width="18" style="1" customWidth="1"/>
    <col min="4357" max="4357" width="14.109375" style="1" customWidth="1"/>
    <col min="4358" max="4358" width="14.44140625" style="1" customWidth="1"/>
    <col min="4359" max="4360" width="8.6640625" style="1" customWidth="1"/>
    <col min="4361" max="4361" width="10.109375" style="1" customWidth="1"/>
    <col min="4362" max="4362" width="10.44140625" style="1" customWidth="1"/>
    <col min="4363" max="4363" width="9.6640625" style="1" customWidth="1"/>
    <col min="4364" max="4364" width="10.33203125" style="1" customWidth="1"/>
    <col min="4365" max="4365" width="9.6640625" style="1" customWidth="1"/>
    <col min="4366" max="4608" width="9.109375" style="1"/>
    <col min="4609" max="4609" width="2.44140625" style="1" customWidth="1"/>
    <col min="4610" max="4610" width="24.44140625" style="1" customWidth="1"/>
    <col min="4611" max="4611" width="15.44140625" style="1" customWidth="1"/>
    <col min="4612" max="4612" width="18" style="1" customWidth="1"/>
    <col min="4613" max="4613" width="14.109375" style="1" customWidth="1"/>
    <col min="4614" max="4614" width="14.44140625" style="1" customWidth="1"/>
    <col min="4615" max="4616" width="8.6640625" style="1" customWidth="1"/>
    <col min="4617" max="4617" width="10.109375" style="1" customWidth="1"/>
    <col min="4618" max="4618" width="10.44140625" style="1" customWidth="1"/>
    <col min="4619" max="4619" width="9.6640625" style="1" customWidth="1"/>
    <col min="4620" max="4620" width="10.33203125" style="1" customWidth="1"/>
    <col min="4621" max="4621" width="9.6640625" style="1" customWidth="1"/>
    <col min="4622" max="4864" width="9.109375" style="1"/>
    <col min="4865" max="4865" width="2.44140625" style="1" customWidth="1"/>
    <col min="4866" max="4866" width="24.44140625" style="1" customWidth="1"/>
    <col min="4867" max="4867" width="15.44140625" style="1" customWidth="1"/>
    <col min="4868" max="4868" width="18" style="1" customWidth="1"/>
    <col min="4869" max="4869" width="14.109375" style="1" customWidth="1"/>
    <col min="4870" max="4870" width="14.44140625" style="1" customWidth="1"/>
    <col min="4871" max="4872" width="8.6640625" style="1" customWidth="1"/>
    <col min="4873" max="4873" width="10.109375" style="1" customWidth="1"/>
    <col min="4874" max="4874" width="10.44140625" style="1" customWidth="1"/>
    <col min="4875" max="4875" width="9.6640625" style="1" customWidth="1"/>
    <col min="4876" max="4876" width="10.33203125" style="1" customWidth="1"/>
    <col min="4877" max="4877" width="9.6640625" style="1" customWidth="1"/>
    <col min="4878" max="5120" width="9.109375" style="1"/>
    <col min="5121" max="5121" width="2.44140625" style="1" customWidth="1"/>
    <col min="5122" max="5122" width="24.44140625" style="1" customWidth="1"/>
    <col min="5123" max="5123" width="15.44140625" style="1" customWidth="1"/>
    <col min="5124" max="5124" width="18" style="1" customWidth="1"/>
    <col min="5125" max="5125" width="14.109375" style="1" customWidth="1"/>
    <col min="5126" max="5126" width="14.44140625" style="1" customWidth="1"/>
    <col min="5127" max="5128" width="8.6640625" style="1" customWidth="1"/>
    <col min="5129" max="5129" width="10.109375" style="1" customWidth="1"/>
    <col min="5130" max="5130" width="10.44140625" style="1" customWidth="1"/>
    <col min="5131" max="5131" width="9.6640625" style="1" customWidth="1"/>
    <col min="5132" max="5132" width="10.33203125" style="1" customWidth="1"/>
    <col min="5133" max="5133" width="9.6640625" style="1" customWidth="1"/>
    <col min="5134" max="5376" width="9.109375" style="1"/>
    <col min="5377" max="5377" width="2.44140625" style="1" customWidth="1"/>
    <col min="5378" max="5378" width="24.44140625" style="1" customWidth="1"/>
    <col min="5379" max="5379" width="15.44140625" style="1" customWidth="1"/>
    <col min="5380" max="5380" width="18" style="1" customWidth="1"/>
    <col min="5381" max="5381" width="14.109375" style="1" customWidth="1"/>
    <col min="5382" max="5382" width="14.44140625" style="1" customWidth="1"/>
    <col min="5383" max="5384" width="8.6640625" style="1" customWidth="1"/>
    <col min="5385" max="5385" width="10.109375" style="1" customWidth="1"/>
    <col min="5386" max="5386" width="10.44140625" style="1" customWidth="1"/>
    <col min="5387" max="5387" width="9.6640625" style="1" customWidth="1"/>
    <col min="5388" max="5388" width="10.33203125" style="1" customWidth="1"/>
    <col min="5389" max="5389" width="9.6640625" style="1" customWidth="1"/>
    <col min="5390" max="5632" width="9.109375" style="1"/>
    <col min="5633" max="5633" width="2.44140625" style="1" customWidth="1"/>
    <col min="5634" max="5634" width="24.44140625" style="1" customWidth="1"/>
    <col min="5635" max="5635" width="15.44140625" style="1" customWidth="1"/>
    <col min="5636" max="5636" width="18" style="1" customWidth="1"/>
    <col min="5637" max="5637" width="14.109375" style="1" customWidth="1"/>
    <col min="5638" max="5638" width="14.44140625" style="1" customWidth="1"/>
    <col min="5639" max="5640" width="8.6640625" style="1" customWidth="1"/>
    <col min="5641" max="5641" width="10.109375" style="1" customWidth="1"/>
    <col min="5642" max="5642" width="10.44140625" style="1" customWidth="1"/>
    <col min="5643" max="5643" width="9.6640625" style="1" customWidth="1"/>
    <col min="5644" max="5644" width="10.33203125" style="1" customWidth="1"/>
    <col min="5645" max="5645" width="9.6640625" style="1" customWidth="1"/>
    <col min="5646" max="5888" width="9.109375" style="1"/>
    <col min="5889" max="5889" width="2.44140625" style="1" customWidth="1"/>
    <col min="5890" max="5890" width="24.44140625" style="1" customWidth="1"/>
    <col min="5891" max="5891" width="15.44140625" style="1" customWidth="1"/>
    <col min="5892" max="5892" width="18" style="1" customWidth="1"/>
    <col min="5893" max="5893" width="14.109375" style="1" customWidth="1"/>
    <col min="5894" max="5894" width="14.44140625" style="1" customWidth="1"/>
    <col min="5895" max="5896" width="8.6640625" style="1" customWidth="1"/>
    <col min="5897" max="5897" width="10.109375" style="1" customWidth="1"/>
    <col min="5898" max="5898" width="10.44140625" style="1" customWidth="1"/>
    <col min="5899" max="5899" width="9.6640625" style="1" customWidth="1"/>
    <col min="5900" max="5900" width="10.33203125" style="1" customWidth="1"/>
    <col min="5901" max="5901" width="9.6640625" style="1" customWidth="1"/>
    <col min="5902" max="6144" width="9.109375" style="1"/>
    <col min="6145" max="6145" width="2.44140625" style="1" customWidth="1"/>
    <col min="6146" max="6146" width="24.44140625" style="1" customWidth="1"/>
    <col min="6147" max="6147" width="15.44140625" style="1" customWidth="1"/>
    <col min="6148" max="6148" width="18" style="1" customWidth="1"/>
    <col min="6149" max="6149" width="14.109375" style="1" customWidth="1"/>
    <col min="6150" max="6150" width="14.44140625" style="1" customWidth="1"/>
    <col min="6151" max="6152" width="8.6640625" style="1" customWidth="1"/>
    <col min="6153" max="6153" width="10.109375" style="1" customWidth="1"/>
    <col min="6154" max="6154" width="10.44140625" style="1" customWidth="1"/>
    <col min="6155" max="6155" width="9.6640625" style="1" customWidth="1"/>
    <col min="6156" max="6156" width="10.33203125" style="1" customWidth="1"/>
    <col min="6157" max="6157" width="9.6640625" style="1" customWidth="1"/>
    <col min="6158" max="6400" width="9.109375" style="1"/>
    <col min="6401" max="6401" width="2.44140625" style="1" customWidth="1"/>
    <col min="6402" max="6402" width="24.44140625" style="1" customWidth="1"/>
    <col min="6403" max="6403" width="15.44140625" style="1" customWidth="1"/>
    <col min="6404" max="6404" width="18" style="1" customWidth="1"/>
    <col min="6405" max="6405" width="14.109375" style="1" customWidth="1"/>
    <col min="6406" max="6406" width="14.44140625" style="1" customWidth="1"/>
    <col min="6407" max="6408" width="8.6640625" style="1" customWidth="1"/>
    <col min="6409" max="6409" width="10.109375" style="1" customWidth="1"/>
    <col min="6410" max="6410" width="10.44140625" style="1" customWidth="1"/>
    <col min="6411" max="6411" width="9.6640625" style="1" customWidth="1"/>
    <col min="6412" max="6412" width="10.33203125" style="1" customWidth="1"/>
    <col min="6413" max="6413" width="9.6640625" style="1" customWidth="1"/>
    <col min="6414" max="6656" width="9.109375" style="1"/>
    <col min="6657" max="6657" width="2.44140625" style="1" customWidth="1"/>
    <col min="6658" max="6658" width="24.44140625" style="1" customWidth="1"/>
    <col min="6659" max="6659" width="15.44140625" style="1" customWidth="1"/>
    <col min="6660" max="6660" width="18" style="1" customWidth="1"/>
    <col min="6661" max="6661" width="14.109375" style="1" customWidth="1"/>
    <col min="6662" max="6662" width="14.44140625" style="1" customWidth="1"/>
    <col min="6663" max="6664" width="8.6640625" style="1" customWidth="1"/>
    <col min="6665" max="6665" width="10.109375" style="1" customWidth="1"/>
    <col min="6666" max="6666" width="10.44140625" style="1" customWidth="1"/>
    <col min="6667" max="6667" width="9.6640625" style="1" customWidth="1"/>
    <col min="6668" max="6668" width="10.33203125" style="1" customWidth="1"/>
    <col min="6669" max="6669" width="9.6640625" style="1" customWidth="1"/>
    <col min="6670" max="6912" width="9.109375" style="1"/>
    <col min="6913" max="6913" width="2.44140625" style="1" customWidth="1"/>
    <col min="6914" max="6914" width="24.44140625" style="1" customWidth="1"/>
    <col min="6915" max="6915" width="15.44140625" style="1" customWidth="1"/>
    <col min="6916" max="6916" width="18" style="1" customWidth="1"/>
    <col min="6917" max="6917" width="14.109375" style="1" customWidth="1"/>
    <col min="6918" max="6918" width="14.44140625" style="1" customWidth="1"/>
    <col min="6919" max="6920" width="8.6640625" style="1" customWidth="1"/>
    <col min="6921" max="6921" width="10.109375" style="1" customWidth="1"/>
    <col min="6922" max="6922" width="10.44140625" style="1" customWidth="1"/>
    <col min="6923" max="6923" width="9.6640625" style="1" customWidth="1"/>
    <col min="6924" max="6924" width="10.33203125" style="1" customWidth="1"/>
    <col min="6925" max="6925" width="9.6640625" style="1" customWidth="1"/>
    <col min="6926" max="7168" width="9.109375" style="1"/>
    <col min="7169" max="7169" width="2.44140625" style="1" customWidth="1"/>
    <col min="7170" max="7170" width="24.44140625" style="1" customWidth="1"/>
    <col min="7171" max="7171" width="15.44140625" style="1" customWidth="1"/>
    <col min="7172" max="7172" width="18" style="1" customWidth="1"/>
    <col min="7173" max="7173" width="14.109375" style="1" customWidth="1"/>
    <col min="7174" max="7174" width="14.44140625" style="1" customWidth="1"/>
    <col min="7175" max="7176" width="8.6640625" style="1" customWidth="1"/>
    <col min="7177" max="7177" width="10.109375" style="1" customWidth="1"/>
    <col min="7178" max="7178" width="10.44140625" style="1" customWidth="1"/>
    <col min="7179" max="7179" width="9.6640625" style="1" customWidth="1"/>
    <col min="7180" max="7180" width="10.33203125" style="1" customWidth="1"/>
    <col min="7181" max="7181" width="9.6640625" style="1" customWidth="1"/>
    <col min="7182" max="7424" width="9.109375" style="1"/>
    <col min="7425" max="7425" width="2.44140625" style="1" customWidth="1"/>
    <col min="7426" max="7426" width="24.44140625" style="1" customWidth="1"/>
    <col min="7427" max="7427" width="15.44140625" style="1" customWidth="1"/>
    <col min="7428" max="7428" width="18" style="1" customWidth="1"/>
    <col min="7429" max="7429" width="14.109375" style="1" customWidth="1"/>
    <col min="7430" max="7430" width="14.44140625" style="1" customWidth="1"/>
    <col min="7431" max="7432" width="8.6640625" style="1" customWidth="1"/>
    <col min="7433" max="7433" width="10.109375" style="1" customWidth="1"/>
    <col min="7434" max="7434" width="10.44140625" style="1" customWidth="1"/>
    <col min="7435" max="7435" width="9.6640625" style="1" customWidth="1"/>
    <col min="7436" max="7436" width="10.33203125" style="1" customWidth="1"/>
    <col min="7437" max="7437" width="9.6640625" style="1" customWidth="1"/>
    <col min="7438" max="7680" width="9.109375" style="1"/>
    <col min="7681" max="7681" width="2.44140625" style="1" customWidth="1"/>
    <col min="7682" max="7682" width="24.44140625" style="1" customWidth="1"/>
    <col min="7683" max="7683" width="15.44140625" style="1" customWidth="1"/>
    <col min="7684" max="7684" width="18" style="1" customWidth="1"/>
    <col min="7685" max="7685" width="14.109375" style="1" customWidth="1"/>
    <col min="7686" max="7686" width="14.44140625" style="1" customWidth="1"/>
    <col min="7687" max="7688" width="8.6640625" style="1" customWidth="1"/>
    <col min="7689" max="7689" width="10.109375" style="1" customWidth="1"/>
    <col min="7690" max="7690" width="10.44140625" style="1" customWidth="1"/>
    <col min="7691" max="7691" width="9.6640625" style="1" customWidth="1"/>
    <col min="7692" max="7692" width="10.33203125" style="1" customWidth="1"/>
    <col min="7693" max="7693" width="9.6640625" style="1" customWidth="1"/>
    <col min="7694" max="7936" width="9.109375" style="1"/>
    <col min="7937" max="7937" width="2.44140625" style="1" customWidth="1"/>
    <col min="7938" max="7938" width="24.44140625" style="1" customWidth="1"/>
    <col min="7939" max="7939" width="15.44140625" style="1" customWidth="1"/>
    <col min="7940" max="7940" width="18" style="1" customWidth="1"/>
    <col min="7941" max="7941" width="14.109375" style="1" customWidth="1"/>
    <col min="7942" max="7942" width="14.44140625" style="1" customWidth="1"/>
    <col min="7943" max="7944" width="8.6640625" style="1" customWidth="1"/>
    <col min="7945" max="7945" width="10.109375" style="1" customWidth="1"/>
    <col min="7946" max="7946" width="10.44140625" style="1" customWidth="1"/>
    <col min="7947" max="7947" width="9.6640625" style="1" customWidth="1"/>
    <col min="7948" max="7948" width="10.33203125" style="1" customWidth="1"/>
    <col min="7949" max="7949" width="9.6640625" style="1" customWidth="1"/>
    <col min="7950" max="8192" width="9.109375" style="1"/>
    <col min="8193" max="8193" width="2.44140625" style="1" customWidth="1"/>
    <col min="8194" max="8194" width="24.44140625" style="1" customWidth="1"/>
    <col min="8195" max="8195" width="15.44140625" style="1" customWidth="1"/>
    <col min="8196" max="8196" width="18" style="1" customWidth="1"/>
    <col min="8197" max="8197" width="14.109375" style="1" customWidth="1"/>
    <col min="8198" max="8198" width="14.44140625" style="1" customWidth="1"/>
    <col min="8199" max="8200" width="8.6640625" style="1" customWidth="1"/>
    <col min="8201" max="8201" width="10.109375" style="1" customWidth="1"/>
    <col min="8202" max="8202" width="10.44140625" style="1" customWidth="1"/>
    <col min="8203" max="8203" width="9.6640625" style="1" customWidth="1"/>
    <col min="8204" max="8204" width="10.33203125" style="1" customWidth="1"/>
    <col min="8205" max="8205" width="9.6640625" style="1" customWidth="1"/>
    <col min="8206" max="8448" width="9.109375" style="1"/>
    <col min="8449" max="8449" width="2.44140625" style="1" customWidth="1"/>
    <col min="8450" max="8450" width="24.44140625" style="1" customWidth="1"/>
    <col min="8451" max="8451" width="15.44140625" style="1" customWidth="1"/>
    <col min="8452" max="8452" width="18" style="1" customWidth="1"/>
    <col min="8453" max="8453" width="14.109375" style="1" customWidth="1"/>
    <col min="8454" max="8454" width="14.44140625" style="1" customWidth="1"/>
    <col min="8455" max="8456" width="8.6640625" style="1" customWidth="1"/>
    <col min="8457" max="8457" width="10.109375" style="1" customWidth="1"/>
    <col min="8458" max="8458" width="10.44140625" style="1" customWidth="1"/>
    <col min="8459" max="8459" width="9.6640625" style="1" customWidth="1"/>
    <col min="8460" max="8460" width="10.33203125" style="1" customWidth="1"/>
    <col min="8461" max="8461" width="9.6640625" style="1" customWidth="1"/>
    <col min="8462" max="8704" width="9.109375" style="1"/>
    <col min="8705" max="8705" width="2.44140625" style="1" customWidth="1"/>
    <col min="8706" max="8706" width="24.44140625" style="1" customWidth="1"/>
    <col min="8707" max="8707" width="15.44140625" style="1" customWidth="1"/>
    <col min="8708" max="8708" width="18" style="1" customWidth="1"/>
    <col min="8709" max="8709" width="14.109375" style="1" customWidth="1"/>
    <col min="8710" max="8710" width="14.44140625" style="1" customWidth="1"/>
    <col min="8711" max="8712" width="8.6640625" style="1" customWidth="1"/>
    <col min="8713" max="8713" width="10.109375" style="1" customWidth="1"/>
    <col min="8714" max="8714" width="10.44140625" style="1" customWidth="1"/>
    <col min="8715" max="8715" width="9.6640625" style="1" customWidth="1"/>
    <col min="8716" max="8716" width="10.33203125" style="1" customWidth="1"/>
    <col min="8717" max="8717" width="9.6640625" style="1" customWidth="1"/>
    <col min="8718" max="8960" width="9.109375" style="1"/>
    <col min="8961" max="8961" width="2.44140625" style="1" customWidth="1"/>
    <col min="8962" max="8962" width="24.44140625" style="1" customWidth="1"/>
    <col min="8963" max="8963" width="15.44140625" style="1" customWidth="1"/>
    <col min="8964" max="8964" width="18" style="1" customWidth="1"/>
    <col min="8965" max="8965" width="14.109375" style="1" customWidth="1"/>
    <col min="8966" max="8966" width="14.44140625" style="1" customWidth="1"/>
    <col min="8967" max="8968" width="8.6640625" style="1" customWidth="1"/>
    <col min="8969" max="8969" width="10.109375" style="1" customWidth="1"/>
    <col min="8970" max="8970" width="10.44140625" style="1" customWidth="1"/>
    <col min="8971" max="8971" width="9.6640625" style="1" customWidth="1"/>
    <col min="8972" max="8972" width="10.33203125" style="1" customWidth="1"/>
    <col min="8973" max="8973" width="9.6640625" style="1" customWidth="1"/>
    <col min="8974" max="9216" width="9.109375" style="1"/>
    <col min="9217" max="9217" width="2.44140625" style="1" customWidth="1"/>
    <col min="9218" max="9218" width="24.44140625" style="1" customWidth="1"/>
    <col min="9219" max="9219" width="15.44140625" style="1" customWidth="1"/>
    <col min="9220" max="9220" width="18" style="1" customWidth="1"/>
    <col min="9221" max="9221" width="14.109375" style="1" customWidth="1"/>
    <col min="9222" max="9222" width="14.44140625" style="1" customWidth="1"/>
    <col min="9223" max="9224" width="8.6640625" style="1" customWidth="1"/>
    <col min="9225" max="9225" width="10.109375" style="1" customWidth="1"/>
    <col min="9226" max="9226" width="10.44140625" style="1" customWidth="1"/>
    <col min="9227" max="9227" width="9.6640625" style="1" customWidth="1"/>
    <col min="9228" max="9228" width="10.33203125" style="1" customWidth="1"/>
    <col min="9229" max="9229" width="9.6640625" style="1" customWidth="1"/>
    <col min="9230" max="9472" width="9.109375" style="1"/>
    <col min="9473" max="9473" width="2.44140625" style="1" customWidth="1"/>
    <col min="9474" max="9474" width="24.44140625" style="1" customWidth="1"/>
    <col min="9475" max="9475" width="15.44140625" style="1" customWidth="1"/>
    <col min="9476" max="9476" width="18" style="1" customWidth="1"/>
    <col min="9477" max="9477" width="14.109375" style="1" customWidth="1"/>
    <col min="9478" max="9478" width="14.44140625" style="1" customWidth="1"/>
    <col min="9479" max="9480" width="8.6640625" style="1" customWidth="1"/>
    <col min="9481" max="9481" width="10.109375" style="1" customWidth="1"/>
    <col min="9482" max="9482" width="10.44140625" style="1" customWidth="1"/>
    <col min="9483" max="9483" width="9.6640625" style="1" customWidth="1"/>
    <col min="9484" max="9484" width="10.33203125" style="1" customWidth="1"/>
    <col min="9485" max="9485" width="9.6640625" style="1" customWidth="1"/>
    <col min="9486" max="9728" width="9.109375" style="1"/>
    <col min="9729" max="9729" width="2.44140625" style="1" customWidth="1"/>
    <col min="9730" max="9730" width="24.44140625" style="1" customWidth="1"/>
    <col min="9731" max="9731" width="15.44140625" style="1" customWidth="1"/>
    <col min="9732" max="9732" width="18" style="1" customWidth="1"/>
    <col min="9733" max="9733" width="14.109375" style="1" customWidth="1"/>
    <col min="9734" max="9734" width="14.44140625" style="1" customWidth="1"/>
    <col min="9735" max="9736" width="8.6640625" style="1" customWidth="1"/>
    <col min="9737" max="9737" width="10.109375" style="1" customWidth="1"/>
    <col min="9738" max="9738" width="10.44140625" style="1" customWidth="1"/>
    <col min="9739" max="9739" width="9.6640625" style="1" customWidth="1"/>
    <col min="9740" max="9740" width="10.33203125" style="1" customWidth="1"/>
    <col min="9741" max="9741" width="9.6640625" style="1" customWidth="1"/>
    <col min="9742" max="9984" width="9.109375" style="1"/>
    <col min="9985" max="9985" width="2.44140625" style="1" customWidth="1"/>
    <col min="9986" max="9986" width="24.44140625" style="1" customWidth="1"/>
    <col min="9987" max="9987" width="15.44140625" style="1" customWidth="1"/>
    <col min="9988" max="9988" width="18" style="1" customWidth="1"/>
    <col min="9989" max="9989" width="14.109375" style="1" customWidth="1"/>
    <col min="9990" max="9990" width="14.44140625" style="1" customWidth="1"/>
    <col min="9991" max="9992" width="8.6640625" style="1" customWidth="1"/>
    <col min="9993" max="9993" width="10.109375" style="1" customWidth="1"/>
    <col min="9994" max="9994" width="10.44140625" style="1" customWidth="1"/>
    <col min="9995" max="9995" width="9.6640625" style="1" customWidth="1"/>
    <col min="9996" max="9996" width="10.33203125" style="1" customWidth="1"/>
    <col min="9997" max="9997" width="9.6640625" style="1" customWidth="1"/>
    <col min="9998" max="10240" width="9.109375" style="1"/>
    <col min="10241" max="10241" width="2.44140625" style="1" customWidth="1"/>
    <col min="10242" max="10242" width="24.44140625" style="1" customWidth="1"/>
    <col min="10243" max="10243" width="15.44140625" style="1" customWidth="1"/>
    <col min="10244" max="10244" width="18" style="1" customWidth="1"/>
    <col min="10245" max="10245" width="14.109375" style="1" customWidth="1"/>
    <col min="10246" max="10246" width="14.44140625" style="1" customWidth="1"/>
    <col min="10247" max="10248" width="8.6640625" style="1" customWidth="1"/>
    <col min="10249" max="10249" width="10.109375" style="1" customWidth="1"/>
    <col min="10250" max="10250" width="10.44140625" style="1" customWidth="1"/>
    <col min="10251" max="10251" width="9.6640625" style="1" customWidth="1"/>
    <col min="10252" max="10252" width="10.33203125" style="1" customWidth="1"/>
    <col min="10253" max="10253" width="9.6640625" style="1" customWidth="1"/>
    <col min="10254" max="10496" width="9.109375" style="1"/>
    <col min="10497" max="10497" width="2.44140625" style="1" customWidth="1"/>
    <col min="10498" max="10498" width="24.44140625" style="1" customWidth="1"/>
    <col min="10499" max="10499" width="15.44140625" style="1" customWidth="1"/>
    <col min="10500" max="10500" width="18" style="1" customWidth="1"/>
    <col min="10501" max="10501" width="14.109375" style="1" customWidth="1"/>
    <col min="10502" max="10502" width="14.44140625" style="1" customWidth="1"/>
    <col min="10503" max="10504" width="8.6640625" style="1" customWidth="1"/>
    <col min="10505" max="10505" width="10.109375" style="1" customWidth="1"/>
    <col min="10506" max="10506" width="10.44140625" style="1" customWidth="1"/>
    <col min="10507" max="10507" width="9.6640625" style="1" customWidth="1"/>
    <col min="10508" max="10508" width="10.33203125" style="1" customWidth="1"/>
    <col min="10509" max="10509" width="9.6640625" style="1" customWidth="1"/>
    <col min="10510" max="10752" width="9.109375" style="1"/>
    <col min="10753" max="10753" width="2.44140625" style="1" customWidth="1"/>
    <col min="10754" max="10754" width="24.44140625" style="1" customWidth="1"/>
    <col min="10755" max="10755" width="15.44140625" style="1" customWidth="1"/>
    <col min="10756" max="10756" width="18" style="1" customWidth="1"/>
    <col min="10757" max="10757" width="14.109375" style="1" customWidth="1"/>
    <col min="10758" max="10758" width="14.44140625" style="1" customWidth="1"/>
    <col min="10759" max="10760" width="8.6640625" style="1" customWidth="1"/>
    <col min="10761" max="10761" width="10.109375" style="1" customWidth="1"/>
    <col min="10762" max="10762" width="10.44140625" style="1" customWidth="1"/>
    <col min="10763" max="10763" width="9.6640625" style="1" customWidth="1"/>
    <col min="10764" max="10764" width="10.33203125" style="1" customWidth="1"/>
    <col min="10765" max="10765" width="9.6640625" style="1" customWidth="1"/>
    <col min="10766" max="11008" width="9.109375" style="1"/>
    <col min="11009" max="11009" width="2.44140625" style="1" customWidth="1"/>
    <col min="11010" max="11010" width="24.44140625" style="1" customWidth="1"/>
    <col min="11011" max="11011" width="15.44140625" style="1" customWidth="1"/>
    <col min="11012" max="11012" width="18" style="1" customWidth="1"/>
    <col min="11013" max="11013" width="14.109375" style="1" customWidth="1"/>
    <col min="11014" max="11014" width="14.44140625" style="1" customWidth="1"/>
    <col min="11015" max="11016" width="8.6640625" style="1" customWidth="1"/>
    <col min="11017" max="11017" width="10.109375" style="1" customWidth="1"/>
    <col min="11018" max="11018" width="10.44140625" style="1" customWidth="1"/>
    <col min="11019" max="11019" width="9.6640625" style="1" customWidth="1"/>
    <col min="11020" max="11020" width="10.33203125" style="1" customWidth="1"/>
    <col min="11021" max="11021" width="9.6640625" style="1" customWidth="1"/>
    <col min="11022" max="11264" width="9.109375" style="1"/>
    <col min="11265" max="11265" width="2.44140625" style="1" customWidth="1"/>
    <col min="11266" max="11266" width="24.44140625" style="1" customWidth="1"/>
    <col min="11267" max="11267" width="15.44140625" style="1" customWidth="1"/>
    <col min="11268" max="11268" width="18" style="1" customWidth="1"/>
    <col min="11269" max="11269" width="14.109375" style="1" customWidth="1"/>
    <col min="11270" max="11270" width="14.44140625" style="1" customWidth="1"/>
    <col min="11271" max="11272" width="8.6640625" style="1" customWidth="1"/>
    <col min="11273" max="11273" width="10.109375" style="1" customWidth="1"/>
    <col min="11274" max="11274" width="10.44140625" style="1" customWidth="1"/>
    <col min="11275" max="11275" width="9.6640625" style="1" customWidth="1"/>
    <col min="11276" max="11276" width="10.33203125" style="1" customWidth="1"/>
    <col min="11277" max="11277" width="9.6640625" style="1" customWidth="1"/>
    <col min="11278" max="11520" width="9.109375" style="1"/>
    <col min="11521" max="11521" width="2.44140625" style="1" customWidth="1"/>
    <col min="11522" max="11522" width="24.44140625" style="1" customWidth="1"/>
    <col min="11523" max="11523" width="15.44140625" style="1" customWidth="1"/>
    <col min="11524" max="11524" width="18" style="1" customWidth="1"/>
    <col min="11525" max="11525" width="14.109375" style="1" customWidth="1"/>
    <col min="11526" max="11526" width="14.44140625" style="1" customWidth="1"/>
    <col min="11527" max="11528" width="8.6640625" style="1" customWidth="1"/>
    <col min="11529" max="11529" width="10.109375" style="1" customWidth="1"/>
    <col min="11530" max="11530" width="10.44140625" style="1" customWidth="1"/>
    <col min="11531" max="11531" width="9.6640625" style="1" customWidth="1"/>
    <col min="11532" max="11532" width="10.33203125" style="1" customWidth="1"/>
    <col min="11533" max="11533" width="9.6640625" style="1" customWidth="1"/>
    <col min="11534" max="11776" width="9.109375" style="1"/>
    <col min="11777" max="11777" width="2.44140625" style="1" customWidth="1"/>
    <col min="11778" max="11778" width="24.44140625" style="1" customWidth="1"/>
    <col min="11779" max="11779" width="15.44140625" style="1" customWidth="1"/>
    <col min="11780" max="11780" width="18" style="1" customWidth="1"/>
    <col min="11781" max="11781" width="14.109375" style="1" customWidth="1"/>
    <col min="11782" max="11782" width="14.44140625" style="1" customWidth="1"/>
    <col min="11783" max="11784" width="8.6640625" style="1" customWidth="1"/>
    <col min="11785" max="11785" width="10.109375" style="1" customWidth="1"/>
    <col min="11786" max="11786" width="10.44140625" style="1" customWidth="1"/>
    <col min="11787" max="11787" width="9.6640625" style="1" customWidth="1"/>
    <col min="11788" max="11788" width="10.33203125" style="1" customWidth="1"/>
    <col min="11789" max="11789" width="9.6640625" style="1" customWidth="1"/>
    <col min="11790" max="12032" width="9.109375" style="1"/>
    <col min="12033" max="12033" width="2.44140625" style="1" customWidth="1"/>
    <col min="12034" max="12034" width="24.44140625" style="1" customWidth="1"/>
    <col min="12035" max="12035" width="15.44140625" style="1" customWidth="1"/>
    <col min="12036" max="12036" width="18" style="1" customWidth="1"/>
    <col min="12037" max="12037" width="14.109375" style="1" customWidth="1"/>
    <col min="12038" max="12038" width="14.44140625" style="1" customWidth="1"/>
    <col min="12039" max="12040" width="8.6640625" style="1" customWidth="1"/>
    <col min="12041" max="12041" width="10.109375" style="1" customWidth="1"/>
    <col min="12042" max="12042" width="10.44140625" style="1" customWidth="1"/>
    <col min="12043" max="12043" width="9.6640625" style="1" customWidth="1"/>
    <col min="12044" max="12044" width="10.33203125" style="1" customWidth="1"/>
    <col min="12045" max="12045" width="9.6640625" style="1" customWidth="1"/>
    <col min="12046" max="12288" width="9.109375" style="1"/>
    <col min="12289" max="12289" width="2.44140625" style="1" customWidth="1"/>
    <col min="12290" max="12290" width="24.44140625" style="1" customWidth="1"/>
    <col min="12291" max="12291" width="15.44140625" style="1" customWidth="1"/>
    <col min="12292" max="12292" width="18" style="1" customWidth="1"/>
    <col min="12293" max="12293" width="14.109375" style="1" customWidth="1"/>
    <col min="12294" max="12294" width="14.44140625" style="1" customWidth="1"/>
    <col min="12295" max="12296" width="8.6640625" style="1" customWidth="1"/>
    <col min="12297" max="12297" width="10.109375" style="1" customWidth="1"/>
    <col min="12298" max="12298" width="10.44140625" style="1" customWidth="1"/>
    <col min="12299" max="12299" width="9.6640625" style="1" customWidth="1"/>
    <col min="12300" max="12300" width="10.33203125" style="1" customWidth="1"/>
    <col min="12301" max="12301" width="9.6640625" style="1" customWidth="1"/>
    <col min="12302" max="12544" width="9.109375" style="1"/>
    <col min="12545" max="12545" width="2.44140625" style="1" customWidth="1"/>
    <col min="12546" max="12546" width="24.44140625" style="1" customWidth="1"/>
    <col min="12547" max="12547" width="15.44140625" style="1" customWidth="1"/>
    <col min="12548" max="12548" width="18" style="1" customWidth="1"/>
    <col min="12549" max="12549" width="14.109375" style="1" customWidth="1"/>
    <col min="12550" max="12550" width="14.44140625" style="1" customWidth="1"/>
    <col min="12551" max="12552" width="8.6640625" style="1" customWidth="1"/>
    <col min="12553" max="12553" width="10.109375" style="1" customWidth="1"/>
    <col min="12554" max="12554" width="10.44140625" style="1" customWidth="1"/>
    <col min="12555" max="12555" width="9.6640625" style="1" customWidth="1"/>
    <col min="12556" max="12556" width="10.33203125" style="1" customWidth="1"/>
    <col min="12557" max="12557" width="9.6640625" style="1" customWidth="1"/>
    <col min="12558" max="12800" width="9.109375" style="1"/>
    <col min="12801" max="12801" width="2.44140625" style="1" customWidth="1"/>
    <col min="12802" max="12802" width="24.44140625" style="1" customWidth="1"/>
    <col min="12803" max="12803" width="15.44140625" style="1" customWidth="1"/>
    <col min="12804" max="12804" width="18" style="1" customWidth="1"/>
    <col min="12805" max="12805" width="14.109375" style="1" customWidth="1"/>
    <col min="12806" max="12806" width="14.44140625" style="1" customWidth="1"/>
    <col min="12807" max="12808" width="8.6640625" style="1" customWidth="1"/>
    <col min="12809" max="12809" width="10.109375" style="1" customWidth="1"/>
    <col min="12810" max="12810" width="10.44140625" style="1" customWidth="1"/>
    <col min="12811" max="12811" width="9.6640625" style="1" customWidth="1"/>
    <col min="12812" max="12812" width="10.33203125" style="1" customWidth="1"/>
    <col min="12813" max="12813" width="9.6640625" style="1" customWidth="1"/>
    <col min="12814" max="13056" width="9.109375" style="1"/>
    <col min="13057" max="13057" width="2.44140625" style="1" customWidth="1"/>
    <col min="13058" max="13058" width="24.44140625" style="1" customWidth="1"/>
    <col min="13059" max="13059" width="15.44140625" style="1" customWidth="1"/>
    <col min="13060" max="13060" width="18" style="1" customWidth="1"/>
    <col min="13061" max="13061" width="14.109375" style="1" customWidth="1"/>
    <col min="13062" max="13062" width="14.44140625" style="1" customWidth="1"/>
    <col min="13063" max="13064" width="8.6640625" style="1" customWidth="1"/>
    <col min="13065" max="13065" width="10.109375" style="1" customWidth="1"/>
    <col min="13066" max="13066" width="10.44140625" style="1" customWidth="1"/>
    <col min="13067" max="13067" width="9.6640625" style="1" customWidth="1"/>
    <col min="13068" max="13068" width="10.33203125" style="1" customWidth="1"/>
    <col min="13069" max="13069" width="9.6640625" style="1" customWidth="1"/>
    <col min="13070" max="13312" width="9.109375" style="1"/>
    <col min="13313" max="13313" width="2.44140625" style="1" customWidth="1"/>
    <col min="13314" max="13314" width="24.44140625" style="1" customWidth="1"/>
    <col min="13315" max="13315" width="15.44140625" style="1" customWidth="1"/>
    <col min="13316" max="13316" width="18" style="1" customWidth="1"/>
    <col min="13317" max="13317" width="14.109375" style="1" customWidth="1"/>
    <col min="13318" max="13318" width="14.44140625" style="1" customWidth="1"/>
    <col min="13319" max="13320" width="8.6640625" style="1" customWidth="1"/>
    <col min="13321" max="13321" width="10.109375" style="1" customWidth="1"/>
    <col min="13322" max="13322" width="10.44140625" style="1" customWidth="1"/>
    <col min="13323" max="13323" width="9.6640625" style="1" customWidth="1"/>
    <col min="13324" max="13324" width="10.33203125" style="1" customWidth="1"/>
    <col min="13325" max="13325" width="9.6640625" style="1" customWidth="1"/>
    <col min="13326" max="13568" width="9.109375" style="1"/>
    <col min="13569" max="13569" width="2.44140625" style="1" customWidth="1"/>
    <col min="13570" max="13570" width="24.44140625" style="1" customWidth="1"/>
    <col min="13571" max="13571" width="15.44140625" style="1" customWidth="1"/>
    <col min="13572" max="13572" width="18" style="1" customWidth="1"/>
    <col min="13573" max="13573" width="14.109375" style="1" customWidth="1"/>
    <col min="13574" max="13574" width="14.44140625" style="1" customWidth="1"/>
    <col min="13575" max="13576" width="8.6640625" style="1" customWidth="1"/>
    <col min="13577" max="13577" width="10.109375" style="1" customWidth="1"/>
    <col min="13578" max="13578" width="10.44140625" style="1" customWidth="1"/>
    <col min="13579" max="13579" width="9.6640625" style="1" customWidth="1"/>
    <col min="13580" max="13580" width="10.33203125" style="1" customWidth="1"/>
    <col min="13581" max="13581" width="9.6640625" style="1" customWidth="1"/>
    <col min="13582" max="13824" width="9.109375" style="1"/>
    <col min="13825" max="13825" width="2.44140625" style="1" customWidth="1"/>
    <col min="13826" max="13826" width="24.44140625" style="1" customWidth="1"/>
    <col min="13827" max="13827" width="15.44140625" style="1" customWidth="1"/>
    <col min="13828" max="13828" width="18" style="1" customWidth="1"/>
    <col min="13829" max="13829" width="14.109375" style="1" customWidth="1"/>
    <col min="13830" max="13830" width="14.44140625" style="1" customWidth="1"/>
    <col min="13831" max="13832" width="8.6640625" style="1" customWidth="1"/>
    <col min="13833" max="13833" width="10.109375" style="1" customWidth="1"/>
    <col min="13834" max="13834" width="10.44140625" style="1" customWidth="1"/>
    <col min="13835" max="13835" width="9.6640625" style="1" customWidth="1"/>
    <col min="13836" max="13836" width="10.33203125" style="1" customWidth="1"/>
    <col min="13837" max="13837" width="9.6640625" style="1" customWidth="1"/>
    <col min="13838" max="14080" width="9.109375" style="1"/>
    <col min="14081" max="14081" width="2.44140625" style="1" customWidth="1"/>
    <col min="14082" max="14082" width="24.44140625" style="1" customWidth="1"/>
    <col min="14083" max="14083" width="15.44140625" style="1" customWidth="1"/>
    <col min="14084" max="14084" width="18" style="1" customWidth="1"/>
    <col min="14085" max="14085" width="14.109375" style="1" customWidth="1"/>
    <col min="14086" max="14086" width="14.44140625" style="1" customWidth="1"/>
    <col min="14087" max="14088" width="8.6640625" style="1" customWidth="1"/>
    <col min="14089" max="14089" width="10.109375" style="1" customWidth="1"/>
    <col min="14090" max="14090" width="10.44140625" style="1" customWidth="1"/>
    <col min="14091" max="14091" width="9.6640625" style="1" customWidth="1"/>
    <col min="14092" max="14092" width="10.33203125" style="1" customWidth="1"/>
    <col min="14093" max="14093" width="9.6640625" style="1" customWidth="1"/>
    <col min="14094" max="14336" width="9.109375" style="1"/>
    <col min="14337" max="14337" width="2.44140625" style="1" customWidth="1"/>
    <col min="14338" max="14338" width="24.44140625" style="1" customWidth="1"/>
    <col min="14339" max="14339" width="15.44140625" style="1" customWidth="1"/>
    <col min="14340" max="14340" width="18" style="1" customWidth="1"/>
    <col min="14341" max="14341" width="14.109375" style="1" customWidth="1"/>
    <col min="14342" max="14342" width="14.44140625" style="1" customWidth="1"/>
    <col min="14343" max="14344" width="8.6640625" style="1" customWidth="1"/>
    <col min="14345" max="14345" width="10.109375" style="1" customWidth="1"/>
    <col min="14346" max="14346" width="10.44140625" style="1" customWidth="1"/>
    <col min="14347" max="14347" width="9.6640625" style="1" customWidth="1"/>
    <col min="14348" max="14348" width="10.33203125" style="1" customWidth="1"/>
    <col min="14349" max="14349" width="9.6640625" style="1" customWidth="1"/>
    <col min="14350" max="14592" width="9.109375" style="1"/>
    <col min="14593" max="14593" width="2.44140625" style="1" customWidth="1"/>
    <col min="14594" max="14594" width="24.44140625" style="1" customWidth="1"/>
    <col min="14595" max="14595" width="15.44140625" style="1" customWidth="1"/>
    <col min="14596" max="14596" width="18" style="1" customWidth="1"/>
    <col min="14597" max="14597" width="14.109375" style="1" customWidth="1"/>
    <col min="14598" max="14598" width="14.44140625" style="1" customWidth="1"/>
    <col min="14599" max="14600" width="8.6640625" style="1" customWidth="1"/>
    <col min="14601" max="14601" width="10.109375" style="1" customWidth="1"/>
    <col min="14602" max="14602" width="10.44140625" style="1" customWidth="1"/>
    <col min="14603" max="14603" width="9.6640625" style="1" customWidth="1"/>
    <col min="14604" max="14604" width="10.33203125" style="1" customWidth="1"/>
    <col min="14605" max="14605" width="9.6640625" style="1" customWidth="1"/>
    <col min="14606" max="14848" width="9.109375" style="1"/>
    <col min="14849" max="14849" width="2.44140625" style="1" customWidth="1"/>
    <col min="14850" max="14850" width="24.44140625" style="1" customWidth="1"/>
    <col min="14851" max="14851" width="15.44140625" style="1" customWidth="1"/>
    <col min="14852" max="14852" width="18" style="1" customWidth="1"/>
    <col min="14853" max="14853" width="14.109375" style="1" customWidth="1"/>
    <col min="14854" max="14854" width="14.44140625" style="1" customWidth="1"/>
    <col min="14855" max="14856" width="8.6640625" style="1" customWidth="1"/>
    <col min="14857" max="14857" width="10.109375" style="1" customWidth="1"/>
    <col min="14858" max="14858" width="10.44140625" style="1" customWidth="1"/>
    <col min="14859" max="14859" width="9.6640625" style="1" customWidth="1"/>
    <col min="14860" max="14860" width="10.33203125" style="1" customWidth="1"/>
    <col min="14861" max="14861" width="9.6640625" style="1" customWidth="1"/>
    <col min="14862" max="15104" width="9.109375" style="1"/>
    <col min="15105" max="15105" width="2.44140625" style="1" customWidth="1"/>
    <col min="15106" max="15106" width="24.44140625" style="1" customWidth="1"/>
    <col min="15107" max="15107" width="15.44140625" style="1" customWidth="1"/>
    <col min="15108" max="15108" width="18" style="1" customWidth="1"/>
    <col min="15109" max="15109" width="14.109375" style="1" customWidth="1"/>
    <col min="15110" max="15110" width="14.44140625" style="1" customWidth="1"/>
    <col min="15111" max="15112" width="8.6640625" style="1" customWidth="1"/>
    <col min="15113" max="15113" width="10.109375" style="1" customWidth="1"/>
    <col min="15114" max="15114" width="10.44140625" style="1" customWidth="1"/>
    <col min="15115" max="15115" width="9.6640625" style="1" customWidth="1"/>
    <col min="15116" max="15116" width="10.33203125" style="1" customWidth="1"/>
    <col min="15117" max="15117" width="9.6640625" style="1" customWidth="1"/>
    <col min="15118" max="15360" width="9.109375" style="1"/>
    <col min="15361" max="15361" width="2.44140625" style="1" customWidth="1"/>
    <col min="15362" max="15362" width="24.44140625" style="1" customWidth="1"/>
    <col min="15363" max="15363" width="15.44140625" style="1" customWidth="1"/>
    <col min="15364" max="15364" width="18" style="1" customWidth="1"/>
    <col min="15365" max="15365" width="14.109375" style="1" customWidth="1"/>
    <col min="15366" max="15366" width="14.44140625" style="1" customWidth="1"/>
    <col min="15367" max="15368" width="8.6640625" style="1" customWidth="1"/>
    <col min="15369" max="15369" width="10.109375" style="1" customWidth="1"/>
    <col min="15370" max="15370" width="10.44140625" style="1" customWidth="1"/>
    <col min="15371" max="15371" width="9.6640625" style="1" customWidth="1"/>
    <col min="15372" max="15372" width="10.33203125" style="1" customWidth="1"/>
    <col min="15373" max="15373" width="9.6640625" style="1" customWidth="1"/>
    <col min="15374" max="15616" width="9.109375" style="1"/>
    <col min="15617" max="15617" width="2.44140625" style="1" customWidth="1"/>
    <col min="15618" max="15618" width="24.44140625" style="1" customWidth="1"/>
    <col min="15619" max="15619" width="15.44140625" style="1" customWidth="1"/>
    <col min="15620" max="15620" width="18" style="1" customWidth="1"/>
    <col min="15621" max="15621" width="14.109375" style="1" customWidth="1"/>
    <col min="15622" max="15622" width="14.44140625" style="1" customWidth="1"/>
    <col min="15623" max="15624" width="8.6640625" style="1" customWidth="1"/>
    <col min="15625" max="15625" width="10.109375" style="1" customWidth="1"/>
    <col min="15626" max="15626" width="10.44140625" style="1" customWidth="1"/>
    <col min="15627" max="15627" width="9.6640625" style="1" customWidth="1"/>
    <col min="15628" max="15628" width="10.33203125" style="1" customWidth="1"/>
    <col min="15629" max="15629" width="9.6640625" style="1" customWidth="1"/>
    <col min="15630" max="15872" width="9.109375" style="1"/>
    <col min="15873" max="15873" width="2.44140625" style="1" customWidth="1"/>
    <col min="15874" max="15874" width="24.44140625" style="1" customWidth="1"/>
    <col min="15875" max="15875" width="15.44140625" style="1" customWidth="1"/>
    <col min="15876" max="15876" width="18" style="1" customWidth="1"/>
    <col min="15877" max="15877" width="14.109375" style="1" customWidth="1"/>
    <col min="15878" max="15878" width="14.44140625" style="1" customWidth="1"/>
    <col min="15879" max="15880" width="8.6640625" style="1" customWidth="1"/>
    <col min="15881" max="15881" width="10.109375" style="1" customWidth="1"/>
    <col min="15882" max="15882" width="10.44140625" style="1" customWidth="1"/>
    <col min="15883" max="15883" width="9.6640625" style="1" customWidth="1"/>
    <col min="15884" max="15884" width="10.33203125" style="1" customWidth="1"/>
    <col min="15885" max="15885" width="9.6640625" style="1" customWidth="1"/>
    <col min="15886" max="16128" width="9.109375" style="1"/>
    <col min="16129" max="16129" width="2.44140625" style="1" customWidth="1"/>
    <col min="16130" max="16130" width="24.44140625" style="1" customWidth="1"/>
    <col min="16131" max="16131" width="15.44140625" style="1" customWidth="1"/>
    <col min="16132" max="16132" width="18" style="1" customWidth="1"/>
    <col min="16133" max="16133" width="14.109375" style="1" customWidth="1"/>
    <col min="16134" max="16134" width="14.44140625" style="1" customWidth="1"/>
    <col min="16135" max="16136" width="8.6640625" style="1" customWidth="1"/>
    <col min="16137" max="16137" width="10.109375" style="1" customWidth="1"/>
    <col min="16138" max="16138" width="10.44140625" style="1" customWidth="1"/>
    <col min="16139" max="16139" width="9.6640625" style="1" customWidth="1"/>
    <col min="16140" max="16140" width="10.33203125" style="1" customWidth="1"/>
    <col min="16141" max="16141" width="9.6640625" style="1" customWidth="1"/>
    <col min="16142" max="16384" width="9.109375" style="1"/>
  </cols>
  <sheetData>
    <row r="1" spans="1:13" ht="13.8" x14ac:dyDescent="0.25">
      <c r="L1" s="11" t="s">
        <v>1803</v>
      </c>
    </row>
    <row r="2" spans="1:13" ht="15.6" x14ac:dyDescent="0.3">
      <c r="A2" s="571" t="s">
        <v>172</v>
      </c>
      <c r="B2" s="571"/>
      <c r="C2" s="571"/>
      <c r="D2" s="571"/>
      <c r="E2" s="571"/>
      <c r="F2" s="571"/>
      <c r="G2" s="571"/>
      <c r="H2" s="571"/>
      <c r="I2" s="571"/>
      <c r="J2" s="571"/>
      <c r="K2" s="571"/>
      <c r="L2" s="571"/>
      <c r="M2" s="29"/>
    </row>
    <row r="4" spans="1:13" x14ac:dyDescent="0.25">
      <c r="A4" s="572" t="s">
        <v>173</v>
      </c>
      <c r="B4" s="572"/>
      <c r="C4" s="572"/>
      <c r="D4" s="572"/>
      <c r="E4" s="572"/>
      <c r="F4" s="572"/>
      <c r="G4" s="572"/>
      <c r="H4" s="572"/>
      <c r="I4" s="572"/>
      <c r="J4" s="572"/>
      <c r="K4" s="572"/>
      <c r="L4" s="572"/>
    </row>
    <row r="5" spans="1:13" x14ac:dyDescent="0.25">
      <c r="B5" s="30"/>
      <c r="C5" s="31"/>
      <c r="D5" s="31"/>
      <c r="E5" s="31"/>
      <c r="F5" s="31"/>
      <c r="L5" s="32" t="s">
        <v>22</v>
      </c>
    </row>
    <row r="8" spans="1:13" ht="39.6" x14ac:dyDescent="0.25">
      <c r="A8" s="33"/>
      <c r="B8" s="34" t="s">
        <v>160</v>
      </c>
      <c r="C8" s="34" t="s">
        <v>174</v>
      </c>
      <c r="D8" s="34" t="s">
        <v>175</v>
      </c>
      <c r="E8" s="34" t="s">
        <v>176</v>
      </c>
      <c r="F8" s="34" t="s">
        <v>177</v>
      </c>
      <c r="G8" s="35" t="s">
        <v>1804</v>
      </c>
      <c r="H8" s="35" t="s">
        <v>1805</v>
      </c>
      <c r="I8" s="34" t="s">
        <v>1806</v>
      </c>
      <c r="J8" s="34" t="s">
        <v>1807</v>
      </c>
      <c r="K8" s="34" t="s">
        <v>1522</v>
      </c>
      <c r="L8" s="34" t="s">
        <v>1808</v>
      </c>
    </row>
    <row r="9" spans="1:13" x14ac:dyDescent="0.25">
      <c r="A9" s="36" t="s">
        <v>165</v>
      </c>
      <c r="B9" s="37" t="s">
        <v>171</v>
      </c>
      <c r="C9" s="37" t="s">
        <v>171</v>
      </c>
      <c r="D9" s="37" t="s">
        <v>171</v>
      </c>
      <c r="E9" s="37" t="s">
        <v>171</v>
      </c>
      <c r="F9" s="37" t="s">
        <v>171</v>
      </c>
      <c r="G9" s="37" t="s">
        <v>171</v>
      </c>
      <c r="H9" s="37" t="s">
        <v>171</v>
      </c>
      <c r="I9" s="37" t="s">
        <v>171</v>
      </c>
      <c r="J9" s="37" t="s">
        <v>171</v>
      </c>
      <c r="K9" s="37" t="s">
        <v>171</v>
      </c>
      <c r="L9" s="37" t="s">
        <v>171</v>
      </c>
    </row>
    <row r="10" spans="1:13" x14ac:dyDescent="0.25">
      <c r="A10" s="36" t="s">
        <v>166</v>
      </c>
      <c r="B10" s="37" t="s">
        <v>171</v>
      </c>
      <c r="C10" s="37" t="s">
        <v>171</v>
      </c>
      <c r="D10" s="37" t="s">
        <v>171</v>
      </c>
      <c r="E10" s="37" t="s">
        <v>171</v>
      </c>
      <c r="F10" s="37" t="s">
        <v>171</v>
      </c>
      <c r="G10" s="37" t="s">
        <v>171</v>
      </c>
      <c r="H10" s="37" t="s">
        <v>171</v>
      </c>
      <c r="I10" s="37" t="s">
        <v>171</v>
      </c>
      <c r="J10" s="37" t="s">
        <v>171</v>
      </c>
      <c r="K10" s="37" t="s">
        <v>171</v>
      </c>
      <c r="L10" s="37" t="s">
        <v>171</v>
      </c>
    </row>
    <row r="11" spans="1:13" x14ac:dyDescent="0.25">
      <c r="A11" s="36" t="s">
        <v>167</v>
      </c>
      <c r="B11" s="37" t="s">
        <v>171</v>
      </c>
      <c r="C11" s="37" t="s">
        <v>171</v>
      </c>
      <c r="D11" s="37" t="s">
        <v>171</v>
      </c>
      <c r="E11" s="37" t="s">
        <v>171</v>
      </c>
      <c r="F11" s="37" t="s">
        <v>171</v>
      </c>
      <c r="G11" s="37" t="s">
        <v>171</v>
      </c>
      <c r="H11" s="37" t="s">
        <v>171</v>
      </c>
      <c r="I11" s="37" t="s">
        <v>171</v>
      </c>
      <c r="J11" s="37" t="s">
        <v>171</v>
      </c>
      <c r="K11" s="37" t="s">
        <v>171</v>
      </c>
      <c r="L11" s="37" t="s">
        <v>171</v>
      </c>
    </row>
  </sheetData>
  <mergeCells count="2">
    <mergeCell ref="A2:L2"/>
    <mergeCell ref="A4:L4"/>
  </mergeCells>
  <pageMargins left="0.7" right="0.7" top="0.75" bottom="0.75" header="0.3" footer="0.3"/>
  <pageSetup paperSize="9" scale="9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9AB12-B628-4839-A271-C465B6BADEAF}">
  <sheetPr>
    <tabColor rgb="FF92D050"/>
    <pageSetUpPr fitToPage="1"/>
  </sheetPr>
  <dimension ref="A1:I54"/>
  <sheetViews>
    <sheetView zoomScaleNormal="100" workbookViewId="0">
      <selection activeCell="I1" sqref="I1"/>
    </sheetView>
  </sheetViews>
  <sheetFormatPr defaultRowHeight="13.2" x14ac:dyDescent="0.25"/>
  <cols>
    <col min="1" max="1" width="53.5546875" style="344" customWidth="1"/>
    <col min="2" max="2" width="10.5546875" style="343" customWidth="1"/>
    <col min="3" max="3" width="15" style="343" customWidth="1"/>
    <col min="4" max="4" width="11.44140625" style="343" bestFit="1" customWidth="1"/>
    <col min="5" max="5" width="14" style="343" customWidth="1"/>
    <col min="6" max="6" width="11.33203125" style="343" bestFit="1" customWidth="1"/>
    <col min="7" max="7" width="13" style="343" customWidth="1"/>
    <col min="8" max="8" width="16.44140625" style="344" customWidth="1"/>
    <col min="9" max="9" width="13.33203125" style="344" bestFit="1" customWidth="1"/>
    <col min="10" max="256" width="9.109375" style="1"/>
    <col min="257" max="257" width="49.33203125" style="1" customWidth="1"/>
    <col min="258" max="258" width="10.5546875" style="1" customWidth="1"/>
    <col min="259" max="259" width="15" style="1" customWidth="1"/>
    <col min="260" max="260" width="11.44140625" style="1" bestFit="1" customWidth="1"/>
    <col min="261" max="261" width="14" style="1" customWidth="1"/>
    <col min="262" max="262" width="11.33203125" style="1" bestFit="1" customWidth="1"/>
    <col min="263" max="263" width="13" style="1" customWidth="1"/>
    <col min="264" max="264" width="16.44140625" style="1" customWidth="1"/>
    <col min="265" max="265" width="13.33203125" style="1" bestFit="1" customWidth="1"/>
    <col min="266" max="512" width="9.109375" style="1"/>
    <col min="513" max="513" width="49.33203125" style="1" customWidth="1"/>
    <col min="514" max="514" width="10.5546875" style="1" customWidth="1"/>
    <col min="515" max="515" width="15" style="1" customWidth="1"/>
    <col min="516" max="516" width="11.44140625" style="1" bestFit="1" customWidth="1"/>
    <col min="517" max="517" width="14" style="1" customWidth="1"/>
    <col min="518" max="518" width="11.33203125" style="1" bestFit="1" customWidth="1"/>
    <col min="519" max="519" width="13" style="1" customWidth="1"/>
    <col min="520" max="520" width="16.44140625" style="1" customWidth="1"/>
    <col min="521" max="521" width="13.33203125" style="1" bestFit="1" customWidth="1"/>
    <col min="522" max="768" width="9.109375" style="1"/>
    <col min="769" max="769" width="49.33203125" style="1" customWidth="1"/>
    <col min="770" max="770" width="10.5546875" style="1" customWidth="1"/>
    <col min="771" max="771" width="15" style="1" customWidth="1"/>
    <col min="772" max="772" width="11.44140625" style="1" bestFit="1" customWidth="1"/>
    <col min="773" max="773" width="14" style="1" customWidth="1"/>
    <col min="774" max="774" width="11.33203125" style="1" bestFit="1" customWidth="1"/>
    <col min="775" max="775" width="13" style="1" customWidth="1"/>
    <col min="776" max="776" width="16.44140625" style="1" customWidth="1"/>
    <col min="777" max="777" width="13.33203125" style="1" bestFit="1" customWidth="1"/>
    <col min="778" max="1024" width="9.109375" style="1"/>
    <col min="1025" max="1025" width="49.33203125" style="1" customWidth="1"/>
    <col min="1026" max="1026" width="10.5546875" style="1" customWidth="1"/>
    <col min="1027" max="1027" width="15" style="1" customWidth="1"/>
    <col min="1028" max="1028" width="11.44140625" style="1" bestFit="1" customWidth="1"/>
    <col min="1029" max="1029" width="14" style="1" customWidth="1"/>
    <col min="1030" max="1030" width="11.33203125" style="1" bestFit="1" customWidth="1"/>
    <col min="1031" max="1031" width="13" style="1" customWidth="1"/>
    <col min="1032" max="1032" width="16.44140625" style="1" customWidth="1"/>
    <col min="1033" max="1033" width="13.33203125" style="1" bestFit="1" customWidth="1"/>
    <col min="1034" max="1280" width="9.109375" style="1"/>
    <col min="1281" max="1281" width="49.33203125" style="1" customWidth="1"/>
    <col min="1282" max="1282" width="10.5546875" style="1" customWidth="1"/>
    <col min="1283" max="1283" width="15" style="1" customWidth="1"/>
    <col min="1284" max="1284" width="11.44140625" style="1" bestFit="1" customWidth="1"/>
    <col min="1285" max="1285" width="14" style="1" customWidth="1"/>
    <col min="1286" max="1286" width="11.33203125" style="1" bestFit="1" customWidth="1"/>
    <col min="1287" max="1287" width="13" style="1" customWidth="1"/>
    <col min="1288" max="1288" width="16.44140625" style="1" customWidth="1"/>
    <col min="1289" max="1289" width="13.33203125" style="1" bestFit="1" customWidth="1"/>
    <col min="1290" max="1536" width="9.109375" style="1"/>
    <col min="1537" max="1537" width="49.33203125" style="1" customWidth="1"/>
    <col min="1538" max="1538" width="10.5546875" style="1" customWidth="1"/>
    <col min="1539" max="1539" width="15" style="1" customWidth="1"/>
    <col min="1540" max="1540" width="11.44140625" style="1" bestFit="1" customWidth="1"/>
    <col min="1541" max="1541" width="14" style="1" customWidth="1"/>
    <col min="1542" max="1542" width="11.33203125" style="1" bestFit="1" customWidth="1"/>
    <col min="1543" max="1543" width="13" style="1" customWidth="1"/>
    <col min="1544" max="1544" width="16.44140625" style="1" customWidth="1"/>
    <col min="1545" max="1545" width="13.33203125" style="1" bestFit="1" customWidth="1"/>
    <col min="1546" max="1792" width="9.109375" style="1"/>
    <col min="1793" max="1793" width="49.33203125" style="1" customWidth="1"/>
    <col min="1794" max="1794" width="10.5546875" style="1" customWidth="1"/>
    <col min="1795" max="1795" width="15" style="1" customWidth="1"/>
    <col min="1796" max="1796" width="11.44140625" style="1" bestFit="1" customWidth="1"/>
    <col min="1797" max="1797" width="14" style="1" customWidth="1"/>
    <col min="1798" max="1798" width="11.33203125" style="1" bestFit="1" customWidth="1"/>
    <col min="1799" max="1799" width="13" style="1" customWidth="1"/>
    <col min="1800" max="1800" width="16.44140625" style="1" customWidth="1"/>
    <col min="1801" max="1801" width="13.33203125" style="1" bestFit="1" customWidth="1"/>
    <col min="1802" max="2048" width="9.109375" style="1"/>
    <col min="2049" max="2049" width="49.33203125" style="1" customWidth="1"/>
    <col min="2050" max="2050" width="10.5546875" style="1" customWidth="1"/>
    <col min="2051" max="2051" width="15" style="1" customWidth="1"/>
    <col min="2052" max="2052" width="11.44140625" style="1" bestFit="1" customWidth="1"/>
    <col min="2053" max="2053" width="14" style="1" customWidth="1"/>
    <col min="2054" max="2054" width="11.33203125" style="1" bestFit="1" customWidth="1"/>
    <col min="2055" max="2055" width="13" style="1" customWidth="1"/>
    <col min="2056" max="2056" width="16.44140625" style="1" customWidth="1"/>
    <col min="2057" max="2057" width="13.33203125" style="1" bestFit="1" customWidth="1"/>
    <col min="2058" max="2304" width="9.109375" style="1"/>
    <col min="2305" max="2305" width="49.33203125" style="1" customWidth="1"/>
    <col min="2306" max="2306" width="10.5546875" style="1" customWidth="1"/>
    <col min="2307" max="2307" width="15" style="1" customWidth="1"/>
    <col min="2308" max="2308" width="11.44140625" style="1" bestFit="1" customWidth="1"/>
    <col min="2309" max="2309" width="14" style="1" customWidth="1"/>
    <col min="2310" max="2310" width="11.33203125" style="1" bestFit="1" customWidth="1"/>
    <col min="2311" max="2311" width="13" style="1" customWidth="1"/>
    <col min="2312" max="2312" width="16.44140625" style="1" customWidth="1"/>
    <col min="2313" max="2313" width="13.33203125" style="1" bestFit="1" customWidth="1"/>
    <col min="2314" max="2560" width="9.109375" style="1"/>
    <col min="2561" max="2561" width="49.33203125" style="1" customWidth="1"/>
    <col min="2562" max="2562" width="10.5546875" style="1" customWidth="1"/>
    <col min="2563" max="2563" width="15" style="1" customWidth="1"/>
    <col min="2564" max="2564" width="11.44140625" style="1" bestFit="1" customWidth="1"/>
    <col min="2565" max="2565" width="14" style="1" customWidth="1"/>
    <col min="2566" max="2566" width="11.33203125" style="1" bestFit="1" customWidth="1"/>
    <col min="2567" max="2567" width="13" style="1" customWidth="1"/>
    <col min="2568" max="2568" width="16.44140625" style="1" customWidth="1"/>
    <col min="2569" max="2569" width="13.33203125" style="1" bestFit="1" customWidth="1"/>
    <col min="2570" max="2816" width="9.109375" style="1"/>
    <col min="2817" max="2817" width="49.33203125" style="1" customWidth="1"/>
    <col min="2818" max="2818" width="10.5546875" style="1" customWidth="1"/>
    <col min="2819" max="2819" width="15" style="1" customWidth="1"/>
    <col min="2820" max="2820" width="11.44140625" style="1" bestFit="1" customWidth="1"/>
    <col min="2821" max="2821" width="14" style="1" customWidth="1"/>
    <col min="2822" max="2822" width="11.33203125" style="1" bestFit="1" customWidth="1"/>
    <col min="2823" max="2823" width="13" style="1" customWidth="1"/>
    <col min="2824" max="2824" width="16.44140625" style="1" customWidth="1"/>
    <col min="2825" max="2825" width="13.33203125" style="1" bestFit="1" customWidth="1"/>
    <col min="2826" max="3072" width="9.109375" style="1"/>
    <col min="3073" max="3073" width="49.33203125" style="1" customWidth="1"/>
    <col min="3074" max="3074" width="10.5546875" style="1" customWidth="1"/>
    <col min="3075" max="3075" width="15" style="1" customWidth="1"/>
    <col min="3076" max="3076" width="11.44140625" style="1" bestFit="1" customWidth="1"/>
    <col min="3077" max="3077" width="14" style="1" customWidth="1"/>
    <col min="3078" max="3078" width="11.33203125" style="1" bestFit="1" customWidth="1"/>
    <col min="3079" max="3079" width="13" style="1" customWidth="1"/>
    <col min="3080" max="3080" width="16.44140625" style="1" customWidth="1"/>
    <col min="3081" max="3081" width="13.33203125" style="1" bestFit="1" customWidth="1"/>
    <col min="3082" max="3328" width="9.109375" style="1"/>
    <col min="3329" max="3329" width="49.33203125" style="1" customWidth="1"/>
    <col min="3330" max="3330" width="10.5546875" style="1" customWidth="1"/>
    <col min="3331" max="3331" width="15" style="1" customWidth="1"/>
    <col min="3332" max="3332" width="11.44140625" style="1" bestFit="1" customWidth="1"/>
    <col min="3333" max="3333" width="14" style="1" customWidth="1"/>
    <col min="3334" max="3334" width="11.33203125" style="1" bestFit="1" customWidth="1"/>
    <col min="3335" max="3335" width="13" style="1" customWidth="1"/>
    <col min="3336" max="3336" width="16.44140625" style="1" customWidth="1"/>
    <col min="3337" max="3337" width="13.33203125" style="1" bestFit="1" customWidth="1"/>
    <col min="3338" max="3584" width="9.109375" style="1"/>
    <col min="3585" max="3585" width="49.33203125" style="1" customWidth="1"/>
    <col min="3586" max="3586" width="10.5546875" style="1" customWidth="1"/>
    <col min="3587" max="3587" width="15" style="1" customWidth="1"/>
    <col min="3588" max="3588" width="11.44140625" style="1" bestFit="1" customWidth="1"/>
    <col min="3589" max="3589" width="14" style="1" customWidth="1"/>
    <col min="3590" max="3590" width="11.33203125" style="1" bestFit="1" customWidth="1"/>
    <col min="3591" max="3591" width="13" style="1" customWidth="1"/>
    <col min="3592" max="3592" width="16.44140625" style="1" customWidth="1"/>
    <col min="3593" max="3593" width="13.33203125" style="1" bestFit="1" customWidth="1"/>
    <col min="3594" max="3840" width="9.109375" style="1"/>
    <col min="3841" max="3841" width="49.33203125" style="1" customWidth="1"/>
    <col min="3842" max="3842" width="10.5546875" style="1" customWidth="1"/>
    <col min="3843" max="3843" width="15" style="1" customWidth="1"/>
    <col min="3844" max="3844" width="11.44140625" style="1" bestFit="1" customWidth="1"/>
    <col min="3845" max="3845" width="14" style="1" customWidth="1"/>
    <col min="3846" max="3846" width="11.33203125" style="1" bestFit="1" customWidth="1"/>
    <col min="3847" max="3847" width="13" style="1" customWidth="1"/>
    <col min="3848" max="3848" width="16.44140625" style="1" customWidth="1"/>
    <col min="3849" max="3849" width="13.33203125" style="1" bestFit="1" customWidth="1"/>
    <col min="3850" max="4096" width="9.109375" style="1"/>
    <col min="4097" max="4097" width="49.33203125" style="1" customWidth="1"/>
    <col min="4098" max="4098" width="10.5546875" style="1" customWidth="1"/>
    <col min="4099" max="4099" width="15" style="1" customWidth="1"/>
    <col min="4100" max="4100" width="11.44140625" style="1" bestFit="1" customWidth="1"/>
    <col min="4101" max="4101" width="14" style="1" customWidth="1"/>
    <col min="4102" max="4102" width="11.33203125" style="1" bestFit="1" customWidth="1"/>
    <col min="4103" max="4103" width="13" style="1" customWidth="1"/>
    <col min="4104" max="4104" width="16.44140625" style="1" customWidth="1"/>
    <col min="4105" max="4105" width="13.33203125" style="1" bestFit="1" customWidth="1"/>
    <col min="4106" max="4352" width="9.109375" style="1"/>
    <col min="4353" max="4353" width="49.33203125" style="1" customWidth="1"/>
    <col min="4354" max="4354" width="10.5546875" style="1" customWidth="1"/>
    <col min="4355" max="4355" width="15" style="1" customWidth="1"/>
    <col min="4356" max="4356" width="11.44140625" style="1" bestFit="1" customWidth="1"/>
    <col min="4357" max="4357" width="14" style="1" customWidth="1"/>
    <col min="4358" max="4358" width="11.33203125" style="1" bestFit="1" customWidth="1"/>
    <col min="4359" max="4359" width="13" style="1" customWidth="1"/>
    <col min="4360" max="4360" width="16.44140625" style="1" customWidth="1"/>
    <col min="4361" max="4361" width="13.33203125" style="1" bestFit="1" customWidth="1"/>
    <col min="4362" max="4608" width="9.109375" style="1"/>
    <col min="4609" max="4609" width="49.33203125" style="1" customWidth="1"/>
    <col min="4610" max="4610" width="10.5546875" style="1" customWidth="1"/>
    <col min="4611" max="4611" width="15" style="1" customWidth="1"/>
    <col min="4612" max="4612" width="11.44140625" style="1" bestFit="1" customWidth="1"/>
    <col min="4613" max="4613" width="14" style="1" customWidth="1"/>
    <col min="4614" max="4614" width="11.33203125" style="1" bestFit="1" customWidth="1"/>
    <col min="4615" max="4615" width="13" style="1" customWidth="1"/>
    <col min="4616" max="4616" width="16.44140625" style="1" customWidth="1"/>
    <col min="4617" max="4617" width="13.33203125" style="1" bestFit="1" customWidth="1"/>
    <col min="4618" max="4864" width="9.109375" style="1"/>
    <col min="4865" max="4865" width="49.33203125" style="1" customWidth="1"/>
    <col min="4866" max="4866" width="10.5546875" style="1" customWidth="1"/>
    <col min="4867" max="4867" width="15" style="1" customWidth="1"/>
    <col min="4868" max="4868" width="11.44140625" style="1" bestFit="1" customWidth="1"/>
    <col min="4869" max="4869" width="14" style="1" customWidth="1"/>
    <col min="4870" max="4870" width="11.33203125" style="1" bestFit="1" customWidth="1"/>
    <col min="4871" max="4871" width="13" style="1" customWidth="1"/>
    <col min="4872" max="4872" width="16.44140625" style="1" customWidth="1"/>
    <col min="4873" max="4873" width="13.33203125" style="1" bestFit="1" customWidth="1"/>
    <col min="4874" max="5120" width="9.109375" style="1"/>
    <col min="5121" max="5121" width="49.33203125" style="1" customWidth="1"/>
    <col min="5122" max="5122" width="10.5546875" style="1" customWidth="1"/>
    <col min="5123" max="5123" width="15" style="1" customWidth="1"/>
    <col min="5124" max="5124" width="11.44140625" style="1" bestFit="1" customWidth="1"/>
    <col min="5125" max="5125" width="14" style="1" customWidth="1"/>
    <col min="5126" max="5126" width="11.33203125" style="1" bestFit="1" customWidth="1"/>
    <col min="5127" max="5127" width="13" style="1" customWidth="1"/>
    <col min="5128" max="5128" width="16.44140625" style="1" customWidth="1"/>
    <col min="5129" max="5129" width="13.33203125" style="1" bestFit="1" customWidth="1"/>
    <col min="5130" max="5376" width="9.109375" style="1"/>
    <col min="5377" max="5377" width="49.33203125" style="1" customWidth="1"/>
    <col min="5378" max="5378" width="10.5546875" style="1" customWidth="1"/>
    <col min="5379" max="5379" width="15" style="1" customWidth="1"/>
    <col min="5380" max="5380" width="11.44140625" style="1" bestFit="1" customWidth="1"/>
    <col min="5381" max="5381" width="14" style="1" customWidth="1"/>
    <col min="5382" max="5382" width="11.33203125" style="1" bestFit="1" customWidth="1"/>
    <col min="5383" max="5383" width="13" style="1" customWidth="1"/>
    <col min="5384" max="5384" width="16.44140625" style="1" customWidth="1"/>
    <col min="5385" max="5385" width="13.33203125" style="1" bestFit="1" customWidth="1"/>
    <col min="5386" max="5632" width="9.109375" style="1"/>
    <col min="5633" max="5633" width="49.33203125" style="1" customWidth="1"/>
    <col min="5634" max="5634" width="10.5546875" style="1" customWidth="1"/>
    <col min="5635" max="5635" width="15" style="1" customWidth="1"/>
    <col min="5636" max="5636" width="11.44140625" style="1" bestFit="1" customWidth="1"/>
    <col min="5637" max="5637" width="14" style="1" customWidth="1"/>
    <col min="5638" max="5638" width="11.33203125" style="1" bestFit="1" customWidth="1"/>
    <col min="5639" max="5639" width="13" style="1" customWidth="1"/>
    <col min="5640" max="5640" width="16.44140625" style="1" customWidth="1"/>
    <col min="5641" max="5641" width="13.33203125" style="1" bestFit="1" customWidth="1"/>
    <col min="5642" max="5888" width="9.109375" style="1"/>
    <col min="5889" max="5889" width="49.33203125" style="1" customWidth="1"/>
    <col min="5890" max="5890" width="10.5546875" style="1" customWidth="1"/>
    <col min="5891" max="5891" width="15" style="1" customWidth="1"/>
    <col min="5892" max="5892" width="11.44140625" style="1" bestFit="1" customWidth="1"/>
    <col min="5893" max="5893" width="14" style="1" customWidth="1"/>
    <col min="5894" max="5894" width="11.33203125" style="1" bestFit="1" customWidth="1"/>
    <col min="5895" max="5895" width="13" style="1" customWidth="1"/>
    <col min="5896" max="5896" width="16.44140625" style="1" customWidth="1"/>
    <col min="5897" max="5897" width="13.33203125" style="1" bestFit="1" customWidth="1"/>
    <col min="5898" max="6144" width="9.109375" style="1"/>
    <col min="6145" max="6145" width="49.33203125" style="1" customWidth="1"/>
    <col min="6146" max="6146" width="10.5546875" style="1" customWidth="1"/>
    <col min="6147" max="6147" width="15" style="1" customWidth="1"/>
    <col min="6148" max="6148" width="11.44140625" style="1" bestFit="1" customWidth="1"/>
    <col min="6149" max="6149" width="14" style="1" customWidth="1"/>
    <col min="6150" max="6150" width="11.33203125" style="1" bestFit="1" customWidth="1"/>
    <col min="6151" max="6151" width="13" style="1" customWidth="1"/>
    <col min="6152" max="6152" width="16.44140625" style="1" customWidth="1"/>
    <col min="6153" max="6153" width="13.33203125" style="1" bestFit="1" customWidth="1"/>
    <col min="6154" max="6400" width="9.109375" style="1"/>
    <col min="6401" max="6401" width="49.33203125" style="1" customWidth="1"/>
    <col min="6402" max="6402" width="10.5546875" style="1" customWidth="1"/>
    <col min="6403" max="6403" width="15" style="1" customWidth="1"/>
    <col min="6404" max="6404" width="11.44140625" style="1" bestFit="1" customWidth="1"/>
    <col min="6405" max="6405" width="14" style="1" customWidth="1"/>
    <col min="6406" max="6406" width="11.33203125" style="1" bestFit="1" customWidth="1"/>
    <col min="6407" max="6407" width="13" style="1" customWidth="1"/>
    <col min="6408" max="6408" width="16.44140625" style="1" customWidth="1"/>
    <col min="6409" max="6409" width="13.33203125" style="1" bestFit="1" customWidth="1"/>
    <col min="6410" max="6656" width="9.109375" style="1"/>
    <col min="6657" max="6657" width="49.33203125" style="1" customWidth="1"/>
    <col min="6658" max="6658" width="10.5546875" style="1" customWidth="1"/>
    <col min="6659" max="6659" width="15" style="1" customWidth="1"/>
    <col min="6660" max="6660" width="11.44140625" style="1" bestFit="1" customWidth="1"/>
    <col min="6661" max="6661" width="14" style="1" customWidth="1"/>
    <col min="6662" max="6662" width="11.33203125" style="1" bestFit="1" customWidth="1"/>
    <col min="6663" max="6663" width="13" style="1" customWidth="1"/>
    <col min="6664" max="6664" width="16.44140625" style="1" customWidth="1"/>
    <col min="6665" max="6665" width="13.33203125" style="1" bestFit="1" customWidth="1"/>
    <col min="6666" max="6912" width="9.109375" style="1"/>
    <col min="6913" max="6913" width="49.33203125" style="1" customWidth="1"/>
    <col min="6914" max="6914" width="10.5546875" style="1" customWidth="1"/>
    <col min="6915" max="6915" width="15" style="1" customWidth="1"/>
    <col min="6916" max="6916" width="11.44140625" style="1" bestFit="1" customWidth="1"/>
    <col min="6917" max="6917" width="14" style="1" customWidth="1"/>
    <col min="6918" max="6918" width="11.33203125" style="1" bestFit="1" customWidth="1"/>
    <col min="6919" max="6919" width="13" style="1" customWidth="1"/>
    <col min="6920" max="6920" width="16.44140625" style="1" customWidth="1"/>
    <col min="6921" max="6921" width="13.33203125" style="1" bestFit="1" customWidth="1"/>
    <col min="6922" max="7168" width="9.109375" style="1"/>
    <col min="7169" max="7169" width="49.33203125" style="1" customWidth="1"/>
    <col min="7170" max="7170" width="10.5546875" style="1" customWidth="1"/>
    <col min="7171" max="7171" width="15" style="1" customWidth="1"/>
    <col min="7172" max="7172" width="11.44140625" style="1" bestFit="1" customWidth="1"/>
    <col min="7173" max="7173" width="14" style="1" customWidth="1"/>
    <col min="7174" max="7174" width="11.33203125" style="1" bestFit="1" customWidth="1"/>
    <col min="7175" max="7175" width="13" style="1" customWidth="1"/>
    <col min="7176" max="7176" width="16.44140625" style="1" customWidth="1"/>
    <col min="7177" max="7177" width="13.33203125" style="1" bestFit="1" customWidth="1"/>
    <col min="7178" max="7424" width="9.109375" style="1"/>
    <col min="7425" max="7425" width="49.33203125" style="1" customWidth="1"/>
    <col min="7426" max="7426" width="10.5546875" style="1" customWidth="1"/>
    <col min="7427" max="7427" width="15" style="1" customWidth="1"/>
    <col min="7428" max="7428" width="11.44140625" style="1" bestFit="1" customWidth="1"/>
    <col min="7429" max="7429" width="14" style="1" customWidth="1"/>
    <col min="7430" max="7430" width="11.33203125" style="1" bestFit="1" customWidth="1"/>
    <col min="7431" max="7431" width="13" style="1" customWidth="1"/>
    <col min="7432" max="7432" width="16.44140625" style="1" customWidth="1"/>
    <col min="7433" max="7433" width="13.33203125" style="1" bestFit="1" customWidth="1"/>
    <col min="7434" max="7680" width="9.109375" style="1"/>
    <col min="7681" max="7681" width="49.33203125" style="1" customWidth="1"/>
    <col min="7682" max="7682" width="10.5546875" style="1" customWidth="1"/>
    <col min="7683" max="7683" width="15" style="1" customWidth="1"/>
    <col min="7684" max="7684" width="11.44140625" style="1" bestFit="1" customWidth="1"/>
    <col min="7685" max="7685" width="14" style="1" customWidth="1"/>
    <col min="7686" max="7686" width="11.33203125" style="1" bestFit="1" customWidth="1"/>
    <col min="7687" max="7687" width="13" style="1" customWidth="1"/>
    <col min="7688" max="7688" width="16.44140625" style="1" customWidth="1"/>
    <col min="7689" max="7689" width="13.33203125" style="1" bestFit="1" customWidth="1"/>
    <col min="7690" max="7936" width="9.109375" style="1"/>
    <col min="7937" max="7937" width="49.33203125" style="1" customWidth="1"/>
    <col min="7938" max="7938" width="10.5546875" style="1" customWidth="1"/>
    <col min="7939" max="7939" width="15" style="1" customWidth="1"/>
    <col min="7940" max="7940" width="11.44140625" style="1" bestFit="1" customWidth="1"/>
    <col min="7941" max="7941" width="14" style="1" customWidth="1"/>
    <col min="7942" max="7942" width="11.33203125" style="1" bestFit="1" customWidth="1"/>
    <col min="7943" max="7943" width="13" style="1" customWidth="1"/>
    <col min="7944" max="7944" width="16.44140625" style="1" customWidth="1"/>
    <col min="7945" max="7945" width="13.33203125" style="1" bestFit="1" customWidth="1"/>
    <col min="7946" max="8192" width="9.109375" style="1"/>
    <col min="8193" max="8193" width="49.33203125" style="1" customWidth="1"/>
    <col min="8194" max="8194" width="10.5546875" style="1" customWidth="1"/>
    <col min="8195" max="8195" width="15" style="1" customWidth="1"/>
    <col min="8196" max="8196" width="11.44140625" style="1" bestFit="1" customWidth="1"/>
    <col min="8197" max="8197" width="14" style="1" customWidth="1"/>
    <col min="8198" max="8198" width="11.33203125" style="1" bestFit="1" customWidth="1"/>
    <col min="8199" max="8199" width="13" style="1" customWidth="1"/>
    <col min="8200" max="8200" width="16.44140625" style="1" customWidth="1"/>
    <col min="8201" max="8201" width="13.33203125" style="1" bestFit="1" customWidth="1"/>
    <col min="8202" max="8448" width="9.109375" style="1"/>
    <col min="8449" max="8449" width="49.33203125" style="1" customWidth="1"/>
    <col min="8450" max="8450" width="10.5546875" style="1" customWidth="1"/>
    <col min="8451" max="8451" width="15" style="1" customWidth="1"/>
    <col min="8452" max="8452" width="11.44140625" style="1" bestFit="1" customWidth="1"/>
    <col min="8453" max="8453" width="14" style="1" customWidth="1"/>
    <col min="8454" max="8454" width="11.33203125" style="1" bestFit="1" customWidth="1"/>
    <col min="8455" max="8455" width="13" style="1" customWidth="1"/>
    <col min="8456" max="8456" width="16.44140625" style="1" customWidth="1"/>
    <col min="8457" max="8457" width="13.33203125" style="1" bestFit="1" customWidth="1"/>
    <col min="8458" max="8704" width="9.109375" style="1"/>
    <col min="8705" max="8705" width="49.33203125" style="1" customWidth="1"/>
    <col min="8706" max="8706" width="10.5546875" style="1" customWidth="1"/>
    <col min="8707" max="8707" width="15" style="1" customWidth="1"/>
    <col min="8708" max="8708" width="11.44140625" style="1" bestFit="1" customWidth="1"/>
    <col min="8709" max="8709" width="14" style="1" customWidth="1"/>
    <col min="8710" max="8710" width="11.33203125" style="1" bestFit="1" customWidth="1"/>
    <col min="8711" max="8711" width="13" style="1" customWidth="1"/>
    <col min="8712" max="8712" width="16.44140625" style="1" customWidth="1"/>
    <col min="8713" max="8713" width="13.33203125" style="1" bestFit="1" customWidth="1"/>
    <col min="8714" max="8960" width="9.109375" style="1"/>
    <col min="8961" max="8961" width="49.33203125" style="1" customWidth="1"/>
    <col min="8962" max="8962" width="10.5546875" style="1" customWidth="1"/>
    <col min="8963" max="8963" width="15" style="1" customWidth="1"/>
    <col min="8964" max="8964" width="11.44140625" style="1" bestFit="1" customWidth="1"/>
    <col min="8965" max="8965" width="14" style="1" customWidth="1"/>
    <col min="8966" max="8966" width="11.33203125" style="1" bestFit="1" customWidth="1"/>
    <col min="8967" max="8967" width="13" style="1" customWidth="1"/>
    <col min="8968" max="8968" width="16.44140625" style="1" customWidth="1"/>
    <col min="8969" max="8969" width="13.33203125" style="1" bestFit="1" customWidth="1"/>
    <col min="8970" max="9216" width="9.109375" style="1"/>
    <col min="9217" max="9217" width="49.33203125" style="1" customWidth="1"/>
    <col min="9218" max="9218" width="10.5546875" style="1" customWidth="1"/>
    <col min="9219" max="9219" width="15" style="1" customWidth="1"/>
    <col min="9220" max="9220" width="11.44140625" style="1" bestFit="1" customWidth="1"/>
    <col min="9221" max="9221" width="14" style="1" customWidth="1"/>
    <col min="9222" max="9222" width="11.33203125" style="1" bestFit="1" customWidth="1"/>
    <col min="9223" max="9223" width="13" style="1" customWidth="1"/>
    <col min="9224" max="9224" width="16.44140625" style="1" customWidth="1"/>
    <col min="9225" max="9225" width="13.33203125" style="1" bestFit="1" customWidth="1"/>
    <col min="9226" max="9472" width="9.109375" style="1"/>
    <col min="9473" max="9473" width="49.33203125" style="1" customWidth="1"/>
    <col min="9474" max="9474" width="10.5546875" style="1" customWidth="1"/>
    <col min="9475" max="9475" width="15" style="1" customWidth="1"/>
    <col min="9476" max="9476" width="11.44140625" style="1" bestFit="1" customWidth="1"/>
    <col min="9477" max="9477" width="14" style="1" customWidth="1"/>
    <col min="9478" max="9478" width="11.33203125" style="1" bestFit="1" customWidth="1"/>
    <col min="9479" max="9479" width="13" style="1" customWidth="1"/>
    <col min="9480" max="9480" width="16.44140625" style="1" customWidth="1"/>
    <col min="9481" max="9481" width="13.33203125" style="1" bestFit="1" customWidth="1"/>
    <col min="9482" max="9728" width="9.109375" style="1"/>
    <col min="9729" max="9729" width="49.33203125" style="1" customWidth="1"/>
    <col min="9730" max="9730" width="10.5546875" style="1" customWidth="1"/>
    <col min="9731" max="9731" width="15" style="1" customWidth="1"/>
    <col min="9732" max="9732" width="11.44140625" style="1" bestFit="1" customWidth="1"/>
    <col min="9733" max="9733" width="14" style="1" customWidth="1"/>
    <col min="9734" max="9734" width="11.33203125" style="1" bestFit="1" customWidth="1"/>
    <col min="9735" max="9735" width="13" style="1" customWidth="1"/>
    <col min="9736" max="9736" width="16.44140625" style="1" customWidth="1"/>
    <col min="9737" max="9737" width="13.33203125" style="1" bestFit="1" customWidth="1"/>
    <col min="9738" max="9984" width="9.109375" style="1"/>
    <col min="9985" max="9985" width="49.33203125" style="1" customWidth="1"/>
    <col min="9986" max="9986" width="10.5546875" style="1" customWidth="1"/>
    <col min="9987" max="9987" width="15" style="1" customWidth="1"/>
    <col min="9988" max="9988" width="11.44140625" style="1" bestFit="1" customWidth="1"/>
    <col min="9989" max="9989" width="14" style="1" customWidth="1"/>
    <col min="9990" max="9990" width="11.33203125" style="1" bestFit="1" customWidth="1"/>
    <col min="9991" max="9991" width="13" style="1" customWidth="1"/>
    <col min="9992" max="9992" width="16.44140625" style="1" customWidth="1"/>
    <col min="9993" max="9993" width="13.33203125" style="1" bestFit="1" customWidth="1"/>
    <col min="9994" max="10240" width="9.109375" style="1"/>
    <col min="10241" max="10241" width="49.33203125" style="1" customWidth="1"/>
    <col min="10242" max="10242" width="10.5546875" style="1" customWidth="1"/>
    <col min="10243" max="10243" width="15" style="1" customWidth="1"/>
    <col min="10244" max="10244" width="11.44140625" style="1" bestFit="1" customWidth="1"/>
    <col min="10245" max="10245" width="14" style="1" customWidth="1"/>
    <col min="10246" max="10246" width="11.33203125" style="1" bestFit="1" customWidth="1"/>
    <col min="10247" max="10247" width="13" style="1" customWidth="1"/>
    <col min="10248" max="10248" width="16.44140625" style="1" customWidth="1"/>
    <col min="10249" max="10249" width="13.33203125" style="1" bestFit="1" customWidth="1"/>
    <col min="10250" max="10496" width="9.109375" style="1"/>
    <col min="10497" max="10497" width="49.33203125" style="1" customWidth="1"/>
    <col min="10498" max="10498" width="10.5546875" style="1" customWidth="1"/>
    <col min="10499" max="10499" width="15" style="1" customWidth="1"/>
    <col min="10500" max="10500" width="11.44140625" style="1" bestFit="1" customWidth="1"/>
    <col min="10501" max="10501" width="14" style="1" customWidth="1"/>
    <col min="10502" max="10502" width="11.33203125" style="1" bestFit="1" customWidth="1"/>
    <col min="10503" max="10503" width="13" style="1" customWidth="1"/>
    <col min="10504" max="10504" width="16.44140625" style="1" customWidth="1"/>
    <col min="10505" max="10505" width="13.33203125" style="1" bestFit="1" customWidth="1"/>
    <col min="10506" max="10752" width="9.109375" style="1"/>
    <col min="10753" max="10753" width="49.33203125" style="1" customWidth="1"/>
    <col min="10754" max="10754" width="10.5546875" style="1" customWidth="1"/>
    <col min="10755" max="10755" width="15" style="1" customWidth="1"/>
    <col min="10756" max="10756" width="11.44140625" style="1" bestFit="1" customWidth="1"/>
    <col min="10757" max="10757" width="14" style="1" customWidth="1"/>
    <col min="10758" max="10758" width="11.33203125" style="1" bestFit="1" customWidth="1"/>
    <col min="10759" max="10759" width="13" style="1" customWidth="1"/>
    <col min="10760" max="10760" width="16.44140625" style="1" customWidth="1"/>
    <col min="10761" max="10761" width="13.33203125" style="1" bestFit="1" customWidth="1"/>
    <col min="10762" max="11008" width="9.109375" style="1"/>
    <col min="11009" max="11009" width="49.33203125" style="1" customWidth="1"/>
    <col min="11010" max="11010" width="10.5546875" style="1" customWidth="1"/>
    <col min="11011" max="11011" width="15" style="1" customWidth="1"/>
    <col min="11012" max="11012" width="11.44140625" style="1" bestFit="1" customWidth="1"/>
    <col min="11013" max="11013" width="14" style="1" customWidth="1"/>
    <col min="11014" max="11014" width="11.33203125" style="1" bestFit="1" customWidth="1"/>
    <col min="11015" max="11015" width="13" style="1" customWidth="1"/>
    <col min="11016" max="11016" width="16.44140625" style="1" customWidth="1"/>
    <col min="11017" max="11017" width="13.33203125" style="1" bestFit="1" customWidth="1"/>
    <col min="11018" max="11264" width="9.109375" style="1"/>
    <col min="11265" max="11265" width="49.33203125" style="1" customWidth="1"/>
    <col min="11266" max="11266" width="10.5546875" style="1" customWidth="1"/>
    <col min="11267" max="11267" width="15" style="1" customWidth="1"/>
    <col min="11268" max="11268" width="11.44140625" style="1" bestFit="1" customWidth="1"/>
    <col min="11269" max="11269" width="14" style="1" customWidth="1"/>
    <col min="11270" max="11270" width="11.33203125" style="1" bestFit="1" customWidth="1"/>
    <col min="11271" max="11271" width="13" style="1" customWidth="1"/>
    <col min="11272" max="11272" width="16.44140625" style="1" customWidth="1"/>
    <col min="11273" max="11273" width="13.33203125" style="1" bestFit="1" customWidth="1"/>
    <col min="11274" max="11520" width="9.109375" style="1"/>
    <col min="11521" max="11521" width="49.33203125" style="1" customWidth="1"/>
    <col min="11522" max="11522" width="10.5546875" style="1" customWidth="1"/>
    <col min="11523" max="11523" width="15" style="1" customWidth="1"/>
    <col min="11524" max="11524" width="11.44140625" style="1" bestFit="1" customWidth="1"/>
    <col min="11525" max="11525" width="14" style="1" customWidth="1"/>
    <col min="11526" max="11526" width="11.33203125" style="1" bestFit="1" customWidth="1"/>
    <col min="11527" max="11527" width="13" style="1" customWidth="1"/>
    <col min="11528" max="11528" width="16.44140625" style="1" customWidth="1"/>
    <col min="11529" max="11529" width="13.33203125" style="1" bestFit="1" customWidth="1"/>
    <col min="11530" max="11776" width="9.109375" style="1"/>
    <col min="11777" max="11777" width="49.33203125" style="1" customWidth="1"/>
    <col min="11778" max="11778" width="10.5546875" style="1" customWidth="1"/>
    <col min="11779" max="11779" width="15" style="1" customWidth="1"/>
    <col min="11780" max="11780" width="11.44140625" style="1" bestFit="1" customWidth="1"/>
    <col min="11781" max="11781" width="14" style="1" customWidth="1"/>
    <col min="11782" max="11782" width="11.33203125" style="1" bestFit="1" customWidth="1"/>
    <col min="11783" max="11783" width="13" style="1" customWidth="1"/>
    <col min="11784" max="11784" width="16.44140625" style="1" customWidth="1"/>
    <col min="11785" max="11785" width="13.33203125" style="1" bestFit="1" customWidth="1"/>
    <col min="11786" max="12032" width="9.109375" style="1"/>
    <col min="12033" max="12033" width="49.33203125" style="1" customWidth="1"/>
    <col min="12034" max="12034" width="10.5546875" style="1" customWidth="1"/>
    <col min="12035" max="12035" width="15" style="1" customWidth="1"/>
    <col min="12036" max="12036" width="11.44140625" style="1" bestFit="1" customWidth="1"/>
    <col min="12037" max="12037" width="14" style="1" customWidth="1"/>
    <col min="12038" max="12038" width="11.33203125" style="1" bestFit="1" customWidth="1"/>
    <col min="12039" max="12039" width="13" style="1" customWidth="1"/>
    <col min="12040" max="12040" width="16.44140625" style="1" customWidth="1"/>
    <col min="12041" max="12041" width="13.33203125" style="1" bestFit="1" customWidth="1"/>
    <col min="12042" max="12288" width="9.109375" style="1"/>
    <col min="12289" max="12289" width="49.33203125" style="1" customWidth="1"/>
    <col min="12290" max="12290" width="10.5546875" style="1" customWidth="1"/>
    <col min="12291" max="12291" width="15" style="1" customWidth="1"/>
    <col min="12292" max="12292" width="11.44140625" style="1" bestFit="1" customWidth="1"/>
    <col min="12293" max="12293" width="14" style="1" customWidth="1"/>
    <col min="12294" max="12294" width="11.33203125" style="1" bestFit="1" customWidth="1"/>
    <col min="12295" max="12295" width="13" style="1" customWidth="1"/>
    <col min="12296" max="12296" width="16.44140625" style="1" customWidth="1"/>
    <col min="12297" max="12297" width="13.33203125" style="1" bestFit="1" customWidth="1"/>
    <col min="12298" max="12544" width="9.109375" style="1"/>
    <col min="12545" max="12545" width="49.33203125" style="1" customWidth="1"/>
    <col min="12546" max="12546" width="10.5546875" style="1" customWidth="1"/>
    <col min="12547" max="12547" width="15" style="1" customWidth="1"/>
    <col min="12548" max="12548" width="11.44140625" style="1" bestFit="1" customWidth="1"/>
    <col min="12549" max="12549" width="14" style="1" customWidth="1"/>
    <col min="12550" max="12550" width="11.33203125" style="1" bestFit="1" customWidth="1"/>
    <col min="12551" max="12551" width="13" style="1" customWidth="1"/>
    <col min="12552" max="12552" width="16.44140625" style="1" customWidth="1"/>
    <col min="12553" max="12553" width="13.33203125" style="1" bestFit="1" customWidth="1"/>
    <col min="12554" max="12800" width="9.109375" style="1"/>
    <col min="12801" max="12801" width="49.33203125" style="1" customWidth="1"/>
    <col min="12802" max="12802" width="10.5546875" style="1" customWidth="1"/>
    <col min="12803" max="12803" width="15" style="1" customWidth="1"/>
    <col min="12804" max="12804" width="11.44140625" style="1" bestFit="1" customWidth="1"/>
    <col min="12805" max="12805" width="14" style="1" customWidth="1"/>
    <col min="12806" max="12806" width="11.33203125" style="1" bestFit="1" customWidth="1"/>
    <col min="12807" max="12807" width="13" style="1" customWidth="1"/>
    <col min="12808" max="12808" width="16.44140625" style="1" customWidth="1"/>
    <col min="12809" max="12809" width="13.33203125" style="1" bestFit="1" customWidth="1"/>
    <col min="12810" max="13056" width="9.109375" style="1"/>
    <col min="13057" max="13057" width="49.33203125" style="1" customWidth="1"/>
    <col min="13058" max="13058" width="10.5546875" style="1" customWidth="1"/>
    <col min="13059" max="13059" width="15" style="1" customWidth="1"/>
    <col min="13060" max="13060" width="11.44140625" style="1" bestFit="1" customWidth="1"/>
    <col min="13061" max="13061" width="14" style="1" customWidth="1"/>
    <col min="13062" max="13062" width="11.33203125" style="1" bestFit="1" customWidth="1"/>
    <col min="13063" max="13063" width="13" style="1" customWidth="1"/>
    <col min="13064" max="13064" width="16.44140625" style="1" customWidth="1"/>
    <col min="13065" max="13065" width="13.33203125" style="1" bestFit="1" customWidth="1"/>
    <col min="13066" max="13312" width="9.109375" style="1"/>
    <col min="13313" max="13313" width="49.33203125" style="1" customWidth="1"/>
    <col min="13314" max="13314" width="10.5546875" style="1" customWidth="1"/>
    <col min="13315" max="13315" width="15" style="1" customWidth="1"/>
    <col min="13316" max="13316" width="11.44140625" style="1" bestFit="1" customWidth="1"/>
    <col min="13317" max="13317" width="14" style="1" customWidth="1"/>
    <col min="13318" max="13318" width="11.33203125" style="1" bestFit="1" customWidth="1"/>
    <col min="13319" max="13319" width="13" style="1" customWidth="1"/>
    <col min="13320" max="13320" width="16.44140625" style="1" customWidth="1"/>
    <col min="13321" max="13321" width="13.33203125" style="1" bestFit="1" customWidth="1"/>
    <col min="13322" max="13568" width="9.109375" style="1"/>
    <col min="13569" max="13569" width="49.33203125" style="1" customWidth="1"/>
    <col min="13570" max="13570" width="10.5546875" style="1" customWidth="1"/>
    <col min="13571" max="13571" width="15" style="1" customWidth="1"/>
    <col min="13572" max="13572" width="11.44140625" style="1" bestFit="1" customWidth="1"/>
    <col min="13573" max="13573" width="14" style="1" customWidth="1"/>
    <col min="13574" max="13574" width="11.33203125" style="1" bestFit="1" customWidth="1"/>
    <col min="13575" max="13575" width="13" style="1" customWidth="1"/>
    <col min="13576" max="13576" width="16.44140625" style="1" customWidth="1"/>
    <col min="13577" max="13577" width="13.33203125" style="1" bestFit="1" customWidth="1"/>
    <col min="13578" max="13824" width="9.109375" style="1"/>
    <col min="13825" max="13825" width="49.33203125" style="1" customWidth="1"/>
    <col min="13826" max="13826" width="10.5546875" style="1" customWidth="1"/>
    <col min="13827" max="13827" width="15" style="1" customWidth="1"/>
    <col min="13828" max="13828" width="11.44140625" style="1" bestFit="1" customWidth="1"/>
    <col min="13829" max="13829" width="14" style="1" customWidth="1"/>
    <col min="13830" max="13830" width="11.33203125" style="1" bestFit="1" customWidth="1"/>
    <col min="13831" max="13831" width="13" style="1" customWidth="1"/>
    <col min="13832" max="13832" width="16.44140625" style="1" customWidth="1"/>
    <col min="13833" max="13833" width="13.33203125" style="1" bestFit="1" customWidth="1"/>
    <col min="13834" max="14080" width="9.109375" style="1"/>
    <col min="14081" max="14081" width="49.33203125" style="1" customWidth="1"/>
    <col min="14082" max="14082" width="10.5546875" style="1" customWidth="1"/>
    <col min="14083" max="14083" width="15" style="1" customWidth="1"/>
    <col min="14084" max="14084" width="11.44140625" style="1" bestFit="1" customWidth="1"/>
    <col min="14085" max="14085" width="14" style="1" customWidth="1"/>
    <col min="14086" max="14086" width="11.33203125" style="1" bestFit="1" customWidth="1"/>
    <col min="14087" max="14087" width="13" style="1" customWidth="1"/>
    <col min="14088" max="14088" width="16.44140625" style="1" customWidth="1"/>
    <col min="14089" max="14089" width="13.33203125" style="1" bestFit="1" customWidth="1"/>
    <col min="14090" max="14336" width="9.109375" style="1"/>
    <col min="14337" max="14337" width="49.33203125" style="1" customWidth="1"/>
    <col min="14338" max="14338" width="10.5546875" style="1" customWidth="1"/>
    <col min="14339" max="14339" width="15" style="1" customWidth="1"/>
    <col min="14340" max="14340" width="11.44140625" style="1" bestFit="1" customWidth="1"/>
    <col min="14341" max="14341" width="14" style="1" customWidth="1"/>
    <col min="14342" max="14342" width="11.33203125" style="1" bestFit="1" customWidth="1"/>
    <col min="14343" max="14343" width="13" style="1" customWidth="1"/>
    <col min="14344" max="14344" width="16.44140625" style="1" customWidth="1"/>
    <col min="14345" max="14345" width="13.33203125" style="1" bestFit="1" customWidth="1"/>
    <col min="14346" max="14592" width="9.109375" style="1"/>
    <col min="14593" max="14593" width="49.33203125" style="1" customWidth="1"/>
    <col min="14594" max="14594" width="10.5546875" style="1" customWidth="1"/>
    <col min="14595" max="14595" width="15" style="1" customWidth="1"/>
    <col min="14596" max="14596" width="11.44140625" style="1" bestFit="1" customWidth="1"/>
    <col min="14597" max="14597" width="14" style="1" customWidth="1"/>
    <col min="14598" max="14598" width="11.33203125" style="1" bestFit="1" customWidth="1"/>
    <col min="14599" max="14599" width="13" style="1" customWidth="1"/>
    <col min="14600" max="14600" width="16.44140625" style="1" customWidth="1"/>
    <col min="14601" max="14601" width="13.33203125" style="1" bestFit="1" customWidth="1"/>
    <col min="14602" max="14848" width="9.109375" style="1"/>
    <col min="14849" max="14849" width="49.33203125" style="1" customWidth="1"/>
    <col min="14850" max="14850" width="10.5546875" style="1" customWidth="1"/>
    <col min="14851" max="14851" width="15" style="1" customWidth="1"/>
    <col min="14852" max="14852" width="11.44140625" style="1" bestFit="1" customWidth="1"/>
    <col min="14853" max="14853" width="14" style="1" customWidth="1"/>
    <col min="14854" max="14854" width="11.33203125" style="1" bestFit="1" customWidth="1"/>
    <col min="14855" max="14855" width="13" style="1" customWidth="1"/>
    <col min="14856" max="14856" width="16.44140625" style="1" customWidth="1"/>
    <col min="14857" max="14857" width="13.33203125" style="1" bestFit="1" customWidth="1"/>
    <col min="14858" max="15104" width="9.109375" style="1"/>
    <col min="15105" max="15105" width="49.33203125" style="1" customWidth="1"/>
    <col min="15106" max="15106" width="10.5546875" style="1" customWidth="1"/>
    <col min="15107" max="15107" width="15" style="1" customWidth="1"/>
    <col min="15108" max="15108" width="11.44140625" style="1" bestFit="1" customWidth="1"/>
    <col min="15109" max="15109" width="14" style="1" customWidth="1"/>
    <col min="15110" max="15110" width="11.33203125" style="1" bestFit="1" customWidth="1"/>
    <col min="15111" max="15111" width="13" style="1" customWidth="1"/>
    <col min="15112" max="15112" width="16.44140625" style="1" customWidth="1"/>
    <col min="15113" max="15113" width="13.33203125" style="1" bestFit="1" customWidth="1"/>
    <col min="15114" max="15360" width="9.109375" style="1"/>
    <col min="15361" max="15361" width="49.33203125" style="1" customWidth="1"/>
    <col min="15362" max="15362" width="10.5546875" style="1" customWidth="1"/>
    <col min="15363" max="15363" width="15" style="1" customWidth="1"/>
    <col min="15364" max="15364" width="11.44140625" style="1" bestFit="1" customWidth="1"/>
    <col min="15365" max="15365" width="14" style="1" customWidth="1"/>
    <col min="15366" max="15366" width="11.33203125" style="1" bestFit="1" customWidth="1"/>
    <col min="15367" max="15367" width="13" style="1" customWidth="1"/>
    <col min="15368" max="15368" width="16.44140625" style="1" customWidth="1"/>
    <col min="15369" max="15369" width="13.33203125" style="1" bestFit="1" customWidth="1"/>
    <col min="15370" max="15616" width="9.109375" style="1"/>
    <col min="15617" max="15617" width="49.33203125" style="1" customWidth="1"/>
    <col min="15618" max="15618" width="10.5546875" style="1" customWidth="1"/>
    <col min="15619" max="15619" width="15" style="1" customWidth="1"/>
    <col min="15620" max="15620" width="11.44140625" style="1" bestFit="1" customWidth="1"/>
    <col min="15621" max="15621" width="14" style="1" customWidth="1"/>
    <col min="15622" max="15622" width="11.33203125" style="1" bestFit="1" customWidth="1"/>
    <col min="15623" max="15623" width="13" style="1" customWidth="1"/>
    <col min="15624" max="15624" width="16.44140625" style="1" customWidth="1"/>
    <col min="15625" max="15625" width="13.33203125" style="1" bestFit="1" customWidth="1"/>
    <col min="15626" max="15872" width="9.109375" style="1"/>
    <col min="15873" max="15873" width="49.33203125" style="1" customWidth="1"/>
    <col min="15874" max="15874" width="10.5546875" style="1" customWidth="1"/>
    <col min="15875" max="15875" width="15" style="1" customWidth="1"/>
    <col min="15876" max="15876" width="11.44140625" style="1" bestFit="1" customWidth="1"/>
    <col min="15877" max="15877" width="14" style="1" customWidth="1"/>
    <col min="15878" max="15878" width="11.33203125" style="1" bestFit="1" customWidth="1"/>
    <col min="15879" max="15879" width="13" style="1" customWidth="1"/>
    <col min="15880" max="15880" width="16.44140625" style="1" customWidth="1"/>
    <col min="15881" max="15881" width="13.33203125" style="1" bestFit="1" customWidth="1"/>
    <col min="15882" max="16128" width="9.109375" style="1"/>
    <col min="16129" max="16129" width="49.33203125" style="1" customWidth="1"/>
    <col min="16130" max="16130" width="10.5546875" style="1" customWidth="1"/>
    <col min="16131" max="16131" width="15" style="1" customWidth="1"/>
    <col min="16132" max="16132" width="11.44140625" style="1" bestFit="1" customWidth="1"/>
    <col min="16133" max="16133" width="14" style="1" customWidth="1"/>
    <col min="16134" max="16134" width="11.33203125" style="1" bestFit="1" customWidth="1"/>
    <col min="16135" max="16135" width="13" style="1" customWidth="1"/>
    <col min="16136" max="16136" width="16.44140625" style="1" customWidth="1"/>
    <col min="16137" max="16137" width="13.33203125" style="1" bestFit="1" customWidth="1"/>
    <col min="16138" max="16384" width="9.109375" style="1"/>
  </cols>
  <sheetData>
    <row r="1" spans="1:9" ht="15.6" x14ac:dyDescent="0.3">
      <c r="A1" s="468"/>
      <c r="B1" s="469"/>
      <c r="C1" s="469"/>
      <c r="D1" s="469"/>
      <c r="E1" s="469"/>
      <c r="F1" s="469"/>
      <c r="H1" s="468"/>
      <c r="I1" s="11" t="s">
        <v>1809</v>
      </c>
    </row>
    <row r="2" spans="1:9" ht="16.8" x14ac:dyDescent="0.3">
      <c r="A2" s="468"/>
      <c r="B2" s="470"/>
      <c r="C2" s="471"/>
      <c r="D2" s="469"/>
      <c r="E2" s="470"/>
      <c r="F2" s="469"/>
      <c r="G2" s="469"/>
      <c r="H2" s="468"/>
      <c r="I2" s="471"/>
    </row>
    <row r="3" spans="1:9" ht="15.6" x14ac:dyDescent="0.3">
      <c r="A3" s="573" t="s">
        <v>1810</v>
      </c>
      <c r="B3" s="573"/>
      <c r="C3" s="573"/>
      <c r="D3" s="573"/>
      <c r="E3" s="573"/>
      <c r="F3" s="573"/>
      <c r="G3" s="573"/>
      <c r="H3" s="573"/>
      <c r="I3" s="573"/>
    </row>
    <row r="4" spans="1:9" ht="15.6" x14ac:dyDescent="0.3">
      <c r="A4" s="468"/>
      <c r="B4" s="470"/>
      <c r="C4" s="472"/>
      <c r="D4" s="470"/>
      <c r="E4" s="470"/>
      <c r="F4" s="469"/>
      <c r="G4" s="469"/>
      <c r="H4" s="468"/>
    </row>
    <row r="5" spans="1:9" ht="15.6" x14ac:dyDescent="0.3">
      <c r="A5" s="473"/>
      <c r="B5" s="574" t="s">
        <v>187</v>
      </c>
      <c r="C5" s="574"/>
      <c r="D5" s="574" t="s">
        <v>188</v>
      </c>
      <c r="E5" s="574"/>
      <c r="F5" s="574" t="s">
        <v>189</v>
      </c>
      <c r="G5" s="574"/>
      <c r="H5" s="575" t="s">
        <v>190</v>
      </c>
      <c r="I5" s="474" t="s">
        <v>191</v>
      </c>
    </row>
    <row r="6" spans="1:9" ht="30.75" customHeight="1" x14ac:dyDescent="0.3">
      <c r="A6" s="473" t="s">
        <v>160</v>
      </c>
      <c r="B6" s="475" t="s">
        <v>192</v>
      </c>
      <c r="C6" s="475" t="s">
        <v>193</v>
      </c>
      <c r="D6" s="475" t="s">
        <v>192</v>
      </c>
      <c r="E6" s="475" t="s">
        <v>193</v>
      </c>
      <c r="F6" s="475" t="s">
        <v>192</v>
      </c>
      <c r="G6" s="475" t="s">
        <v>193</v>
      </c>
      <c r="H6" s="575"/>
      <c r="I6" s="474" t="s">
        <v>194</v>
      </c>
    </row>
    <row r="7" spans="1:9" ht="15.6" x14ac:dyDescent="0.3">
      <c r="A7" s="473"/>
      <c r="B7" s="475"/>
      <c r="C7" s="475"/>
      <c r="D7" s="475"/>
      <c r="E7" s="475"/>
      <c r="F7" s="475"/>
      <c r="G7" s="475"/>
      <c r="H7" s="473"/>
      <c r="I7" s="476"/>
    </row>
    <row r="8" spans="1:9" ht="31.2" x14ac:dyDescent="0.3">
      <c r="A8" s="477" t="s">
        <v>195</v>
      </c>
      <c r="B8" s="478">
        <v>50.41</v>
      </c>
      <c r="C8" s="479">
        <v>334394735</v>
      </c>
      <c r="D8" s="478">
        <v>50.41</v>
      </c>
      <c r="E8" s="479">
        <v>334394735</v>
      </c>
      <c r="F8" s="479">
        <v>0</v>
      </c>
      <c r="G8" s="479">
        <v>0</v>
      </c>
      <c r="H8" s="479">
        <f t="shared" ref="H8:H50" si="0">E8</f>
        <v>334394735</v>
      </c>
      <c r="I8" s="480">
        <f t="shared" ref="I8:I50" si="1">G8</f>
        <v>0</v>
      </c>
    </row>
    <row r="9" spans="1:9" ht="31.2" x14ac:dyDescent="0.3">
      <c r="A9" s="477" t="s">
        <v>196</v>
      </c>
      <c r="B9" s="478"/>
      <c r="C9" s="479">
        <v>6254873</v>
      </c>
      <c r="D9" s="478"/>
      <c r="E9" s="479">
        <v>6254873</v>
      </c>
      <c r="F9" s="479"/>
      <c r="G9" s="479">
        <v>0</v>
      </c>
      <c r="H9" s="479">
        <f>E9</f>
        <v>6254873</v>
      </c>
      <c r="I9" s="480">
        <v>0</v>
      </c>
    </row>
    <row r="10" spans="1:9" ht="31.2" x14ac:dyDescent="0.3">
      <c r="A10" s="477" t="s">
        <v>197</v>
      </c>
      <c r="B10" s="481">
        <v>1264.4000000000001</v>
      </c>
      <c r="C10" s="479">
        <v>32874400</v>
      </c>
      <c r="D10" s="481">
        <v>1264.4000000000001</v>
      </c>
      <c r="E10" s="479">
        <v>32874400</v>
      </c>
      <c r="F10" s="479">
        <v>0</v>
      </c>
      <c r="G10" s="479">
        <v>0</v>
      </c>
      <c r="H10" s="479">
        <f t="shared" si="0"/>
        <v>32874400</v>
      </c>
      <c r="I10" s="480">
        <f t="shared" si="1"/>
        <v>0</v>
      </c>
    </row>
    <row r="11" spans="1:9" ht="15.6" x14ac:dyDescent="0.3">
      <c r="A11" s="477" t="s">
        <v>198</v>
      </c>
      <c r="B11" s="481"/>
      <c r="C11" s="479">
        <v>50717400</v>
      </c>
      <c r="D11" s="481"/>
      <c r="E11" s="479">
        <v>50717400</v>
      </c>
      <c r="F11" s="479">
        <v>0</v>
      </c>
      <c r="G11" s="479">
        <v>0</v>
      </c>
      <c r="H11" s="479">
        <f t="shared" si="0"/>
        <v>50717400</v>
      </c>
      <c r="I11" s="480">
        <f t="shared" si="1"/>
        <v>0</v>
      </c>
    </row>
    <row r="12" spans="1:9" ht="15.6" x14ac:dyDescent="0.3">
      <c r="A12" s="477" t="s">
        <v>199</v>
      </c>
      <c r="B12" s="479">
        <v>81313</v>
      </c>
      <c r="C12" s="479">
        <v>9350995</v>
      </c>
      <c r="D12" s="479">
        <v>81313</v>
      </c>
      <c r="E12" s="479">
        <v>9350995</v>
      </c>
      <c r="F12" s="479">
        <v>0</v>
      </c>
      <c r="G12" s="479">
        <v>0</v>
      </c>
      <c r="H12" s="479">
        <f t="shared" si="0"/>
        <v>9350995</v>
      </c>
      <c r="I12" s="480">
        <f t="shared" si="1"/>
        <v>0</v>
      </c>
    </row>
    <row r="13" spans="1:9" ht="15.6" x14ac:dyDescent="0.3">
      <c r="A13" s="477" t="s">
        <v>200</v>
      </c>
      <c r="B13" s="482"/>
      <c r="C13" s="479">
        <v>35301361</v>
      </c>
      <c r="D13" s="482"/>
      <c r="E13" s="479">
        <v>35301361</v>
      </c>
      <c r="F13" s="479">
        <v>0</v>
      </c>
      <c r="G13" s="479">
        <v>0</v>
      </c>
      <c r="H13" s="479">
        <f t="shared" si="0"/>
        <v>35301361</v>
      </c>
      <c r="I13" s="480">
        <f t="shared" si="1"/>
        <v>0</v>
      </c>
    </row>
    <row r="14" spans="1:9" ht="15.6" x14ac:dyDescent="0.3">
      <c r="A14" s="477" t="s">
        <v>201</v>
      </c>
      <c r="B14" s="479">
        <v>17814</v>
      </c>
      <c r="C14" s="479">
        <v>49879200</v>
      </c>
      <c r="D14" s="479">
        <v>17814</v>
      </c>
      <c r="E14" s="479">
        <v>49879200</v>
      </c>
      <c r="F14" s="479">
        <v>0</v>
      </c>
      <c r="G14" s="479">
        <v>0</v>
      </c>
      <c r="H14" s="479">
        <f t="shared" si="0"/>
        <v>49879200</v>
      </c>
      <c r="I14" s="480">
        <f t="shared" si="1"/>
        <v>0</v>
      </c>
    </row>
    <row r="15" spans="1:9" ht="15.6" x14ac:dyDescent="0.3">
      <c r="A15" s="477" t="s">
        <v>202</v>
      </c>
      <c r="B15" s="479">
        <v>50</v>
      </c>
      <c r="C15" s="479">
        <v>127500</v>
      </c>
      <c r="D15" s="479">
        <v>50</v>
      </c>
      <c r="E15" s="479">
        <v>127500</v>
      </c>
      <c r="F15" s="479">
        <v>0</v>
      </c>
      <c r="G15" s="479">
        <v>0</v>
      </c>
      <c r="H15" s="479">
        <f t="shared" si="0"/>
        <v>127500</v>
      </c>
      <c r="I15" s="480">
        <f t="shared" si="1"/>
        <v>0</v>
      </c>
    </row>
    <row r="16" spans="1:9" ht="31.2" x14ac:dyDescent="0.3">
      <c r="A16" s="477" t="s">
        <v>203</v>
      </c>
      <c r="B16" s="479">
        <v>100</v>
      </c>
      <c r="C16" s="479">
        <v>10000</v>
      </c>
      <c r="D16" s="479">
        <v>360</v>
      </c>
      <c r="E16" s="479">
        <v>36000</v>
      </c>
      <c r="F16" s="481">
        <f t="shared" ref="F16:G32" si="2">D16-B16</f>
        <v>260</v>
      </c>
      <c r="G16" s="479">
        <f t="shared" si="2"/>
        <v>26000</v>
      </c>
      <c r="H16" s="479">
        <f>E16</f>
        <v>36000</v>
      </c>
      <c r="I16" s="480">
        <f>G16</f>
        <v>26000</v>
      </c>
    </row>
    <row r="17" spans="1:9" ht="32.4" x14ac:dyDescent="0.35">
      <c r="A17" s="483" t="s">
        <v>204</v>
      </c>
      <c r="B17" s="484"/>
      <c r="C17" s="484">
        <f>SUM(C8:C16)</f>
        <v>518910464</v>
      </c>
      <c r="D17" s="484"/>
      <c r="E17" s="484">
        <f>SUM(E8:E16)</f>
        <v>518936464</v>
      </c>
      <c r="F17" s="484"/>
      <c r="G17" s="484"/>
      <c r="H17" s="484">
        <f>SUM(H8:H16)</f>
        <v>518936464</v>
      </c>
      <c r="I17" s="484">
        <f>SUM(I8:I16)</f>
        <v>26000</v>
      </c>
    </row>
    <row r="18" spans="1:9" ht="31.2" x14ac:dyDescent="0.3">
      <c r="A18" s="477" t="s">
        <v>205</v>
      </c>
      <c r="B18" s="481">
        <v>391</v>
      </c>
      <c r="C18" s="479">
        <v>67398234</v>
      </c>
      <c r="D18" s="481">
        <v>391.3</v>
      </c>
      <c r="E18" s="479">
        <v>67449946</v>
      </c>
      <c r="F18" s="481">
        <f>D18-B18</f>
        <v>0.30000000000001137</v>
      </c>
      <c r="G18" s="479">
        <f>E18-C18</f>
        <v>51712</v>
      </c>
      <c r="H18" s="479">
        <f>E18</f>
        <v>67449946</v>
      </c>
      <c r="I18" s="480">
        <f>G18</f>
        <v>51712</v>
      </c>
    </row>
    <row r="19" spans="1:9" ht="15.6" x14ac:dyDescent="0.3">
      <c r="A19" s="477" t="s">
        <v>206</v>
      </c>
      <c r="B19" s="481">
        <v>34.4</v>
      </c>
      <c r="C19" s="479">
        <v>287996800</v>
      </c>
      <c r="D19" s="481">
        <v>34.5</v>
      </c>
      <c r="E19" s="479">
        <v>288834000</v>
      </c>
      <c r="F19" s="481">
        <f t="shared" si="2"/>
        <v>0.10000000000000142</v>
      </c>
      <c r="G19" s="479">
        <f t="shared" si="2"/>
        <v>837200</v>
      </c>
      <c r="H19" s="479">
        <f t="shared" si="0"/>
        <v>288834000</v>
      </c>
      <c r="I19" s="480">
        <f t="shared" si="1"/>
        <v>837200</v>
      </c>
    </row>
    <row r="20" spans="1:9" ht="31.2" x14ac:dyDescent="0.3">
      <c r="A20" s="477" t="s">
        <v>1813</v>
      </c>
      <c r="B20" s="481">
        <v>12</v>
      </c>
      <c r="C20" s="479">
        <v>8604000</v>
      </c>
      <c r="D20" s="481">
        <v>12</v>
      </c>
      <c r="E20" s="479">
        <v>8604000</v>
      </c>
      <c r="F20" s="481">
        <f t="shared" si="2"/>
        <v>0</v>
      </c>
      <c r="G20" s="479">
        <f t="shared" si="2"/>
        <v>0</v>
      </c>
      <c r="H20" s="479">
        <f t="shared" si="0"/>
        <v>8604000</v>
      </c>
      <c r="I20" s="480">
        <f t="shared" si="1"/>
        <v>0</v>
      </c>
    </row>
    <row r="21" spans="1:9" ht="31.2" x14ac:dyDescent="0.3">
      <c r="A21" s="477" t="s">
        <v>1814</v>
      </c>
      <c r="B21" s="481">
        <v>4</v>
      </c>
      <c r="C21" s="479">
        <v>10696000</v>
      </c>
      <c r="D21" s="481">
        <v>4</v>
      </c>
      <c r="E21" s="479">
        <v>10696000</v>
      </c>
      <c r="F21" s="481">
        <f t="shared" si="2"/>
        <v>0</v>
      </c>
      <c r="G21" s="479">
        <f t="shared" si="2"/>
        <v>0</v>
      </c>
      <c r="H21" s="479">
        <f t="shared" si="0"/>
        <v>10696000</v>
      </c>
      <c r="I21" s="480">
        <f t="shared" si="1"/>
        <v>0</v>
      </c>
    </row>
    <row r="22" spans="1:9" ht="15.6" x14ac:dyDescent="0.3">
      <c r="A22" s="477" t="s">
        <v>207</v>
      </c>
      <c r="B22" s="481">
        <v>2</v>
      </c>
      <c r="C22" s="479">
        <v>1792000</v>
      </c>
      <c r="D22" s="481">
        <v>2</v>
      </c>
      <c r="E22" s="479">
        <v>2868000</v>
      </c>
      <c r="F22" s="481">
        <f t="shared" si="2"/>
        <v>0</v>
      </c>
      <c r="G22" s="479">
        <f t="shared" si="2"/>
        <v>1076000</v>
      </c>
      <c r="H22" s="479">
        <f t="shared" si="0"/>
        <v>2868000</v>
      </c>
      <c r="I22" s="480">
        <f t="shared" si="1"/>
        <v>1076000</v>
      </c>
    </row>
    <row r="23" spans="1:9" ht="31.2" x14ac:dyDescent="0.3">
      <c r="A23" s="477" t="s">
        <v>208</v>
      </c>
      <c r="B23" s="481">
        <v>22</v>
      </c>
      <c r="C23" s="479">
        <v>115896000</v>
      </c>
      <c r="D23" s="481">
        <v>22.2</v>
      </c>
      <c r="E23" s="479">
        <v>116949600</v>
      </c>
      <c r="F23" s="481">
        <f>D23-B23</f>
        <v>0.19999999999999929</v>
      </c>
      <c r="G23" s="479">
        <f>E23-C23</f>
        <v>1053600</v>
      </c>
      <c r="H23" s="479">
        <f>E23</f>
        <v>116949600</v>
      </c>
      <c r="I23" s="480">
        <f>G23</f>
        <v>1053600</v>
      </c>
    </row>
    <row r="24" spans="1:9" ht="31.2" x14ac:dyDescent="0.3">
      <c r="A24" s="477" t="s">
        <v>1819</v>
      </c>
      <c r="B24" s="481"/>
      <c r="C24" s="479"/>
      <c r="D24" s="481"/>
      <c r="E24" s="479"/>
      <c r="F24" s="481"/>
      <c r="G24" s="479"/>
      <c r="H24" s="479"/>
      <c r="I24" s="480">
        <v>-5482561</v>
      </c>
    </row>
    <row r="25" spans="1:9" ht="32.4" x14ac:dyDescent="0.35">
      <c r="A25" s="483" t="s">
        <v>209</v>
      </c>
      <c r="B25" s="484"/>
      <c r="C25" s="484">
        <f>SUM(C18:C23)</f>
        <v>492383034</v>
      </c>
      <c r="D25" s="484"/>
      <c r="E25" s="484">
        <f>SUM(E18:E23)</f>
        <v>495401546</v>
      </c>
      <c r="F25" s="484"/>
      <c r="G25" s="484">
        <f>SUM(G18:G23)</f>
        <v>3018512</v>
      </c>
      <c r="H25" s="484">
        <f>SUM(H18:H23)</f>
        <v>495401546</v>
      </c>
      <c r="I25" s="484">
        <f>SUM(I18:I24)</f>
        <v>-2464049</v>
      </c>
    </row>
    <row r="26" spans="1:9" ht="31.2" x14ac:dyDescent="0.3">
      <c r="A26" s="477" t="s">
        <v>234</v>
      </c>
      <c r="B26" s="481"/>
      <c r="C26" s="479">
        <v>0</v>
      </c>
      <c r="D26" s="481"/>
      <c r="E26" s="479">
        <v>0</v>
      </c>
      <c r="F26" s="481"/>
      <c r="G26" s="479">
        <f>E26-C26</f>
        <v>0</v>
      </c>
      <c r="H26" s="479">
        <f>E26</f>
        <v>0</v>
      </c>
      <c r="I26" s="480">
        <f>G26</f>
        <v>0</v>
      </c>
    </row>
    <row r="27" spans="1:9" ht="15.6" x14ac:dyDescent="0.3">
      <c r="A27" s="477" t="s">
        <v>210</v>
      </c>
      <c r="B27" s="485">
        <v>7.7</v>
      </c>
      <c r="C27" s="479">
        <v>51151870</v>
      </c>
      <c r="D27" s="485">
        <v>7.7</v>
      </c>
      <c r="E27" s="479">
        <v>51151870</v>
      </c>
      <c r="F27" s="481">
        <f t="shared" si="2"/>
        <v>0</v>
      </c>
      <c r="G27" s="479">
        <f t="shared" si="2"/>
        <v>0</v>
      </c>
      <c r="H27" s="479">
        <f t="shared" si="0"/>
        <v>51151870</v>
      </c>
      <c r="I27" s="480">
        <f t="shared" si="1"/>
        <v>0</v>
      </c>
    </row>
    <row r="28" spans="1:9" ht="15.6" x14ac:dyDescent="0.3">
      <c r="A28" s="477" t="s">
        <v>211</v>
      </c>
      <c r="B28" s="485">
        <v>6</v>
      </c>
      <c r="C28" s="479">
        <v>39061800</v>
      </c>
      <c r="D28" s="485">
        <v>6</v>
      </c>
      <c r="E28" s="479">
        <v>39061800</v>
      </c>
      <c r="F28" s="481">
        <f t="shared" si="2"/>
        <v>0</v>
      </c>
      <c r="G28" s="479">
        <f t="shared" si="2"/>
        <v>0</v>
      </c>
      <c r="H28" s="479">
        <f t="shared" si="0"/>
        <v>39061800</v>
      </c>
      <c r="I28" s="480">
        <f t="shared" si="1"/>
        <v>0</v>
      </c>
    </row>
    <row r="29" spans="1:9" ht="31.2" x14ac:dyDescent="0.3">
      <c r="A29" s="477" t="s">
        <v>1816</v>
      </c>
      <c r="B29" s="486">
        <v>4127</v>
      </c>
      <c r="C29" s="479">
        <v>20073728</v>
      </c>
      <c r="D29" s="486">
        <v>4127</v>
      </c>
      <c r="E29" s="479">
        <v>20073728</v>
      </c>
      <c r="F29" s="481">
        <f t="shared" ref="F29" si="3">D29-B29</f>
        <v>0</v>
      </c>
      <c r="G29" s="479">
        <f t="shared" ref="G29" si="4">E29-C29</f>
        <v>0</v>
      </c>
      <c r="H29" s="479">
        <f t="shared" ref="H29" si="5">E29</f>
        <v>20073728</v>
      </c>
      <c r="I29" s="480">
        <f t="shared" ref="I29" si="6">G29</f>
        <v>0</v>
      </c>
    </row>
    <row r="30" spans="1:9" ht="15.6" x14ac:dyDescent="0.3">
      <c r="A30" s="477" t="s">
        <v>212</v>
      </c>
      <c r="B30" s="479">
        <v>29</v>
      </c>
      <c r="C30" s="479">
        <v>2707005</v>
      </c>
      <c r="D30" s="479">
        <v>33</v>
      </c>
      <c r="E30" s="479">
        <v>3080385</v>
      </c>
      <c r="F30" s="481">
        <f t="shared" si="2"/>
        <v>4</v>
      </c>
      <c r="G30" s="479">
        <f t="shared" si="2"/>
        <v>373380</v>
      </c>
      <c r="H30" s="479">
        <f t="shared" si="0"/>
        <v>3080385</v>
      </c>
      <c r="I30" s="480">
        <f t="shared" si="1"/>
        <v>373380</v>
      </c>
    </row>
    <row r="31" spans="1:9" ht="15.6" x14ac:dyDescent="0.3">
      <c r="A31" s="477" t="s">
        <v>1815</v>
      </c>
      <c r="B31" s="479">
        <v>1</v>
      </c>
      <c r="C31" s="479">
        <v>25000</v>
      </c>
      <c r="D31" s="479">
        <v>1</v>
      </c>
      <c r="E31" s="479">
        <v>25000</v>
      </c>
      <c r="F31" s="481">
        <f t="shared" ref="F31" si="7">D31-B31</f>
        <v>0</v>
      </c>
      <c r="G31" s="479">
        <f t="shared" ref="G31" si="8">E31-C31</f>
        <v>0</v>
      </c>
      <c r="H31" s="479">
        <f t="shared" ref="H31" si="9">E31</f>
        <v>25000</v>
      </c>
      <c r="I31" s="480">
        <f t="shared" ref="I31" si="10">G31</f>
        <v>0</v>
      </c>
    </row>
    <row r="32" spans="1:9" ht="31.2" x14ac:dyDescent="0.3">
      <c r="A32" s="477" t="s">
        <v>213</v>
      </c>
      <c r="B32" s="479">
        <v>126</v>
      </c>
      <c r="C32" s="479">
        <v>98697060</v>
      </c>
      <c r="D32" s="479">
        <v>124</v>
      </c>
      <c r="E32" s="479">
        <v>97130440</v>
      </c>
      <c r="F32" s="481">
        <f t="shared" si="2"/>
        <v>-2</v>
      </c>
      <c r="G32" s="479">
        <f t="shared" si="2"/>
        <v>-1566620</v>
      </c>
      <c r="H32" s="479">
        <f t="shared" si="0"/>
        <v>97130440</v>
      </c>
      <c r="I32" s="480">
        <f t="shared" si="1"/>
        <v>-1566620</v>
      </c>
    </row>
    <row r="33" spans="1:9" ht="15.6" x14ac:dyDescent="0.3">
      <c r="A33" s="477" t="s">
        <v>214</v>
      </c>
      <c r="B33" s="479">
        <v>12</v>
      </c>
      <c r="C33" s="479">
        <v>6047200</v>
      </c>
      <c r="D33" s="479">
        <v>12</v>
      </c>
      <c r="E33" s="479">
        <v>6047200</v>
      </c>
      <c r="F33" s="481">
        <f>D33-B33</f>
        <v>0</v>
      </c>
      <c r="G33" s="479">
        <f>E33-C33</f>
        <v>0</v>
      </c>
      <c r="H33" s="479">
        <f>E33</f>
        <v>6047200</v>
      </c>
      <c r="I33" s="480">
        <f>G33</f>
        <v>0</v>
      </c>
    </row>
    <row r="34" spans="1:9" ht="31.2" x14ac:dyDescent="0.3">
      <c r="A34" s="477" t="s">
        <v>215</v>
      </c>
      <c r="B34" s="479">
        <v>17</v>
      </c>
      <c r="C34" s="479">
        <v>8920580</v>
      </c>
      <c r="D34" s="479">
        <v>13</v>
      </c>
      <c r="E34" s="479">
        <v>6821620</v>
      </c>
      <c r="F34" s="481">
        <f t="shared" ref="F34:G46" si="11">D34-B34</f>
        <v>-4</v>
      </c>
      <c r="G34" s="479">
        <f t="shared" si="11"/>
        <v>-2098960</v>
      </c>
      <c r="H34" s="479">
        <f t="shared" si="0"/>
        <v>6821620</v>
      </c>
      <c r="I34" s="480">
        <f t="shared" si="1"/>
        <v>-2098960</v>
      </c>
    </row>
    <row r="35" spans="1:9" ht="31.2" x14ac:dyDescent="0.3">
      <c r="A35" s="477" t="s">
        <v>216</v>
      </c>
      <c r="B35" s="479">
        <v>21</v>
      </c>
      <c r="C35" s="479">
        <v>22450050</v>
      </c>
      <c r="D35" s="479">
        <v>23</v>
      </c>
      <c r="E35" s="479">
        <v>24588150</v>
      </c>
      <c r="F35" s="481">
        <f t="shared" si="11"/>
        <v>2</v>
      </c>
      <c r="G35" s="479">
        <f t="shared" si="11"/>
        <v>2138100</v>
      </c>
      <c r="H35" s="479">
        <f t="shared" si="0"/>
        <v>24588150</v>
      </c>
      <c r="I35" s="480">
        <f t="shared" si="1"/>
        <v>2138100</v>
      </c>
    </row>
    <row r="36" spans="1:9" ht="15.6" x14ac:dyDescent="0.3">
      <c r="A36" s="477" t="s">
        <v>217</v>
      </c>
      <c r="B36" s="479">
        <v>20</v>
      </c>
      <c r="C36" s="479">
        <v>8564200</v>
      </c>
      <c r="D36" s="479">
        <v>25</v>
      </c>
      <c r="E36" s="479">
        <v>10705250</v>
      </c>
      <c r="F36" s="481">
        <f t="shared" si="11"/>
        <v>5</v>
      </c>
      <c r="G36" s="479">
        <f t="shared" si="11"/>
        <v>2141050</v>
      </c>
      <c r="H36" s="479">
        <f t="shared" si="0"/>
        <v>10705250</v>
      </c>
      <c r="I36" s="480">
        <f t="shared" si="1"/>
        <v>2141050</v>
      </c>
    </row>
    <row r="37" spans="1:9" ht="31.2" x14ac:dyDescent="0.3">
      <c r="A37" s="477" t="s">
        <v>218</v>
      </c>
      <c r="B37" s="479">
        <v>1</v>
      </c>
      <c r="C37" s="479">
        <v>13366900</v>
      </c>
      <c r="D37" s="479">
        <v>1</v>
      </c>
      <c r="E37" s="479">
        <v>13366900</v>
      </c>
      <c r="F37" s="481">
        <f t="shared" si="11"/>
        <v>0</v>
      </c>
      <c r="G37" s="479">
        <f t="shared" si="11"/>
        <v>0</v>
      </c>
      <c r="H37" s="479">
        <f t="shared" si="0"/>
        <v>13366900</v>
      </c>
      <c r="I37" s="480">
        <f t="shared" si="1"/>
        <v>0</v>
      </c>
    </row>
    <row r="38" spans="1:9" ht="15.6" x14ac:dyDescent="0.3">
      <c r="A38" s="477" t="s">
        <v>219</v>
      </c>
      <c r="B38" s="479">
        <v>12</v>
      </c>
      <c r="C38" s="479">
        <v>3000000</v>
      </c>
      <c r="D38" s="487">
        <v>12</v>
      </c>
      <c r="E38" s="479">
        <v>3000000</v>
      </c>
      <c r="F38" s="481">
        <f t="shared" si="11"/>
        <v>0</v>
      </c>
      <c r="G38" s="479">
        <f t="shared" si="11"/>
        <v>0</v>
      </c>
      <c r="H38" s="479">
        <f t="shared" si="0"/>
        <v>3000000</v>
      </c>
      <c r="I38" s="480">
        <f t="shared" si="1"/>
        <v>0</v>
      </c>
    </row>
    <row r="39" spans="1:9" ht="15.6" x14ac:dyDescent="0.3">
      <c r="A39" s="477" t="s">
        <v>220</v>
      </c>
      <c r="B39" s="479">
        <v>4002</v>
      </c>
      <c r="C39" s="479">
        <v>16888440</v>
      </c>
      <c r="D39" s="479">
        <v>4002</v>
      </c>
      <c r="E39" s="479">
        <v>16888440</v>
      </c>
      <c r="F39" s="481">
        <f t="shared" si="11"/>
        <v>0</v>
      </c>
      <c r="G39" s="479">
        <f t="shared" si="11"/>
        <v>0</v>
      </c>
      <c r="H39" s="479">
        <f t="shared" si="0"/>
        <v>16888440</v>
      </c>
      <c r="I39" s="480">
        <f t="shared" si="1"/>
        <v>0</v>
      </c>
    </row>
    <row r="40" spans="1:9" ht="31.2" x14ac:dyDescent="0.3">
      <c r="A40" s="477" t="s">
        <v>221</v>
      </c>
      <c r="B40" s="479">
        <v>12</v>
      </c>
      <c r="C40" s="479">
        <v>2000000</v>
      </c>
      <c r="D40" s="487">
        <v>12</v>
      </c>
      <c r="E40" s="479">
        <v>2000000</v>
      </c>
      <c r="F40" s="481">
        <f t="shared" si="11"/>
        <v>0</v>
      </c>
      <c r="G40" s="479">
        <f t="shared" si="11"/>
        <v>0</v>
      </c>
      <c r="H40" s="479">
        <f t="shared" si="0"/>
        <v>2000000</v>
      </c>
      <c r="I40" s="480">
        <f t="shared" si="1"/>
        <v>0</v>
      </c>
    </row>
    <row r="41" spans="1:9" ht="31.2" x14ac:dyDescent="0.3">
      <c r="A41" s="477" t="s">
        <v>222</v>
      </c>
      <c r="B41" s="479">
        <v>40</v>
      </c>
      <c r="C41" s="479">
        <v>11994400</v>
      </c>
      <c r="D41" s="487">
        <v>40</v>
      </c>
      <c r="E41" s="479">
        <v>11994400</v>
      </c>
      <c r="F41" s="481">
        <f t="shared" si="11"/>
        <v>0</v>
      </c>
      <c r="G41" s="479">
        <f t="shared" si="11"/>
        <v>0</v>
      </c>
      <c r="H41" s="479">
        <f t="shared" si="0"/>
        <v>11994400</v>
      </c>
      <c r="I41" s="480">
        <f t="shared" si="1"/>
        <v>0</v>
      </c>
    </row>
    <row r="42" spans="1:9" ht="31.2" x14ac:dyDescent="0.3">
      <c r="A42" s="477" t="s">
        <v>223</v>
      </c>
      <c r="B42" s="479">
        <v>12</v>
      </c>
      <c r="C42" s="479">
        <v>2000000</v>
      </c>
      <c r="D42" s="487">
        <v>12</v>
      </c>
      <c r="E42" s="479">
        <v>2000000</v>
      </c>
      <c r="F42" s="481">
        <f t="shared" si="11"/>
        <v>0</v>
      </c>
      <c r="G42" s="479">
        <f t="shared" si="11"/>
        <v>0</v>
      </c>
      <c r="H42" s="479">
        <f t="shared" si="0"/>
        <v>2000000</v>
      </c>
      <c r="I42" s="480">
        <f t="shared" si="1"/>
        <v>0</v>
      </c>
    </row>
    <row r="43" spans="1:9" ht="31.2" x14ac:dyDescent="0.3">
      <c r="A43" s="477" t="s">
        <v>224</v>
      </c>
      <c r="B43" s="479">
        <v>40</v>
      </c>
      <c r="C43" s="479">
        <v>11436000</v>
      </c>
      <c r="D43" s="487">
        <v>40</v>
      </c>
      <c r="E43" s="479">
        <v>11436000</v>
      </c>
      <c r="F43" s="481">
        <f t="shared" si="11"/>
        <v>0</v>
      </c>
      <c r="G43" s="479">
        <f t="shared" si="11"/>
        <v>0</v>
      </c>
      <c r="H43" s="479">
        <f t="shared" si="0"/>
        <v>11436000</v>
      </c>
      <c r="I43" s="480">
        <f t="shared" si="1"/>
        <v>0</v>
      </c>
    </row>
    <row r="44" spans="1:9" ht="31.2" x14ac:dyDescent="0.3">
      <c r="A44" s="477" t="s">
        <v>225</v>
      </c>
      <c r="B44" s="481">
        <v>3</v>
      </c>
      <c r="C44" s="479">
        <v>25566000</v>
      </c>
      <c r="D44" s="481">
        <v>3</v>
      </c>
      <c r="E44" s="479">
        <v>25566000</v>
      </c>
      <c r="F44" s="481">
        <f t="shared" si="11"/>
        <v>0</v>
      </c>
      <c r="G44" s="479">
        <f t="shared" si="11"/>
        <v>0</v>
      </c>
      <c r="H44" s="479">
        <f>E44</f>
        <v>25566000</v>
      </c>
      <c r="I44" s="480">
        <f>G44</f>
        <v>0</v>
      </c>
    </row>
    <row r="45" spans="1:9" ht="33" customHeight="1" x14ac:dyDescent="0.3">
      <c r="A45" s="477" t="s">
        <v>226</v>
      </c>
      <c r="B45" s="481">
        <v>17.8</v>
      </c>
      <c r="C45" s="479">
        <v>121716400</v>
      </c>
      <c r="D45" s="481">
        <v>18</v>
      </c>
      <c r="E45" s="479">
        <v>123084000</v>
      </c>
      <c r="F45" s="481">
        <f t="shared" si="11"/>
        <v>0.19999999999999929</v>
      </c>
      <c r="G45" s="479">
        <f t="shared" si="11"/>
        <v>1367600</v>
      </c>
      <c r="H45" s="479">
        <f>E45</f>
        <v>123084000</v>
      </c>
      <c r="I45" s="480">
        <f>G45</f>
        <v>1367600</v>
      </c>
    </row>
    <row r="46" spans="1:9" ht="15.6" x14ac:dyDescent="0.3">
      <c r="A46" s="477" t="s">
        <v>227</v>
      </c>
      <c r="B46" s="479"/>
      <c r="C46" s="479">
        <v>3957600</v>
      </c>
      <c r="D46" s="479"/>
      <c r="E46" s="479">
        <v>3957600</v>
      </c>
      <c r="F46" s="481">
        <f t="shared" si="11"/>
        <v>0</v>
      </c>
      <c r="G46" s="479">
        <f t="shared" si="11"/>
        <v>0</v>
      </c>
      <c r="H46" s="479">
        <f>E46</f>
        <v>3957600</v>
      </c>
      <c r="I46" s="480">
        <f>G46</f>
        <v>0</v>
      </c>
    </row>
    <row r="47" spans="1:9" ht="31.2" x14ac:dyDescent="0.3">
      <c r="A47" s="477" t="s">
        <v>228</v>
      </c>
      <c r="B47" s="481">
        <v>14</v>
      </c>
      <c r="C47" s="479">
        <v>101484600</v>
      </c>
      <c r="D47" s="481">
        <v>16</v>
      </c>
      <c r="E47" s="479">
        <v>115982400</v>
      </c>
      <c r="F47" s="481">
        <f>D47-B47</f>
        <v>2</v>
      </c>
      <c r="G47" s="479">
        <f>E47-C47</f>
        <v>14497800</v>
      </c>
      <c r="H47" s="479">
        <f>E47</f>
        <v>115982400</v>
      </c>
      <c r="I47" s="480">
        <f>G47</f>
        <v>14497800</v>
      </c>
    </row>
    <row r="48" spans="1:9" ht="31.2" x14ac:dyDescent="0.3">
      <c r="A48" s="477" t="s">
        <v>229</v>
      </c>
      <c r="B48" s="479">
        <v>0</v>
      </c>
      <c r="C48" s="479">
        <v>9462585</v>
      </c>
      <c r="D48" s="487">
        <v>0</v>
      </c>
      <c r="E48" s="479">
        <v>9462585</v>
      </c>
      <c r="F48" s="479"/>
      <c r="G48" s="479">
        <v>0</v>
      </c>
      <c r="H48" s="479">
        <f>E48</f>
        <v>9462585</v>
      </c>
      <c r="I48" s="480">
        <f>H48-E48</f>
        <v>0</v>
      </c>
    </row>
    <row r="49" spans="1:9" ht="32.4" x14ac:dyDescent="0.35">
      <c r="A49" s="483" t="s">
        <v>1817</v>
      </c>
      <c r="B49" s="484"/>
      <c r="C49" s="484">
        <f>SUM(C26:C48)</f>
        <v>580571418</v>
      </c>
      <c r="D49" s="488"/>
      <c r="E49" s="484">
        <f>SUM(E26:E48)</f>
        <v>597423768</v>
      </c>
      <c r="F49" s="484"/>
      <c r="G49" s="484">
        <f>SUM(G26:G48)</f>
        <v>16852350</v>
      </c>
      <c r="H49" s="484">
        <f>SUM(H26:H48)</f>
        <v>597423768</v>
      </c>
      <c r="I49" s="484">
        <f>SUM(I26:I48)</f>
        <v>16852350</v>
      </c>
    </row>
    <row r="50" spans="1:9" ht="15.6" x14ac:dyDescent="0.3">
      <c r="A50" s="477" t="s">
        <v>230</v>
      </c>
      <c r="B50" s="478">
        <v>27.85</v>
      </c>
      <c r="C50" s="479">
        <v>100817000</v>
      </c>
      <c r="D50" s="487">
        <v>28.42</v>
      </c>
      <c r="E50" s="479">
        <v>102880400</v>
      </c>
      <c r="F50" s="481">
        <f>D50-B50</f>
        <v>0.57000000000000028</v>
      </c>
      <c r="G50" s="479">
        <f>E50-C50</f>
        <v>2063400</v>
      </c>
      <c r="H50" s="479">
        <f t="shared" si="0"/>
        <v>102880400</v>
      </c>
      <c r="I50" s="480">
        <f t="shared" si="1"/>
        <v>2063400</v>
      </c>
    </row>
    <row r="51" spans="1:9" ht="15.6" x14ac:dyDescent="0.3">
      <c r="A51" s="477" t="s">
        <v>231</v>
      </c>
      <c r="B51" s="479">
        <v>0</v>
      </c>
      <c r="C51" s="479">
        <v>119909272</v>
      </c>
      <c r="D51" s="487">
        <v>0</v>
      </c>
      <c r="E51" s="479">
        <v>119909272</v>
      </c>
      <c r="F51" s="479"/>
      <c r="G51" s="479">
        <v>0</v>
      </c>
      <c r="H51" s="479">
        <f>E51</f>
        <v>119909272</v>
      </c>
      <c r="I51" s="480">
        <v>0</v>
      </c>
    </row>
    <row r="52" spans="1:9" ht="31.2" x14ac:dyDescent="0.3">
      <c r="A52" s="477" t="s">
        <v>232</v>
      </c>
      <c r="B52" s="479">
        <v>935</v>
      </c>
      <c r="C52" s="479">
        <v>319770</v>
      </c>
      <c r="D52" s="479">
        <v>796</v>
      </c>
      <c r="E52" s="479">
        <v>272232</v>
      </c>
      <c r="F52" s="481">
        <f>D52-B52</f>
        <v>-139</v>
      </c>
      <c r="G52" s="479">
        <f>E52-C52</f>
        <v>-47538</v>
      </c>
      <c r="H52" s="479">
        <f>E52</f>
        <v>272232</v>
      </c>
      <c r="I52" s="480">
        <f>H52-C52</f>
        <v>-47538</v>
      </c>
    </row>
    <row r="53" spans="1:9" s="42" customFormat="1" ht="32.4" x14ac:dyDescent="0.35">
      <c r="A53" s="483" t="s">
        <v>1818</v>
      </c>
      <c r="B53" s="484"/>
      <c r="C53" s="484">
        <f>SUM(C50:C52)</f>
        <v>221046042</v>
      </c>
      <c r="D53" s="484"/>
      <c r="E53" s="484">
        <f>SUM(E50:E52)</f>
        <v>223061904</v>
      </c>
      <c r="F53" s="489"/>
      <c r="G53" s="484">
        <f>SUM(G50:G52)</f>
        <v>2015862</v>
      </c>
      <c r="H53" s="484">
        <f>SUM(H50:H52)</f>
        <v>223061904</v>
      </c>
      <c r="I53" s="484">
        <f>SUM(I50:I52)</f>
        <v>2015862</v>
      </c>
    </row>
    <row r="54" spans="1:9" ht="15.6" x14ac:dyDescent="0.3">
      <c r="A54" s="345" t="s">
        <v>233</v>
      </c>
      <c r="B54" s="346"/>
      <c r="C54" s="346">
        <f>C17+C25+C49+C53</f>
        <v>1812910958</v>
      </c>
      <c r="D54" s="346"/>
      <c r="E54" s="346">
        <f>E17+E25+E49+E53</f>
        <v>1834823682</v>
      </c>
      <c r="F54" s="346"/>
      <c r="G54" s="346">
        <f>G17+G25+G49+G53</f>
        <v>21886724</v>
      </c>
      <c r="H54" s="346">
        <f>H17+H25+H49+H53</f>
        <v>1834823682</v>
      </c>
      <c r="I54" s="346">
        <f>I17+I25+I49+I53</f>
        <v>16430163</v>
      </c>
    </row>
  </sheetData>
  <mergeCells count="5">
    <mergeCell ref="A3:I3"/>
    <mergeCell ref="B5:C5"/>
    <mergeCell ref="D5:E5"/>
    <mergeCell ref="F5:G5"/>
    <mergeCell ref="H5:H6"/>
  </mergeCells>
  <pageMargins left="0.70866141732283472" right="0.70866141732283472" top="0.74803149606299213" bottom="0.74803149606299213" header="0.31496062992125984" footer="0.31496062992125984"/>
  <pageSetup paperSize="9" scale="8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2C2BB-BF96-4FBF-B404-90041601D9D2}">
  <sheetPr>
    <tabColor rgb="FF92D050"/>
  </sheetPr>
  <dimension ref="A1:G29"/>
  <sheetViews>
    <sheetView view="pageBreakPreview" topLeftCell="A19" zoomScaleNormal="100" zoomScaleSheetLayoutView="100" workbookViewId="0">
      <selection activeCell="D9" sqref="D9"/>
    </sheetView>
  </sheetViews>
  <sheetFormatPr defaultRowHeight="15.6" x14ac:dyDescent="0.3"/>
  <cols>
    <col min="1" max="1" width="82.88671875" style="491" bestFit="1" customWidth="1"/>
    <col min="2" max="2" width="14.6640625" style="491" customWidth="1"/>
    <col min="3" max="3" width="15.6640625" style="491" customWidth="1"/>
    <col min="4" max="4" width="19.33203125" style="491" customWidth="1"/>
    <col min="5" max="5" width="12" style="491" customWidth="1"/>
    <col min="6" max="6" width="13.44140625" style="1" customWidth="1"/>
    <col min="7" max="7" width="16.6640625" style="1" customWidth="1"/>
    <col min="8" max="252" width="9.109375" style="1"/>
    <col min="253" max="253" width="78.6640625" style="1" customWidth="1"/>
    <col min="254" max="254" width="14.6640625" style="1" customWidth="1"/>
    <col min="255" max="255" width="15.6640625" style="1" customWidth="1"/>
    <col min="256" max="256" width="19.33203125" style="1" customWidth="1"/>
    <col min="257" max="257" width="12" style="1" customWidth="1"/>
    <col min="258" max="508" width="9.109375" style="1"/>
    <col min="509" max="509" width="78.6640625" style="1" customWidth="1"/>
    <col min="510" max="510" width="14.6640625" style="1" customWidth="1"/>
    <col min="511" max="511" width="15.6640625" style="1" customWidth="1"/>
    <col min="512" max="512" width="19.33203125" style="1" customWidth="1"/>
    <col min="513" max="513" width="12" style="1" customWidth="1"/>
    <col min="514" max="764" width="9.109375" style="1"/>
    <col min="765" max="765" width="78.6640625" style="1" customWidth="1"/>
    <col min="766" max="766" width="14.6640625" style="1" customWidth="1"/>
    <col min="767" max="767" width="15.6640625" style="1" customWidth="1"/>
    <col min="768" max="768" width="19.33203125" style="1" customWidth="1"/>
    <col min="769" max="769" width="12" style="1" customWidth="1"/>
    <col min="770" max="1020" width="9.109375" style="1"/>
    <col min="1021" max="1021" width="78.6640625" style="1" customWidth="1"/>
    <col min="1022" max="1022" width="14.6640625" style="1" customWidth="1"/>
    <col min="1023" max="1023" width="15.6640625" style="1" customWidth="1"/>
    <col min="1024" max="1024" width="19.33203125" style="1" customWidth="1"/>
    <col min="1025" max="1025" width="12" style="1" customWidth="1"/>
    <col min="1026" max="1276" width="9.109375" style="1"/>
    <col min="1277" max="1277" width="78.6640625" style="1" customWidth="1"/>
    <col min="1278" max="1278" width="14.6640625" style="1" customWidth="1"/>
    <col min="1279" max="1279" width="15.6640625" style="1" customWidth="1"/>
    <col min="1280" max="1280" width="19.33203125" style="1" customWidth="1"/>
    <col min="1281" max="1281" width="12" style="1" customWidth="1"/>
    <col min="1282" max="1532" width="9.109375" style="1"/>
    <col min="1533" max="1533" width="78.6640625" style="1" customWidth="1"/>
    <col min="1534" max="1534" width="14.6640625" style="1" customWidth="1"/>
    <col min="1535" max="1535" width="15.6640625" style="1" customWidth="1"/>
    <col min="1536" max="1536" width="19.33203125" style="1" customWidth="1"/>
    <col min="1537" max="1537" width="12" style="1" customWidth="1"/>
    <col min="1538" max="1788" width="9.109375" style="1"/>
    <col min="1789" max="1789" width="78.6640625" style="1" customWidth="1"/>
    <col min="1790" max="1790" width="14.6640625" style="1" customWidth="1"/>
    <col min="1791" max="1791" width="15.6640625" style="1" customWidth="1"/>
    <col min="1792" max="1792" width="19.33203125" style="1" customWidth="1"/>
    <col min="1793" max="1793" width="12" style="1" customWidth="1"/>
    <col min="1794" max="2044" width="9.109375" style="1"/>
    <col min="2045" max="2045" width="78.6640625" style="1" customWidth="1"/>
    <col min="2046" max="2046" width="14.6640625" style="1" customWidth="1"/>
    <col min="2047" max="2047" width="15.6640625" style="1" customWidth="1"/>
    <col min="2048" max="2048" width="19.33203125" style="1" customWidth="1"/>
    <col min="2049" max="2049" width="12" style="1" customWidth="1"/>
    <col min="2050" max="2300" width="9.109375" style="1"/>
    <col min="2301" max="2301" width="78.6640625" style="1" customWidth="1"/>
    <col min="2302" max="2302" width="14.6640625" style="1" customWidth="1"/>
    <col min="2303" max="2303" width="15.6640625" style="1" customWidth="1"/>
    <col min="2304" max="2304" width="19.33203125" style="1" customWidth="1"/>
    <col min="2305" max="2305" width="12" style="1" customWidth="1"/>
    <col min="2306" max="2556" width="9.109375" style="1"/>
    <col min="2557" max="2557" width="78.6640625" style="1" customWidth="1"/>
    <col min="2558" max="2558" width="14.6640625" style="1" customWidth="1"/>
    <col min="2559" max="2559" width="15.6640625" style="1" customWidth="1"/>
    <col min="2560" max="2560" width="19.33203125" style="1" customWidth="1"/>
    <col min="2561" max="2561" width="12" style="1" customWidth="1"/>
    <col min="2562" max="2812" width="9.109375" style="1"/>
    <col min="2813" max="2813" width="78.6640625" style="1" customWidth="1"/>
    <col min="2814" max="2814" width="14.6640625" style="1" customWidth="1"/>
    <col min="2815" max="2815" width="15.6640625" style="1" customWidth="1"/>
    <col min="2816" max="2816" width="19.33203125" style="1" customWidth="1"/>
    <col min="2817" max="2817" width="12" style="1" customWidth="1"/>
    <col min="2818" max="3068" width="9.109375" style="1"/>
    <col min="3069" max="3069" width="78.6640625" style="1" customWidth="1"/>
    <col min="3070" max="3070" width="14.6640625" style="1" customWidth="1"/>
    <col min="3071" max="3071" width="15.6640625" style="1" customWidth="1"/>
    <col min="3072" max="3072" width="19.33203125" style="1" customWidth="1"/>
    <col min="3073" max="3073" width="12" style="1" customWidth="1"/>
    <col min="3074" max="3324" width="9.109375" style="1"/>
    <col min="3325" max="3325" width="78.6640625" style="1" customWidth="1"/>
    <col min="3326" max="3326" width="14.6640625" style="1" customWidth="1"/>
    <col min="3327" max="3327" width="15.6640625" style="1" customWidth="1"/>
    <col min="3328" max="3328" width="19.33203125" style="1" customWidth="1"/>
    <col min="3329" max="3329" width="12" style="1" customWidth="1"/>
    <col min="3330" max="3580" width="9.109375" style="1"/>
    <col min="3581" max="3581" width="78.6640625" style="1" customWidth="1"/>
    <col min="3582" max="3582" width="14.6640625" style="1" customWidth="1"/>
    <col min="3583" max="3583" width="15.6640625" style="1" customWidth="1"/>
    <col min="3584" max="3584" width="19.33203125" style="1" customWidth="1"/>
    <col min="3585" max="3585" width="12" style="1" customWidth="1"/>
    <col min="3586" max="3836" width="9.109375" style="1"/>
    <col min="3837" max="3837" width="78.6640625" style="1" customWidth="1"/>
    <col min="3838" max="3838" width="14.6640625" style="1" customWidth="1"/>
    <col min="3839" max="3839" width="15.6640625" style="1" customWidth="1"/>
    <col min="3840" max="3840" width="19.33203125" style="1" customWidth="1"/>
    <col min="3841" max="3841" width="12" style="1" customWidth="1"/>
    <col min="3842" max="4092" width="9.109375" style="1"/>
    <col min="4093" max="4093" width="78.6640625" style="1" customWidth="1"/>
    <col min="4094" max="4094" width="14.6640625" style="1" customWidth="1"/>
    <col min="4095" max="4095" width="15.6640625" style="1" customWidth="1"/>
    <col min="4096" max="4096" width="19.33203125" style="1" customWidth="1"/>
    <col min="4097" max="4097" width="12" style="1" customWidth="1"/>
    <col min="4098" max="4348" width="9.109375" style="1"/>
    <col min="4349" max="4349" width="78.6640625" style="1" customWidth="1"/>
    <col min="4350" max="4350" width="14.6640625" style="1" customWidth="1"/>
    <col min="4351" max="4351" width="15.6640625" style="1" customWidth="1"/>
    <col min="4352" max="4352" width="19.33203125" style="1" customWidth="1"/>
    <col min="4353" max="4353" width="12" style="1" customWidth="1"/>
    <col min="4354" max="4604" width="9.109375" style="1"/>
    <col min="4605" max="4605" width="78.6640625" style="1" customWidth="1"/>
    <col min="4606" max="4606" width="14.6640625" style="1" customWidth="1"/>
    <col min="4607" max="4607" width="15.6640625" style="1" customWidth="1"/>
    <col min="4608" max="4608" width="19.33203125" style="1" customWidth="1"/>
    <col min="4609" max="4609" width="12" style="1" customWidth="1"/>
    <col min="4610" max="4860" width="9.109375" style="1"/>
    <col min="4861" max="4861" width="78.6640625" style="1" customWidth="1"/>
    <col min="4862" max="4862" width="14.6640625" style="1" customWidth="1"/>
    <col min="4863" max="4863" width="15.6640625" style="1" customWidth="1"/>
    <col min="4864" max="4864" width="19.33203125" style="1" customWidth="1"/>
    <col min="4865" max="4865" width="12" style="1" customWidth="1"/>
    <col min="4866" max="5116" width="9.109375" style="1"/>
    <col min="5117" max="5117" width="78.6640625" style="1" customWidth="1"/>
    <col min="5118" max="5118" width="14.6640625" style="1" customWidth="1"/>
    <col min="5119" max="5119" width="15.6640625" style="1" customWidth="1"/>
    <col min="5120" max="5120" width="19.33203125" style="1" customWidth="1"/>
    <col min="5121" max="5121" width="12" style="1" customWidth="1"/>
    <col min="5122" max="5372" width="9.109375" style="1"/>
    <col min="5373" max="5373" width="78.6640625" style="1" customWidth="1"/>
    <col min="5374" max="5374" width="14.6640625" style="1" customWidth="1"/>
    <col min="5375" max="5375" width="15.6640625" style="1" customWidth="1"/>
    <col min="5376" max="5376" width="19.33203125" style="1" customWidth="1"/>
    <col min="5377" max="5377" width="12" style="1" customWidth="1"/>
    <col min="5378" max="5628" width="9.109375" style="1"/>
    <col min="5629" max="5629" width="78.6640625" style="1" customWidth="1"/>
    <col min="5630" max="5630" width="14.6640625" style="1" customWidth="1"/>
    <col min="5631" max="5631" width="15.6640625" style="1" customWidth="1"/>
    <col min="5632" max="5632" width="19.33203125" style="1" customWidth="1"/>
    <col min="5633" max="5633" width="12" style="1" customWidth="1"/>
    <col min="5634" max="5884" width="9.109375" style="1"/>
    <col min="5885" max="5885" width="78.6640625" style="1" customWidth="1"/>
    <col min="5886" max="5886" width="14.6640625" style="1" customWidth="1"/>
    <col min="5887" max="5887" width="15.6640625" style="1" customWidth="1"/>
    <col min="5888" max="5888" width="19.33203125" style="1" customWidth="1"/>
    <col min="5889" max="5889" width="12" style="1" customWidth="1"/>
    <col min="5890" max="6140" width="9.109375" style="1"/>
    <col min="6141" max="6141" width="78.6640625" style="1" customWidth="1"/>
    <col min="6142" max="6142" width="14.6640625" style="1" customWidth="1"/>
    <col min="6143" max="6143" width="15.6640625" style="1" customWidth="1"/>
    <col min="6144" max="6144" width="19.33203125" style="1" customWidth="1"/>
    <col min="6145" max="6145" width="12" style="1" customWidth="1"/>
    <col min="6146" max="6396" width="9.109375" style="1"/>
    <col min="6397" max="6397" width="78.6640625" style="1" customWidth="1"/>
    <col min="6398" max="6398" width="14.6640625" style="1" customWidth="1"/>
    <col min="6399" max="6399" width="15.6640625" style="1" customWidth="1"/>
    <col min="6400" max="6400" width="19.33203125" style="1" customWidth="1"/>
    <col min="6401" max="6401" width="12" style="1" customWidth="1"/>
    <col min="6402" max="6652" width="9.109375" style="1"/>
    <col min="6653" max="6653" width="78.6640625" style="1" customWidth="1"/>
    <col min="6654" max="6654" width="14.6640625" style="1" customWidth="1"/>
    <col min="6655" max="6655" width="15.6640625" style="1" customWidth="1"/>
    <col min="6656" max="6656" width="19.33203125" style="1" customWidth="1"/>
    <col min="6657" max="6657" width="12" style="1" customWidth="1"/>
    <col min="6658" max="6908" width="9.109375" style="1"/>
    <col min="6909" max="6909" width="78.6640625" style="1" customWidth="1"/>
    <col min="6910" max="6910" width="14.6640625" style="1" customWidth="1"/>
    <col min="6911" max="6911" width="15.6640625" style="1" customWidth="1"/>
    <col min="6912" max="6912" width="19.33203125" style="1" customWidth="1"/>
    <col min="6913" max="6913" width="12" style="1" customWidth="1"/>
    <col min="6914" max="7164" width="9.109375" style="1"/>
    <col min="7165" max="7165" width="78.6640625" style="1" customWidth="1"/>
    <col min="7166" max="7166" width="14.6640625" style="1" customWidth="1"/>
    <col min="7167" max="7167" width="15.6640625" style="1" customWidth="1"/>
    <col min="7168" max="7168" width="19.33203125" style="1" customWidth="1"/>
    <col min="7169" max="7169" width="12" style="1" customWidth="1"/>
    <col min="7170" max="7420" width="9.109375" style="1"/>
    <col min="7421" max="7421" width="78.6640625" style="1" customWidth="1"/>
    <col min="7422" max="7422" width="14.6640625" style="1" customWidth="1"/>
    <col min="7423" max="7423" width="15.6640625" style="1" customWidth="1"/>
    <col min="7424" max="7424" width="19.33203125" style="1" customWidth="1"/>
    <col min="7425" max="7425" width="12" style="1" customWidth="1"/>
    <col min="7426" max="7676" width="9.109375" style="1"/>
    <col min="7677" max="7677" width="78.6640625" style="1" customWidth="1"/>
    <col min="7678" max="7678" width="14.6640625" style="1" customWidth="1"/>
    <col min="7679" max="7679" width="15.6640625" style="1" customWidth="1"/>
    <col min="7680" max="7680" width="19.33203125" style="1" customWidth="1"/>
    <col min="7681" max="7681" width="12" style="1" customWidth="1"/>
    <col min="7682" max="7932" width="9.109375" style="1"/>
    <col min="7933" max="7933" width="78.6640625" style="1" customWidth="1"/>
    <col min="7934" max="7934" width="14.6640625" style="1" customWidth="1"/>
    <col min="7935" max="7935" width="15.6640625" style="1" customWidth="1"/>
    <col min="7936" max="7936" width="19.33203125" style="1" customWidth="1"/>
    <col min="7937" max="7937" width="12" style="1" customWidth="1"/>
    <col min="7938" max="8188" width="9.109375" style="1"/>
    <col min="8189" max="8189" width="78.6640625" style="1" customWidth="1"/>
    <col min="8190" max="8190" width="14.6640625" style="1" customWidth="1"/>
    <col min="8191" max="8191" width="15.6640625" style="1" customWidth="1"/>
    <col min="8192" max="8192" width="19.33203125" style="1" customWidth="1"/>
    <col min="8193" max="8193" width="12" style="1" customWidth="1"/>
    <col min="8194" max="8444" width="9.109375" style="1"/>
    <col min="8445" max="8445" width="78.6640625" style="1" customWidth="1"/>
    <col min="8446" max="8446" width="14.6640625" style="1" customWidth="1"/>
    <col min="8447" max="8447" width="15.6640625" style="1" customWidth="1"/>
    <col min="8448" max="8448" width="19.33203125" style="1" customWidth="1"/>
    <col min="8449" max="8449" width="12" style="1" customWidth="1"/>
    <col min="8450" max="8700" width="9.109375" style="1"/>
    <col min="8701" max="8701" width="78.6640625" style="1" customWidth="1"/>
    <col min="8702" max="8702" width="14.6640625" style="1" customWidth="1"/>
    <col min="8703" max="8703" width="15.6640625" style="1" customWidth="1"/>
    <col min="8704" max="8704" width="19.33203125" style="1" customWidth="1"/>
    <col min="8705" max="8705" width="12" style="1" customWidth="1"/>
    <col min="8706" max="8956" width="9.109375" style="1"/>
    <col min="8957" max="8957" width="78.6640625" style="1" customWidth="1"/>
    <col min="8958" max="8958" width="14.6640625" style="1" customWidth="1"/>
    <col min="8959" max="8959" width="15.6640625" style="1" customWidth="1"/>
    <col min="8960" max="8960" width="19.33203125" style="1" customWidth="1"/>
    <col min="8961" max="8961" width="12" style="1" customWidth="1"/>
    <col min="8962" max="9212" width="9.109375" style="1"/>
    <col min="9213" max="9213" width="78.6640625" style="1" customWidth="1"/>
    <col min="9214" max="9214" width="14.6640625" style="1" customWidth="1"/>
    <col min="9215" max="9215" width="15.6640625" style="1" customWidth="1"/>
    <col min="9216" max="9216" width="19.33203125" style="1" customWidth="1"/>
    <col min="9217" max="9217" width="12" style="1" customWidth="1"/>
    <col min="9218" max="9468" width="9.109375" style="1"/>
    <col min="9469" max="9469" width="78.6640625" style="1" customWidth="1"/>
    <col min="9470" max="9470" width="14.6640625" style="1" customWidth="1"/>
    <col min="9471" max="9471" width="15.6640625" style="1" customWidth="1"/>
    <col min="9472" max="9472" width="19.33203125" style="1" customWidth="1"/>
    <col min="9473" max="9473" width="12" style="1" customWidth="1"/>
    <col min="9474" max="9724" width="9.109375" style="1"/>
    <col min="9725" max="9725" width="78.6640625" style="1" customWidth="1"/>
    <col min="9726" max="9726" width="14.6640625" style="1" customWidth="1"/>
    <col min="9727" max="9727" width="15.6640625" style="1" customWidth="1"/>
    <col min="9728" max="9728" width="19.33203125" style="1" customWidth="1"/>
    <col min="9729" max="9729" width="12" style="1" customWidth="1"/>
    <col min="9730" max="9980" width="9.109375" style="1"/>
    <col min="9981" max="9981" width="78.6640625" style="1" customWidth="1"/>
    <col min="9982" max="9982" width="14.6640625" style="1" customWidth="1"/>
    <col min="9983" max="9983" width="15.6640625" style="1" customWidth="1"/>
    <col min="9984" max="9984" width="19.33203125" style="1" customWidth="1"/>
    <col min="9985" max="9985" width="12" style="1" customWidth="1"/>
    <col min="9986" max="10236" width="9.109375" style="1"/>
    <col min="10237" max="10237" width="78.6640625" style="1" customWidth="1"/>
    <col min="10238" max="10238" width="14.6640625" style="1" customWidth="1"/>
    <col min="10239" max="10239" width="15.6640625" style="1" customWidth="1"/>
    <col min="10240" max="10240" width="19.33203125" style="1" customWidth="1"/>
    <col min="10241" max="10241" width="12" style="1" customWidth="1"/>
    <col min="10242" max="10492" width="9.109375" style="1"/>
    <col min="10493" max="10493" width="78.6640625" style="1" customWidth="1"/>
    <col min="10494" max="10494" width="14.6640625" style="1" customWidth="1"/>
    <col min="10495" max="10495" width="15.6640625" style="1" customWidth="1"/>
    <col min="10496" max="10496" width="19.33203125" style="1" customWidth="1"/>
    <col min="10497" max="10497" width="12" style="1" customWidth="1"/>
    <col min="10498" max="10748" width="9.109375" style="1"/>
    <col min="10749" max="10749" width="78.6640625" style="1" customWidth="1"/>
    <col min="10750" max="10750" width="14.6640625" style="1" customWidth="1"/>
    <col min="10751" max="10751" width="15.6640625" style="1" customWidth="1"/>
    <col min="10752" max="10752" width="19.33203125" style="1" customWidth="1"/>
    <col min="10753" max="10753" width="12" style="1" customWidth="1"/>
    <col min="10754" max="11004" width="9.109375" style="1"/>
    <col min="11005" max="11005" width="78.6640625" style="1" customWidth="1"/>
    <col min="11006" max="11006" width="14.6640625" style="1" customWidth="1"/>
    <col min="11007" max="11007" width="15.6640625" style="1" customWidth="1"/>
    <col min="11008" max="11008" width="19.33203125" style="1" customWidth="1"/>
    <col min="11009" max="11009" width="12" style="1" customWidth="1"/>
    <col min="11010" max="11260" width="9.109375" style="1"/>
    <col min="11261" max="11261" width="78.6640625" style="1" customWidth="1"/>
    <col min="11262" max="11262" width="14.6640625" style="1" customWidth="1"/>
    <col min="11263" max="11263" width="15.6640625" style="1" customWidth="1"/>
    <col min="11264" max="11264" width="19.33203125" style="1" customWidth="1"/>
    <col min="11265" max="11265" width="12" style="1" customWidth="1"/>
    <col min="11266" max="11516" width="9.109375" style="1"/>
    <col min="11517" max="11517" width="78.6640625" style="1" customWidth="1"/>
    <col min="11518" max="11518" width="14.6640625" style="1" customWidth="1"/>
    <col min="11519" max="11519" width="15.6640625" style="1" customWidth="1"/>
    <col min="11520" max="11520" width="19.33203125" style="1" customWidth="1"/>
    <col min="11521" max="11521" width="12" style="1" customWidth="1"/>
    <col min="11522" max="11772" width="9.109375" style="1"/>
    <col min="11773" max="11773" width="78.6640625" style="1" customWidth="1"/>
    <col min="11774" max="11774" width="14.6640625" style="1" customWidth="1"/>
    <col min="11775" max="11775" width="15.6640625" style="1" customWidth="1"/>
    <col min="11776" max="11776" width="19.33203125" style="1" customWidth="1"/>
    <col min="11777" max="11777" width="12" style="1" customWidth="1"/>
    <col min="11778" max="12028" width="9.109375" style="1"/>
    <col min="12029" max="12029" width="78.6640625" style="1" customWidth="1"/>
    <col min="12030" max="12030" width="14.6640625" style="1" customWidth="1"/>
    <col min="12031" max="12031" width="15.6640625" style="1" customWidth="1"/>
    <col min="12032" max="12032" width="19.33203125" style="1" customWidth="1"/>
    <col min="12033" max="12033" width="12" style="1" customWidth="1"/>
    <col min="12034" max="12284" width="9.109375" style="1"/>
    <col min="12285" max="12285" width="78.6640625" style="1" customWidth="1"/>
    <col min="12286" max="12286" width="14.6640625" style="1" customWidth="1"/>
    <col min="12287" max="12287" width="15.6640625" style="1" customWidth="1"/>
    <col min="12288" max="12288" width="19.33203125" style="1" customWidth="1"/>
    <col min="12289" max="12289" width="12" style="1" customWidth="1"/>
    <col min="12290" max="12540" width="9.109375" style="1"/>
    <col min="12541" max="12541" width="78.6640625" style="1" customWidth="1"/>
    <col min="12542" max="12542" width="14.6640625" style="1" customWidth="1"/>
    <col min="12543" max="12543" width="15.6640625" style="1" customWidth="1"/>
    <col min="12544" max="12544" width="19.33203125" style="1" customWidth="1"/>
    <col min="12545" max="12545" width="12" style="1" customWidth="1"/>
    <col min="12546" max="12796" width="9.109375" style="1"/>
    <col min="12797" max="12797" width="78.6640625" style="1" customWidth="1"/>
    <col min="12798" max="12798" width="14.6640625" style="1" customWidth="1"/>
    <col min="12799" max="12799" width="15.6640625" style="1" customWidth="1"/>
    <col min="12800" max="12800" width="19.33203125" style="1" customWidth="1"/>
    <col min="12801" max="12801" width="12" style="1" customWidth="1"/>
    <col min="12802" max="13052" width="9.109375" style="1"/>
    <col min="13053" max="13053" width="78.6640625" style="1" customWidth="1"/>
    <col min="13054" max="13054" width="14.6640625" style="1" customWidth="1"/>
    <col min="13055" max="13055" width="15.6640625" style="1" customWidth="1"/>
    <col min="13056" max="13056" width="19.33203125" style="1" customWidth="1"/>
    <col min="13057" max="13057" width="12" style="1" customWidth="1"/>
    <col min="13058" max="13308" width="9.109375" style="1"/>
    <col min="13309" max="13309" width="78.6640625" style="1" customWidth="1"/>
    <col min="13310" max="13310" width="14.6640625" style="1" customWidth="1"/>
    <col min="13311" max="13311" width="15.6640625" style="1" customWidth="1"/>
    <col min="13312" max="13312" width="19.33203125" style="1" customWidth="1"/>
    <col min="13313" max="13313" width="12" style="1" customWidth="1"/>
    <col min="13314" max="13564" width="9.109375" style="1"/>
    <col min="13565" max="13565" width="78.6640625" style="1" customWidth="1"/>
    <col min="13566" max="13566" width="14.6640625" style="1" customWidth="1"/>
    <col min="13567" max="13567" width="15.6640625" style="1" customWidth="1"/>
    <col min="13568" max="13568" width="19.33203125" style="1" customWidth="1"/>
    <col min="13569" max="13569" width="12" style="1" customWidth="1"/>
    <col min="13570" max="13820" width="9.109375" style="1"/>
    <col min="13821" max="13821" width="78.6640625" style="1" customWidth="1"/>
    <col min="13822" max="13822" width="14.6640625" style="1" customWidth="1"/>
    <col min="13823" max="13823" width="15.6640625" style="1" customWidth="1"/>
    <col min="13824" max="13824" width="19.33203125" style="1" customWidth="1"/>
    <col min="13825" max="13825" width="12" style="1" customWidth="1"/>
    <col min="13826" max="14076" width="9.109375" style="1"/>
    <col min="14077" max="14077" width="78.6640625" style="1" customWidth="1"/>
    <col min="14078" max="14078" width="14.6640625" style="1" customWidth="1"/>
    <col min="14079" max="14079" width="15.6640625" style="1" customWidth="1"/>
    <col min="14080" max="14080" width="19.33203125" style="1" customWidth="1"/>
    <col min="14081" max="14081" width="12" style="1" customWidth="1"/>
    <col min="14082" max="14332" width="9.109375" style="1"/>
    <col min="14333" max="14333" width="78.6640625" style="1" customWidth="1"/>
    <col min="14334" max="14334" width="14.6640625" style="1" customWidth="1"/>
    <col min="14335" max="14335" width="15.6640625" style="1" customWidth="1"/>
    <col min="14336" max="14336" width="19.33203125" style="1" customWidth="1"/>
    <col min="14337" max="14337" width="12" style="1" customWidth="1"/>
    <col min="14338" max="14588" width="9.109375" style="1"/>
    <col min="14589" max="14589" width="78.6640625" style="1" customWidth="1"/>
    <col min="14590" max="14590" width="14.6640625" style="1" customWidth="1"/>
    <col min="14591" max="14591" width="15.6640625" style="1" customWidth="1"/>
    <col min="14592" max="14592" width="19.33203125" style="1" customWidth="1"/>
    <col min="14593" max="14593" width="12" style="1" customWidth="1"/>
    <col min="14594" max="14844" width="9.109375" style="1"/>
    <col min="14845" max="14845" width="78.6640625" style="1" customWidth="1"/>
    <col min="14846" max="14846" width="14.6640625" style="1" customWidth="1"/>
    <col min="14847" max="14847" width="15.6640625" style="1" customWidth="1"/>
    <col min="14848" max="14848" width="19.33203125" style="1" customWidth="1"/>
    <col min="14849" max="14849" width="12" style="1" customWidth="1"/>
    <col min="14850" max="15100" width="9.109375" style="1"/>
    <col min="15101" max="15101" width="78.6640625" style="1" customWidth="1"/>
    <col min="15102" max="15102" width="14.6640625" style="1" customWidth="1"/>
    <col min="15103" max="15103" width="15.6640625" style="1" customWidth="1"/>
    <col min="15104" max="15104" width="19.33203125" style="1" customWidth="1"/>
    <col min="15105" max="15105" width="12" style="1" customWidth="1"/>
    <col min="15106" max="15356" width="9.109375" style="1"/>
    <col min="15357" max="15357" width="78.6640625" style="1" customWidth="1"/>
    <col min="15358" max="15358" width="14.6640625" style="1" customWidth="1"/>
    <col min="15359" max="15359" width="15.6640625" style="1" customWidth="1"/>
    <col min="15360" max="15360" width="19.33203125" style="1" customWidth="1"/>
    <col min="15361" max="15361" width="12" style="1" customWidth="1"/>
    <col min="15362" max="15612" width="9.109375" style="1"/>
    <col min="15613" max="15613" width="78.6640625" style="1" customWidth="1"/>
    <col min="15614" max="15614" width="14.6640625" style="1" customWidth="1"/>
    <col min="15615" max="15615" width="15.6640625" style="1" customWidth="1"/>
    <col min="15616" max="15616" width="19.33203125" style="1" customWidth="1"/>
    <col min="15617" max="15617" width="12" style="1" customWidth="1"/>
    <col min="15618" max="15868" width="9.109375" style="1"/>
    <col min="15869" max="15869" width="78.6640625" style="1" customWidth="1"/>
    <col min="15870" max="15870" width="14.6640625" style="1" customWidth="1"/>
    <col min="15871" max="15871" width="15.6640625" style="1" customWidth="1"/>
    <col min="15872" max="15872" width="19.33203125" style="1" customWidth="1"/>
    <col min="15873" max="15873" width="12" style="1" customWidth="1"/>
    <col min="15874" max="16124" width="9.109375" style="1"/>
    <col min="16125" max="16125" width="78.6640625" style="1" customWidth="1"/>
    <col min="16126" max="16126" width="14.6640625" style="1" customWidth="1"/>
    <col min="16127" max="16127" width="15.6640625" style="1" customWidth="1"/>
    <col min="16128" max="16128" width="19.33203125" style="1" customWidth="1"/>
    <col min="16129" max="16129" width="12" style="1" customWidth="1"/>
    <col min="16130" max="16384" width="9.109375" style="1"/>
  </cols>
  <sheetData>
    <row r="1" spans="1:7" x14ac:dyDescent="0.3">
      <c r="E1" s="11"/>
      <c r="G1" s="11" t="s">
        <v>1835</v>
      </c>
    </row>
    <row r="3" spans="1:7" ht="16.8" x14ac:dyDescent="0.3">
      <c r="A3" s="576" t="s">
        <v>1836</v>
      </c>
      <c r="B3" s="576"/>
      <c r="C3" s="576"/>
      <c r="D3" s="576"/>
      <c r="E3" s="576"/>
      <c r="F3" s="576"/>
      <c r="G3" s="576"/>
    </row>
    <row r="4" spans="1:7" x14ac:dyDescent="0.3">
      <c r="A4" s="492"/>
      <c r="B4" s="492"/>
      <c r="C4" s="492"/>
      <c r="D4" s="492"/>
      <c r="E4" s="492"/>
    </row>
    <row r="5" spans="1:7" x14ac:dyDescent="0.3">
      <c r="A5" s="492"/>
      <c r="B5" s="492"/>
      <c r="C5" s="492"/>
      <c r="D5" s="492"/>
      <c r="E5" s="493" t="s">
        <v>235</v>
      </c>
    </row>
    <row r="6" spans="1:7" ht="109.2" x14ac:dyDescent="0.3">
      <c r="A6" s="494" t="s">
        <v>160</v>
      </c>
      <c r="B6" s="495" t="s">
        <v>236</v>
      </c>
      <c r="C6" s="495" t="s">
        <v>237</v>
      </c>
      <c r="D6" s="495" t="s">
        <v>238</v>
      </c>
      <c r="E6" s="496" t="s">
        <v>191</v>
      </c>
    </row>
    <row r="7" spans="1:7" x14ac:dyDescent="0.3">
      <c r="A7" s="494"/>
      <c r="B7" s="497"/>
      <c r="C7" s="497"/>
      <c r="D7" s="497"/>
      <c r="E7" s="498"/>
    </row>
    <row r="8" spans="1:7" x14ac:dyDescent="0.3">
      <c r="A8" s="499" t="s">
        <v>255</v>
      </c>
      <c r="B8" s="500">
        <v>39422382</v>
      </c>
      <c r="C8" s="500">
        <v>39422382</v>
      </c>
      <c r="D8" s="500">
        <v>0</v>
      </c>
      <c r="E8" s="500">
        <f t="shared" ref="E8:E11" si="0">B8-C8-D8</f>
        <v>0</v>
      </c>
    </row>
    <row r="9" spans="1:7" x14ac:dyDescent="0.3">
      <c r="A9" s="499" t="s">
        <v>239</v>
      </c>
      <c r="B9" s="500">
        <v>179498463</v>
      </c>
      <c r="C9" s="500">
        <v>99025665</v>
      </c>
      <c r="D9" s="500">
        <v>23806468</v>
      </c>
      <c r="E9" s="500">
        <f t="shared" si="0"/>
        <v>56666330</v>
      </c>
    </row>
    <row r="10" spans="1:7" x14ac:dyDescent="0.3">
      <c r="A10" s="494" t="s">
        <v>240</v>
      </c>
      <c r="B10" s="500">
        <v>92940352</v>
      </c>
      <c r="C10" s="500">
        <v>92940352</v>
      </c>
      <c r="D10" s="500">
        <v>0</v>
      </c>
      <c r="E10" s="500">
        <f t="shared" si="0"/>
        <v>0</v>
      </c>
    </row>
    <row r="11" spans="1:7" x14ac:dyDescent="0.3">
      <c r="A11" s="499" t="s">
        <v>241</v>
      </c>
      <c r="B11" s="500">
        <v>1825000</v>
      </c>
      <c r="C11" s="500">
        <v>1825000</v>
      </c>
      <c r="D11" s="500">
        <v>0</v>
      </c>
      <c r="E11" s="500">
        <f t="shared" si="0"/>
        <v>0</v>
      </c>
    </row>
    <row r="12" spans="1:7" x14ac:dyDescent="0.3">
      <c r="A12" s="499" t="s">
        <v>1523</v>
      </c>
      <c r="B12" s="500">
        <v>22630173</v>
      </c>
      <c r="C12" s="500">
        <v>22630173</v>
      </c>
      <c r="D12" s="500">
        <v>0</v>
      </c>
      <c r="E12" s="500">
        <f t="shared" ref="E12" si="1">B12-C12-D12</f>
        <v>0</v>
      </c>
    </row>
    <row r="13" spans="1:7" s="42" customFormat="1" ht="16.2" x14ac:dyDescent="0.35">
      <c r="A13" s="501" t="s">
        <v>242</v>
      </c>
      <c r="B13" s="502">
        <f>SUM(B9:B12)</f>
        <v>296893988</v>
      </c>
      <c r="C13" s="502">
        <f>SUM(C9:C12)</f>
        <v>216421190</v>
      </c>
      <c r="D13" s="502">
        <f>SUM(D9:D12)</f>
        <v>23806468</v>
      </c>
      <c r="E13" s="502">
        <f>SUM(E9:E12)</f>
        <v>56666330</v>
      </c>
    </row>
    <row r="14" spans="1:7" s="42" customFormat="1" ht="31.2" x14ac:dyDescent="0.3">
      <c r="A14" s="499" t="s">
        <v>1524</v>
      </c>
      <c r="B14" s="500">
        <v>8350000</v>
      </c>
      <c r="C14" s="500">
        <v>8350000</v>
      </c>
      <c r="D14" s="500">
        <v>0</v>
      </c>
      <c r="E14" s="500">
        <f t="shared" ref="E14" si="2">B14-C14-D14</f>
        <v>0</v>
      </c>
    </row>
    <row r="15" spans="1:7" s="42" customFormat="1" x14ac:dyDescent="0.3">
      <c r="A15" s="499" t="s">
        <v>1525</v>
      </c>
      <c r="B15" s="500">
        <v>37348207</v>
      </c>
      <c r="C15" s="500">
        <v>37348207</v>
      </c>
      <c r="D15" s="500">
        <v>0</v>
      </c>
      <c r="E15" s="500">
        <f>B15-C15-D15</f>
        <v>0</v>
      </c>
    </row>
    <row r="16" spans="1:7" s="43" customFormat="1" x14ac:dyDescent="0.3">
      <c r="A16" s="503" t="s">
        <v>243</v>
      </c>
      <c r="B16" s="504">
        <f>SUM(B8:B8,B13,B14:B15)</f>
        <v>382014577</v>
      </c>
      <c r="C16" s="504">
        <f>SUM(C8:C8,C13,C14:C15)</f>
        <v>301541779</v>
      </c>
      <c r="D16" s="504">
        <f>SUM(D8:D8,D13,D14:D15)</f>
        <v>23806468</v>
      </c>
      <c r="E16" s="504">
        <f>SUM(E8:E8,E13,E14:E15)</f>
        <v>56666330</v>
      </c>
    </row>
    <row r="17" spans="1:7" s="43" customFormat="1" x14ac:dyDescent="0.3">
      <c r="A17" s="505"/>
      <c r="B17" s="506"/>
      <c r="C17" s="506"/>
      <c r="D17" s="506"/>
      <c r="E17" s="506"/>
    </row>
    <row r="18" spans="1:7" s="43" customFormat="1" x14ac:dyDescent="0.3">
      <c r="A18" s="505" t="s">
        <v>244</v>
      </c>
      <c r="B18" s="506"/>
      <c r="C18" s="506"/>
      <c r="D18" s="506"/>
      <c r="E18" s="506"/>
    </row>
    <row r="19" spans="1:7" s="43" customFormat="1" ht="124.8" x14ac:dyDescent="0.3">
      <c r="A19" s="494" t="s">
        <v>160</v>
      </c>
      <c r="B19" s="495" t="s">
        <v>245</v>
      </c>
      <c r="C19" s="495" t="s">
        <v>1837</v>
      </c>
      <c r="D19" s="495" t="s">
        <v>1838</v>
      </c>
      <c r="E19" s="496" t="s">
        <v>1839</v>
      </c>
      <c r="F19" s="496" t="s">
        <v>246</v>
      </c>
      <c r="G19" s="496" t="s">
        <v>247</v>
      </c>
    </row>
    <row r="20" spans="1:7" s="43" customFormat="1" x14ac:dyDescent="0.3">
      <c r="A20" s="499" t="s">
        <v>248</v>
      </c>
      <c r="B20" s="500">
        <v>139000</v>
      </c>
      <c r="C20" s="500">
        <v>0</v>
      </c>
      <c r="D20" s="500">
        <v>0</v>
      </c>
      <c r="E20" s="500">
        <v>0</v>
      </c>
      <c r="F20" s="500">
        <v>0</v>
      </c>
      <c r="G20" s="500">
        <f t="shared" ref="G20:G29" si="3">D20-E20-F20</f>
        <v>0</v>
      </c>
    </row>
    <row r="21" spans="1:7" s="43" customFormat="1" x14ac:dyDescent="0.3">
      <c r="A21" s="499" t="s">
        <v>250</v>
      </c>
      <c r="B21" s="500">
        <v>2000000</v>
      </c>
      <c r="C21" s="500">
        <v>2000000</v>
      </c>
      <c r="D21" s="500">
        <v>0</v>
      </c>
      <c r="E21" s="500">
        <f>B21-C21-D21</f>
        <v>0</v>
      </c>
      <c r="F21" s="500">
        <v>0</v>
      </c>
      <c r="G21" s="500">
        <f>D21-E21-F21</f>
        <v>0</v>
      </c>
    </row>
    <row r="22" spans="1:7" s="43" customFormat="1" x14ac:dyDescent="0.3">
      <c r="A22" s="499" t="s">
        <v>252</v>
      </c>
      <c r="B22" s="500">
        <v>39988477</v>
      </c>
      <c r="C22" s="500">
        <v>39988477</v>
      </c>
      <c r="D22" s="500">
        <v>0</v>
      </c>
      <c r="E22" s="500">
        <f>B22-C22-D22</f>
        <v>0</v>
      </c>
      <c r="F22" s="500">
        <v>0</v>
      </c>
      <c r="G22" s="500">
        <f>D22-E22-F22</f>
        <v>0</v>
      </c>
    </row>
    <row r="23" spans="1:7" s="43" customFormat="1" x14ac:dyDescent="0.3">
      <c r="A23" s="499" t="s">
        <v>249</v>
      </c>
      <c r="B23" s="500">
        <v>142000</v>
      </c>
      <c r="C23" s="500">
        <v>142000</v>
      </c>
      <c r="D23" s="500">
        <v>0</v>
      </c>
      <c r="E23" s="500">
        <v>0</v>
      </c>
      <c r="F23" s="500">
        <v>0</v>
      </c>
      <c r="G23" s="500">
        <f t="shared" si="3"/>
        <v>0</v>
      </c>
    </row>
    <row r="24" spans="1:7" s="43" customFormat="1" x14ac:dyDescent="0.3">
      <c r="A24" s="499" t="s">
        <v>251</v>
      </c>
      <c r="B24" s="500">
        <v>3500000</v>
      </c>
      <c r="C24" s="500">
        <v>3500000</v>
      </c>
      <c r="D24" s="500">
        <v>0</v>
      </c>
      <c r="E24" s="500">
        <v>0</v>
      </c>
      <c r="F24" s="500">
        <v>0</v>
      </c>
      <c r="G24" s="500">
        <f t="shared" si="3"/>
        <v>0</v>
      </c>
    </row>
    <row r="25" spans="1:7" x14ac:dyDescent="0.3">
      <c r="A25" s="499" t="s">
        <v>254</v>
      </c>
      <c r="B25" s="500">
        <v>6605710</v>
      </c>
      <c r="C25" s="500">
        <v>6605709</v>
      </c>
      <c r="D25" s="500">
        <v>0</v>
      </c>
      <c r="E25" s="500">
        <v>0</v>
      </c>
      <c r="F25" s="500">
        <v>0</v>
      </c>
      <c r="G25" s="500">
        <f>D25-E25-F25</f>
        <v>0</v>
      </c>
    </row>
    <row r="26" spans="1:7" s="43" customFormat="1" x14ac:dyDescent="0.3">
      <c r="A26" s="499" t="s">
        <v>253</v>
      </c>
      <c r="B26" s="500">
        <v>40000000</v>
      </c>
      <c r="C26" s="500">
        <v>40000000</v>
      </c>
      <c r="D26" s="500">
        <v>0</v>
      </c>
      <c r="E26" s="500">
        <v>0</v>
      </c>
      <c r="F26" s="500">
        <v>0</v>
      </c>
      <c r="G26" s="500">
        <f t="shared" si="3"/>
        <v>0</v>
      </c>
    </row>
    <row r="27" spans="1:7" x14ac:dyDescent="0.3">
      <c r="A27" s="499" t="s">
        <v>1840</v>
      </c>
      <c r="B27" s="500">
        <v>96000000</v>
      </c>
      <c r="C27" s="500">
        <v>96000000</v>
      </c>
      <c r="D27" s="500">
        <v>0</v>
      </c>
      <c r="E27" s="500">
        <v>0</v>
      </c>
      <c r="F27" s="500">
        <v>0</v>
      </c>
      <c r="G27" s="500">
        <f>D27-E27-F27</f>
        <v>0</v>
      </c>
    </row>
    <row r="28" spans="1:7" s="43" customFormat="1" x14ac:dyDescent="0.3">
      <c r="A28" s="499" t="s">
        <v>256</v>
      </c>
      <c r="B28" s="500">
        <v>40000000</v>
      </c>
      <c r="C28" s="500">
        <v>40000000</v>
      </c>
      <c r="D28" s="500">
        <v>0</v>
      </c>
      <c r="E28" s="500">
        <v>0</v>
      </c>
      <c r="F28" s="500">
        <v>0</v>
      </c>
      <c r="G28" s="500">
        <f>D28-E28-F28</f>
        <v>0</v>
      </c>
    </row>
    <row r="29" spans="1:7" s="43" customFormat="1" ht="31.2" x14ac:dyDescent="0.3">
      <c r="A29" s="499" t="s">
        <v>257</v>
      </c>
      <c r="B29" s="500">
        <v>2092000</v>
      </c>
      <c r="C29" s="500">
        <v>2092000</v>
      </c>
      <c r="D29" s="500">
        <v>0</v>
      </c>
      <c r="E29" s="500">
        <v>0</v>
      </c>
      <c r="F29" s="500">
        <v>0</v>
      </c>
      <c r="G29" s="500">
        <f t="shared" si="3"/>
        <v>0</v>
      </c>
    </row>
  </sheetData>
  <mergeCells count="1">
    <mergeCell ref="A3:G3"/>
  </mergeCells>
  <pageMargins left="0.70866141732283472" right="0.70866141732283472" top="0.74803149606299213" bottom="0.74803149606299213" header="0.31496062992125984" footer="0.31496062992125984"/>
  <pageSetup paperSize="9" scale="67" orientation="landscape" r:id="rId1"/>
  <rowBreaks count="1" manualBreakCount="1">
    <brk id="29" max="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360AC-757A-465F-B2BB-7B4C2FE8ECE9}">
  <sheetPr>
    <tabColor rgb="FF92D050"/>
    <pageSetUpPr fitToPage="1"/>
  </sheetPr>
  <dimension ref="A1:E277"/>
  <sheetViews>
    <sheetView view="pageBreakPreview" topLeftCell="A187" zoomScale="130" zoomScaleNormal="100" zoomScaleSheetLayoutView="130" workbookViewId="0">
      <selection activeCell="C5" sqref="C5"/>
    </sheetView>
  </sheetViews>
  <sheetFormatPr defaultRowHeight="13.2" x14ac:dyDescent="0.25"/>
  <cols>
    <col min="1" max="1" width="8.109375" style="53" customWidth="1"/>
    <col min="2" max="2" width="54.88671875" style="53" customWidth="1"/>
    <col min="3" max="3" width="15.33203125" style="53" customWidth="1"/>
    <col min="4" max="4" width="15.33203125" style="53" bestFit="1" customWidth="1"/>
    <col min="5" max="5" width="14.88671875" style="53" customWidth="1"/>
    <col min="6" max="256" width="9.109375" style="53"/>
    <col min="257" max="257" width="8.109375" style="53" customWidth="1"/>
    <col min="258" max="258" width="41" style="53" customWidth="1"/>
    <col min="259" max="261" width="32.88671875" style="53" customWidth="1"/>
    <col min="262" max="512" width="9.109375" style="53"/>
    <col min="513" max="513" width="8.109375" style="53" customWidth="1"/>
    <col min="514" max="514" width="41" style="53" customWidth="1"/>
    <col min="515" max="517" width="32.88671875" style="53" customWidth="1"/>
    <col min="518" max="768" width="9.109375" style="53"/>
    <col min="769" max="769" width="8.109375" style="53" customWidth="1"/>
    <col min="770" max="770" width="41" style="53" customWidth="1"/>
    <col min="771" max="773" width="32.88671875" style="53" customWidth="1"/>
    <col min="774" max="1024" width="9.109375" style="53"/>
    <col min="1025" max="1025" width="8.109375" style="53" customWidth="1"/>
    <col min="1026" max="1026" width="41" style="53" customWidth="1"/>
    <col min="1027" max="1029" width="32.88671875" style="53" customWidth="1"/>
    <col min="1030" max="1280" width="9.109375" style="53"/>
    <col min="1281" max="1281" width="8.109375" style="53" customWidth="1"/>
    <col min="1282" max="1282" width="41" style="53" customWidth="1"/>
    <col min="1283" max="1285" width="32.88671875" style="53" customWidth="1"/>
    <col min="1286" max="1536" width="9.109375" style="53"/>
    <col min="1537" max="1537" width="8.109375" style="53" customWidth="1"/>
    <col min="1538" max="1538" width="41" style="53" customWidth="1"/>
    <col min="1539" max="1541" width="32.88671875" style="53" customWidth="1"/>
    <col min="1542" max="1792" width="9.109375" style="53"/>
    <col min="1793" max="1793" width="8.109375" style="53" customWidth="1"/>
    <col min="1794" max="1794" width="41" style="53" customWidth="1"/>
    <col min="1795" max="1797" width="32.88671875" style="53" customWidth="1"/>
    <col min="1798" max="2048" width="9.109375" style="53"/>
    <col min="2049" max="2049" width="8.109375" style="53" customWidth="1"/>
    <col min="2050" max="2050" width="41" style="53" customWidth="1"/>
    <col min="2051" max="2053" width="32.88671875" style="53" customWidth="1"/>
    <col min="2054" max="2304" width="9.109375" style="53"/>
    <col min="2305" max="2305" width="8.109375" style="53" customWidth="1"/>
    <col min="2306" max="2306" width="41" style="53" customWidth="1"/>
    <col min="2307" max="2309" width="32.88671875" style="53" customWidth="1"/>
    <col min="2310" max="2560" width="9.109375" style="53"/>
    <col min="2561" max="2561" width="8.109375" style="53" customWidth="1"/>
    <col min="2562" max="2562" width="41" style="53" customWidth="1"/>
    <col min="2563" max="2565" width="32.88671875" style="53" customWidth="1"/>
    <col min="2566" max="2816" width="9.109375" style="53"/>
    <col min="2817" max="2817" width="8.109375" style="53" customWidth="1"/>
    <col min="2818" max="2818" width="41" style="53" customWidth="1"/>
    <col min="2819" max="2821" width="32.88671875" style="53" customWidth="1"/>
    <col min="2822" max="3072" width="9.109375" style="53"/>
    <col min="3073" max="3073" width="8.109375" style="53" customWidth="1"/>
    <col min="3074" max="3074" width="41" style="53" customWidth="1"/>
    <col min="3075" max="3077" width="32.88671875" style="53" customWidth="1"/>
    <col min="3078" max="3328" width="9.109375" style="53"/>
    <col min="3329" max="3329" width="8.109375" style="53" customWidth="1"/>
    <col min="3330" max="3330" width="41" style="53" customWidth="1"/>
    <col min="3331" max="3333" width="32.88671875" style="53" customWidth="1"/>
    <col min="3334" max="3584" width="9.109375" style="53"/>
    <col min="3585" max="3585" width="8.109375" style="53" customWidth="1"/>
    <col min="3586" max="3586" width="41" style="53" customWidth="1"/>
    <col min="3587" max="3589" width="32.88671875" style="53" customWidth="1"/>
    <col min="3590" max="3840" width="9.109375" style="53"/>
    <col min="3841" max="3841" width="8.109375" style="53" customWidth="1"/>
    <col min="3842" max="3842" width="41" style="53" customWidth="1"/>
    <col min="3843" max="3845" width="32.88671875" style="53" customWidth="1"/>
    <col min="3846" max="4096" width="9.109375" style="53"/>
    <col min="4097" max="4097" width="8.109375" style="53" customWidth="1"/>
    <col min="4098" max="4098" width="41" style="53" customWidth="1"/>
    <col min="4099" max="4101" width="32.88671875" style="53" customWidth="1"/>
    <col min="4102" max="4352" width="9.109375" style="53"/>
    <col min="4353" max="4353" width="8.109375" style="53" customWidth="1"/>
    <col min="4354" max="4354" width="41" style="53" customWidth="1"/>
    <col min="4355" max="4357" width="32.88671875" style="53" customWidth="1"/>
    <col min="4358" max="4608" width="9.109375" style="53"/>
    <col min="4609" max="4609" width="8.109375" style="53" customWidth="1"/>
    <col min="4610" max="4610" width="41" style="53" customWidth="1"/>
    <col min="4611" max="4613" width="32.88671875" style="53" customWidth="1"/>
    <col min="4614" max="4864" width="9.109375" style="53"/>
    <col min="4865" max="4865" width="8.109375" style="53" customWidth="1"/>
    <col min="4866" max="4866" width="41" style="53" customWidth="1"/>
    <col min="4867" max="4869" width="32.88671875" style="53" customWidth="1"/>
    <col min="4870" max="5120" width="9.109375" style="53"/>
    <col min="5121" max="5121" width="8.109375" style="53" customWidth="1"/>
    <col min="5122" max="5122" width="41" style="53" customWidth="1"/>
    <col min="5123" max="5125" width="32.88671875" style="53" customWidth="1"/>
    <col min="5126" max="5376" width="9.109375" style="53"/>
    <col min="5377" max="5377" width="8.109375" style="53" customWidth="1"/>
    <col min="5378" max="5378" width="41" style="53" customWidth="1"/>
    <col min="5379" max="5381" width="32.88671875" style="53" customWidth="1"/>
    <col min="5382" max="5632" width="9.109375" style="53"/>
    <col min="5633" max="5633" width="8.109375" style="53" customWidth="1"/>
    <col min="5634" max="5634" width="41" style="53" customWidth="1"/>
    <col min="5635" max="5637" width="32.88671875" style="53" customWidth="1"/>
    <col min="5638" max="5888" width="9.109375" style="53"/>
    <col min="5889" max="5889" width="8.109375" style="53" customWidth="1"/>
    <col min="5890" max="5890" width="41" style="53" customWidth="1"/>
    <col min="5891" max="5893" width="32.88671875" style="53" customWidth="1"/>
    <col min="5894" max="6144" width="9.109375" style="53"/>
    <col min="6145" max="6145" width="8.109375" style="53" customWidth="1"/>
    <col min="6146" max="6146" width="41" style="53" customWidth="1"/>
    <col min="6147" max="6149" width="32.88671875" style="53" customWidth="1"/>
    <col min="6150" max="6400" width="9.109375" style="53"/>
    <col min="6401" max="6401" width="8.109375" style="53" customWidth="1"/>
    <col min="6402" max="6402" width="41" style="53" customWidth="1"/>
    <col min="6403" max="6405" width="32.88671875" style="53" customWidth="1"/>
    <col min="6406" max="6656" width="9.109375" style="53"/>
    <col min="6657" max="6657" width="8.109375" style="53" customWidth="1"/>
    <col min="6658" max="6658" width="41" style="53" customWidth="1"/>
    <col min="6659" max="6661" width="32.88671875" style="53" customWidth="1"/>
    <col min="6662" max="6912" width="9.109375" style="53"/>
    <col min="6913" max="6913" width="8.109375" style="53" customWidth="1"/>
    <col min="6914" max="6914" width="41" style="53" customWidth="1"/>
    <col min="6915" max="6917" width="32.88671875" style="53" customWidth="1"/>
    <col min="6918" max="7168" width="9.109375" style="53"/>
    <col min="7169" max="7169" width="8.109375" style="53" customWidth="1"/>
    <col min="7170" max="7170" width="41" style="53" customWidth="1"/>
    <col min="7171" max="7173" width="32.88671875" style="53" customWidth="1"/>
    <col min="7174" max="7424" width="9.109375" style="53"/>
    <col min="7425" max="7425" width="8.109375" style="53" customWidth="1"/>
    <col min="7426" max="7426" width="41" style="53" customWidth="1"/>
    <col min="7427" max="7429" width="32.88671875" style="53" customWidth="1"/>
    <col min="7430" max="7680" width="9.109375" style="53"/>
    <col min="7681" max="7681" width="8.109375" style="53" customWidth="1"/>
    <col min="7682" max="7682" width="41" style="53" customWidth="1"/>
    <col min="7683" max="7685" width="32.88671875" style="53" customWidth="1"/>
    <col min="7686" max="7936" width="9.109375" style="53"/>
    <col min="7937" max="7937" width="8.109375" style="53" customWidth="1"/>
    <col min="7938" max="7938" width="41" style="53" customWidth="1"/>
    <col min="7939" max="7941" width="32.88671875" style="53" customWidth="1"/>
    <col min="7942" max="8192" width="9.109375" style="53"/>
    <col min="8193" max="8193" width="8.109375" style="53" customWidth="1"/>
    <col min="8194" max="8194" width="41" style="53" customWidth="1"/>
    <col min="8195" max="8197" width="32.88671875" style="53" customWidth="1"/>
    <col min="8198" max="8448" width="9.109375" style="53"/>
    <col min="8449" max="8449" width="8.109375" style="53" customWidth="1"/>
    <col min="8450" max="8450" width="41" style="53" customWidth="1"/>
    <col min="8451" max="8453" width="32.88671875" style="53" customWidth="1"/>
    <col min="8454" max="8704" width="9.109375" style="53"/>
    <col min="8705" max="8705" width="8.109375" style="53" customWidth="1"/>
    <col min="8706" max="8706" width="41" style="53" customWidth="1"/>
    <col min="8707" max="8709" width="32.88671875" style="53" customWidth="1"/>
    <col min="8710" max="8960" width="9.109375" style="53"/>
    <col min="8961" max="8961" width="8.109375" style="53" customWidth="1"/>
    <col min="8962" max="8962" width="41" style="53" customWidth="1"/>
    <col min="8963" max="8965" width="32.88671875" style="53" customWidth="1"/>
    <col min="8966" max="9216" width="9.109375" style="53"/>
    <col min="9217" max="9217" width="8.109375" style="53" customWidth="1"/>
    <col min="9218" max="9218" width="41" style="53" customWidth="1"/>
    <col min="9219" max="9221" width="32.88671875" style="53" customWidth="1"/>
    <col min="9222" max="9472" width="9.109375" style="53"/>
    <col min="9473" max="9473" width="8.109375" style="53" customWidth="1"/>
    <col min="9474" max="9474" width="41" style="53" customWidth="1"/>
    <col min="9475" max="9477" width="32.88671875" style="53" customWidth="1"/>
    <col min="9478" max="9728" width="9.109375" style="53"/>
    <col min="9729" max="9729" width="8.109375" style="53" customWidth="1"/>
    <col min="9730" max="9730" width="41" style="53" customWidth="1"/>
    <col min="9731" max="9733" width="32.88671875" style="53" customWidth="1"/>
    <col min="9734" max="9984" width="9.109375" style="53"/>
    <col min="9985" max="9985" width="8.109375" style="53" customWidth="1"/>
    <col min="9986" max="9986" width="41" style="53" customWidth="1"/>
    <col min="9987" max="9989" width="32.88671875" style="53" customWidth="1"/>
    <col min="9990" max="10240" width="9.109375" style="53"/>
    <col min="10241" max="10241" width="8.109375" style="53" customWidth="1"/>
    <col min="10242" max="10242" width="41" style="53" customWidth="1"/>
    <col min="10243" max="10245" width="32.88671875" style="53" customWidth="1"/>
    <col min="10246" max="10496" width="9.109375" style="53"/>
    <col min="10497" max="10497" width="8.109375" style="53" customWidth="1"/>
    <col min="10498" max="10498" width="41" style="53" customWidth="1"/>
    <col min="10499" max="10501" width="32.88671875" style="53" customWidth="1"/>
    <col min="10502" max="10752" width="9.109375" style="53"/>
    <col min="10753" max="10753" width="8.109375" style="53" customWidth="1"/>
    <col min="10754" max="10754" width="41" style="53" customWidth="1"/>
    <col min="10755" max="10757" width="32.88671875" style="53" customWidth="1"/>
    <col min="10758" max="11008" width="9.109375" style="53"/>
    <col min="11009" max="11009" width="8.109375" style="53" customWidth="1"/>
    <col min="11010" max="11010" width="41" style="53" customWidth="1"/>
    <col min="11011" max="11013" width="32.88671875" style="53" customWidth="1"/>
    <col min="11014" max="11264" width="9.109375" style="53"/>
    <col min="11265" max="11265" width="8.109375" style="53" customWidth="1"/>
    <col min="11266" max="11266" width="41" style="53" customWidth="1"/>
    <col min="11267" max="11269" width="32.88671875" style="53" customWidth="1"/>
    <col min="11270" max="11520" width="9.109375" style="53"/>
    <col min="11521" max="11521" width="8.109375" style="53" customWidth="1"/>
    <col min="11522" max="11522" width="41" style="53" customWidth="1"/>
    <col min="11523" max="11525" width="32.88671875" style="53" customWidth="1"/>
    <col min="11526" max="11776" width="9.109375" style="53"/>
    <col min="11777" max="11777" width="8.109375" style="53" customWidth="1"/>
    <col min="11778" max="11778" width="41" style="53" customWidth="1"/>
    <col min="11779" max="11781" width="32.88671875" style="53" customWidth="1"/>
    <col min="11782" max="12032" width="9.109375" style="53"/>
    <col min="12033" max="12033" width="8.109375" style="53" customWidth="1"/>
    <col min="12034" max="12034" width="41" style="53" customWidth="1"/>
    <col min="12035" max="12037" width="32.88671875" style="53" customWidth="1"/>
    <col min="12038" max="12288" width="9.109375" style="53"/>
    <col min="12289" max="12289" width="8.109375" style="53" customWidth="1"/>
    <col min="12290" max="12290" width="41" style="53" customWidth="1"/>
    <col min="12291" max="12293" width="32.88671875" style="53" customWidth="1"/>
    <col min="12294" max="12544" width="9.109375" style="53"/>
    <col min="12545" max="12545" width="8.109375" style="53" customWidth="1"/>
    <col min="12546" max="12546" width="41" style="53" customWidth="1"/>
    <col min="12547" max="12549" width="32.88671875" style="53" customWidth="1"/>
    <col min="12550" max="12800" width="9.109375" style="53"/>
    <col min="12801" max="12801" width="8.109375" style="53" customWidth="1"/>
    <col min="12802" max="12802" width="41" style="53" customWidth="1"/>
    <col min="12803" max="12805" width="32.88671875" style="53" customWidth="1"/>
    <col min="12806" max="13056" width="9.109375" style="53"/>
    <col min="13057" max="13057" width="8.109375" style="53" customWidth="1"/>
    <col min="13058" max="13058" width="41" style="53" customWidth="1"/>
    <col min="13059" max="13061" width="32.88671875" style="53" customWidth="1"/>
    <col min="13062" max="13312" width="9.109375" style="53"/>
    <col min="13313" max="13313" width="8.109375" style="53" customWidth="1"/>
    <col min="13314" max="13314" width="41" style="53" customWidth="1"/>
    <col min="13315" max="13317" width="32.88671875" style="53" customWidth="1"/>
    <col min="13318" max="13568" width="9.109375" style="53"/>
    <col min="13569" max="13569" width="8.109375" style="53" customWidth="1"/>
    <col min="13570" max="13570" width="41" style="53" customWidth="1"/>
    <col min="13571" max="13573" width="32.88671875" style="53" customWidth="1"/>
    <col min="13574" max="13824" width="9.109375" style="53"/>
    <col min="13825" max="13825" width="8.109375" style="53" customWidth="1"/>
    <col min="13826" max="13826" width="41" style="53" customWidth="1"/>
    <col min="13827" max="13829" width="32.88671875" style="53" customWidth="1"/>
    <col min="13830" max="14080" width="9.109375" style="53"/>
    <col min="14081" max="14081" width="8.109375" style="53" customWidth="1"/>
    <col min="14082" max="14082" width="41" style="53" customWidth="1"/>
    <col min="14083" max="14085" width="32.88671875" style="53" customWidth="1"/>
    <col min="14086" max="14336" width="9.109375" style="53"/>
    <col min="14337" max="14337" width="8.109375" style="53" customWidth="1"/>
    <col min="14338" max="14338" width="41" style="53" customWidth="1"/>
    <col min="14339" max="14341" width="32.88671875" style="53" customWidth="1"/>
    <col min="14342" max="14592" width="9.109375" style="53"/>
    <col min="14593" max="14593" width="8.109375" style="53" customWidth="1"/>
    <col min="14594" max="14594" width="41" style="53" customWidth="1"/>
    <col min="14595" max="14597" width="32.88671875" style="53" customWidth="1"/>
    <col min="14598" max="14848" width="9.109375" style="53"/>
    <col min="14849" max="14849" width="8.109375" style="53" customWidth="1"/>
    <col min="14850" max="14850" width="41" style="53" customWidth="1"/>
    <col min="14851" max="14853" width="32.88671875" style="53" customWidth="1"/>
    <col min="14854" max="15104" width="9.109375" style="53"/>
    <col min="15105" max="15105" width="8.109375" style="53" customWidth="1"/>
    <col min="15106" max="15106" width="41" style="53" customWidth="1"/>
    <col min="15107" max="15109" width="32.88671875" style="53" customWidth="1"/>
    <col min="15110" max="15360" width="9.109375" style="53"/>
    <col min="15361" max="15361" width="8.109375" style="53" customWidth="1"/>
    <col min="15362" max="15362" width="41" style="53" customWidth="1"/>
    <col min="15363" max="15365" width="32.88671875" style="53" customWidth="1"/>
    <col min="15366" max="15616" width="9.109375" style="53"/>
    <col min="15617" max="15617" width="8.109375" style="53" customWidth="1"/>
    <col min="15618" max="15618" width="41" style="53" customWidth="1"/>
    <col min="15619" max="15621" width="32.88671875" style="53" customWidth="1"/>
    <col min="15622" max="15872" width="9.109375" style="53"/>
    <col min="15873" max="15873" width="8.109375" style="53" customWidth="1"/>
    <col min="15874" max="15874" width="41" style="53" customWidth="1"/>
    <col min="15875" max="15877" width="32.88671875" style="53" customWidth="1"/>
    <col min="15878" max="16128" width="9.109375" style="53"/>
    <col min="16129" max="16129" width="8.109375" style="53" customWidth="1"/>
    <col min="16130" max="16130" width="41" style="53" customWidth="1"/>
    <col min="16131" max="16133" width="32.88671875" style="53" customWidth="1"/>
    <col min="16134" max="16384" width="9.109375" style="53"/>
  </cols>
  <sheetData>
    <row r="1" spans="1:5" ht="13.8" x14ac:dyDescent="0.25">
      <c r="E1" s="11" t="s">
        <v>1846</v>
      </c>
    </row>
    <row r="3" spans="1:5" ht="15" x14ac:dyDescent="0.25">
      <c r="A3" s="577" t="s">
        <v>553</v>
      </c>
      <c r="B3" s="578"/>
      <c r="C3" s="578"/>
      <c r="D3" s="578"/>
      <c r="E3" s="578"/>
    </row>
    <row r="4" spans="1:5" ht="30" x14ac:dyDescent="0.25">
      <c r="A4" s="71" t="s">
        <v>516</v>
      </c>
      <c r="B4" s="71" t="s">
        <v>160</v>
      </c>
      <c r="C4" s="57" t="s">
        <v>554</v>
      </c>
      <c r="D4" s="71" t="s">
        <v>555</v>
      </c>
      <c r="E4" s="57" t="s">
        <v>556</v>
      </c>
    </row>
    <row r="5" spans="1:5" x14ac:dyDescent="0.25">
      <c r="A5" s="396" t="s">
        <v>517</v>
      </c>
      <c r="B5" s="397" t="s">
        <v>557</v>
      </c>
      <c r="C5" s="398">
        <v>1060724744</v>
      </c>
      <c r="D5" s="398">
        <v>0</v>
      </c>
      <c r="E5" s="398">
        <v>1060724744</v>
      </c>
    </row>
    <row r="6" spans="1:5" x14ac:dyDescent="0.25">
      <c r="A6" s="396" t="s">
        <v>558</v>
      </c>
      <c r="B6" s="397" t="s">
        <v>559</v>
      </c>
      <c r="C6" s="398">
        <v>6745881</v>
      </c>
      <c r="D6" s="398">
        <v>0</v>
      </c>
      <c r="E6" s="398">
        <v>6745881</v>
      </c>
    </row>
    <row r="7" spans="1:5" x14ac:dyDescent="0.25">
      <c r="A7" s="396" t="s">
        <v>519</v>
      </c>
      <c r="B7" s="397" t="s">
        <v>560</v>
      </c>
      <c r="C7" s="398">
        <v>10822888</v>
      </c>
      <c r="D7" s="398">
        <v>0</v>
      </c>
      <c r="E7" s="398">
        <v>10822888</v>
      </c>
    </row>
    <row r="8" spans="1:5" x14ac:dyDescent="0.25">
      <c r="A8" s="396" t="s">
        <v>520</v>
      </c>
      <c r="B8" s="516" t="s">
        <v>561</v>
      </c>
      <c r="C8" s="398">
        <v>13978634</v>
      </c>
      <c r="D8" s="398">
        <v>0</v>
      </c>
      <c r="E8" s="398">
        <v>13978634</v>
      </c>
    </row>
    <row r="9" spans="1:5" x14ac:dyDescent="0.25">
      <c r="A9" s="396" t="s">
        <v>521</v>
      </c>
      <c r="B9" s="397" t="s">
        <v>562</v>
      </c>
      <c r="C9" s="398">
        <v>0</v>
      </c>
      <c r="D9" s="398">
        <v>0</v>
      </c>
      <c r="E9" s="398">
        <v>0</v>
      </c>
    </row>
    <row r="10" spans="1:5" x14ac:dyDescent="0.25">
      <c r="A10" s="396" t="s">
        <v>523</v>
      </c>
      <c r="B10" s="397" t="s">
        <v>563</v>
      </c>
      <c r="C10" s="398">
        <v>3130000</v>
      </c>
      <c r="D10" s="398">
        <v>0</v>
      </c>
      <c r="E10" s="398">
        <v>3130000</v>
      </c>
    </row>
    <row r="11" spans="1:5" x14ac:dyDescent="0.25">
      <c r="A11" s="396" t="s">
        <v>525</v>
      </c>
      <c r="B11" s="397" t="s">
        <v>564</v>
      </c>
      <c r="C11" s="398">
        <v>29670792</v>
      </c>
      <c r="D11" s="398">
        <v>0</v>
      </c>
      <c r="E11" s="398">
        <v>29670792</v>
      </c>
    </row>
    <row r="12" spans="1:5" x14ac:dyDescent="0.25">
      <c r="A12" s="396" t="s">
        <v>565</v>
      </c>
      <c r="B12" s="397" t="s">
        <v>566</v>
      </c>
      <c r="C12" s="398">
        <v>0</v>
      </c>
      <c r="D12" s="398">
        <v>0</v>
      </c>
      <c r="E12" s="398">
        <v>0</v>
      </c>
    </row>
    <row r="13" spans="1:5" x14ac:dyDescent="0.25">
      <c r="A13" s="396" t="s">
        <v>567</v>
      </c>
      <c r="B13" s="397" t="s">
        <v>568</v>
      </c>
      <c r="C13" s="398">
        <v>4776071</v>
      </c>
      <c r="D13" s="398">
        <v>0</v>
      </c>
      <c r="E13" s="398">
        <v>4776071</v>
      </c>
    </row>
    <row r="14" spans="1:5" x14ac:dyDescent="0.25">
      <c r="A14" s="396" t="s">
        <v>569</v>
      </c>
      <c r="B14" s="397" t="s">
        <v>570</v>
      </c>
      <c r="C14" s="398">
        <v>0</v>
      </c>
      <c r="D14" s="398">
        <v>0</v>
      </c>
      <c r="E14" s="398">
        <v>0</v>
      </c>
    </row>
    <row r="15" spans="1:5" x14ac:dyDescent="0.25">
      <c r="A15" s="396" t="s">
        <v>571</v>
      </c>
      <c r="B15" s="397" t="s">
        <v>572</v>
      </c>
      <c r="C15" s="398">
        <v>0</v>
      </c>
      <c r="D15" s="398">
        <v>0</v>
      </c>
      <c r="E15" s="398">
        <v>0</v>
      </c>
    </row>
    <row r="16" spans="1:5" x14ac:dyDescent="0.25">
      <c r="A16" s="396" t="s">
        <v>573</v>
      </c>
      <c r="B16" s="397" t="s">
        <v>574</v>
      </c>
      <c r="C16" s="398">
        <v>0</v>
      </c>
      <c r="D16" s="398">
        <v>0</v>
      </c>
      <c r="E16" s="398">
        <v>0</v>
      </c>
    </row>
    <row r="17" spans="1:5" x14ac:dyDescent="0.25">
      <c r="A17" s="396" t="s">
        <v>575</v>
      </c>
      <c r="B17" s="397" t="s">
        <v>1537</v>
      </c>
      <c r="C17" s="398">
        <v>25525238</v>
      </c>
      <c r="D17" s="398">
        <v>0</v>
      </c>
      <c r="E17" s="398">
        <v>25525238</v>
      </c>
    </row>
    <row r="18" spans="1:5" x14ac:dyDescent="0.25">
      <c r="A18" s="396" t="s">
        <v>576</v>
      </c>
      <c r="B18" s="397" t="s">
        <v>577</v>
      </c>
      <c r="C18" s="398">
        <v>0</v>
      </c>
      <c r="D18" s="398">
        <v>0</v>
      </c>
      <c r="E18" s="398">
        <v>0</v>
      </c>
    </row>
    <row r="19" spans="1:5" x14ac:dyDescent="0.25">
      <c r="A19" s="396" t="s">
        <v>546</v>
      </c>
      <c r="B19" s="397" t="s">
        <v>578</v>
      </c>
      <c r="C19" s="398">
        <v>1155374248</v>
      </c>
      <c r="D19" s="398">
        <v>0</v>
      </c>
      <c r="E19" s="398">
        <v>1155374248</v>
      </c>
    </row>
    <row r="20" spans="1:5" x14ac:dyDescent="0.25">
      <c r="A20" s="396" t="s">
        <v>527</v>
      </c>
      <c r="B20" s="397" t="s">
        <v>579</v>
      </c>
      <c r="C20" s="398">
        <v>39534569</v>
      </c>
      <c r="D20" s="398">
        <v>0</v>
      </c>
      <c r="E20" s="398">
        <v>39534569</v>
      </c>
    </row>
    <row r="21" spans="1:5" ht="26.4" x14ac:dyDescent="0.25">
      <c r="A21" s="396" t="s">
        <v>580</v>
      </c>
      <c r="B21" s="397" t="s">
        <v>581</v>
      </c>
      <c r="C21" s="398">
        <v>19278251</v>
      </c>
      <c r="D21" s="398">
        <v>0</v>
      </c>
      <c r="E21" s="398">
        <v>19278251</v>
      </c>
    </row>
    <row r="22" spans="1:5" x14ac:dyDescent="0.25">
      <c r="A22" s="396" t="s">
        <v>528</v>
      </c>
      <c r="B22" s="397" t="s">
        <v>582</v>
      </c>
      <c r="C22" s="398">
        <v>29066705</v>
      </c>
      <c r="D22" s="398">
        <v>0</v>
      </c>
      <c r="E22" s="398">
        <v>29066705</v>
      </c>
    </row>
    <row r="23" spans="1:5" x14ac:dyDescent="0.25">
      <c r="A23" s="396" t="s">
        <v>583</v>
      </c>
      <c r="B23" s="397" t="s">
        <v>584</v>
      </c>
      <c r="C23" s="398">
        <v>87879525</v>
      </c>
      <c r="D23" s="398">
        <v>0</v>
      </c>
      <c r="E23" s="398">
        <v>87879525</v>
      </c>
    </row>
    <row r="24" spans="1:5" s="70" customFormat="1" x14ac:dyDescent="0.25">
      <c r="A24" s="399" t="s">
        <v>548</v>
      </c>
      <c r="B24" s="400" t="s">
        <v>585</v>
      </c>
      <c r="C24" s="401">
        <v>1243253773</v>
      </c>
      <c r="D24" s="401">
        <v>0</v>
      </c>
      <c r="E24" s="401">
        <v>1243253773</v>
      </c>
    </row>
    <row r="25" spans="1:5" s="70" customFormat="1" ht="26.4" x14ac:dyDescent="0.25">
      <c r="A25" s="399" t="s">
        <v>586</v>
      </c>
      <c r="B25" s="400" t="s">
        <v>1848</v>
      </c>
      <c r="C25" s="401">
        <v>161109882</v>
      </c>
      <c r="D25" s="401">
        <v>0</v>
      </c>
      <c r="E25" s="401">
        <v>161109882</v>
      </c>
    </row>
    <row r="26" spans="1:5" x14ac:dyDescent="0.25">
      <c r="A26" s="396" t="s">
        <v>530</v>
      </c>
      <c r="B26" s="397" t="s">
        <v>587</v>
      </c>
      <c r="C26" s="398">
        <v>153552796</v>
      </c>
      <c r="D26" s="398">
        <v>0</v>
      </c>
      <c r="E26" s="398">
        <v>153552796</v>
      </c>
    </row>
    <row r="27" spans="1:5" x14ac:dyDescent="0.25">
      <c r="A27" s="396" t="s">
        <v>588</v>
      </c>
      <c r="B27" s="397" t="s">
        <v>589</v>
      </c>
      <c r="C27" s="398">
        <v>0</v>
      </c>
      <c r="D27" s="398">
        <v>0</v>
      </c>
      <c r="E27" s="398">
        <v>0</v>
      </c>
    </row>
    <row r="28" spans="1:5" x14ac:dyDescent="0.25">
      <c r="A28" s="396" t="s">
        <v>590</v>
      </c>
      <c r="B28" s="397" t="s">
        <v>591</v>
      </c>
      <c r="C28" s="398">
        <v>0</v>
      </c>
      <c r="D28" s="398">
        <v>0</v>
      </c>
      <c r="E28" s="398">
        <v>0</v>
      </c>
    </row>
    <row r="29" spans="1:5" x14ac:dyDescent="0.25">
      <c r="A29" s="396" t="s">
        <v>592</v>
      </c>
      <c r="B29" s="397" t="s">
        <v>593</v>
      </c>
      <c r="C29" s="398">
        <v>800671</v>
      </c>
      <c r="D29" s="398">
        <v>0</v>
      </c>
      <c r="E29" s="398">
        <v>800671</v>
      </c>
    </row>
    <row r="30" spans="1:5" ht="27" customHeight="1" x14ac:dyDescent="0.25">
      <c r="A30" s="396" t="s">
        <v>594</v>
      </c>
      <c r="B30" s="397" t="s">
        <v>595</v>
      </c>
      <c r="C30" s="398">
        <v>0</v>
      </c>
      <c r="D30" s="398">
        <v>0</v>
      </c>
      <c r="E30" s="398">
        <v>0</v>
      </c>
    </row>
    <row r="31" spans="1:5" x14ac:dyDescent="0.25">
      <c r="A31" s="396" t="s">
        <v>596</v>
      </c>
      <c r="B31" s="397" t="s">
        <v>597</v>
      </c>
      <c r="C31" s="398">
        <v>6756415</v>
      </c>
      <c r="D31" s="398">
        <v>0</v>
      </c>
      <c r="E31" s="398">
        <v>6756415</v>
      </c>
    </row>
    <row r="32" spans="1:5" x14ac:dyDescent="0.25">
      <c r="A32" s="396" t="s">
        <v>598</v>
      </c>
      <c r="B32" s="397" t="s">
        <v>599</v>
      </c>
      <c r="C32" s="398">
        <v>4288023</v>
      </c>
      <c r="D32" s="398">
        <v>0</v>
      </c>
      <c r="E32" s="398">
        <v>4288023</v>
      </c>
    </row>
    <row r="33" spans="1:5" x14ac:dyDescent="0.25">
      <c r="A33" s="396" t="s">
        <v>600</v>
      </c>
      <c r="B33" s="397" t="s">
        <v>601</v>
      </c>
      <c r="C33" s="398">
        <v>45913574</v>
      </c>
      <c r="D33" s="398">
        <v>0</v>
      </c>
      <c r="E33" s="398">
        <v>45913574</v>
      </c>
    </row>
    <row r="34" spans="1:5" x14ac:dyDescent="0.25">
      <c r="A34" s="396" t="s">
        <v>602</v>
      </c>
      <c r="B34" s="397" t="s">
        <v>603</v>
      </c>
      <c r="C34" s="398">
        <v>0</v>
      </c>
      <c r="D34" s="398">
        <v>0</v>
      </c>
      <c r="E34" s="398">
        <v>0</v>
      </c>
    </row>
    <row r="35" spans="1:5" x14ac:dyDescent="0.25">
      <c r="A35" s="396" t="s">
        <v>604</v>
      </c>
      <c r="B35" s="397" t="s">
        <v>605</v>
      </c>
      <c r="C35" s="398">
        <v>50201597</v>
      </c>
      <c r="D35" s="398">
        <v>0</v>
      </c>
      <c r="E35" s="398">
        <v>50201597</v>
      </c>
    </row>
    <row r="36" spans="1:5" x14ac:dyDescent="0.25">
      <c r="A36" s="396" t="s">
        <v>606</v>
      </c>
      <c r="B36" s="397" t="s">
        <v>607</v>
      </c>
      <c r="C36" s="398">
        <v>9870313</v>
      </c>
      <c r="D36" s="398">
        <v>0</v>
      </c>
      <c r="E36" s="398">
        <v>9870313</v>
      </c>
    </row>
    <row r="37" spans="1:5" x14ac:dyDescent="0.25">
      <c r="A37" s="396" t="s">
        <v>608</v>
      </c>
      <c r="B37" s="397" t="s">
        <v>609</v>
      </c>
      <c r="C37" s="398">
        <v>11119746</v>
      </c>
      <c r="D37" s="398">
        <v>0</v>
      </c>
      <c r="E37" s="398">
        <v>11119746</v>
      </c>
    </row>
    <row r="38" spans="1:5" x14ac:dyDescent="0.25">
      <c r="A38" s="396" t="s">
        <v>532</v>
      </c>
      <c r="B38" s="397" t="s">
        <v>610</v>
      </c>
      <c r="C38" s="398">
        <v>20990059</v>
      </c>
      <c r="D38" s="398">
        <v>0</v>
      </c>
      <c r="E38" s="398">
        <v>20990059</v>
      </c>
    </row>
    <row r="39" spans="1:5" x14ac:dyDescent="0.25">
      <c r="A39" s="396" t="s">
        <v>550</v>
      </c>
      <c r="B39" s="397" t="s">
        <v>1538</v>
      </c>
      <c r="C39" s="398">
        <v>98098740</v>
      </c>
      <c r="D39" s="398">
        <v>0</v>
      </c>
      <c r="E39" s="398">
        <v>98098740</v>
      </c>
    </row>
    <row r="40" spans="1:5" x14ac:dyDescent="0.25">
      <c r="A40" s="396" t="s">
        <v>611</v>
      </c>
      <c r="B40" s="397" t="s">
        <v>1539</v>
      </c>
      <c r="C40" s="398">
        <v>39553298</v>
      </c>
      <c r="D40" s="398">
        <v>0</v>
      </c>
      <c r="E40" s="398">
        <v>39553298</v>
      </c>
    </row>
    <row r="41" spans="1:5" x14ac:dyDescent="0.25">
      <c r="A41" s="396" t="s">
        <v>613</v>
      </c>
      <c r="B41" s="397" t="s">
        <v>1540</v>
      </c>
      <c r="C41" s="398">
        <v>29923239</v>
      </c>
      <c r="D41" s="398">
        <v>0</v>
      </c>
      <c r="E41" s="398">
        <v>29923239</v>
      </c>
    </row>
    <row r="42" spans="1:5" x14ac:dyDescent="0.25">
      <c r="A42" s="396" t="s">
        <v>614</v>
      </c>
      <c r="B42" s="397" t="s">
        <v>1541</v>
      </c>
      <c r="C42" s="398">
        <v>16889620</v>
      </c>
      <c r="D42" s="398">
        <v>0</v>
      </c>
      <c r="E42" s="398">
        <v>16889620</v>
      </c>
    </row>
    <row r="43" spans="1:5" x14ac:dyDescent="0.25">
      <c r="A43" s="396" t="s">
        <v>533</v>
      </c>
      <c r="B43" s="397" t="s">
        <v>1542</v>
      </c>
      <c r="C43" s="398">
        <v>184464897</v>
      </c>
      <c r="D43" s="398">
        <v>0</v>
      </c>
      <c r="E43" s="398">
        <v>184464897</v>
      </c>
    </row>
    <row r="44" spans="1:5" x14ac:dyDescent="0.25">
      <c r="A44" s="396" t="s">
        <v>534</v>
      </c>
      <c r="B44" s="397" t="s">
        <v>612</v>
      </c>
      <c r="C44" s="398">
        <v>432940368</v>
      </c>
      <c r="D44" s="398">
        <v>0</v>
      </c>
      <c r="E44" s="398">
        <v>432940368</v>
      </c>
    </row>
    <row r="45" spans="1:5" x14ac:dyDescent="0.25">
      <c r="A45" s="396" t="s">
        <v>551</v>
      </c>
      <c r="B45" s="397" t="s">
        <v>1543</v>
      </c>
      <c r="C45" s="398">
        <v>27042422</v>
      </c>
      <c r="D45" s="398">
        <v>0</v>
      </c>
      <c r="E45" s="398">
        <v>27042422</v>
      </c>
    </row>
    <row r="46" spans="1:5" ht="26.4" x14ac:dyDescent="0.25">
      <c r="A46" s="396" t="s">
        <v>536</v>
      </c>
      <c r="B46" s="397" t="s">
        <v>615</v>
      </c>
      <c r="C46" s="398">
        <v>0</v>
      </c>
      <c r="D46" s="398">
        <v>0</v>
      </c>
      <c r="E46" s="398">
        <v>0</v>
      </c>
    </row>
    <row r="47" spans="1:5" x14ac:dyDescent="0.25">
      <c r="A47" s="396" t="s">
        <v>538</v>
      </c>
      <c r="B47" s="397" t="s">
        <v>616</v>
      </c>
      <c r="C47" s="398">
        <v>71010358</v>
      </c>
      <c r="D47" s="398">
        <v>0</v>
      </c>
      <c r="E47" s="398">
        <v>71010358</v>
      </c>
    </row>
    <row r="48" spans="1:5" x14ac:dyDescent="0.25">
      <c r="A48" s="396" t="s">
        <v>618</v>
      </c>
      <c r="B48" s="397" t="s">
        <v>1544</v>
      </c>
      <c r="C48" s="398">
        <v>22418933</v>
      </c>
      <c r="D48" s="398">
        <v>0</v>
      </c>
      <c r="E48" s="398">
        <v>22418933</v>
      </c>
    </row>
    <row r="49" spans="1:5" x14ac:dyDescent="0.25">
      <c r="A49" s="396" t="s">
        <v>620</v>
      </c>
      <c r="B49" s="397" t="s">
        <v>617</v>
      </c>
      <c r="C49" s="398">
        <v>10931475</v>
      </c>
      <c r="D49" s="398">
        <v>0</v>
      </c>
      <c r="E49" s="398">
        <v>10931475</v>
      </c>
    </row>
    <row r="50" spans="1:5" x14ac:dyDescent="0.25">
      <c r="A50" s="396" t="s">
        <v>540</v>
      </c>
      <c r="B50" s="397" t="s">
        <v>1545</v>
      </c>
      <c r="C50" s="398">
        <v>35731391</v>
      </c>
      <c r="D50" s="398">
        <v>0</v>
      </c>
      <c r="E50" s="398">
        <v>35731391</v>
      </c>
    </row>
    <row r="51" spans="1:5" x14ac:dyDescent="0.25">
      <c r="A51" s="396" t="s">
        <v>622</v>
      </c>
      <c r="B51" s="397" t="s">
        <v>1546</v>
      </c>
      <c r="C51" s="398">
        <v>579060036</v>
      </c>
      <c r="D51" s="398">
        <v>0</v>
      </c>
      <c r="E51" s="398">
        <v>579060036</v>
      </c>
    </row>
    <row r="52" spans="1:5" x14ac:dyDescent="0.25">
      <c r="A52" s="396" t="s">
        <v>624</v>
      </c>
      <c r="B52" s="397" t="s">
        <v>619</v>
      </c>
      <c r="C52" s="398">
        <v>5900506</v>
      </c>
      <c r="D52" s="398">
        <v>0</v>
      </c>
      <c r="E52" s="398">
        <v>5900506</v>
      </c>
    </row>
    <row r="53" spans="1:5" x14ac:dyDescent="0.25">
      <c r="A53" s="396" t="s">
        <v>625</v>
      </c>
      <c r="B53" s="397" t="s">
        <v>1547</v>
      </c>
      <c r="C53" s="398">
        <v>1352668405</v>
      </c>
      <c r="D53" s="398">
        <v>0</v>
      </c>
      <c r="E53" s="398">
        <v>1352668405</v>
      </c>
    </row>
    <row r="54" spans="1:5" x14ac:dyDescent="0.25">
      <c r="A54" s="396" t="s">
        <v>627</v>
      </c>
      <c r="B54" s="397" t="s">
        <v>621</v>
      </c>
      <c r="C54" s="398">
        <v>850581</v>
      </c>
      <c r="D54" s="398">
        <v>0</v>
      </c>
      <c r="E54" s="398">
        <v>850581</v>
      </c>
    </row>
    <row r="55" spans="1:5" x14ac:dyDescent="0.25">
      <c r="A55" s="396" t="s">
        <v>628</v>
      </c>
      <c r="B55" s="397" t="s">
        <v>623</v>
      </c>
      <c r="C55" s="398">
        <v>2139602</v>
      </c>
      <c r="D55" s="398">
        <v>0</v>
      </c>
      <c r="E55" s="398">
        <v>2139602</v>
      </c>
    </row>
    <row r="56" spans="1:5" x14ac:dyDescent="0.25">
      <c r="A56" s="396" t="s">
        <v>629</v>
      </c>
      <c r="B56" s="397" t="s">
        <v>1548</v>
      </c>
      <c r="C56" s="398">
        <v>2990183</v>
      </c>
      <c r="D56" s="398">
        <v>0</v>
      </c>
      <c r="E56" s="398">
        <v>2990183</v>
      </c>
    </row>
    <row r="57" spans="1:5" x14ac:dyDescent="0.25">
      <c r="A57" s="396" t="s">
        <v>542</v>
      </c>
      <c r="B57" s="516" t="s">
        <v>626</v>
      </c>
      <c r="C57" s="398">
        <v>310680998</v>
      </c>
      <c r="D57" s="398">
        <v>0</v>
      </c>
      <c r="E57" s="398">
        <v>310680998</v>
      </c>
    </row>
    <row r="58" spans="1:5" x14ac:dyDescent="0.25">
      <c r="A58" s="396" t="s">
        <v>544</v>
      </c>
      <c r="B58" s="397" t="s">
        <v>1549</v>
      </c>
      <c r="C58" s="398">
        <v>12488000</v>
      </c>
      <c r="D58" s="398">
        <v>0</v>
      </c>
      <c r="E58" s="398">
        <v>12488000</v>
      </c>
    </row>
    <row r="59" spans="1:5" x14ac:dyDescent="0.25">
      <c r="A59" s="396" t="s">
        <v>632</v>
      </c>
      <c r="B59" s="397" t="s">
        <v>1550</v>
      </c>
      <c r="C59" s="398">
        <v>6232424</v>
      </c>
      <c r="D59" s="398">
        <v>0</v>
      </c>
      <c r="E59" s="398">
        <v>6232424</v>
      </c>
    </row>
    <row r="60" spans="1:5" x14ac:dyDescent="0.25">
      <c r="A60" s="396" t="s">
        <v>634</v>
      </c>
      <c r="B60" s="397" t="s">
        <v>630</v>
      </c>
      <c r="C60" s="398">
        <v>427987</v>
      </c>
      <c r="D60" s="398">
        <v>0</v>
      </c>
      <c r="E60" s="398">
        <v>427987</v>
      </c>
    </row>
    <row r="61" spans="1:5" x14ac:dyDescent="0.25">
      <c r="A61" s="396" t="s">
        <v>636</v>
      </c>
      <c r="B61" s="397" t="s">
        <v>631</v>
      </c>
      <c r="C61" s="398">
        <v>0</v>
      </c>
      <c r="D61" s="398">
        <v>0</v>
      </c>
      <c r="E61" s="398">
        <v>0</v>
      </c>
    </row>
    <row r="62" spans="1:5" x14ac:dyDescent="0.25">
      <c r="A62" s="396" t="s">
        <v>638</v>
      </c>
      <c r="B62" s="397" t="s">
        <v>1551</v>
      </c>
      <c r="C62" s="398">
        <v>0</v>
      </c>
      <c r="D62" s="398">
        <v>0</v>
      </c>
      <c r="E62" s="398">
        <v>0</v>
      </c>
    </row>
    <row r="63" spans="1:5" x14ac:dyDescent="0.25">
      <c r="A63" s="396" t="s">
        <v>640</v>
      </c>
      <c r="B63" s="516" t="s">
        <v>633</v>
      </c>
      <c r="C63" s="398">
        <v>0</v>
      </c>
      <c r="D63" s="398">
        <v>0</v>
      </c>
      <c r="E63" s="398">
        <v>0</v>
      </c>
    </row>
    <row r="64" spans="1:5" ht="26.4" x14ac:dyDescent="0.25">
      <c r="A64" s="396" t="s">
        <v>641</v>
      </c>
      <c r="B64" s="397" t="s">
        <v>635</v>
      </c>
      <c r="C64" s="398">
        <v>0</v>
      </c>
      <c r="D64" s="398">
        <v>0</v>
      </c>
      <c r="E64" s="398">
        <v>0</v>
      </c>
    </row>
    <row r="65" spans="1:5" x14ac:dyDescent="0.25">
      <c r="A65" s="396" t="s">
        <v>642</v>
      </c>
      <c r="B65" s="516" t="s">
        <v>637</v>
      </c>
      <c r="C65" s="398">
        <v>0</v>
      </c>
      <c r="D65" s="398">
        <v>0</v>
      </c>
      <c r="E65" s="398">
        <v>0</v>
      </c>
    </row>
    <row r="66" spans="1:5" x14ac:dyDescent="0.25">
      <c r="A66" s="396" t="s">
        <v>644</v>
      </c>
      <c r="B66" s="397" t="s">
        <v>639</v>
      </c>
      <c r="C66" s="398">
        <v>23418903</v>
      </c>
      <c r="D66" s="398">
        <v>0</v>
      </c>
      <c r="E66" s="398">
        <v>23418903</v>
      </c>
    </row>
    <row r="67" spans="1:5" ht="26.4" x14ac:dyDescent="0.25">
      <c r="A67" s="396" t="s">
        <v>645</v>
      </c>
      <c r="B67" s="397" t="s">
        <v>1552</v>
      </c>
      <c r="C67" s="398">
        <v>352820325</v>
      </c>
      <c r="D67" s="398">
        <v>0</v>
      </c>
      <c r="E67" s="398">
        <v>352820325</v>
      </c>
    </row>
    <row r="68" spans="1:5" s="70" customFormat="1" x14ac:dyDescent="0.25">
      <c r="A68" s="399" t="s">
        <v>545</v>
      </c>
      <c r="B68" s="400" t="s">
        <v>1553</v>
      </c>
      <c r="C68" s="401">
        <v>1779670569</v>
      </c>
      <c r="D68" s="401">
        <v>0</v>
      </c>
      <c r="E68" s="401">
        <v>1779670569</v>
      </c>
    </row>
    <row r="69" spans="1:5" x14ac:dyDescent="0.25">
      <c r="A69" s="396" t="s">
        <v>648</v>
      </c>
      <c r="B69" s="397" t="s">
        <v>643</v>
      </c>
      <c r="C69" s="398">
        <v>0</v>
      </c>
      <c r="D69" s="398">
        <v>0</v>
      </c>
      <c r="E69" s="398">
        <v>0</v>
      </c>
    </row>
    <row r="70" spans="1:5" x14ac:dyDescent="0.25">
      <c r="A70" s="396" t="s">
        <v>650</v>
      </c>
      <c r="B70" s="397" t="s">
        <v>1554</v>
      </c>
      <c r="C70" s="398">
        <v>528165</v>
      </c>
      <c r="D70" s="398">
        <v>0</v>
      </c>
      <c r="E70" s="398">
        <v>528165</v>
      </c>
    </row>
    <row r="71" spans="1:5" x14ac:dyDescent="0.25">
      <c r="A71" s="396" t="s">
        <v>652</v>
      </c>
      <c r="B71" s="397" t="s">
        <v>646</v>
      </c>
      <c r="C71" s="398">
        <v>0</v>
      </c>
      <c r="D71" s="398">
        <v>0</v>
      </c>
      <c r="E71" s="398">
        <v>0</v>
      </c>
    </row>
    <row r="72" spans="1:5" x14ac:dyDescent="0.25">
      <c r="A72" s="396" t="s">
        <v>654</v>
      </c>
      <c r="B72" s="397" t="s">
        <v>647</v>
      </c>
      <c r="C72" s="398">
        <v>0</v>
      </c>
      <c r="D72" s="398">
        <v>0</v>
      </c>
      <c r="E72" s="398">
        <v>0</v>
      </c>
    </row>
    <row r="73" spans="1:5" x14ac:dyDescent="0.25">
      <c r="A73" s="396" t="s">
        <v>656</v>
      </c>
      <c r="B73" s="397" t="s">
        <v>649</v>
      </c>
      <c r="C73" s="398">
        <v>0</v>
      </c>
      <c r="D73" s="398">
        <v>0</v>
      </c>
      <c r="E73" s="398">
        <v>0</v>
      </c>
    </row>
    <row r="74" spans="1:5" x14ac:dyDescent="0.25">
      <c r="A74" s="396" t="s">
        <v>658</v>
      </c>
      <c r="B74" s="397" t="s">
        <v>651</v>
      </c>
      <c r="C74" s="398">
        <v>0</v>
      </c>
      <c r="D74" s="398">
        <v>0</v>
      </c>
      <c r="E74" s="398">
        <v>0</v>
      </c>
    </row>
    <row r="75" spans="1:5" ht="26.4" x14ac:dyDescent="0.25">
      <c r="A75" s="396" t="s">
        <v>660</v>
      </c>
      <c r="B75" s="397" t="s">
        <v>653</v>
      </c>
      <c r="C75" s="398">
        <v>0</v>
      </c>
      <c r="D75" s="398">
        <v>0</v>
      </c>
      <c r="E75" s="398">
        <v>0</v>
      </c>
    </row>
    <row r="76" spans="1:5" x14ac:dyDescent="0.25">
      <c r="A76" s="396" t="s">
        <v>662</v>
      </c>
      <c r="B76" s="397" t="s">
        <v>655</v>
      </c>
      <c r="C76" s="398">
        <v>0</v>
      </c>
      <c r="D76" s="398">
        <v>0</v>
      </c>
      <c r="E76" s="398">
        <v>0</v>
      </c>
    </row>
    <row r="77" spans="1:5" x14ac:dyDescent="0.25">
      <c r="A77" s="396" t="s">
        <v>663</v>
      </c>
      <c r="B77" s="397" t="s">
        <v>657</v>
      </c>
      <c r="C77" s="398">
        <v>0</v>
      </c>
      <c r="D77" s="398">
        <v>0</v>
      </c>
      <c r="E77" s="398">
        <v>0</v>
      </c>
    </row>
    <row r="78" spans="1:5" x14ac:dyDescent="0.25">
      <c r="A78" s="396" t="s">
        <v>665</v>
      </c>
      <c r="B78" s="397" t="s">
        <v>659</v>
      </c>
      <c r="C78" s="398">
        <v>0</v>
      </c>
      <c r="D78" s="398">
        <v>0</v>
      </c>
      <c r="E78" s="398">
        <v>0</v>
      </c>
    </row>
    <row r="79" spans="1:5" ht="26.4" x14ac:dyDescent="0.25">
      <c r="A79" s="396" t="s">
        <v>666</v>
      </c>
      <c r="B79" s="397" t="s">
        <v>661</v>
      </c>
      <c r="C79" s="398">
        <v>0</v>
      </c>
      <c r="D79" s="398">
        <v>0</v>
      </c>
      <c r="E79" s="398">
        <v>0</v>
      </c>
    </row>
    <row r="80" spans="1:5" ht="26.4" x14ac:dyDescent="0.25">
      <c r="A80" s="396" t="s">
        <v>668</v>
      </c>
      <c r="B80" s="397" t="s">
        <v>1555</v>
      </c>
      <c r="C80" s="398">
        <v>528165</v>
      </c>
      <c r="D80" s="398">
        <v>0</v>
      </c>
      <c r="E80" s="398">
        <v>528165</v>
      </c>
    </row>
    <row r="81" spans="1:5" x14ac:dyDescent="0.25">
      <c r="A81" s="396" t="s">
        <v>670</v>
      </c>
      <c r="B81" s="397" t="s">
        <v>664</v>
      </c>
      <c r="C81" s="398">
        <v>0</v>
      </c>
      <c r="D81" s="398">
        <v>0</v>
      </c>
      <c r="E81" s="398">
        <v>0</v>
      </c>
    </row>
    <row r="82" spans="1:5" ht="26.4" x14ac:dyDescent="0.25">
      <c r="A82" s="396" t="s">
        <v>672</v>
      </c>
      <c r="B82" s="397" t="s">
        <v>1556</v>
      </c>
      <c r="C82" s="398">
        <v>0</v>
      </c>
      <c r="D82" s="398">
        <v>0</v>
      </c>
      <c r="E82" s="398">
        <v>0</v>
      </c>
    </row>
    <row r="83" spans="1:5" x14ac:dyDescent="0.25">
      <c r="A83" s="396" t="s">
        <v>674</v>
      </c>
      <c r="B83" s="397" t="s">
        <v>667</v>
      </c>
      <c r="C83" s="398">
        <v>0</v>
      </c>
      <c r="D83" s="398">
        <v>0</v>
      </c>
      <c r="E83" s="398">
        <v>0</v>
      </c>
    </row>
    <row r="84" spans="1:5" x14ac:dyDescent="0.25">
      <c r="A84" s="396" t="s">
        <v>676</v>
      </c>
      <c r="B84" s="516" t="s">
        <v>669</v>
      </c>
      <c r="C84" s="398">
        <v>0</v>
      </c>
      <c r="D84" s="398">
        <v>0</v>
      </c>
      <c r="E84" s="398">
        <v>0</v>
      </c>
    </row>
    <row r="85" spans="1:5" x14ac:dyDescent="0.25">
      <c r="A85" s="396" t="s">
        <v>678</v>
      </c>
      <c r="B85" s="397" t="s">
        <v>671</v>
      </c>
      <c r="C85" s="398">
        <v>0</v>
      </c>
      <c r="D85" s="398">
        <v>0</v>
      </c>
      <c r="E85" s="398">
        <v>0</v>
      </c>
    </row>
    <row r="86" spans="1:5" ht="26.4" x14ac:dyDescent="0.25">
      <c r="A86" s="396" t="s">
        <v>680</v>
      </c>
      <c r="B86" s="397" t="s">
        <v>673</v>
      </c>
      <c r="C86" s="398">
        <v>0</v>
      </c>
      <c r="D86" s="398">
        <v>0</v>
      </c>
      <c r="E86" s="398">
        <v>0</v>
      </c>
    </row>
    <row r="87" spans="1:5" ht="26.4" x14ac:dyDescent="0.25">
      <c r="A87" s="396" t="s">
        <v>682</v>
      </c>
      <c r="B87" s="397" t="s">
        <v>675</v>
      </c>
      <c r="C87" s="398">
        <v>0</v>
      </c>
      <c r="D87" s="398">
        <v>0</v>
      </c>
      <c r="E87" s="398">
        <v>0</v>
      </c>
    </row>
    <row r="88" spans="1:5" x14ac:dyDescent="0.25">
      <c r="A88" s="396" t="s">
        <v>683</v>
      </c>
      <c r="B88" s="397" t="s">
        <v>677</v>
      </c>
      <c r="C88" s="398">
        <v>0</v>
      </c>
      <c r="D88" s="398">
        <v>0</v>
      </c>
      <c r="E88" s="398">
        <v>0</v>
      </c>
    </row>
    <row r="89" spans="1:5" x14ac:dyDescent="0.25">
      <c r="A89" s="396" t="s">
        <v>684</v>
      </c>
      <c r="B89" s="397" t="s">
        <v>679</v>
      </c>
      <c r="C89" s="398">
        <v>0</v>
      </c>
      <c r="D89" s="398">
        <v>0</v>
      </c>
      <c r="E89" s="398">
        <v>0</v>
      </c>
    </row>
    <row r="90" spans="1:5" ht="26.4" x14ac:dyDescent="0.25">
      <c r="A90" s="396" t="s">
        <v>685</v>
      </c>
      <c r="B90" s="397" t="s">
        <v>681</v>
      </c>
      <c r="C90" s="398">
        <v>0</v>
      </c>
      <c r="D90" s="398">
        <v>0</v>
      </c>
      <c r="E90" s="398">
        <v>0</v>
      </c>
    </row>
    <row r="91" spans="1:5" ht="27" customHeight="1" x14ac:dyDescent="0.25">
      <c r="A91" s="396" t="s">
        <v>686</v>
      </c>
      <c r="B91" s="397" t="s">
        <v>1557</v>
      </c>
      <c r="C91" s="398">
        <v>0</v>
      </c>
      <c r="D91" s="398">
        <v>0</v>
      </c>
      <c r="E91" s="398">
        <v>0</v>
      </c>
    </row>
    <row r="92" spans="1:5" x14ac:dyDescent="0.25">
      <c r="A92" s="396" t="s">
        <v>688</v>
      </c>
      <c r="B92" s="397" t="s">
        <v>1558</v>
      </c>
      <c r="C92" s="398">
        <v>0</v>
      </c>
      <c r="D92" s="398">
        <v>0</v>
      </c>
      <c r="E92" s="398">
        <v>0</v>
      </c>
    </row>
    <row r="93" spans="1:5" ht="26.4" x14ac:dyDescent="0.25">
      <c r="A93" s="396" t="s">
        <v>690</v>
      </c>
      <c r="B93" s="397" t="s">
        <v>1559</v>
      </c>
      <c r="C93" s="398">
        <v>0</v>
      </c>
      <c r="D93" s="398">
        <v>0</v>
      </c>
      <c r="E93" s="398">
        <v>0</v>
      </c>
    </row>
    <row r="94" spans="1:5" ht="66" x14ac:dyDescent="0.25">
      <c r="A94" s="396" t="s">
        <v>692</v>
      </c>
      <c r="B94" s="397" t="s">
        <v>1640</v>
      </c>
      <c r="C94" s="398">
        <v>0</v>
      </c>
      <c r="D94" s="398">
        <v>0</v>
      </c>
      <c r="E94" s="398">
        <v>0</v>
      </c>
    </row>
    <row r="95" spans="1:5" ht="26.4" x14ac:dyDescent="0.25">
      <c r="A95" s="396" t="s">
        <v>694</v>
      </c>
      <c r="B95" s="397" t="s">
        <v>687</v>
      </c>
      <c r="C95" s="398">
        <v>0</v>
      </c>
      <c r="D95" s="398">
        <v>0</v>
      </c>
      <c r="E95" s="398">
        <v>0</v>
      </c>
    </row>
    <row r="96" spans="1:5" x14ac:dyDescent="0.25">
      <c r="A96" s="396" t="s">
        <v>696</v>
      </c>
      <c r="B96" s="397" t="s">
        <v>689</v>
      </c>
      <c r="C96" s="398">
        <v>0</v>
      </c>
      <c r="D96" s="398">
        <v>0</v>
      </c>
      <c r="E96" s="398">
        <v>0</v>
      </c>
    </row>
    <row r="97" spans="1:5" x14ac:dyDescent="0.25">
      <c r="A97" s="396" t="s">
        <v>698</v>
      </c>
      <c r="B97" s="397" t="s">
        <v>691</v>
      </c>
      <c r="C97" s="398">
        <v>0</v>
      </c>
      <c r="D97" s="398">
        <v>0</v>
      </c>
      <c r="E97" s="398">
        <v>0</v>
      </c>
    </row>
    <row r="98" spans="1:5" ht="26.4" x14ac:dyDescent="0.25">
      <c r="A98" s="396" t="s">
        <v>699</v>
      </c>
      <c r="B98" s="397" t="s">
        <v>693</v>
      </c>
      <c r="C98" s="398">
        <v>0</v>
      </c>
      <c r="D98" s="398">
        <v>0</v>
      </c>
      <c r="E98" s="398">
        <v>0</v>
      </c>
    </row>
    <row r="99" spans="1:5" x14ac:dyDescent="0.25">
      <c r="A99" s="396" t="s">
        <v>700</v>
      </c>
      <c r="B99" s="397" t="s">
        <v>695</v>
      </c>
      <c r="C99" s="398">
        <v>0</v>
      </c>
      <c r="D99" s="398">
        <v>0</v>
      </c>
      <c r="E99" s="398">
        <v>0</v>
      </c>
    </row>
    <row r="100" spans="1:5" ht="26.4" x14ac:dyDescent="0.25">
      <c r="A100" s="396" t="s">
        <v>702</v>
      </c>
      <c r="B100" s="397" t="s">
        <v>697</v>
      </c>
      <c r="C100" s="398">
        <v>0</v>
      </c>
      <c r="D100" s="398">
        <v>0</v>
      </c>
      <c r="E100" s="398">
        <v>0</v>
      </c>
    </row>
    <row r="101" spans="1:5" x14ac:dyDescent="0.25">
      <c r="A101" s="396" t="s">
        <v>704</v>
      </c>
      <c r="B101" s="397" t="s">
        <v>1560</v>
      </c>
      <c r="C101" s="398">
        <v>0</v>
      </c>
      <c r="D101" s="398">
        <v>0</v>
      </c>
      <c r="E101" s="398">
        <v>0</v>
      </c>
    </row>
    <row r="102" spans="1:5" x14ac:dyDescent="0.25">
      <c r="A102" s="396" t="s">
        <v>705</v>
      </c>
      <c r="B102" s="397" t="s">
        <v>1561</v>
      </c>
      <c r="C102" s="398">
        <v>0</v>
      </c>
      <c r="D102" s="398">
        <v>0</v>
      </c>
      <c r="E102" s="398">
        <v>0</v>
      </c>
    </row>
    <row r="103" spans="1:5" x14ac:dyDescent="0.25">
      <c r="A103" s="396" t="s">
        <v>707</v>
      </c>
      <c r="B103" s="397" t="s">
        <v>701</v>
      </c>
      <c r="C103" s="398">
        <v>0</v>
      </c>
      <c r="D103" s="398">
        <v>0</v>
      </c>
      <c r="E103" s="398">
        <v>0</v>
      </c>
    </row>
    <row r="104" spans="1:5" x14ac:dyDescent="0.25">
      <c r="A104" s="396" t="s">
        <v>709</v>
      </c>
      <c r="B104" s="397" t="s">
        <v>703</v>
      </c>
      <c r="C104" s="398">
        <v>0</v>
      </c>
      <c r="D104" s="398">
        <v>0</v>
      </c>
      <c r="E104" s="398">
        <v>0</v>
      </c>
    </row>
    <row r="105" spans="1:5" x14ac:dyDescent="0.25">
      <c r="A105" s="396" t="s">
        <v>710</v>
      </c>
      <c r="B105" s="397" t="s">
        <v>1562</v>
      </c>
      <c r="C105" s="398">
        <v>0</v>
      </c>
      <c r="D105" s="398">
        <v>0</v>
      </c>
      <c r="E105" s="398">
        <v>0</v>
      </c>
    </row>
    <row r="106" spans="1:5" x14ac:dyDescent="0.25">
      <c r="A106" s="396" t="s">
        <v>712</v>
      </c>
      <c r="B106" s="397" t="s">
        <v>706</v>
      </c>
      <c r="C106" s="398">
        <v>0</v>
      </c>
      <c r="D106" s="398">
        <v>0</v>
      </c>
      <c r="E106" s="398">
        <v>0</v>
      </c>
    </row>
    <row r="107" spans="1:5" x14ac:dyDescent="0.25">
      <c r="A107" s="396" t="s">
        <v>714</v>
      </c>
      <c r="B107" s="397" t="s">
        <v>708</v>
      </c>
      <c r="C107" s="398">
        <v>0</v>
      </c>
      <c r="D107" s="398">
        <v>0</v>
      </c>
      <c r="E107" s="398">
        <v>0</v>
      </c>
    </row>
    <row r="108" spans="1:5" x14ac:dyDescent="0.25">
      <c r="A108" s="396" t="s">
        <v>716</v>
      </c>
      <c r="B108" s="397" t="s">
        <v>1563</v>
      </c>
      <c r="C108" s="398">
        <v>12566113</v>
      </c>
      <c r="D108" s="398">
        <v>0</v>
      </c>
      <c r="E108" s="398">
        <v>12566113</v>
      </c>
    </row>
    <row r="109" spans="1:5" x14ac:dyDescent="0.25">
      <c r="A109" s="396" t="s">
        <v>717</v>
      </c>
      <c r="B109" s="397" t="s">
        <v>711</v>
      </c>
      <c r="C109" s="398">
        <v>0</v>
      </c>
      <c r="D109" s="398">
        <v>0</v>
      </c>
      <c r="E109" s="398">
        <v>0</v>
      </c>
    </row>
    <row r="110" spans="1:5" ht="26.4" x14ac:dyDescent="0.25">
      <c r="A110" s="396" t="s">
        <v>719</v>
      </c>
      <c r="B110" s="397" t="s">
        <v>713</v>
      </c>
      <c r="C110" s="398">
        <v>0</v>
      </c>
      <c r="D110" s="398">
        <v>0</v>
      </c>
      <c r="E110" s="398">
        <v>0</v>
      </c>
    </row>
    <row r="111" spans="1:5" ht="26.4" x14ac:dyDescent="0.25">
      <c r="A111" s="396" t="s">
        <v>721</v>
      </c>
      <c r="B111" s="397" t="s">
        <v>715</v>
      </c>
      <c r="C111" s="398">
        <v>0</v>
      </c>
      <c r="D111" s="398">
        <v>0</v>
      </c>
      <c r="E111" s="398">
        <v>0</v>
      </c>
    </row>
    <row r="112" spans="1:5" x14ac:dyDescent="0.25">
      <c r="A112" s="396" t="s">
        <v>723</v>
      </c>
      <c r="B112" s="397" t="s">
        <v>1564</v>
      </c>
      <c r="C112" s="398">
        <v>0</v>
      </c>
      <c r="D112" s="398">
        <v>0</v>
      </c>
      <c r="E112" s="398">
        <v>0</v>
      </c>
    </row>
    <row r="113" spans="1:5" x14ac:dyDescent="0.25">
      <c r="A113" s="396" t="s">
        <v>724</v>
      </c>
      <c r="B113" s="397" t="s">
        <v>718</v>
      </c>
      <c r="C113" s="398">
        <v>0</v>
      </c>
      <c r="D113" s="398">
        <v>0</v>
      </c>
      <c r="E113" s="398">
        <v>0</v>
      </c>
    </row>
    <row r="114" spans="1:5" ht="26.4" x14ac:dyDescent="0.25">
      <c r="A114" s="396" t="s">
        <v>726</v>
      </c>
      <c r="B114" s="397" t="s">
        <v>720</v>
      </c>
      <c r="C114" s="398">
        <v>0</v>
      </c>
      <c r="D114" s="398">
        <v>0</v>
      </c>
      <c r="E114" s="398">
        <v>0</v>
      </c>
    </row>
    <row r="115" spans="1:5" ht="26.4" x14ac:dyDescent="0.25">
      <c r="A115" s="396" t="s">
        <v>728</v>
      </c>
      <c r="B115" s="397" t="s">
        <v>722</v>
      </c>
      <c r="C115" s="398">
        <v>0</v>
      </c>
      <c r="D115" s="398">
        <v>0</v>
      </c>
      <c r="E115" s="398">
        <v>0</v>
      </c>
    </row>
    <row r="116" spans="1:5" ht="39.6" x14ac:dyDescent="0.25">
      <c r="A116" s="396" t="s">
        <v>730</v>
      </c>
      <c r="B116" s="397" t="s">
        <v>1565</v>
      </c>
      <c r="C116" s="398">
        <v>0</v>
      </c>
      <c r="D116" s="398">
        <v>0</v>
      </c>
      <c r="E116" s="398">
        <v>0</v>
      </c>
    </row>
    <row r="117" spans="1:5" ht="26.4" x14ac:dyDescent="0.25">
      <c r="A117" s="396" t="s">
        <v>732</v>
      </c>
      <c r="B117" s="397" t="s">
        <v>725</v>
      </c>
      <c r="C117" s="398">
        <v>0</v>
      </c>
      <c r="D117" s="398">
        <v>0</v>
      </c>
      <c r="E117" s="398">
        <v>0</v>
      </c>
    </row>
    <row r="118" spans="1:5" ht="26.4" x14ac:dyDescent="0.25">
      <c r="A118" s="396" t="s">
        <v>734</v>
      </c>
      <c r="B118" s="397" t="s">
        <v>727</v>
      </c>
      <c r="C118" s="398">
        <v>0</v>
      </c>
      <c r="D118" s="398">
        <v>0</v>
      </c>
      <c r="E118" s="398">
        <v>0</v>
      </c>
    </row>
    <row r="119" spans="1:5" x14ac:dyDescent="0.25">
      <c r="A119" s="396" t="s">
        <v>736</v>
      </c>
      <c r="B119" s="397" t="s">
        <v>729</v>
      </c>
      <c r="C119" s="398">
        <v>0</v>
      </c>
      <c r="D119" s="398">
        <v>0</v>
      </c>
      <c r="E119" s="398">
        <v>0</v>
      </c>
    </row>
    <row r="120" spans="1:5" x14ac:dyDescent="0.25">
      <c r="A120" s="396" t="s">
        <v>738</v>
      </c>
      <c r="B120" s="397" t="s">
        <v>731</v>
      </c>
      <c r="C120" s="398">
        <v>0</v>
      </c>
      <c r="D120" s="398">
        <v>0</v>
      </c>
      <c r="E120" s="398">
        <v>0</v>
      </c>
    </row>
    <row r="121" spans="1:5" x14ac:dyDescent="0.25">
      <c r="A121" s="396" t="s">
        <v>740</v>
      </c>
      <c r="B121" s="397" t="s">
        <v>733</v>
      </c>
      <c r="C121" s="398">
        <v>0</v>
      </c>
      <c r="D121" s="398">
        <v>0</v>
      </c>
      <c r="E121" s="398">
        <v>0</v>
      </c>
    </row>
    <row r="122" spans="1:5" x14ac:dyDescent="0.25">
      <c r="A122" s="396" t="s">
        <v>742</v>
      </c>
      <c r="B122" s="516" t="s">
        <v>735</v>
      </c>
      <c r="C122" s="398">
        <v>0</v>
      </c>
      <c r="D122" s="398">
        <v>0</v>
      </c>
      <c r="E122" s="398">
        <v>0</v>
      </c>
    </row>
    <row r="123" spans="1:5" ht="26.4" x14ac:dyDescent="0.25">
      <c r="A123" s="396" t="s">
        <v>744</v>
      </c>
      <c r="B123" s="397" t="s">
        <v>737</v>
      </c>
      <c r="C123" s="398">
        <v>847845</v>
      </c>
      <c r="D123" s="398">
        <v>0</v>
      </c>
      <c r="E123" s="398">
        <v>847845</v>
      </c>
    </row>
    <row r="124" spans="1:5" x14ac:dyDescent="0.25">
      <c r="A124" s="396" t="s">
        <v>746</v>
      </c>
      <c r="B124" s="397" t="s">
        <v>739</v>
      </c>
      <c r="C124" s="398">
        <v>2065361</v>
      </c>
      <c r="D124" s="398">
        <v>0</v>
      </c>
      <c r="E124" s="398">
        <v>2065361</v>
      </c>
    </row>
    <row r="125" spans="1:5" x14ac:dyDescent="0.25">
      <c r="A125" s="396" t="s">
        <v>747</v>
      </c>
      <c r="B125" s="397" t="s">
        <v>741</v>
      </c>
      <c r="C125" s="398">
        <v>9616907</v>
      </c>
      <c r="D125" s="398">
        <v>0</v>
      </c>
      <c r="E125" s="398">
        <v>9616907</v>
      </c>
    </row>
    <row r="126" spans="1:5" ht="26.4" x14ac:dyDescent="0.25">
      <c r="A126" s="396" t="s">
        <v>748</v>
      </c>
      <c r="B126" s="397" t="s">
        <v>743</v>
      </c>
      <c r="C126" s="398">
        <v>0</v>
      </c>
      <c r="D126" s="398">
        <v>0</v>
      </c>
      <c r="E126" s="398">
        <v>0</v>
      </c>
    </row>
    <row r="127" spans="1:5" ht="26.4" x14ac:dyDescent="0.25">
      <c r="A127" s="396" t="s">
        <v>750</v>
      </c>
      <c r="B127" s="397" t="s">
        <v>745</v>
      </c>
      <c r="C127" s="398">
        <v>0</v>
      </c>
      <c r="D127" s="398">
        <v>0</v>
      </c>
      <c r="E127" s="398">
        <v>0</v>
      </c>
    </row>
    <row r="128" spans="1:5" s="70" customFormat="1" ht="26.4" x14ac:dyDescent="0.25">
      <c r="A128" s="399" t="s">
        <v>752</v>
      </c>
      <c r="B128" s="400" t="s">
        <v>1566</v>
      </c>
      <c r="C128" s="401">
        <v>13094278</v>
      </c>
      <c r="D128" s="401">
        <v>0</v>
      </c>
      <c r="E128" s="401">
        <v>13094278</v>
      </c>
    </row>
    <row r="129" spans="1:5" x14ac:dyDescent="0.25">
      <c r="A129" s="396" t="s">
        <v>754</v>
      </c>
      <c r="B129" s="397" t="s">
        <v>1567</v>
      </c>
      <c r="C129" s="398">
        <v>0</v>
      </c>
      <c r="D129" s="398">
        <v>0</v>
      </c>
      <c r="E129" s="398">
        <v>0</v>
      </c>
    </row>
    <row r="130" spans="1:5" x14ac:dyDescent="0.25">
      <c r="A130" s="396" t="s">
        <v>756</v>
      </c>
      <c r="B130" s="397" t="s">
        <v>749</v>
      </c>
      <c r="C130" s="398">
        <v>0</v>
      </c>
      <c r="D130" s="398">
        <v>0</v>
      </c>
      <c r="E130" s="398">
        <v>0</v>
      </c>
    </row>
    <row r="131" spans="1:5" ht="26.4" x14ac:dyDescent="0.25">
      <c r="A131" s="396" t="s">
        <v>757</v>
      </c>
      <c r="B131" s="397" t="s">
        <v>751</v>
      </c>
      <c r="C131" s="398">
        <v>1101</v>
      </c>
      <c r="D131" s="398">
        <v>0</v>
      </c>
      <c r="E131" s="398">
        <v>1101</v>
      </c>
    </row>
    <row r="132" spans="1:5" ht="26.4" x14ac:dyDescent="0.25">
      <c r="A132" s="396" t="s">
        <v>759</v>
      </c>
      <c r="B132" s="397" t="s">
        <v>753</v>
      </c>
      <c r="C132" s="398">
        <v>66497226</v>
      </c>
      <c r="D132" s="398">
        <v>0</v>
      </c>
      <c r="E132" s="398">
        <v>66497226</v>
      </c>
    </row>
    <row r="133" spans="1:5" x14ac:dyDescent="0.25">
      <c r="A133" s="396" t="s">
        <v>760</v>
      </c>
      <c r="B133" s="397" t="s">
        <v>755</v>
      </c>
      <c r="C133" s="398">
        <v>0</v>
      </c>
      <c r="D133" s="398">
        <v>0</v>
      </c>
      <c r="E133" s="398">
        <v>0</v>
      </c>
    </row>
    <row r="134" spans="1:5" x14ac:dyDescent="0.25">
      <c r="A134" s="396" t="s">
        <v>762</v>
      </c>
      <c r="B134" s="397" t="s">
        <v>1568</v>
      </c>
      <c r="C134" s="398">
        <v>66498327</v>
      </c>
      <c r="D134" s="398">
        <v>0</v>
      </c>
      <c r="E134" s="398">
        <v>66498327</v>
      </c>
    </row>
    <row r="135" spans="1:5" ht="26.4" x14ac:dyDescent="0.25">
      <c r="A135" s="396" t="s">
        <v>764</v>
      </c>
      <c r="B135" s="397" t="s">
        <v>758</v>
      </c>
      <c r="C135" s="398">
        <v>0</v>
      </c>
      <c r="D135" s="398">
        <v>0</v>
      </c>
      <c r="E135" s="398">
        <v>0</v>
      </c>
    </row>
    <row r="136" spans="1:5" ht="26.4" x14ac:dyDescent="0.25">
      <c r="A136" s="396" t="s">
        <v>766</v>
      </c>
      <c r="B136" s="397" t="s">
        <v>1569</v>
      </c>
      <c r="C136" s="398">
        <v>5085000</v>
      </c>
      <c r="D136" s="398">
        <v>0</v>
      </c>
      <c r="E136" s="398">
        <v>5085000</v>
      </c>
    </row>
    <row r="137" spans="1:5" x14ac:dyDescent="0.25">
      <c r="A137" s="396" t="s">
        <v>768</v>
      </c>
      <c r="B137" s="397" t="s">
        <v>761</v>
      </c>
      <c r="C137" s="398">
        <v>0</v>
      </c>
      <c r="D137" s="398">
        <v>0</v>
      </c>
      <c r="E137" s="398">
        <v>0</v>
      </c>
    </row>
    <row r="138" spans="1:5" x14ac:dyDescent="0.25">
      <c r="A138" s="396" t="s">
        <v>770</v>
      </c>
      <c r="B138" s="397" t="s">
        <v>763</v>
      </c>
      <c r="C138" s="398">
        <v>0</v>
      </c>
      <c r="D138" s="398">
        <v>0</v>
      </c>
      <c r="E138" s="398">
        <v>0</v>
      </c>
    </row>
    <row r="139" spans="1:5" ht="26.4" x14ac:dyDescent="0.25">
      <c r="A139" s="396" t="s">
        <v>772</v>
      </c>
      <c r="B139" s="397" t="s">
        <v>765</v>
      </c>
      <c r="C139" s="398">
        <v>0</v>
      </c>
      <c r="D139" s="398">
        <v>0</v>
      </c>
      <c r="E139" s="398">
        <v>0</v>
      </c>
    </row>
    <row r="140" spans="1:5" x14ac:dyDescent="0.25">
      <c r="A140" s="396" t="s">
        <v>774</v>
      </c>
      <c r="B140" s="397" t="s">
        <v>767</v>
      </c>
      <c r="C140" s="398">
        <v>0</v>
      </c>
      <c r="D140" s="398">
        <v>0</v>
      </c>
      <c r="E140" s="398">
        <v>0</v>
      </c>
    </row>
    <row r="141" spans="1:5" x14ac:dyDescent="0.25">
      <c r="A141" s="396" t="s">
        <v>776</v>
      </c>
      <c r="B141" s="397" t="s">
        <v>769</v>
      </c>
      <c r="C141" s="398">
        <v>0</v>
      </c>
      <c r="D141" s="398">
        <v>0</v>
      </c>
      <c r="E141" s="398">
        <v>0</v>
      </c>
    </row>
    <row r="142" spans="1:5" x14ac:dyDescent="0.25">
      <c r="A142" s="396" t="s">
        <v>778</v>
      </c>
      <c r="B142" s="397" t="s">
        <v>771</v>
      </c>
      <c r="C142" s="398">
        <v>0</v>
      </c>
      <c r="D142" s="398">
        <v>0</v>
      </c>
      <c r="E142" s="398">
        <v>0</v>
      </c>
    </row>
    <row r="143" spans="1:5" x14ac:dyDescent="0.25">
      <c r="A143" s="396" t="s">
        <v>780</v>
      </c>
      <c r="B143" s="397" t="s">
        <v>773</v>
      </c>
      <c r="C143" s="398">
        <v>0</v>
      </c>
      <c r="D143" s="398">
        <v>0</v>
      </c>
      <c r="E143" s="398">
        <v>0</v>
      </c>
    </row>
    <row r="144" spans="1:5" x14ac:dyDescent="0.25">
      <c r="A144" s="396" t="s">
        <v>781</v>
      </c>
      <c r="B144" s="397" t="s">
        <v>775</v>
      </c>
      <c r="C144" s="398">
        <v>5085000</v>
      </c>
      <c r="D144" s="398">
        <v>0</v>
      </c>
      <c r="E144" s="398">
        <v>5085000</v>
      </c>
    </row>
    <row r="145" spans="1:5" ht="26.4" x14ac:dyDescent="0.25">
      <c r="A145" s="396" t="s">
        <v>783</v>
      </c>
      <c r="B145" s="397" t="s">
        <v>777</v>
      </c>
      <c r="C145" s="398">
        <v>0</v>
      </c>
      <c r="D145" s="398">
        <v>0</v>
      </c>
      <c r="E145" s="398">
        <v>0</v>
      </c>
    </row>
    <row r="146" spans="1:5" x14ac:dyDescent="0.25">
      <c r="A146" s="396" t="s">
        <v>785</v>
      </c>
      <c r="B146" s="516" t="s">
        <v>779</v>
      </c>
      <c r="C146" s="398">
        <v>0</v>
      </c>
      <c r="D146" s="398">
        <v>0</v>
      </c>
      <c r="E146" s="398">
        <v>0</v>
      </c>
    </row>
    <row r="147" spans="1:5" ht="26.4" x14ac:dyDescent="0.25">
      <c r="A147" s="396" t="s">
        <v>787</v>
      </c>
      <c r="B147" s="397" t="s">
        <v>1570</v>
      </c>
      <c r="C147" s="398">
        <v>0</v>
      </c>
      <c r="D147" s="398">
        <v>0</v>
      </c>
      <c r="E147" s="398">
        <v>0</v>
      </c>
    </row>
    <row r="148" spans="1:5" x14ac:dyDescent="0.25">
      <c r="A148" s="396" t="s">
        <v>789</v>
      </c>
      <c r="B148" s="397" t="s">
        <v>782</v>
      </c>
      <c r="C148" s="398">
        <v>0</v>
      </c>
      <c r="D148" s="398">
        <v>0</v>
      </c>
      <c r="E148" s="398">
        <v>0</v>
      </c>
    </row>
    <row r="149" spans="1:5" x14ac:dyDescent="0.25">
      <c r="A149" s="396" t="s">
        <v>791</v>
      </c>
      <c r="B149" s="397" t="s">
        <v>784</v>
      </c>
      <c r="C149" s="398">
        <v>0</v>
      </c>
      <c r="D149" s="398">
        <v>0</v>
      </c>
      <c r="E149" s="398">
        <v>0</v>
      </c>
    </row>
    <row r="150" spans="1:5" ht="26.4" x14ac:dyDescent="0.25">
      <c r="A150" s="396" t="s">
        <v>793</v>
      </c>
      <c r="B150" s="397" t="s">
        <v>786</v>
      </c>
      <c r="C150" s="398">
        <v>0</v>
      </c>
      <c r="D150" s="398">
        <v>0</v>
      </c>
      <c r="E150" s="398">
        <v>0</v>
      </c>
    </row>
    <row r="151" spans="1:5" x14ac:dyDescent="0.25">
      <c r="A151" s="396" t="s">
        <v>795</v>
      </c>
      <c r="B151" s="397" t="s">
        <v>788</v>
      </c>
      <c r="C151" s="398">
        <v>0</v>
      </c>
      <c r="D151" s="398">
        <v>0</v>
      </c>
      <c r="E151" s="398">
        <v>0</v>
      </c>
    </row>
    <row r="152" spans="1:5" x14ac:dyDescent="0.25">
      <c r="A152" s="396" t="s">
        <v>797</v>
      </c>
      <c r="B152" s="397" t="s">
        <v>790</v>
      </c>
      <c r="C152" s="398">
        <v>0</v>
      </c>
      <c r="D152" s="398">
        <v>0</v>
      </c>
      <c r="E152" s="398">
        <v>0</v>
      </c>
    </row>
    <row r="153" spans="1:5" x14ac:dyDescent="0.25">
      <c r="A153" s="396" t="s">
        <v>799</v>
      </c>
      <c r="B153" s="397" t="s">
        <v>792</v>
      </c>
      <c r="C153" s="398">
        <v>0</v>
      </c>
      <c r="D153" s="398">
        <v>0</v>
      </c>
      <c r="E153" s="398">
        <v>0</v>
      </c>
    </row>
    <row r="154" spans="1:5" x14ac:dyDescent="0.25">
      <c r="A154" s="396" t="s">
        <v>801</v>
      </c>
      <c r="B154" s="397" t="s">
        <v>794</v>
      </c>
      <c r="C154" s="398">
        <v>0</v>
      </c>
      <c r="D154" s="398">
        <v>0</v>
      </c>
      <c r="E154" s="398">
        <v>0</v>
      </c>
    </row>
    <row r="155" spans="1:5" x14ac:dyDescent="0.25">
      <c r="A155" s="396" t="s">
        <v>802</v>
      </c>
      <c r="B155" s="397" t="s">
        <v>796</v>
      </c>
      <c r="C155" s="398">
        <v>0</v>
      </c>
      <c r="D155" s="398">
        <v>0</v>
      </c>
      <c r="E155" s="398">
        <v>0</v>
      </c>
    </row>
    <row r="156" spans="1:5" ht="26.4" x14ac:dyDescent="0.25">
      <c r="A156" s="396" t="s">
        <v>804</v>
      </c>
      <c r="B156" s="397" t="s">
        <v>798</v>
      </c>
      <c r="C156" s="398">
        <v>0</v>
      </c>
      <c r="D156" s="398">
        <v>0</v>
      </c>
      <c r="E156" s="398">
        <v>0</v>
      </c>
    </row>
    <row r="157" spans="1:5" x14ac:dyDescent="0.25">
      <c r="A157" s="396" t="s">
        <v>806</v>
      </c>
      <c r="B157" s="516" t="s">
        <v>800</v>
      </c>
      <c r="C157" s="398">
        <v>0</v>
      </c>
      <c r="D157" s="398">
        <v>0</v>
      </c>
      <c r="E157" s="398">
        <v>0</v>
      </c>
    </row>
    <row r="158" spans="1:5" ht="26.4" x14ac:dyDescent="0.25">
      <c r="A158" s="396" t="s">
        <v>808</v>
      </c>
      <c r="B158" s="397" t="s">
        <v>1571</v>
      </c>
      <c r="C158" s="398">
        <v>616568479</v>
      </c>
      <c r="D158" s="398">
        <v>0</v>
      </c>
      <c r="E158" s="398">
        <v>616568479</v>
      </c>
    </row>
    <row r="159" spans="1:5" x14ac:dyDescent="0.25">
      <c r="A159" s="396" t="s">
        <v>810</v>
      </c>
      <c r="B159" s="397" t="s">
        <v>803</v>
      </c>
      <c r="C159" s="398">
        <v>4740714</v>
      </c>
      <c r="D159" s="398">
        <v>0</v>
      </c>
      <c r="E159" s="398">
        <v>4740714</v>
      </c>
    </row>
    <row r="160" spans="1:5" x14ac:dyDescent="0.25">
      <c r="A160" s="396" t="s">
        <v>812</v>
      </c>
      <c r="B160" s="397" t="s">
        <v>805</v>
      </c>
      <c r="C160" s="398">
        <v>0</v>
      </c>
      <c r="D160" s="398">
        <v>0</v>
      </c>
      <c r="E160" s="398">
        <v>0</v>
      </c>
    </row>
    <row r="161" spans="1:5" ht="26.4" x14ac:dyDescent="0.25">
      <c r="A161" s="396" t="s">
        <v>814</v>
      </c>
      <c r="B161" s="397" t="s">
        <v>807</v>
      </c>
      <c r="C161" s="398">
        <v>25034622</v>
      </c>
      <c r="D161" s="398">
        <v>0</v>
      </c>
      <c r="E161" s="398">
        <v>25034622</v>
      </c>
    </row>
    <row r="162" spans="1:5" x14ac:dyDescent="0.25">
      <c r="A162" s="396" t="s">
        <v>816</v>
      </c>
      <c r="B162" s="397" t="s">
        <v>809</v>
      </c>
      <c r="C162" s="398">
        <v>1775170</v>
      </c>
      <c r="D162" s="398">
        <v>0</v>
      </c>
      <c r="E162" s="398">
        <v>1775170</v>
      </c>
    </row>
    <row r="163" spans="1:5" x14ac:dyDescent="0.25">
      <c r="A163" s="396" t="s">
        <v>818</v>
      </c>
      <c r="B163" s="397" t="s">
        <v>811</v>
      </c>
      <c r="C163" s="398">
        <v>0</v>
      </c>
      <c r="D163" s="398">
        <v>0</v>
      </c>
      <c r="E163" s="398">
        <v>0</v>
      </c>
    </row>
    <row r="164" spans="1:5" x14ac:dyDescent="0.25">
      <c r="A164" s="396" t="s">
        <v>820</v>
      </c>
      <c r="B164" s="397" t="s">
        <v>813</v>
      </c>
      <c r="C164" s="398">
        <v>0</v>
      </c>
      <c r="D164" s="398">
        <v>0</v>
      </c>
      <c r="E164" s="398">
        <v>0</v>
      </c>
    </row>
    <row r="165" spans="1:5" x14ac:dyDescent="0.25">
      <c r="A165" s="396" t="s">
        <v>822</v>
      </c>
      <c r="B165" s="397" t="s">
        <v>815</v>
      </c>
      <c r="C165" s="398">
        <v>4771813</v>
      </c>
      <c r="D165" s="398">
        <v>0</v>
      </c>
      <c r="E165" s="398">
        <v>4771813</v>
      </c>
    </row>
    <row r="166" spans="1:5" x14ac:dyDescent="0.25">
      <c r="A166" s="396" t="s">
        <v>823</v>
      </c>
      <c r="B166" s="397" t="s">
        <v>817</v>
      </c>
      <c r="C166" s="398">
        <v>580246160</v>
      </c>
      <c r="D166" s="398">
        <v>0</v>
      </c>
      <c r="E166" s="398">
        <v>580246160</v>
      </c>
    </row>
    <row r="167" spans="1:5" ht="26.4" x14ac:dyDescent="0.25">
      <c r="A167" s="396" t="s">
        <v>825</v>
      </c>
      <c r="B167" s="397" t="s">
        <v>819</v>
      </c>
      <c r="C167" s="398">
        <v>0</v>
      </c>
      <c r="D167" s="398">
        <v>0</v>
      </c>
      <c r="E167" s="398">
        <v>0</v>
      </c>
    </row>
    <row r="168" spans="1:5" x14ac:dyDescent="0.25">
      <c r="A168" s="396" t="s">
        <v>826</v>
      </c>
      <c r="B168" s="516" t="s">
        <v>821</v>
      </c>
      <c r="C168" s="398">
        <v>0</v>
      </c>
      <c r="D168" s="398">
        <v>0</v>
      </c>
      <c r="E168" s="398">
        <v>0</v>
      </c>
    </row>
    <row r="169" spans="1:5" ht="26.4" x14ac:dyDescent="0.25">
      <c r="A169" s="396" t="s">
        <v>828</v>
      </c>
      <c r="B169" s="397" t="s">
        <v>1572</v>
      </c>
      <c r="C169" s="398">
        <v>0</v>
      </c>
      <c r="D169" s="398">
        <v>0</v>
      </c>
      <c r="E169" s="398">
        <v>0</v>
      </c>
    </row>
    <row r="170" spans="1:5" ht="26.4" x14ac:dyDescent="0.25">
      <c r="A170" s="396" t="s">
        <v>830</v>
      </c>
      <c r="B170" s="397" t="s">
        <v>824</v>
      </c>
      <c r="C170" s="398">
        <v>0</v>
      </c>
      <c r="D170" s="398">
        <v>0</v>
      </c>
      <c r="E170" s="398">
        <v>0</v>
      </c>
    </row>
    <row r="171" spans="1:5" ht="26.4" x14ac:dyDescent="0.25">
      <c r="A171" s="396" t="s">
        <v>832</v>
      </c>
      <c r="B171" s="397" t="s">
        <v>1573</v>
      </c>
      <c r="C171" s="398">
        <v>0</v>
      </c>
      <c r="D171" s="398">
        <v>0</v>
      </c>
      <c r="E171" s="398">
        <v>0</v>
      </c>
    </row>
    <row r="172" spans="1:5" x14ac:dyDescent="0.25">
      <c r="A172" s="396" t="s">
        <v>834</v>
      </c>
      <c r="B172" s="397" t="s">
        <v>827</v>
      </c>
      <c r="C172" s="398">
        <v>0</v>
      </c>
      <c r="D172" s="398">
        <v>0</v>
      </c>
      <c r="E172" s="398">
        <v>0</v>
      </c>
    </row>
    <row r="173" spans="1:5" x14ac:dyDescent="0.25">
      <c r="A173" s="396" t="s">
        <v>836</v>
      </c>
      <c r="B173" s="397" t="s">
        <v>829</v>
      </c>
      <c r="C173" s="398">
        <v>0</v>
      </c>
      <c r="D173" s="398">
        <v>0</v>
      </c>
      <c r="E173" s="398">
        <v>0</v>
      </c>
    </row>
    <row r="174" spans="1:5" x14ac:dyDescent="0.25">
      <c r="A174" s="396" t="s">
        <v>838</v>
      </c>
      <c r="B174" s="397" t="s">
        <v>831</v>
      </c>
      <c r="C174" s="398">
        <v>0</v>
      </c>
      <c r="D174" s="398">
        <v>0</v>
      </c>
      <c r="E174" s="398">
        <v>0</v>
      </c>
    </row>
    <row r="175" spans="1:5" x14ac:dyDescent="0.25">
      <c r="A175" s="396" t="s">
        <v>839</v>
      </c>
      <c r="B175" s="397" t="s">
        <v>833</v>
      </c>
      <c r="C175" s="398">
        <v>0</v>
      </c>
      <c r="D175" s="398">
        <v>0</v>
      </c>
      <c r="E175" s="398">
        <v>0</v>
      </c>
    </row>
    <row r="176" spans="1:5" x14ac:dyDescent="0.25">
      <c r="A176" s="396" t="s">
        <v>841</v>
      </c>
      <c r="B176" s="397" t="s">
        <v>835</v>
      </c>
      <c r="C176" s="398">
        <v>0</v>
      </c>
      <c r="D176" s="398">
        <v>0</v>
      </c>
      <c r="E176" s="398">
        <v>0</v>
      </c>
    </row>
    <row r="177" spans="1:5" x14ac:dyDescent="0.25">
      <c r="A177" s="396" t="s">
        <v>842</v>
      </c>
      <c r="B177" s="516" t="s">
        <v>837</v>
      </c>
      <c r="C177" s="398">
        <v>0</v>
      </c>
      <c r="D177" s="398">
        <v>0</v>
      </c>
      <c r="E177" s="398">
        <v>0</v>
      </c>
    </row>
    <row r="178" spans="1:5" ht="26.4" x14ac:dyDescent="0.25">
      <c r="A178" s="396" t="s">
        <v>844</v>
      </c>
      <c r="B178" s="397" t="s">
        <v>1574</v>
      </c>
      <c r="C178" s="398">
        <v>0</v>
      </c>
      <c r="D178" s="398">
        <v>0</v>
      </c>
      <c r="E178" s="398">
        <v>0</v>
      </c>
    </row>
    <row r="179" spans="1:5" x14ac:dyDescent="0.25">
      <c r="A179" s="396" t="s">
        <v>846</v>
      </c>
      <c r="B179" s="397" t="s">
        <v>840</v>
      </c>
      <c r="C179" s="398">
        <v>0</v>
      </c>
      <c r="D179" s="398">
        <v>0</v>
      </c>
      <c r="E179" s="398">
        <v>0</v>
      </c>
    </row>
    <row r="180" spans="1:5" x14ac:dyDescent="0.25">
      <c r="A180" s="396" t="s">
        <v>848</v>
      </c>
      <c r="B180" s="397" t="s">
        <v>1575</v>
      </c>
      <c r="C180" s="398">
        <v>0</v>
      </c>
      <c r="D180" s="398">
        <v>0</v>
      </c>
      <c r="E180" s="398">
        <v>0</v>
      </c>
    </row>
    <row r="181" spans="1:5" x14ac:dyDescent="0.25">
      <c r="A181" s="396" t="s">
        <v>850</v>
      </c>
      <c r="B181" s="397" t="s">
        <v>843</v>
      </c>
      <c r="C181" s="398">
        <v>0</v>
      </c>
      <c r="D181" s="398">
        <v>0</v>
      </c>
      <c r="E181" s="398">
        <v>0</v>
      </c>
    </row>
    <row r="182" spans="1:5" x14ac:dyDescent="0.25">
      <c r="A182" s="396" t="s">
        <v>852</v>
      </c>
      <c r="B182" s="397" t="s">
        <v>845</v>
      </c>
      <c r="C182" s="398">
        <v>0</v>
      </c>
      <c r="D182" s="398">
        <v>0</v>
      </c>
      <c r="E182" s="398">
        <v>0</v>
      </c>
    </row>
    <row r="183" spans="1:5" x14ac:dyDescent="0.25">
      <c r="A183" s="396" t="s">
        <v>853</v>
      </c>
      <c r="B183" s="397" t="s">
        <v>847</v>
      </c>
      <c r="C183" s="398">
        <v>0</v>
      </c>
      <c r="D183" s="398">
        <v>0</v>
      </c>
      <c r="E183" s="398">
        <v>0</v>
      </c>
    </row>
    <row r="184" spans="1:5" x14ac:dyDescent="0.25">
      <c r="A184" s="396" t="s">
        <v>855</v>
      </c>
      <c r="B184" s="397" t="s">
        <v>849</v>
      </c>
      <c r="C184" s="398">
        <v>0</v>
      </c>
      <c r="D184" s="398">
        <v>0</v>
      </c>
      <c r="E184" s="398">
        <v>0</v>
      </c>
    </row>
    <row r="185" spans="1:5" x14ac:dyDescent="0.25">
      <c r="A185" s="396" t="s">
        <v>857</v>
      </c>
      <c r="B185" s="397" t="s">
        <v>851</v>
      </c>
      <c r="C185" s="398">
        <v>0</v>
      </c>
      <c r="D185" s="398">
        <v>0</v>
      </c>
      <c r="E185" s="398">
        <v>0</v>
      </c>
    </row>
    <row r="186" spans="1:5" ht="26.4" x14ac:dyDescent="0.25">
      <c r="A186" s="396" t="s">
        <v>859</v>
      </c>
      <c r="B186" s="397" t="s">
        <v>1576</v>
      </c>
      <c r="C186" s="398">
        <v>90104420</v>
      </c>
      <c r="D186" s="398">
        <v>0</v>
      </c>
      <c r="E186" s="398">
        <v>90104420</v>
      </c>
    </row>
    <row r="187" spans="1:5" x14ac:dyDescent="0.25">
      <c r="A187" s="396" t="s">
        <v>861</v>
      </c>
      <c r="B187" s="397" t="s">
        <v>854</v>
      </c>
      <c r="C187" s="398">
        <v>0</v>
      </c>
      <c r="D187" s="398">
        <v>0</v>
      </c>
      <c r="E187" s="398">
        <v>0</v>
      </c>
    </row>
    <row r="188" spans="1:5" x14ac:dyDescent="0.25">
      <c r="A188" s="396" t="s">
        <v>863</v>
      </c>
      <c r="B188" s="397" t="s">
        <v>856</v>
      </c>
      <c r="C188" s="398">
        <v>0</v>
      </c>
      <c r="D188" s="398">
        <v>0</v>
      </c>
      <c r="E188" s="398">
        <v>0</v>
      </c>
    </row>
    <row r="189" spans="1:5" x14ac:dyDescent="0.25">
      <c r="A189" s="396" t="s">
        <v>865</v>
      </c>
      <c r="B189" s="397" t="s">
        <v>858</v>
      </c>
      <c r="C189" s="398">
        <v>82279150</v>
      </c>
      <c r="D189" s="398">
        <v>0</v>
      </c>
      <c r="E189" s="398">
        <v>82279150</v>
      </c>
    </row>
    <row r="190" spans="1:5" x14ac:dyDescent="0.25">
      <c r="A190" s="396" t="s">
        <v>866</v>
      </c>
      <c r="B190" s="397" t="s">
        <v>860</v>
      </c>
      <c r="C190" s="398">
        <v>400000</v>
      </c>
      <c r="D190" s="398">
        <v>0</v>
      </c>
      <c r="E190" s="398">
        <v>400000</v>
      </c>
    </row>
    <row r="191" spans="1:5" x14ac:dyDescent="0.25">
      <c r="A191" s="396" t="s">
        <v>868</v>
      </c>
      <c r="B191" s="397" t="s">
        <v>862</v>
      </c>
      <c r="C191" s="398">
        <v>605</v>
      </c>
      <c r="D191" s="398">
        <v>0</v>
      </c>
      <c r="E191" s="398">
        <v>605</v>
      </c>
    </row>
    <row r="192" spans="1:5" x14ac:dyDescent="0.25">
      <c r="A192" s="396" t="s">
        <v>870</v>
      </c>
      <c r="B192" s="516" t="s">
        <v>864</v>
      </c>
      <c r="C192" s="398">
        <v>0</v>
      </c>
      <c r="D192" s="398">
        <v>0</v>
      </c>
      <c r="E192" s="398">
        <v>0</v>
      </c>
    </row>
    <row r="193" spans="1:5" ht="26.4" x14ac:dyDescent="0.25">
      <c r="A193" s="396" t="s">
        <v>872</v>
      </c>
      <c r="B193" s="397" t="s">
        <v>1577</v>
      </c>
      <c r="C193" s="398">
        <v>7424665</v>
      </c>
      <c r="D193" s="398">
        <v>0</v>
      </c>
      <c r="E193" s="398">
        <v>7424665</v>
      </c>
    </row>
    <row r="194" spans="1:5" x14ac:dyDescent="0.25">
      <c r="A194" s="396" t="s">
        <v>874</v>
      </c>
      <c r="B194" s="397" t="s">
        <v>867</v>
      </c>
      <c r="C194" s="398">
        <v>0</v>
      </c>
      <c r="D194" s="398">
        <v>0</v>
      </c>
      <c r="E194" s="398">
        <v>0</v>
      </c>
    </row>
    <row r="195" spans="1:5" x14ac:dyDescent="0.25">
      <c r="A195" s="396" t="s">
        <v>875</v>
      </c>
      <c r="B195" s="397" t="s">
        <v>869</v>
      </c>
      <c r="C195" s="398">
        <v>0</v>
      </c>
      <c r="D195" s="398">
        <v>0</v>
      </c>
      <c r="E195" s="398">
        <v>0</v>
      </c>
    </row>
    <row r="196" spans="1:5" x14ac:dyDescent="0.25">
      <c r="A196" s="396" t="s">
        <v>877</v>
      </c>
      <c r="B196" s="397" t="s">
        <v>871</v>
      </c>
      <c r="C196" s="398">
        <v>0</v>
      </c>
      <c r="D196" s="398">
        <v>0</v>
      </c>
      <c r="E196" s="398">
        <v>0</v>
      </c>
    </row>
    <row r="197" spans="1:5" x14ac:dyDescent="0.25">
      <c r="A197" s="396" t="s">
        <v>878</v>
      </c>
      <c r="B197" s="397" t="s">
        <v>873</v>
      </c>
      <c r="C197" s="398">
        <v>0</v>
      </c>
      <c r="D197" s="398">
        <v>0</v>
      </c>
      <c r="E197" s="398">
        <v>0</v>
      </c>
    </row>
    <row r="198" spans="1:5" s="70" customFormat="1" ht="39.6" x14ac:dyDescent="0.25">
      <c r="A198" s="399" t="s">
        <v>880</v>
      </c>
      <c r="B198" s="400" t="s">
        <v>1578</v>
      </c>
      <c r="C198" s="401">
        <v>778256226</v>
      </c>
      <c r="D198" s="401">
        <v>0</v>
      </c>
      <c r="E198" s="401">
        <v>778256226</v>
      </c>
    </row>
    <row r="199" spans="1:5" x14ac:dyDescent="0.25">
      <c r="A199" s="396" t="s">
        <v>882</v>
      </c>
      <c r="B199" s="397" t="s">
        <v>876</v>
      </c>
      <c r="C199" s="398">
        <v>0</v>
      </c>
      <c r="D199" s="398">
        <v>0</v>
      </c>
      <c r="E199" s="398">
        <v>0</v>
      </c>
    </row>
    <row r="200" spans="1:5" x14ac:dyDescent="0.25">
      <c r="A200" s="396" t="s">
        <v>884</v>
      </c>
      <c r="B200" s="397" t="s">
        <v>1579</v>
      </c>
      <c r="C200" s="398">
        <v>70666263</v>
      </c>
      <c r="D200" s="398">
        <v>0</v>
      </c>
      <c r="E200" s="398">
        <v>70666263</v>
      </c>
    </row>
    <row r="201" spans="1:5" x14ac:dyDescent="0.25">
      <c r="A201" s="396" t="s">
        <v>885</v>
      </c>
      <c r="B201" s="397" t="s">
        <v>879</v>
      </c>
      <c r="C201" s="398">
        <v>0</v>
      </c>
      <c r="D201" s="398">
        <v>0</v>
      </c>
      <c r="E201" s="398">
        <v>0</v>
      </c>
    </row>
    <row r="202" spans="1:5" x14ac:dyDescent="0.25">
      <c r="A202" s="396" t="s">
        <v>887</v>
      </c>
      <c r="B202" s="397" t="s">
        <v>881</v>
      </c>
      <c r="C202" s="398">
        <v>1789700</v>
      </c>
      <c r="D202" s="398">
        <v>0</v>
      </c>
      <c r="E202" s="398">
        <v>1789700</v>
      </c>
    </row>
    <row r="203" spans="1:5" x14ac:dyDescent="0.25">
      <c r="A203" s="396" t="s">
        <v>888</v>
      </c>
      <c r="B203" s="397" t="s">
        <v>883</v>
      </c>
      <c r="C203" s="398">
        <v>25696240</v>
      </c>
      <c r="D203" s="398">
        <v>0</v>
      </c>
      <c r="E203" s="398">
        <v>25696240</v>
      </c>
    </row>
    <row r="204" spans="1:5" x14ac:dyDescent="0.25">
      <c r="A204" s="396" t="s">
        <v>890</v>
      </c>
      <c r="B204" s="397" t="s">
        <v>1580</v>
      </c>
      <c r="C204" s="398">
        <v>2000000</v>
      </c>
      <c r="D204" s="398">
        <v>0</v>
      </c>
      <c r="E204" s="398">
        <v>2000000</v>
      </c>
    </row>
    <row r="205" spans="1:5" x14ac:dyDescent="0.25">
      <c r="A205" s="396" t="s">
        <v>892</v>
      </c>
      <c r="B205" s="397" t="s">
        <v>886</v>
      </c>
      <c r="C205" s="398">
        <v>0</v>
      </c>
      <c r="D205" s="398">
        <v>0</v>
      </c>
      <c r="E205" s="398">
        <v>0</v>
      </c>
    </row>
    <row r="206" spans="1:5" ht="26.4" x14ac:dyDescent="0.25">
      <c r="A206" s="396" t="s">
        <v>893</v>
      </c>
      <c r="B206" s="397" t="s">
        <v>1581</v>
      </c>
      <c r="C206" s="398">
        <v>0</v>
      </c>
      <c r="D206" s="398">
        <v>0</v>
      </c>
      <c r="E206" s="398">
        <v>0</v>
      </c>
    </row>
    <row r="207" spans="1:5" x14ac:dyDescent="0.25">
      <c r="A207" s="396" t="s">
        <v>895</v>
      </c>
      <c r="B207" s="397" t="s">
        <v>889</v>
      </c>
      <c r="C207" s="398">
        <v>0</v>
      </c>
      <c r="D207" s="398">
        <v>0</v>
      </c>
      <c r="E207" s="398">
        <v>0</v>
      </c>
    </row>
    <row r="208" spans="1:5" ht="26.4" x14ac:dyDescent="0.25">
      <c r="A208" s="396" t="s">
        <v>897</v>
      </c>
      <c r="B208" s="397" t="s">
        <v>891</v>
      </c>
      <c r="C208" s="398">
        <v>20103468</v>
      </c>
      <c r="D208" s="398">
        <v>0</v>
      </c>
      <c r="E208" s="398">
        <v>20103468</v>
      </c>
    </row>
    <row r="209" spans="1:5" s="70" customFormat="1" x14ac:dyDescent="0.25">
      <c r="A209" s="399" t="s">
        <v>898</v>
      </c>
      <c r="B209" s="400" t="s">
        <v>1582</v>
      </c>
      <c r="C209" s="401">
        <v>120255671</v>
      </c>
      <c r="D209" s="401">
        <v>0</v>
      </c>
      <c r="E209" s="401">
        <v>120255671</v>
      </c>
    </row>
    <row r="210" spans="1:5" x14ac:dyDescent="0.25">
      <c r="A210" s="396" t="s">
        <v>900</v>
      </c>
      <c r="B210" s="397" t="s">
        <v>894</v>
      </c>
      <c r="C210" s="398">
        <v>56124016</v>
      </c>
      <c r="D210" s="398">
        <v>0</v>
      </c>
      <c r="E210" s="398">
        <v>56124016</v>
      </c>
    </row>
    <row r="211" spans="1:5" x14ac:dyDescent="0.25">
      <c r="A211" s="396" t="s">
        <v>901</v>
      </c>
      <c r="B211" s="397" t="s">
        <v>896</v>
      </c>
      <c r="C211" s="398">
        <v>0</v>
      </c>
      <c r="D211" s="398">
        <v>0</v>
      </c>
      <c r="E211" s="398">
        <v>0</v>
      </c>
    </row>
    <row r="212" spans="1:5" x14ac:dyDescent="0.25">
      <c r="A212" s="396" t="s">
        <v>903</v>
      </c>
      <c r="B212" s="397" t="s">
        <v>1583</v>
      </c>
      <c r="C212" s="398">
        <v>17184118</v>
      </c>
      <c r="D212" s="398">
        <v>0</v>
      </c>
      <c r="E212" s="398">
        <v>17184118</v>
      </c>
    </row>
    <row r="213" spans="1:5" x14ac:dyDescent="0.25">
      <c r="A213" s="396" t="s">
        <v>904</v>
      </c>
      <c r="B213" s="516" t="s">
        <v>899</v>
      </c>
      <c r="C213" s="398">
        <v>18460324</v>
      </c>
      <c r="D213" s="398">
        <v>0</v>
      </c>
      <c r="E213" s="398">
        <v>18460324</v>
      </c>
    </row>
    <row r="214" spans="1:5" x14ac:dyDescent="0.25">
      <c r="A214" s="396" t="s">
        <v>906</v>
      </c>
      <c r="B214" s="397" t="s">
        <v>1584</v>
      </c>
      <c r="C214" s="398">
        <v>91768458</v>
      </c>
      <c r="D214" s="398">
        <v>0</v>
      </c>
      <c r="E214" s="398">
        <v>91768458</v>
      </c>
    </row>
    <row r="215" spans="1:5" ht="26.4" x14ac:dyDescent="0.25">
      <c r="A215" s="396" t="s">
        <v>908</v>
      </c>
      <c r="B215" s="397" t="s">
        <v>902</v>
      </c>
      <c r="C215" s="398">
        <v>0</v>
      </c>
      <c r="D215" s="398">
        <v>0</v>
      </c>
      <c r="E215" s="398">
        <v>0</v>
      </c>
    </row>
    <row r="216" spans="1:5" ht="26.4" x14ac:dyDescent="0.25">
      <c r="A216" s="396" t="s">
        <v>910</v>
      </c>
      <c r="B216" s="397" t="s">
        <v>1585</v>
      </c>
      <c r="C216" s="398">
        <v>0</v>
      </c>
      <c r="D216" s="398">
        <v>0</v>
      </c>
      <c r="E216" s="398">
        <v>0</v>
      </c>
    </row>
    <row r="217" spans="1:5" x14ac:dyDescent="0.25">
      <c r="A217" s="396" t="s">
        <v>912</v>
      </c>
      <c r="B217" s="397" t="s">
        <v>905</v>
      </c>
      <c r="C217" s="398">
        <v>0</v>
      </c>
      <c r="D217" s="398">
        <v>0</v>
      </c>
      <c r="E217" s="398">
        <v>0</v>
      </c>
    </row>
    <row r="218" spans="1:5" x14ac:dyDescent="0.25">
      <c r="A218" s="396" t="s">
        <v>914</v>
      </c>
      <c r="B218" s="397" t="s">
        <v>907</v>
      </c>
      <c r="C218" s="398">
        <v>0</v>
      </c>
      <c r="D218" s="398">
        <v>0</v>
      </c>
      <c r="E218" s="398">
        <v>0</v>
      </c>
    </row>
    <row r="219" spans="1:5" ht="26.4" x14ac:dyDescent="0.25">
      <c r="A219" s="396" t="s">
        <v>916</v>
      </c>
      <c r="B219" s="397" t="s">
        <v>909</v>
      </c>
      <c r="C219" s="398">
        <v>0</v>
      </c>
      <c r="D219" s="398">
        <v>0</v>
      </c>
      <c r="E219" s="398">
        <v>0</v>
      </c>
    </row>
    <row r="220" spans="1:5" x14ac:dyDescent="0.25">
      <c r="A220" s="396" t="s">
        <v>918</v>
      </c>
      <c r="B220" s="397" t="s">
        <v>911</v>
      </c>
      <c r="C220" s="398">
        <v>0</v>
      </c>
      <c r="D220" s="398">
        <v>0</v>
      </c>
      <c r="E220" s="398">
        <v>0</v>
      </c>
    </row>
    <row r="221" spans="1:5" x14ac:dyDescent="0.25">
      <c r="A221" s="396" t="s">
        <v>920</v>
      </c>
      <c r="B221" s="397" t="s">
        <v>913</v>
      </c>
      <c r="C221" s="398">
        <v>0</v>
      </c>
      <c r="D221" s="398">
        <v>0</v>
      </c>
      <c r="E221" s="398">
        <v>0</v>
      </c>
    </row>
    <row r="222" spans="1:5" x14ac:dyDescent="0.25">
      <c r="A222" s="396" t="s">
        <v>922</v>
      </c>
      <c r="B222" s="397" t="s">
        <v>915</v>
      </c>
      <c r="C222" s="398">
        <v>0</v>
      </c>
      <c r="D222" s="398">
        <v>0</v>
      </c>
      <c r="E222" s="398">
        <v>0</v>
      </c>
    </row>
    <row r="223" spans="1:5" x14ac:dyDescent="0.25">
      <c r="A223" s="396" t="s">
        <v>924</v>
      </c>
      <c r="B223" s="397" t="s">
        <v>917</v>
      </c>
      <c r="C223" s="398">
        <v>0</v>
      </c>
      <c r="D223" s="398">
        <v>0</v>
      </c>
      <c r="E223" s="398">
        <v>0</v>
      </c>
    </row>
    <row r="224" spans="1:5" x14ac:dyDescent="0.25">
      <c r="A224" s="396" t="s">
        <v>925</v>
      </c>
      <c r="B224" s="397" t="s">
        <v>919</v>
      </c>
      <c r="C224" s="398">
        <v>0</v>
      </c>
      <c r="D224" s="398">
        <v>0</v>
      </c>
      <c r="E224" s="398">
        <v>0</v>
      </c>
    </row>
    <row r="225" spans="1:5" x14ac:dyDescent="0.25">
      <c r="A225" s="396" t="s">
        <v>927</v>
      </c>
      <c r="B225" s="516" t="s">
        <v>921</v>
      </c>
      <c r="C225" s="398">
        <v>0</v>
      </c>
      <c r="D225" s="398">
        <v>0</v>
      </c>
      <c r="E225" s="398">
        <v>0</v>
      </c>
    </row>
    <row r="226" spans="1:5" x14ac:dyDescent="0.25">
      <c r="A226" s="396" t="s">
        <v>929</v>
      </c>
      <c r="B226" s="516" t="s">
        <v>923</v>
      </c>
      <c r="C226" s="398">
        <v>0</v>
      </c>
      <c r="D226" s="398">
        <v>0</v>
      </c>
      <c r="E226" s="398">
        <v>0</v>
      </c>
    </row>
    <row r="227" spans="1:5" ht="26.4" x14ac:dyDescent="0.25">
      <c r="A227" s="396" t="s">
        <v>931</v>
      </c>
      <c r="B227" s="397" t="s">
        <v>1586</v>
      </c>
      <c r="C227" s="398">
        <v>0</v>
      </c>
      <c r="D227" s="398">
        <v>0</v>
      </c>
      <c r="E227" s="398">
        <v>0</v>
      </c>
    </row>
    <row r="228" spans="1:5" x14ac:dyDescent="0.25">
      <c r="A228" s="396" t="s">
        <v>933</v>
      </c>
      <c r="B228" s="397" t="s">
        <v>926</v>
      </c>
      <c r="C228" s="398">
        <v>0</v>
      </c>
      <c r="D228" s="398">
        <v>0</v>
      </c>
      <c r="E228" s="398">
        <v>0</v>
      </c>
    </row>
    <row r="229" spans="1:5" x14ac:dyDescent="0.25">
      <c r="A229" s="396" t="s">
        <v>935</v>
      </c>
      <c r="B229" s="397" t="s">
        <v>928</v>
      </c>
      <c r="C229" s="398">
        <v>0</v>
      </c>
      <c r="D229" s="398">
        <v>0</v>
      </c>
      <c r="E229" s="398">
        <v>0</v>
      </c>
    </row>
    <row r="230" spans="1:5" ht="26.4" x14ac:dyDescent="0.25">
      <c r="A230" s="396" t="s">
        <v>937</v>
      </c>
      <c r="B230" s="397" t="s">
        <v>930</v>
      </c>
      <c r="C230" s="398">
        <v>0</v>
      </c>
      <c r="D230" s="398">
        <v>0</v>
      </c>
      <c r="E230" s="398">
        <v>0</v>
      </c>
    </row>
    <row r="231" spans="1:5" x14ac:dyDescent="0.25">
      <c r="A231" s="396" t="s">
        <v>939</v>
      </c>
      <c r="B231" s="397" t="s">
        <v>932</v>
      </c>
      <c r="C231" s="398">
        <v>0</v>
      </c>
      <c r="D231" s="398">
        <v>0</v>
      </c>
      <c r="E231" s="398">
        <v>0</v>
      </c>
    </row>
    <row r="232" spans="1:5" x14ac:dyDescent="0.25">
      <c r="A232" s="396" t="s">
        <v>941</v>
      </c>
      <c r="B232" s="397" t="s">
        <v>934</v>
      </c>
      <c r="C232" s="398">
        <v>0</v>
      </c>
      <c r="D232" s="398">
        <v>0</v>
      </c>
      <c r="E232" s="398">
        <v>0</v>
      </c>
    </row>
    <row r="233" spans="1:5" x14ac:dyDescent="0.25">
      <c r="A233" s="396" t="s">
        <v>943</v>
      </c>
      <c r="B233" s="397" t="s">
        <v>936</v>
      </c>
      <c r="C233" s="398">
        <v>0</v>
      </c>
      <c r="D233" s="398">
        <v>0</v>
      </c>
      <c r="E233" s="398">
        <v>0</v>
      </c>
    </row>
    <row r="234" spans="1:5" x14ac:dyDescent="0.25">
      <c r="A234" s="396" t="s">
        <v>945</v>
      </c>
      <c r="B234" s="397" t="s">
        <v>938</v>
      </c>
      <c r="C234" s="398">
        <v>0</v>
      </c>
      <c r="D234" s="398">
        <v>0</v>
      </c>
      <c r="E234" s="398">
        <v>0</v>
      </c>
    </row>
    <row r="235" spans="1:5" x14ac:dyDescent="0.25">
      <c r="A235" s="396" t="s">
        <v>946</v>
      </c>
      <c r="B235" s="397" t="s">
        <v>940</v>
      </c>
      <c r="C235" s="398">
        <v>0</v>
      </c>
      <c r="D235" s="398">
        <v>0</v>
      </c>
      <c r="E235" s="398">
        <v>0</v>
      </c>
    </row>
    <row r="236" spans="1:5" x14ac:dyDescent="0.25">
      <c r="A236" s="396" t="s">
        <v>948</v>
      </c>
      <c r="B236" s="516" t="s">
        <v>942</v>
      </c>
      <c r="C236" s="398">
        <v>0</v>
      </c>
      <c r="D236" s="398">
        <v>0</v>
      </c>
      <c r="E236" s="398">
        <v>0</v>
      </c>
    </row>
    <row r="237" spans="1:5" x14ac:dyDescent="0.25">
      <c r="A237" s="396" t="s">
        <v>950</v>
      </c>
      <c r="B237" s="516" t="s">
        <v>944</v>
      </c>
      <c r="C237" s="398">
        <v>0</v>
      </c>
      <c r="D237" s="398">
        <v>0</v>
      </c>
      <c r="E237" s="398">
        <v>0</v>
      </c>
    </row>
    <row r="238" spans="1:5" ht="26.4" x14ac:dyDescent="0.25">
      <c r="A238" s="396" t="s">
        <v>952</v>
      </c>
      <c r="B238" s="397" t="s">
        <v>1587</v>
      </c>
      <c r="C238" s="398">
        <v>0</v>
      </c>
      <c r="D238" s="398">
        <v>0</v>
      </c>
      <c r="E238" s="398">
        <v>0</v>
      </c>
    </row>
    <row r="239" spans="1:5" x14ac:dyDescent="0.25">
      <c r="A239" s="396" t="s">
        <v>954</v>
      </c>
      <c r="B239" s="397" t="s">
        <v>947</v>
      </c>
      <c r="C239" s="398">
        <v>0</v>
      </c>
      <c r="D239" s="398">
        <v>0</v>
      </c>
      <c r="E239" s="398">
        <v>0</v>
      </c>
    </row>
    <row r="240" spans="1:5" x14ac:dyDescent="0.25">
      <c r="A240" s="396" t="s">
        <v>956</v>
      </c>
      <c r="B240" s="397" t="s">
        <v>949</v>
      </c>
      <c r="C240" s="398">
        <v>0</v>
      </c>
      <c r="D240" s="398">
        <v>0</v>
      </c>
      <c r="E240" s="398">
        <v>0</v>
      </c>
    </row>
    <row r="241" spans="1:5" ht="26.4" x14ac:dyDescent="0.25">
      <c r="A241" s="396" t="s">
        <v>958</v>
      </c>
      <c r="B241" s="397" t="s">
        <v>951</v>
      </c>
      <c r="C241" s="398">
        <v>0</v>
      </c>
      <c r="D241" s="398">
        <v>0</v>
      </c>
      <c r="E241" s="398">
        <v>0</v>
      </c>
    </row>
    <row r="242" spans="1:5" x14ac:dyDescent="0.25">
      <c r="A242" s="396" t="s">
        <v>960</v>
      </c>
      <c r="B242" s="397" t="s">
        <v>953</v>
      </c>
      <c r="C242" s="398">
        <v>0</v>
      </c>
      <c r="D242" s="398">
        <v>0</v>
      </c>
      <c r="E242" s="398">
        <v>0</v>
      </c>
    </row>
    <row r="243" spans="1:5" x14ac:dyDescent="0.25">
      <c r="A243" s="396" t="s">
        <v>962</v>
      </c>
      <c r="B243" s="397" t="s">
        <v>955</v>
      </c>
      <c r="C243" s="398">
        <v>0</v>
      </c>
      <c r="D243" s="398">
        <v>0</v>
      </c>
      <c r="E243" s="398">
        <v>0</v>
      </c>
    </row>
    <row r="244" spans="1:5" x14ac:dyDescent="0.25">
      <c r="A244" s="396" t="s">
        <v>964</v>
      </c>
      <c r="B244" s="397" t="s">
        <v>957</v>
      </c>
      <c r="C244" s="398">
        <v>0</v>
      </c>
      <c r="D244" s="398">
        <v>0</v>
      </c>
      <c r="E244" s="398">
        <v>0</v>
      </c>
    </row>
    <row r="245" spans="1:5" x14ac:dyDescent="0.25">
      <c r="A245" s="396" t="s">
        <v>966</v>
      </c>
      <c r="B245" s="397" t="s">
        <v>959</v>
      </c>
      <c r="C245" s="398">
        <v>0</v>
      </c>
      <c r="D245" s="398">
        <v>0</v>
      </c>
      <c r="E245" s="398">
        <v>0</v>
      </c>
    </row>
    <row r="246" spans="1:5" x14ac:dyDescent="0.25">
      <c r="A246" s="396" t="s">
        <v>967</v>
      </c>
      <c r="B246" s="397" t="s">
        <v>961</v>
      </c>
      <c r="C246" s="398">
        <v>0</v>
      </c>
      <c r="D246" s="398">
        <v>0</v>
      </c>
      <c r="E246" s="398">
        <v>0</v>
      </c>
    </row>
    <row r="247" spans="1:5" x14ac:dyDescent="0.25">
      <c r="A247" s="396" t="s">
        <v>969</v>
      </c>
      <c r="B247" s="516" t="s">
        <v>963</v>
      </c>
      <c r="C247" s="398">
        <v>0</v>
      </c>
      <c r="D247" s="398">
        <v>0</v>
      </c>
      <c r="E247" s="398">
        <v>0</v>
      </c>
    </row>
    <row r="248" spans="1:5" x14ac:dyDescent="0.25">
      <c r="A248" s="396" t="s">
        <v>970</v>
      </c>
      <c r="B248" s="516" t="s">
        <v>965</v>
      </c>
      <c r="C248" s="398">
        <v>0</v>
      </c>
      <c r="D248" s="398">
        <v>0</v>
      </c>
      <c r="E248" s="398">
        <v>0</v>
      </c>
    </row>
    <row r="249" spans="1:5" ht="26.4" x14ac:dyDescent="0.25">
      <c r="A249" s="396" t="s">
        <v>972</v>
      </c>
      <c r="B249" s="397" t="s">
        <v>1588</v>
      </c>
      <c r="C249" s="398">
        <v>0</v>
      </c>
      <c r="D249" s="398">
        <v>0</v>
      </c>
      <c r="E249" s="398">
        <v>0</v>
      </c>
    </row>
    <row r="250" spans="1:5" ht="26.4" x14ac:dyDescent="0.25">
      <c r="A250" s="396" t="s">
        <v>974</v>
      </c>
      <c r="B250" s="397" t="s">
        <v>968</v>
      </c>
      <c r="C250" s="398">
        <v>0</v>
      </c>
      <c r="D250" s="398">
        <v>0</v>
      </c>
      <c r="E250" s="398">
        <v>0</v>
      </c>
    </row>
    <row r="251" spans="1:5" ht="26.4" x14ac:dyDescent="0.25">
      <c r="A251" s="396" t="s">
        <v>976</v>
      </c>
      <c r="B251" s="397" t="s">
        <v>1589</v>
      </c>
      <c r="C251" s="398">
        <v>0</v>
      </c>
      <c r="D251" s="398">
        <v>0</v>
      </c>
      <c r="E251" s="398">
        <v>0</v>
      </c>
    </row>
    <row r="252" spans="1:5" x14ac:dyDescent="0.25">
      <c r="A252" s="396" t="s">
        <v>978</v>
      </c>
      <c r="B252" s="397" t="s">
        <v>971</v>
      </c>
      <c r="C252" s="398">
        <v>0</v>
      </c>
      <c r="D252" s="398">
        <v>0</v>
      </c>
      <c r="E252" s="398">
        <v>0</v>
      </c>
    </row>
    <row r="253" spans="1:5" x14ac:dyDescent="0.25">
      <c r="A253" s="396" t="s">
        <v>980</v>
      </c>
      <c r="B253" s="397" t="s">
        <v>973</v>
      </c>
      <c r="C253" s="398">
        <v>0</v>
      </c>
      <c r="D253" s="398">
        <v>0</v>
      </c>
      <c r="E253" s="398">
        <v>0</v>
      </c>
    </row>
    <row r="254" spans="1:5" x14ac:dyDescent="0.25">
      <c r="A254" s="396" t="s">
        <v>982</v>
      </c>
      <c r="B254" s="397" t="s">
        <v>975</v>
      </c>
      <c r="C254" s="398">
        <v>0</v>
      </c>
      <c r="D254" s="398">
        <v>0</v>
      </c>
      <c r="E254" s="398">
        <v>0</v>
      </c>
    </row>
    <row r="255" spans="1:5" x14ac:dyDescent="0.25">
      <c r="A255" s="396" t="s">
        <v>983</v>
      </c>
      <c r="B255" s="397" t="s">
        <v>977</v>
      </c>
      <c r="C255" s="398">
        <v>0</v>
      </c>
      <c r="D255" s="398">
        <v>0</v>
      </c>
      <c r="E255" s="398">
        <v>0</v>
      </c>
    </row>
    <row r="256" spans="1:5" x14ac:dyDescent="0.25">
      <c r="A256" s="396" t="s">
        <v>985</v>
      </c>
      <c r="B256" s="397" t="s">
        <v>979</v>
      </c>
      <c r="C256" s="398">
        <v>0</v>
      </c>
      <c r="D256" s="398">
        <v>0</v>
      </c>
      <c r="E256" s="398">
        <v>0</v>
      </c>
    </row>
    <row r="257" spans="1:5" x14ac:dyDescent="0.25">
      <c r="A257" s="396" t="s">
        <v>986</v>
      </c>
      <c r="B257" s="516" t="s">
        <v>981</v>
      </c>
      <c r="C257" s="398">
        <v>0</v>
      </c>
      <c r="D257" s="398">
        <v>0</v>
      </c>
      <c r="E257" s="398">
        <v>0</v>
      </c>
    </row>
    <row r="258" spans="1:5" ht="26.4" x14ac:dyDescent="0.25">
      <c r="A258" s="396" t="s">
        <v>988</v>
      </c>
      <c r="B258" s="397" t="s">
        <v>1590</v>
      </c>
      <c r="C258" s="398">
        <v>0</v>
      </c>
      <c r="D258" s="398">
        <v>0</v>
      </c>
      <c r="E258" s="398">
        <v>0</v>
      </c>
    </row>
    <row r="259" spans="1:5" x14ac:dyDescent="0.25">
      <c r="A259" s="396" t="s">
        <v>990</v>
      </c>
      <c r="B259" s="397" t="s">
        <v>984</v>
      </c>
      <c r="C259" s="398">
        <v>0</v>
      </c>
      <c r="D259" s="398">
        <v>0</v>
      </c>
      <c r="E259" s="398">
        <v>0</v>
      </c>
    </row>
    <row r="260" spans="1:5" x14ac:dyDescent="0.25">
      <c r="A260" s="396" t="s">
        <v>992</v>
      </c>
      <c r="B260" s="397" t="s">
        <v>1591</v>
      </c>
      <c r="C260" s="398">
        <v>0</v>
      </c>
      <c r="D260" s="398">
        <v>0</v>
      </c>
      <c r="E260" s="398">
        <v>0</v>
      </c>
    </row>
    <row r="261" spans="1:5" x14ac:dyDescent="0.25">
      <c r="A261" s="396" t="s">
        <v>994</v>
      </c>
      <c r="B261" s="397" t="s">
        <v>987</v>
      </c>
      <c r="C261" s="398">
        <v>0</v>
      </c>
      <c r="D261" s="398">
        <v>0</v>
      </c>
      <c r="E261" s="398">
        <v>0</v>
      </c>
    </row>
    <row r="262" spans="1:5" x14ac:dyDescent="0.25">
      <c r="A262" s="396" t="s">
        <v>995</v>
      </c>
      <c r="B262" s="397" t="s">
        <v>989</v>
      </c>
      <c r="C262" s="398">
        <v>0</v>
      </c>
      <c r="D262" s="398">
        <v>0</v>
      </c>
      <c r="E262" s="398">
        <v>0</v>
      </c>
    </row>
    <row r="263" spans="1:5" x14ac:dyDescent="0.25">
      <c r="A263" s="396" t="s">
        <v>997</v>
      </c>
      <c r="B263" s="397" t="s">
        <v>991</v>
      </c>
      <c r="C263" s="398">
        <v>0</v>
      </c>
      <c r="D263" s="398">
        <v>0</v>
      </c>
      <c r="E263" s="398">
        <v>0</v>
      </c>
    </row>
    <row r="264" spans="1:5" x14ac:dyDescent="0.25">
      <c r="A264" s="396" t="s">
        <v>999</v>
      </c>
      <c r="B264" s="397" t="s">
        <v>993</v>
      </c>
      <c r="C264" s="398">
        <v>0</v>
      </c>
      <c r="D264" s="398">
        <v>0</v>
      </c>
      <c r="E264" s="398">
        <v>0</v>
      </c>
    </row>
    <row r="265" spans="1:5" ht="26.4" x14ac:dyDescent="0.25">
      <c r="A265" s="396" t="s">
        <v>1001</v>
      </c>
      <c r="B265" s="397" t="s">
        <v>1592</v>
      </c>
      <c r="C265" s="398">
        <v>2268575</v>
      </c>
      <c r="D265" s="398">
        <v>0</v>
      </c>
      <c r="E265" s="398">
        <v>2268575</v>
      </c>
    </row>
    <row r="266" spans="1:5" x14ac:dyDescent="0.25">
      <c r="A266" s="396" t="s">
        <v>1003</v>
      </c>
      <c r="B266" s="397" t="s">
        <v>996</v>
      </c>
      <c r="C266" s="398">
        <v>0</v>
      </c>
      <c r="D266" s="398">
        <v>0</v>
      </c>
      <c r="E266" s="398">
        <v>0</v>
      </c>
    </row>
    <row r="267" spans="1:5" x14ac:dyDescent="0.25">
      <c r="A267" s="396" t="s">
        <v>1005</v>
      </c>
      <c r="B267" s="397" t="s">
        <v>998</v>
      </c>
      <c r="C267" s="398">
        <v>0</v>
      </c>
      <c r="D267" s="398">
        <v>0</v>
      </c>
      <c r="E267" s="398">
        <v>0</v>
      </c>
    </row>
    <row r="268" spans="1:5" x14ac:dyDescent="0.25">
      <c r="A268" s="396" t="s">
        <v>1007</v>
      </c>
      <c r="B268" s="397" t="s">
        <v>1000</v>
      </c>
      <c r="C268" s="398">
        <v>0</v>
      </c>
      <c r="D268" s="398">
        <v>0</v>
      </c>
      <c r="E268" s="398">
        <v>0</v>
      </c>
    </row>
    <row r="269" spans="1:5" x14ac:dyDescent="0.25">
      <c r="A269" s="396" t="s">
        <v>1008</v>
      </c>
      <c r="B269" s="397" t="s">
        <v>1002</v>
      </c>
      <c r="C269" s="398">
        <v>1268575</v>
      </c>
      <c r="D269" s="398">
        <v>0</v>
      </c>
      <c r="E269" s="398">
        <v>1268575</v>
      </c>
    </row>
    <row r="270" spans="1:5" x14ac:dyDescent="0.25">
      <c r="A270" s="396" t="s">
        <v>1010</v>
      </c>
      <c r="B270" s="397" t="s">
        <v>1004</v>
      </c>
      <c r="C270" s="398">
        <v>1000000</v>
      </c>
      <c r="D270" s="398">
        <v>0</v>
      </c>
      <c r="E270" s="398">
        <v>1000000</v>
      </c>
    </row>
    <row r="271" spans="1:5" x14ac:dyDescent="0.25">
      <c r="A271" s="396" t="s">
        <v>1012</v>
      </c>
      <c r="B271" s="516" t="s">
        <v>1006</v>
      </c>
      <c r="C271" s="398">
        <v>0</v>
      </c>
      <c r="D271" s="398">
        <v>0</v>
      </c>
      <c r="E271" s="398">
        <v>0</v>
      </c>
    </row>
    <row r="272" spans="1:5" ht="26.4" x14ac:dyDescent="0.25">
      <c r="A272" s="396" t="s">
        <v>1014</v>
      </c>
      <c r="B272" s="397" t="s">
        <v>1593</v>
      </c>
      <c r="C272" s="398">
        <v>0</v>
      </c>
      <c r="D272" s="398">
        <v>0</v>
      </c>
      <c r="E272" s="398">
        <v>0</v>
      </c>
    </row>
    <row r="273" spans="1:5" x14ac:dyDescent="0.25">
      <c r="A273" s="396" t="s">
        <v>1015</v>
      </c>
      <c r="B273" s="397" t="s">
        <v>1009</v>
      </c>
      <c r="C273" s="398">
        <v>0</v>
      </c>
      <c r="D273" s="398">
        <v>0</v>
      </c>
      <c r="E273" s="398">
        <v>0</v>
      </c>
    </row>
    <row r="274" spans="1:5" x14ac:dyDescent="0.25">
      <c r="A274" s="396" t="s">
        <v>1238</v>
      </c>
      <c r="B274" s="397" t="s">
        <v>1011</v>
      </c>
      <c r="C274" s="398">
        <v>0</v>
      </c>
      <c r="D274" s="398">
        <v>0</v>
      </c>
      <c r="E274" s="398">
        <v>0</v>
      </c>
    </row>
    <row r="275" spans="1:5" x14ac:dyDescent="0.25">
      <c r="A275" s="396" t="s">
        <v>1240</v>
      </c>
      <c r="B275" s="397" t="s">
        <v>1013</v>
      </c>
      <c r="C275" s="398">
        <v>0</v>
      </c>
      <c r="D275" s="398">
        <v>0</v>
      </c>
      <c r="E275" s="398">
        <v>0</v>
      </c>
    </row>
    <row r="276" spans="1:5" s="70" customFormat="1" ht="26.4" x14ac:dyDescent="0.25">
      <c r="A276" s="399" t="s">
        <v>1241</v>
      </c>
      <c r="B276" s="400" t="s">
        <v>1594</v>
      </c>
      <c r="C276" s="401">
        <v>2268575</v>
      </c>
      <c r="D276" s="401">
        <v>0</v>
      </c>
      <c r="E276" s="401">
        <v>2268575</v>
      </c>
    </row>
    <row r="277" spans="1:5" s="70" customFormat="1" ht="26.4" x14ac:dyDescent="0.25">
      <c r="A277" s="399" t="s">
        <v>1243</v>
      </c>
      <c r="B277" s="400" t="s">
        <v>1595</v>
      </c>
      <c r="C277" s="401">
        <v>4189677432</v>
      </c>
      <c r="D277" s="401">
        <v>0</v>
      </c>
      <c r="E277" s="401">
        <v>4189677432</v>
      </c>
    </row>
  </sheetData>
  <mergeCells count="1">
    <mergeCell ref="A3:E3"/>
  </mergeCells>
  <phoneticPr fontId="44" type="noConversion"/>
  <pageMargins left="0.70866141732283461" right="0.70866141732283461" top="0.74803149606299213" bottom="0.74803149606299213" header="0.31496062992125984" footer="0.31496062992125984"/>
  <pageSetup paperSize="9" scale="82" fitToHeight="0" orientation="portrait"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003F8-E8DC-4631-9BA3-FB79E2ABDDF0}">
  <sheetPr>
    <tabColor rgb="FF92D050"/>
    <pageSetUpPr fitToPage="1"/>
  </sheetPr>
  <dimension ref="A1:E287"/>
  <sheetViews>
    <sheetView view="pageBreakPreview" zoomScale="115" zoomScaleNormal="100" zoomScaleSheetLayoutView="115" workbookViewId="0">
      <selection activeCell="E1" sqref="E1"/>
    </sheetView>
  </sheetViews>
  <sheetFormatPr defaultRowHeight="13.2" x14ac:dyDescent="0.25"/>
  <cols>
    <col min="1" max="1" width="4" style="53" bestFit="1" customWidth="1"/>
    <col min="2" max="2" width="59.109375" style="53" customWidth="1"/>
    <col min="3" max="3" width="15.6640625" style="53" customWidth="1"/>
    <col min="4" max="4" width="10.44140625" style="53" bestFit="1" customWidth="1"/>
    <col min="5" max="5" width="15.6640625" style="53" customWidth="1"/>
    <col min="6" max="256" width="9.109375" style="53"/>
    <col min="257" max="257" width="8.109375" style="53" customWidth="1"/>
    <col min="258" max="258" width="41" style="53" customWidth="1"/>
    <col min="259" max="261" width="32.88671875" style="53" customWidth="1"/>
    <col min="262" max="512" width="9.109375" style="53"/>
    <col min="513" max="513" width="8.109375" style="53" customWidth="1"/>
    <col min="514" max="514" width="41" style="53" customWidth="1"/>
    <col min="515" max="517" width="32.88671875" style="53" customWidth="1"/>
    <col min="518" max="768" width="9.109375" style="53"/>
    <col min="769" max="769" width="8.109375" style="53" customWidth="1"/>
    <col min="770" max="770" width="41" style="53" customWidth="1"/>
    <col min="771" max="773" width="32.88671875" style="53" customWidth="1"/>
    <col min="774" max="1024" width="9.109375" style="53"/>
    <col min="1025" max="1025" width="8.109375" style="53" customWidth="1"/>
    <col min="1026" max="1026" width="41" style="53" customWidth="1"/>
    <col min="1027" max="1029" width="32.88671875" style="53" customWidth="1"/>
    <col min="1030" max="1280" width="9.109375" style="53"/>
    <col min="1281" max="1281" width="8.109375" style="53" customWidth="1"/>
    <col min="1282" max="1282" width="41" style="53" customWidth="1"/>
    <col min="1283" max="1285" width="32.88671875" style="53" customWidth="1"/>
    <col min="1286" max="1536" width="9.109375" style="53"/>
    <col min="1537" max="1537" width="8.109375" style="53" customWidth="1"/>
    <col min="1538" max="1538" width="41" style="53" customWidth="1"/>
    <col min="1539" max="1541" width="32.88671875" style="53" customWidth="1"/>
    <col min="1542" max="1792" width="9.109375" style="53"/>
    <col min="1793" max="1793" width="8.109375" style="53" customWidth="1"/>
    <col min="1794" max="1794" width="41" style="53" customWidth="1"/>
    <col min="1795" max="1797" width="32.88671875" style="53" customWidth="1"/>
    <col min="1798" max="2048" width="9.109375" style="53"/>
    <col min="2049" max="2049" width="8.109375" style="53" customWidth="1"/>
    <col min="2050" max="2050" width="41" style="53" customWidth="1"/>
    <col min="2051" max="2053" width="32.88671875" style="53" customWidth="1"/>
    <col min="2054" max="2304" width="9.109375" style="53"/>
    <col min="2305" max="2305" width="8.109375" style="53" customWidth="1"/>
    <col min="2306" max="2306" width="41" style="53" customWidth="1"/>
    <col min="2307" max="2309" width="32.88671875" style="53" customWidth="1"/>
    <col min="2310" max="2560" width="9.109375" style="53"/>
    <col min="2561" max="2561" width="8.109375" style="53" customWidth="1"/>
    <col min="2562" max="2562" width="41" style="53" customWidth="1"/>
    <col min="2563" max="2565" width="32.88671875" style="53" customWidth="1"/>
    <col min="2566" max="2816" width="9.109375" style="53"/>
    <col min="2817" max="2817" width="8.109375" style="53" customWidth="1"/>
    <col min="2818" max="2818" width="41" style="53" customWidth="1"/>
    <col min="2819" max="2821" width="32.88671875" style="53" customWidth="1"/>
    <col min="2822" max="3072" width="9.109375" style="53"/>
    <col min="3073" max="3073" width="8.109375" style="53" customWidth="1"/>
    <col min="3074" max="3074" width="41" style="53" customWidth="1"/>
    <col min="3075" max="3077" width="32.88671875" style="53" customWidth="1"/>
    <col min="3078" max="3328" width="9.109375" style="53"/>
    <col min="3329" max="3329" width="8.109375" style="53" customWidth="1"/>
    <col min="3330" max="3330" width="41" style="53" customWidth="1"/>
    <col min="3331" max="3333" width="32.88671875" style="53" customWidth="1"/>
    <col min="3334" max="3584" width="9.109375" style="53"/>
    <col min="3585" max="3585" width="8.109375" style="53" customWidth="1"/>
    <col min="3586" max="3586" width="41" style="53" customWidth="1"/>
    <col min="3587" max="3589" width="32.88671875" style="53" customWidth="1"/>
    <col min="3590" max="3840" width="9.109375" style="53"/>
    <col min="3841" max="3841" width="8.109375" style="53" customWidth="1"/>
    <col min="3842" max="3842" width="41" style="53" customWidth="1"/>
    <col min="3843" max="3845" width="32.88671875" style="53" customWidth="1"/>
    <col min="3846" max="4096" width="9.109375" style="53"/>
    <col min="4097" max="4097" width="8.109375" style="53" customWidth="1"/>
    <col min="4098" max="4098" width="41" style="53" customWidth="1"/>
    <col min="4099" max="4101" width="32.88671875" style="53" customWidth="1"/>
    <col min="4102" max="4352" width="9.109375" style="53"/>
    <col min="4353" max="4353" width="8.109375" style="53" customWidth="1"/>
    <col min="4354" max="4354" width="41" style="53" customWidth="1"/>
    <col min="4355" max="4357" width="32.88671875" style="53" customWidth="1"/>
    <col min="4358" max="4608" width="9.109375" style="53"/>
    <col min="4609" max="4609" width="8.109375" style="53" customWidth="1"/>
    <col min="4610" max="4610" width="41" style="53" customWidth="1"/>
    <col min="4611" max="4613" width="32.88671875" style="53" customWidth="1"/>
    <col min="4614" max="4864" width="9.109375" style="53"/>
    <col min="4865" max="4865" width="8.109375" style="53" customWidth="1"/>
    <col min="4866" max="4866" width="41" style="53" customWidth="1"/>
    <col min="4867" max="4869" width="32.88671875" style="53" customWidth="1"/>
    <col min="4870" max="5120" width="9.109375" style="53"/>
    <col min="5121" max="5121" width="8.109375" style="53" customWidth="1"/>
    <col min="5122" max="5122" width="41" style="53" customWidth="1"/>
    <col min="5123" max="5125" width="32.88671875" style="53" customWidth="1"/>
    <col min="5126" max="5376" width="9.109375" style="53"/>
    <col min="5377" max="5377" width="8.109375" style="53" customWidth="1"/>
    <col min="5378" max="5378" width="41" style="53" customWidth="1"/>
    <col min="5379" max="5381" width="32.88671875" style="53" customWidth="1"/>
    <col min="5382" max="5632" width="9.109375" style="53"/>
    <col min="5633" max="5633" width="8.109375" style="53" customWidth="1"/>
    <col min="5634" max="5634" width="41" style="53" customWidth="1"/>
    <col min="5635" max="5637" width="32.88671875" style="53" customWidth="1"/>
    <col min="5638" max="5888" width="9.109375" style="53"/>
    <col min="5889" max="5889" width="8.109375" style="53" customWidth="1"/>
    <col min="5890" max="5890" width="41" style="53" customWidth="1"/>
    <col min="5891" max="5893" width="32.88671875" style="53" customWidth="1"/>
    <col min="5894" max="6144" width="9.109375" style="53"/>
    <col min="6145" max="6145" width="8.109375" style="53" customWidth="1"/>
    <col min="6146" max="6146" width="41" style="53" customWidth="1"/>
    <col min="6147" max="6149" width="32.88671875" style="53" customWidth="1"/>
    <col min="6150" max="6400" width="9.109375" style="53"/>
    <col min="6401" max="6401" width="8.109375" style="53" customWidth="1"/>
    <col min="6402" max="6402" width="41" style="53" customWidth="1"/>
    <col min="6403" max="6405" width="32.88671875" style="53" customWidth="1"/>
    <col min="6406" max="6656" width="9.109375" style="53"/>
    <col min="6657" max="6657" width="8.109375" style="53" customWidth="1"/>
    <col min="6658" max="6658" width="41" style="53" customWidth="1"/>
    <col min="6659" max="6661" width="32.88671875" style="53" customWidth="1"/>
    <col min="6662" max="6912" width="9.109375" style="53"/>
    <col min="6913" max="6913" width="8.109375" style="53" customWidth="1"/>
    <col min="6914" max="6914" width="41" style="53" customWidth="1"/>
    <col min="6915" max="6917" width="32.88671875" style="53" customWidth="1"/>
    <col min="6918" max="7168" width="9.109375" style="53"/>
    <col min="7169" max="7169" width="8.109375" style="53" customWidth="1"/>
    <col min="7170" max="7170" width="41" style="53" customWidth="1"/>
    <col min="7171" max="7173" width="32.88671875" style="53" customWidth="1"/>
    <col min="7174" max="7424" width="9.109375" style="53"/>
    <col min="7425" max="7425" width="8.109375" style="53" customWidth="1"/>
    <col min="7426" max="7426" width="41" style="53" customWidth="1"/>
    <col min="7427" max="7429" width="32.88671875" style="53" customWidth="1"/>
    <col min="7430" max="7680" width="9.109375" style="53"/>
    <col min="7681" max="7681" width="8.109375" style="53" customWidth="1"/>
    <col min="7682" max="7682" width="41" style="53" customWidth="1"/>
    <col min="7683" max="7685" width="32.88671875" style="53" customWidth="1"/>
    <col min="7686" max="7936" width="9.109375" style="53"/>
    <col min="7937" max="7937" width="8.109375" style="53" customWidth="1"/>
    <col min="7938" max="7938" width="41" style="53" customWidth="1"/>
    <col min="7939" max="7941" width="32.88671875" style="53" customWidth="1"/>
    <col min="7942" max="8192" width="9.109375" style="53"/>
    <col min="8193" max="8193" width="8.109375" style="53" customWidth="1"/>
    <col min="8194" max="8194" width="41" style="53" customWidth="1"/>
    <col min="8195" max="8197" width="32.88671875" style="53" customWidth="1"/>
    <col min="8198" max="8448" width="9.109375" style="53"/>
    <col min="8449" max="8449" width="8.109375" style="53" customWidth="1"/>
    <col min="8450" max="8450" width="41" style="53" customWidth="1"/>
    <col min="8451" max="8453" width="32.88671875" style="53" customWidth="1"/>
    <col min="8454" max="8704" width="9.109375" style="53"/>
    <col min="8705" max="8705" width="8.109375" style="53" customWidth="1"/>
    <col min="8706" max="8706" width="41" style="53" customWidth="1"/>
    <col min="8707" max="8709" width="32.88671875" style="53" customWidth="1"/>
    <col min="8710" max="8960" width="9.109375" style="53"/>
    <col min="8961" max="8961" width="8.109375" style="53" customWidth="1"/>
    <col min="8962" max="8962" width="41" style="53" customWidth="1"/>
    <col min="8963" max="8965" width="32.88671875" style="53" customWidth="1"/>
    <col min="8966" max="9216" width="9.109375" style="53"/>
    <col min="9217" max="9217" width="8.109375" style="53" customWidth="1"/>
    <col min="9218" max="9218" width="41" style="53" customWidth="1"/>
    <col min="9219" max="9221" width="32.88671875" style="53" customWidth="1"/>
    <col min="9222" max="9472" width="9.109375" style="53"/>
    <col min="9473" max="9473" width="8.109375" style="53" customWidth="1"/>
    <col min="9474" max="9474" width="41" style="53" customWidth="1"/>
    <col min="9475" max="9477" width="32.88671875" style="53" customWidth="1"/>
    <col min="9478" max="9728" width="9.109375" style="53"/>
    <col min="9729" max="9729" width="8.109375" style="53" customWidth="1"/>
    <col min="9730" max="9730" width="41" style="53" customWidth="1"/>
    <col min="9731" max="9733" width="32.88671875" style="53" customWidth="1"/>
    <col min="9734" max="9984" width="9.109375" style="53"/>
    <col min="9985" max="9985" width="8.109375" style="53" customWidth="1"/>
    <col min="9986" max="9986" width="41" style="53" customWidth="1"/>
    <col min="9987" max="9989" width="32.88671875" style="53" customWidth="1"/>
    <col min="9990" max="10240" width="9.109375" style="53"/>
    <col min="10241" max="10241" width="8.109375" style="53" customWidth="1"/>
    <col min="10242" max="10242" width="41" style="53" customWidth="1"/>
    <col min="10243" max="10245" width="32.88671875" style="53" customWidth="1"/>
    <col min="10246" max="10496" width="9.109375" style="53"/>
    <col min="10497" max="10497" width="8.109375" style="53" customWidth="1"/>
    <col min="10498" max="10498" width="41" style="53" customWidth="1"/>
    <col min="10499" max="10501" width="32.88671875" style="53" customWidth="1"/>
    <col min="10502" max="10752" width="9.109375" style="53"/>
    <col min="10753" max="10753" width="8.109375" style="53" customWidth="1"/>
    <col min="10754" max="10754" width="41" style="53" customWidth="1"/>
    <col min="10755" max="10757" width="32.88671875" style="53" customWidth="1"/>
    <col min="10758" max="11008" width="9.109375" style="53"/>
    <col min="11009" max="11009" width="8.109375" style="53" customWidth="1"/>
    <col min="11010" max="11010" width="41" style="53" customWidth="1"/>
    <col min="11011" max="11013" width="32.88671875" style="53" customWidth="1"/>
    <col min="11014" max="11264" width="9.109375" style="53"/>
    <col min="11265" max="11265" width="8.109375" style="53" customWidth="1"/>
    <col min="11266" max="11266" width="41" style="53" customWidth="1"/>
    <col min="11267" max="11269" width="32.88671875" style="53" customWidth="1"/>
    <col min="11270" max="11520" width="9.109375" style="53"/>
    <col min="11521" max="11521" width="8.109375" style="53" customWidth="1"/>
    <col min="11522" max="11522" width="41" style="53" customWidth="1"/>
    <col min="11523" max="11525" width="32.88671875" style="53" customWidth="1"/>
    <col min="11526" max="11776" width="9.109375" style="53"/>
    <col min="11777" max="11777" width="8.109375" style="53" customWidth="1"/>
    <col min="11778" max="11778" width="41" style="53" customWidth="1"/>
    <col min="11779" max="11781" width="32.88671875" style="53" customWidth="1"/>
    <col min="11782" max="12032" width="9.109375" style="53"/>
    <col min="12033" max="12033" width="8.109375" style="53" customWidth="1"/>
    <col min="12034" max="12034" width="41" style="53" customWidth="1"/>
    <col min="12035" max="12037" width="32.88671875" style="53" customWidth="1"/>
    <col min="12038" max="12288" width="9.109375" style="53"/>
    <col min="12289" max="12289" width="8.109375" style="53" customWidth="1"/>
    <col min="12290" max="12290" width="41" style="53" customWidth="1"/>
    <col min="12291" max="12293" width="32.88671875" style="53" customWidth="1"/>
    <col min="12294" max="12544" width="9.109375" style="53"/>
    <col min="12545" max="12545" width="8.109375" style="53" customWidth="1"/>
    <col min="12546" max="12546" width="41" style="53" customWidth="1"/>
    <col min="12547" max="12549" width="32.88671875" style="53" customWidth="1"/>
    <col min="12550" max="12800" width="9.109375" style="53"/>
    <col min="12801" max="12801" width="8.109375" style="53" customWidth="1"/>
    <col min="12802" max="12802" width="41" style="53" customWidth="1"/>
    <col min="12803" max="12805" width="32.88671875" style="53" customWidth="1"/>
    <col min="12806" max="13056" width="9.109375" style="53"/>
    <col min="13057" max="13057" width="8.109375" style="53" customWidth="1"/>
    <col min="13058" max="13058" width="41" style="53" customWidth="1"/>
    <col min="13059" max="13061" width="32.88671875" style="53" customWidth="1"/>
    <col min="13062" max="13312" width="9.109375" style="53"/>
    <col min="13313" max="13313" width="8.109375" style="53" customWidth="1"/>
    <col min="13314" max="13314" width="41" style="53" customWidth="1"/>
    <col min="13315" max="13317" width="32.88671875" style="53" customWidth="1"/>
    <col min="13318" max="13568" width="9.109375" style="53"/>
    <col min="13569" max="13569" width="8.109375" style="53" customWidth="1"/>
    <col min="13570" max="13570" width="41" style="53" customWidth="1"/>
    <col min="13571" max="13573" width="32.88671875" style="53" customWidth="1"/>
    <col min="13574" max="13824" width="9.109375" style="53"/>
    <col min="13825" max="13825" width="8.109375" style="53" customWidth="1"/>
    <col min="13826" max="13826" width="41" style="53" customWidth="1"/>
    <col min="13827" max="13829" width="32.88671875" style="53" customWidth="1"/>
    <col min="13830" max="14080" width="9.109375" style="53"/>
    <col min="14081" max="14081" width="8.109375" style="53" customWidth="1"/>
    <col min="14082" max="14082" width="41" style="53" customWidth="1"/>
    <col min="14083" max="14085" width="32.88671875" style="53" customWidth="1"/>
    <col min="14086" max="14336" width="9.109375" style="53"/>
    <col min="14337" max="14337" width="8.109375" style="53" customWidth="1"/>
    <col min="14338" max="14338" width="41" style="53" customWidth="1"/>
    <col min="14339" max="14341" width="32.88671875" style="53" customWidth="1"/>
    <col min="14342" max="14592" width="9.109375" style="53"/>
    <col min="14593" max="14593" width="8.109375" style="53" customWidth="1"/>
    <col min="14594" max="14594" width="41" style="53" customWidth="1"/>
    <col min="14595" max="14597" width="32.88671875" style="53" customWidth="1"/>
    <col min="14598" max="14848" width="9.109375" style="53"/>
    <col min="14849" max="14849" width="8.109375" style="53" customWidth="1"/>
    <col min="14850" max="14850" width="41" style="53" customWidth="1"/>
    <col min="14851" max="14853" width="32.88671875" style="53" customWidth="1"/>
    <col min="14854" max="15104" width="9.109375" style="53"/>
    <col min="15105" max="15105" width="8.109375" style="53" customWidth="1"/>
    <col min="15106" max="15106" width="41" style="53" customWidth="1"/>
    <col min="15107" max="15109" width="32.88671875" style="53" customWidth="1"/>
    <col min="15110" max="15360" width="9.109375" style="53"/>
    <col min="15361" max="15361" width="8.109375" style="53" customWidth="1"/>
    <col min="15362" max="15362" width="41" style="53" customWidth="1"/>
    <col min="15363" max="15365" width="32.88671875" style="53" customWidth="1"/>
    <col min="15366" max="15616" width="9.109375" style="53"/>
    <col min="15617" max="15617" width="8.109375" style="53" customWidth="1"/>
    <col min="15618" max="15618" width="41" style="53" customWidth="1"/>
    <col min="15619" max="15621" width="32.88671875" style="53" customWidth="1"/>
    <col min="15622" max="15872" width="9.109375" style="53"/>
    <col min="15873" max="15873" width="8.109375" style="53" customWidth="1"/>
    <col min="15874" max="15874" width="41" style="53" customWidth="1"/>
    <col min="15875" max="15877" width="32.88671875" style="53" customWidth="1"/>
    <col min="15878" max="16128" width="9.109375" style="53"/>
    <col min="16129" max="16129" width="8.109375" style="53" customWidth="1"/>
    <col min="16130" max="16130" width="41" style="53" customWidth="1"/>
    <col min="16131" max="16133" width="32.88671875" style="53" customWidth="1"/>
    <col min="16134" max="16384" width="9.109375" style="53"/>
  </cols>
  <sheetData>
    <row r="1" spans="1:5" ht="13.8" x14ac:dyDescent="0.25">
      <c r="E1" s="11" t="s">
        <v>1849</v>
      </c>
    </row>
    <row r="3" spans="1:5" ht="15" x14ac:dyDescent="0.25">
      <c r="A3" s="577" t="s">
        <v>1308</v>
      </c>
      <c r="B3" s="578"/>
      <c r="C3" s="578"/>
      <c r="D3" s="578"/>
      <c r="E3" s="578"/>
    </row>
    <row r="4" spans="1:5" ht="30" x14ac:dyDescent="0.25">
      <c r="A4" s="71" t="s">
        <v>516</v>
      </c>
      <c r="B4" s="71" t="s">
        <v>160</v>
      </c>
      <c r="C4" s="57" t="s">
        <v>554</v>
      </c>
      <c r="D4" s="57" t="s">
        <v>1847</v>
      </c>
      <c r="E4" s="57" t="s">
        <v>556</v>
      </c>
    </row>
    <row r="5" spans="1:5" x14ac:dyDescent="0.25">
      <c r="A5" s="396" t="s">
        <v>517</v>
      </c>
      <c r="B5" s="397" t="s">
        <v>1016</v>
      </c>
      <c r="C5" s="398">
        <v>518910464</v>
      </c>
      <c r="D5" s="398">
        <v>0</v>
      </c>
      <c r="E5" s="398">
        <v>518910464</v>
      </c>
    </row>
    <row r="6" spans="1:5" ht="26.4" x14ac:dyDescent="0.25">
      <c r="A6" s="396" t="s">
        <v>558</v>
      </c>
      <c r="B6" s="397" t="s">
        <v>1017</v>
      </c>
      <c r="C6" s="398">
        <v>529731241</v>
      </c>
      <c r="D6" s="398">
        <v>0</v>
      </c>
      <c r="E6" s="398">
        <v>529731241</v>
      </c>
    </row>
    <row r="7" spans="1:5" ht="26.4" x14ac:dyDescent="0.25">
      <c r="A7" s="396" t="s">
        <v>519</v>
      </c>
      <c r="B7" s="397" t="s">
        <v>1018</v>
      </c>
      <c r="C7" s="398">
        <v>673511770</v>
      </c>
      <c r="D7" s="398">
        <v>0</v>
      </c>
      <c r="E7" s="398">
        <v>673511770</v>
      </c>
    </row>
    <row r="8" spans="1:5" ht="26.4" x14ac:dyDescent="0.25">
      <c r="A8" s="396" t="s">
        <v>520</v>
      </c>
      <c r="B8" s="397" t="s">
        <v>1019</v>
      </c>
      <c r="C8" s="398">
        <v>221046042</v>
      </c>
      <c r="D8" s="398">
        <v>0</v>
      </c>
      <c r="E8" s="398">
        <v>221046042</v>
      </c>
    </row>
    <row r="9" spans="1:5" ht="26.4" x14ac:dyDescent="0.25">
      <c r="A9" s="396" t="s">
        <v>521</v>
      </c>
      <c r="B9" s="397" t="s">
        <v>1262</v>
      </c>
      <c r="C9" s="398">
        <v>894557812</v>
      </c>
      <c r="D9" s="398">
        <v>0</v>
      </c>
      <c r="E9" s="398">
        <v>894557812</v>
      </c>
    </row>
    <row r="10" spans="1:5" x14ac:dyDescent="0.25">
      <c r="A10" s="396" t="s">
        <v>523</v>
      </c>
      <c r="B10" s="516" t="s">
        <v>1020</v>
      </c>
      <c r="C10" s="398">
        <v>63877555</v>
      </c>
      <c r="D10" s="398">
        <v>0</v>
      </c>
      <c r="E10" s="398">
        <v>63877555</v>
      </c>
    </row>
    <row r="11" spans="1:5" ht="26.4" x14ac:dyDescent="0.25">
      <c r="A11" s="396" t="s">
        <v>525</v>
      </c>
      <c r="B11" s="397" t="s">
        <v>1021</v>
      </c>
      <c r="C11" s="398">
        <v>187848463</v>
      </c>
      <c r="D11" s="398">
        <v>0</v>
      </c>
      <c r="E11" s="398">
        <v>187848463</v>
      </c>
    </row>
    <row r="12" spans="1:5" x14ac:dyDescent="0.25">
      <c r="A12" s="396" t="s">
        <v>565</v>
      </c>
      <c r="B12" s="397" t="s">
        <v>1022</v>
      </c>
      <c r="C12" s="398">
        <v>4693694</v>
      </c>
      <c r="D12" s="398">
        <v>0</v>
      </c>
      <c r="E12" s="398">
        <v>4693694</v>
      </c>
    </row>
    <row r="13" spans="1:5" x14ac:dyDescent="0.25">
      <c r="A13" s="396" t="s">
        <v>567</v>
      </c>
      <c r="B13" s="516" t="s">
        <v>1023</v>
      </c>
      <c r="C13" s="398">
        <v>2199619229</v>
      </c>
      <c r="D13" s="398">
        <v>0</v>
      </c>
      <c r="E13" s="398">
        <v>2199619229</v>
      </c>
    </row>
    <row r="14" spans="1:5" x14ac:dyDescent="0.25">
      <c r="A14" s="396" t="s">
        <v>569</v>
      </c>
      <c r="B14" s="397" t="s">
        <v>1024</v>
      </c>
      <c r="C14" s="398">
        <v>0</v>
      </c>
      <c r="D14" s="398">
        <v>0</v>
      </c>
      <c r="E14" s="398">
        <v>0</v>
      </c>
    </row>
    <row r="15" spans="1:5" ht="26.4" x14ac:dyDescent="0.25">
      <c r="A15" s="396" t="s">
        <v>571</v>
      </c>
      <c r="B15" s="397" t="s">
        <v>1025</v>
      </c>
      <c r="C15" s="398">
        <v>0</v>
      </c>
      <c r="D15" s="398">
        <v>0</v>
      </c>
      <c r="E15" s="398">
        <v>0</v>
      </c>
    </row>
    <row r="16" spans="1:5" ht="26.4" x14ac:dyDescent="0.25">
      <c r="A16" s="396" t="s">
        <v>573</v>
      </c>
      <c r="B16" s="397" t="s">
        <v>1026</v>
      </c>
      <c r="C16" s="398">
        <v>0</v>
      </c>
      <c r="D16" s="398">
        <v>0</v>
      </c>
      <c r="E16" s="398">
        <v>0</v>
      </c>
    </row>
    <row r="17" spans="1:5" x14ac:dyDescent="0.25">
      <c r="A17" s="396" t="s">
        <v>575</v>
      </c>
      <c r="B17" s="397" t="s">
        <v>1027</v>
      </c>
      <c r="C17" s="398">
        <v>0</v>
      </c>
      <c r="D17" s="398">
        <v>0</v>
      </c>
      <c r="E17" s="398">
        <v>0</v>
      </c>
    </row>
    <row r="18" spans="1:5" x14ac:dyDescent="0.25">
      <c r="A18" s="396" t="s">
        <v>576</v>
      </c>
      <c r="B18" s="397" t="s">
        <v>1028</v>
      </c>
      <c r="C18" s="398">
        <v>0</v>
      </c>
      <c r="D18" s="398">
        <v>0</v>
      </c>
      <c r="E18" s="398">
        <v>0</v>
      </c>
    </row>
    <row r="19" spans="1:5" ht="26.4" x14ac:dyDescent="0.25">
      <c r="A19" s="396" t="s">
        <v>546</v>
      </c>
      <c r="B19" s="397" t="s">
        <v>1029</v>
      </c>
      <c r="C19" s="398">
        <v>0</v>
      </c>
      <c r="D19" s="398">
        <v>0</v>
      </c>
      <c r="E19" s="398">
        <v>0</v>
      </c>
    </row>
    <row r="20" spans="1:5" x14ac:dyDescent="0.25">
      <c r="A20" s="396" t="s">
        <v>527</v>
      </c>
      <c r="B20" s="397" t="s">
        <v>1030</v>
      </c>
      <c r="C20" s="398">
        <v>0</v>
      </c>
      <c r="D20" s="398">
        <v>0</v>
      </c>
      <c r="E20" s="398">
        <v>0</v>
      </c>
    </row>
    <row r="21" spans="1:5" x14ac:dyDescent="0.25">
      <c r="A21" s="396" t="s">
        <v>580</v>
      </c>
      <c r="B21" s="397" t="s">
        <v>1031</v>
      </c>
      <c r="C21" s="398">
        <v>0</v>
      </c>
      <c r="D21" s="398">
        <v>0</v>
      </c>
      <c r="E21" s="398">
        <v>0</v>
      </c>
    </row>
    <row r="22" spans="1:5" x14ac:dyDescent="0.25">
      <c r="A22" s="396" t="s">
        <v>528</v>
      </c>
      <c r="B22" s="397" t="s">
        <v>1032</v>
      </c>
      <c r="C22" s="398">
        <v>0</v>
      </c>
      <c r="D22" s="398">
        <v>0</v>
      </c>
      <c r="E22" s="398">
        <v>0</v>
      </c>
    </row>
    <row r="23" spans="1:5" x14ac:dyDescent="0.25">
      <c r="A23" s="396" t="s">
        <v>583</v>
      </c>
      <c r="B23" s="397" t="s">
        <v>1033</v>
      </c>
      <c r="C23" s="398">
        <v>0</v>
      </c>
      <c r="D23" s="398">
        <v>0</v>
      </c>
      <c r="E23" s="398">
        <v>0</v>
      </c>
    </row>
    <row r="24" spans="1:5" x14ac:dyDescent="0.25">
      <c r="A24" s="396" t="s">
        <v>548</v>
      </c>
      <c r="B24" s="397" t="s">
        <v>1034</v>
      </c>
      <c r="C24" s="398">
        <v>0</v>
      </c>
      <c r="D24" s="398">
        <v>0</v>
      </c>
      <c r="E24" s="398">
        <v>0</v>
      </c>
    </row>
    <row r="25" spans="1:5" x14ac:dyDescent="0.25">
      <c r="A25" s="396" t="s">
        <v>586</v>
      </c>
      <c r="B25" s="397" t="s">
        <v>1035</v>
      </c>
      <c r="C25" s="398">
        <v>0</v>
      </c>
      <c r="D25" s="398">
        <v>0</v>
      </c>
      <c r="E25" s="398">
        <v>0</v>
      </c>
    </row>
    <row r="26" spans="1:5" x14ac:dyDescent="0.25">
      <c r="A26" s="396" t="s">
        <v>530</v>
      </c>
      <c r="B26" s="397" t="s">
        <v>1036</v>
      </c>
      <c r="C26" s="398">
        <v>0</v>
      </c>
      <c r="D26" s="398">
        <v>0</v>
      </c>
      <c r="E26" s="398">
        <v>0</v>
      </c>
    </row>
    <row r="27" spans="1:5" ht="26.4" x14ac:dyDescent="0.25">
      <c r="A27" s="396" t="s">
        <v>588</v>
      </c>
      <c r="B27" s="397" t="s">
        <v>1037</v>
      </c>
      <c r="C27" s="398">
        <v>0</v>
      </c>
      <c r="D27" s="398">
        <v>0</v>
      </c>
      <c r="E27" s="398">
        <v>0</v>
      </c>
    </row>
    <row r="28" spans="1:5" x14ac:dyDescent="0.25">
      <c r="A28" s="396" t="s">
        <v>590</v>
      </c>
      <c r="B28" s="397" t="s">
        <v>1038</v>
      </c>
      <c r="C28" s="398">
        <v>0</v>
      </c>
      <c r="D28" s="398">
        <v>0</v>
      </c>
      <c r="E28" s="398">
        <v>0</v>
      </c>
    </row>
    <row r="29" spans="1:5" x14ac:dyDescent="0.25">
      <c r="A29" s="396" t="s">
        <v>592</v>
      </c>
      <c r="B29" s="397" t="s">
        <v>1039</v>
      </c>
      <c r="C29" s="398">
        <v>0</v>
      </c>
      <c r="D29" s="398">
        <v>0</v>
      </c>
      <c r="E29" s="398">
        <v>0</v>
      </c>
    </row>
    <row r="30" spans="1:5" ht="26.4" x14ac:dyDescent="0.25">
      <c r="A30" s="396" t="s">
        <v>594</v>
      </c>
      <c r="B30" s="397" t="s">
        <v>1040</v>
      </c>
      <c r="C30" s="398">
        <v>0</v>
      </c>
      <c r="D30" s="398">
        <v>0</v>
      </c>
      <c r="E30" s="398">
        <v>0</v>
      </c>
    </row>
    <row r="31" spans="1:5" x14ac:dyDescent="0.25">
      <c r="A31" s="396" t="s">
        <v>596</v>
      </c>
      <c r="B31" s="397" t="s">
        <v>1041</v>
      </c>
      <c r="C31" s="398">
        <v>0</v>
      </c>
      <c r="D31" s="398">
        <v>0</v>
      </c>
      <c r="E31" s="398">
        <v>0</v>
      </c>
    </row>
    <row r="32" spans="1:5" x14ac:dyDescent="0.25">
      <c r="A32" s="396" t="s">
        <v>598</v>
      </c>
      <c r="B32" s="397" t="s">
        <v>1042</v>
      </c>
      <c r="C32" s="398">
        <v>0</v>
      </c>
      <c r="D32" s="398">
        <v>0</v>
      </c>
      <c r="E32" s="398">
        <v>0</v>
      </c>
    </row>
    <row r="33" spans="1:5" x14ac:dyDescent="0.25">
      <c r="A33" s="396" t="s">
        <v>600</v>
      </c>
      <c r="B33" s="397" t="s">
        <v>1043</v>
      </c>
      <c r="C33" s="398">
        <v>0</v>
      </c>
      <c r="D33" s="398">
        <v>0</v>
      </c>
      <c r="E33" s="398">
        <v>0</v>
      </c>
    </row>
    <row r="34" spans="1:5" x14ac:dyDescent="0.25">
      <c r="A34" s="396" t="s">
        <v>602</v>
      </c>
      <c r="B34" s="397" t="s">
        <v>1044</v>
      </c>
      <c r="C34" s="398">
        <v>0</v>
      </c>
      <c r="D34" s="398">
        <v>0</v>
      </c>
      <c r="E34" s="398">
        <v>0</v>
      </c>
    </row>
    <row r="35" spans="1:5" x14ac:dyDescent="0.25">
      <c r="A35" s="396" t="s">
        <v>604</v>
      </c>
      <c r="B35" s="397" t="s">
        <v>1045</v>
      </c>
      <c r="C35" s="398">
        <v>0</v>
      </c>
      <c r="D35" s="398">
        <v>0</v>
      </c>
      <c r="E35" s="398">
        <v>0</v>
      </c>
    </row>
    <row r="36" spans="1:5" x14ac:dyDescent="0.25">
      <c r="A36" s="396" t="s">
        <v>606</v>
      </c>
      <c r="B36" s="397" t="s">
        <v>1046</v>
      </c>
      <c r="C36" s="398">
        <v>0</v>
      </c>
      <c r="D36" s="398">
        <v>0</v>
      </c>
      <c r="E36" s="398">
        <v>0</v>
      </c>
    </row>
    <row r="37" spans="1:5" x14ac:dyDescent="0.25">
      <c r="A37" s="396" t="s">
        <v>608</v>
      </c>
      <c r="B37" s="397" t="s">
        <v>1047</v>
      </c>
      <c r="C37" s="398">
        <v>0</v>
      </c>
      <c r="D37" s="398">
        <v>0</v>
      </c>
      <c r="E37" s="398">
        <v>0</v>
      </c>
    </row>
    <row r="38" spans="1:5" ht="26.4" x14ac:dyDescent="0.25">
      <c r="A38" s="396" t="s">
        <v>532</v>
      </c>
      <c r="B38" s="397" t="s">
        <v>1048</v>
      </c>
      <c r="C38" s="398">
        <v>114081312</v>
      </c>
      <c r="D38" s="398">
        <v>0</v>
      </c>
      <c r="E38" s="398">
        <v>114081312</v>
      </c>
    </row>
    <row r="39" spans="1:5" x14ac:dyDescent="0.25">
      <c r="A39" s="396" t="s">
        <v>550</v>
      </c>
      <c r="B39" s="397" t="s">
        <v>1049</v>
      </c>
      <c r="C39" s="398">
        <v>2358880</v>
      </c>
      <c r="D39" s="398">
        <v>0</v>
      </c>
      <c r="E39" s="398">
        <v>2358880</v>
      </c>
    </row>
    <row r="40" spans="1:5" x14ac:dyDescent="0.25">
      <c r="A40" s="396" t="s">
        <v>611</v>
      </c>
      <c r="B40" s="397" t="s">
        <v>1050</v>
      </c>
      <c r="C40" s="398">
        <v>2000000</v>
      </c>
      <c r="D40" s="398">
        <v>0</v>
      </c>
      <c r="E40" s="398">
        <v>2000000</v>
      </c>
    </row>
    <row r="41" spans="1:5" ht="26.4" x14ac:dyDescent="0.25">
      <c r="A41" s="396" t="s">
        <v>613</v>
      </c>
      <c r="B41" s="397" t="s">
        <v>1051</v>
      </c>
      <c r="C41" s="398">
        <v>2046341</v>
      </c>
      <c r="D41" s="398">
        <v>0</v>
      </c>
      <c r="E41" s="398">
        <v>2046341</v>
      </c>
    </row>
    <row r="42" spans="1:5" x14ac:dyDescent="0.25">
      <c r="A42" s="396" t="s">
        <v>614</v>
      </c>
      <c r="B42" s="397" t="s">
        <v>1052</v>
      </c>
      <c r="C42" s="398">
        <v>61462200</v>
      </c>
      <c r="D42" s="398">
        <v>0</v>
      </c>
      <c r="E42" s="398">
        <v>61462200</v>
      </c>
    </row>
    <row r="43" spans="1:5" x14ac:dyDescent="0.25">
      <c r="A43" s="396" t="s">
        <v>533</v>
      </c>
      <c r="B43" s="397" t="s">
        <v>1053</v>
      </c>
      <c r="C43" s="398">
        <v>10157300</v>
      </c>
      <c r="D43" s="398">
        <v>0</v>
      </c>
      <c r="E43" s="398">
        <v>10157300</v>
      </c>
    </row>
    <row r="44" spans="1:5" x14ac:dyDescent="0.25">
      <c r="A44" s="396" t="s">
        <v>534</v>
      </c>
      <c r="B44" s="397" t="s">
        <v>1054</v>
      </c>
      <c r="C44" s="398">
        <v>6087677</v>
      </c>
      <c r="D44" s="398">
        <v>0</v>
      </c>
      <c r="E44" s="398">
        <v>6087677</v>
      </c>
    </row>
    <row r="45" spans="1:5" x14ac:dyDescent="0.25">
      <c r="A45" s="396" t="s">
        <v>551</v>
      </c>
      <c r="B45" s="397" t="s">
        <v>1055</v>
      </c>
      <c r="C45" s="398">
        <v>28838414</v>
      </c>
      <c r="D45" s="398">
        <v>0</v>
      </c>
      <c r="E45" s="398">
        <v>28838414</v>
      </c>
    </row>
    <row r="46" spans="1:5" x14ac:dyDescent="0.25">
      <c r="A46" s="396" t="s">
        <v>536</v>
      </c>
      <c r="B46" s="397" t="s">
        <v>1056</v>
      </c>
      <c r="C46" s="398">
        <v>1130500</v>
      </c>
      <c r="D46" s="398">
        <v>0</v>
      </c>
      <c r="E46" s="398">
        <v>1130500</v>
      </c>
    </row>
    <row r="47" spans="1:5" x14ac:dyDescent="0.25">
      <c r="A47" s="396" t="s">
        <v>538</v>
      </c>
      <c r="B47" s="397" t="s">
        <v>1057</v>
      </c>
      <c r="C47" s="398">
        <v>0</v>
      </c>
      <c r="D47" s="398">
        <v>0</v>
      </c>
      <c r="E47" s="398">
        <v>0</v>
      </c>
    </row>
    <row r="48" spans="1:5" x14ac:dyDescent="0.25">
      <c r="A48" s="396" t="s">
        <v>618</v>
      </c>
      <c r="B48" s="397" t="s">
        <v>1058</v>
      </c>
      <c r="C48" s="398">
        <v>0</v>
      </c>
      <c r="D48" s="398">
        <v>0</v>
      </c>
      <c r="E48" s="398">
        <v>0</v>
      </c>
    </row>
    <row r="49" spans="1:5" s="70" customFormat="1" ht="26.4" x14ac:dyDescent="0.25">
      <c r="A49" s="399" t="s">
        <v>620</v>
      </c>
      <c r="B49" s="400" t="s">
        <v>1059</v>
      </c>
      <c r="C49" s="401">
        <v>2313700541</v>
      </c>
      <c r="D49" s="401">
        <v>0</v>
      </c>
      <c r="E49" s="401">
        <v>2313700541</v>
      </c>
    </row>
    <row r="50" spans="1:5" x14ac:dyDescent="0.25">
      <c r="A50" s="396" t="s">
        <v>540</v>
      </c>
      <c r="B50" s="397" t="s">
        <v>1060</v>
      </c>
      <c r="C50" s="398">
        <v>0</v>
      </c>
      <c r="D50" s="398">
        <v>0</v>
      </c>
      <c r="E50" s="398">
        <v>0</v>
      </c>
    </row>
    <row r="51" spans="1:5" ht="26.4" x14ac:dyDescent="0.25">
      <c r="A51" s="396" t="s">
        <v>622</v>
      </c>
      <c r="B51" s="397" t="s">
        <v>1061</v>
      </c>
      <c r="C51" s="398">
        <v>0</v>
      </c>
      <c r="D51" s="398">
        <v>0</v>
      </c>
      <c r="E51" s="398">
        <v>0</v>
      </c>
    </row>
    <row r="52" spans="1:5" ht="26.4" x14ac:dyDescent="0.25">
      <c r="A52" s="396" t="s">
        <v>624</v>
      </c>
      <c r="B52" s="397" t="s">
        <v>1062</v>
      </c>
      <c r="C52" s="398">
        <v>0</v>
      </c>
      <c r="D52" s="398">
        <v>0</v>
      </c>
      <c r="E52" s="398">
        <v>0</v>
      </c>
    </row>
    <row r="53" spans="1:5" x14ac:dyDescent="0.25">
      <c r="A53" s="396" t="s">
        <v>625</v>
      </c>
      <c r="B53" s="397" t="s">
        <v>1063</v>
      </c>
      <c r="C53" s="398">
        <v>0</v>
      </c>
      <c r="D53" s="398">
        <v>0</v>
      </c>
      <c r="E53" s="398">
        <v>0</v>
      </c>
    </row>
    <row r="54" spans="1:5" x14ac:dyDescent="0.25">
      <c r="A54" s="396" t="s">
        <v>627</v>
      </c>
      <c r="B54" s="397" t="s">
        <v>1064</v>
      </c>
      <c r="C54" s="398">
        <v>0</v>
      </c>
      <c r="D54" s="398">
        <v>0</v>
      </c>
      <c r="E54" s="398">
        <v>0</v>
      </c>
    </row>
    <row r="55" spans="1:5" ht="26.4" x14ac:dyDescent="0.25">
      <c r="A55" s="396" t="s">
        <v>628</v>
      </c>
      <c r="B55" s="397" t="s">
        <v>1065</v>
      </c>
      <c r="C55" s="398">
        <v>0</v>
      </c>
      <c r="D55" s="398">
        <v>0</v>
      </c>
      <c r="E55" s="398">
        <v>0</v>
      </c>
    </row>
    <row r="56" spans="1:5" x14ac:dyDescent="0.25">
      <c r="A56" s="396" t="s">
        <v>629</v>
      </c>
      <c r="B56" s="397" t="s">
        <v>1066</v>
      </c>
      <c r="C56" s="398">
        <v>0</v>
      </c>
      <c r="D56" s="398">
        <v>0</v>
      </c>
      <c r="E56" s="398">
        <v>0</v>
      </c>
    </row>
    <row r="57" spans="1:5" x14ac:dyDescent="0.25">
      <c r="A57" s="396" t="s">
        <v>542</v>
      </c>
      <c r="B57" s="397" t="s">
        <v>1067</v>
      </c>
      <c r="C57" s="398">
        <v>0</v>
      </c>
      <c r="D57" s="398">
        <v>0</v>
      </c>
      <c r="E57" s="398">
        <v>0</v>
      </c>
    </row>
    <row r="58" spans="1:5" x14ac:dyDescent="0.25">
      <c r="A58" s="396" t="s">
        <v>544</v>
      </c>
      <c r="B58" s="397" t="s">
        <v>1068</v>
      </c>
      <c r="C58" s="398">
        <v>0</v>
      </c>
      <c r="D58" s="398">
        <v>0</v>
      </c>
      <c r="E58" s="398">
        <v>0</v>
      </c>
    </row>
    <row r="59" spans="1:5" x14ac:dyDescent="0.25">
      <c r="A59" s="396" t="s">
        <v>632</v>
      </c>
      <c r="B59" s="397" t="s">
        <v>1069</v>
      </c>
      <c r="C59" s="398">
        <v>0</v>
      </c>
      <c r="D59" s="398">
        <v>0</v>
      </c>
      <c r="E59" s="398">
        <v>0</v>
      </c>
    </row>
    <row r="60" spans="1:5" x14ac:dyDescent="0.25">
      <c r="A60" s="396" t="s">
        <v>634</v>
      </c>
      <c r="B60" s="397" t="s">
        <v>1070</v>
      </c>
      <c r="C60" s="398">
        <v>0</v>
      </c>
      <c r="D60" s="398">
        <v>0</v>
      </c>
      <c r="E60" s="398">
        <v>0</v>
      </c>
    </row>
    <row r="61" spans="1:5" x14ac:dyDescent="0.25">
      <c r="A61" s="396" t="s">
        <v>636</v>
      </c>
      <c r="B61" s="397" t="s">
        <v>1071</v>
      </c>
      <c r="C61" s="398">
        <v>0</v>
      </c>
      <c r="D61" s="398">
        <v>0</v>
      </c>
      <c r="E61" s="398">
        <v>0</v>
      </c>
    </row>
    <row r="62" spans="1:5" x14ac:dyDescent="0.25">
      <c r="A62" s="396" t="s">
        <v>638</v>
      </c>
      <c r="B62" s="397" t="s">
        <v>1072</v>
      </c>
      <c r="C62" s="398">
        <v>0</v>
      </c>
      <c r="D62" s="398">
        <v>0</v>
      </c>
      <c r="E62" s="398">
        <v>0</v>
      </c>
    </row>
    <row r="63" spans="1:5" ht="26.4" x14ac:dyDescent="0.25">
      <c r="A63" s="396" t="s">
        <v>640</v>
      </c>
      <c r="B63" s="397" t="s">
        <v>1073</v>
      </c>
      <c r="C63" s="398">
        <v>0</v>
      </c>
      <c r="D63" s="398">
        <v>0</v>
      </c>
      <c r="E63" s="398">
        <v>0</v>
      </c>
    </row>
    <row r="64" spans="1:5" x14ac:dyDescent="0.25">
      <c r="A64" s="396" t="s">
        <v>641</v>
      </c>
      <c r="B64" s="397" t="s">
        <v>1074</v>
      </c>
      <c r="C64" s="398">
        <v>0</v>
      </c>
      <c r="D64" s="398">
        <v>0</v>
      </c>
      <c r="E64" s="398">
        <v>0</v>
      </c>
    </row>
    <row r="65" spans="1:5" x14ac:dyDescent="0.25">
      <c r="A65" s="396" t="s">
        <v>642</v>
      </c>
      <c r="B65" s="397" t="s">
        <v>1075</v>
      </c>
      <c r="C65" s="398">
        <v>0</v>
      </c>
      <c r="D65" s="398">
        <v>0</v>
      </c>
      <c r="E65" s="398">
        <v>0</v>
      </c>
    </row>
    <row r="66" spans="1:5" ht="26.4" x14ac:dyDescent="0.25">
      <c r="A66" s="396" t="s">
        <v>644</v>
      </c>
      <c r="B66" s="397" t="s">
        <v>1076</v>
      </c>
      <c r="C66" s="398">
        <v>0</v>
      </c>
      <c r="D66" s="398">
        <v>0</v>
      </c>
      <c r="E66" s="398">
        <v>0</v>
      </c>
    </row>
    <row r="67" spans="1:5" x14ac:dyDescent="0.25">
      <c r="A67" s="396" t="s">
        <v>645</v>
      </c>
      <c r="B67" s="397" t="s">
        <v>1077</v>
      </c>
      <c r="C67" s="398">
        <v>0</v>
      </c>
      <c r="D67" s="398">
        <v>0</v>
      </c>
      <c r="E67" s="398">
        <v>0</v>
      </c>
    </row>
    <row r="68" spans="1:5" x14ac:dyDescent="0.25">
      <c r="A68" s="396" t="s">
        <v>545</v>
      </c>
      <c r="B68" s="397" t="s">
        <v>1078</v>
      </c>
      <c r="C68" s="398">
        <v>0</v>
      </c>
      <c r="D68" s="398">
        <v>0</v>
      </c>
      <c r="E68" s="398">
        <v>0</v>
      </c>
    </row>
    <row r="69" spans="1:5" x14ac:dyDescent="0.25">
      <c r="A69" s="396" t="s">
        <v>648</v>
      </c>
      <c r="B69" s="397" t="s">
        <v>1079</v>
      </c>
      <c r="C69" s="398">
        <v>0</v>
      </c>
      <c r="D69" s="398">
        <v>0</v>
      </c>
      <c r="E69" s="398">
        <v>0</v>
      </c>
    </row>
    <row r="70" spans="1:5" x14ac:dyDescent="0.25">
      <c r="A70" s="396" t="s">
        <v>650</v>
      </c>
      <c r="B70" s="397" t="s">
        <v>1080</v>
      </c>
      <c r="C70" s="398">
        <v>0</v>
      </c>
      <c r="D70" s="398">
        <v>0</v>
      </c>
      <c r="E70" s="398">
        <v>0</v>
      </c>
    </row>
    <row r="71" spans="1:5" x14ac:dyDescent="0.25">
      <c r="A71" s="396" t="s">
        <v>652</v>
      </c>
      <c r="B71" s="397" t="s">
        <v>1081</v>
      </c>
      <c r="C71" s="398">
        <v>0</v>
      </c>
      <c r="D71" s="398">
        <v>0</v>
      </c>
      <c r="E71" s="398">
        <v>0</v>
      </c>
    </row>
    <row r="72" spans="1:5" x14ac:dyDescent="0.25">
      <c r="A72" s="396" t="s">
        <v>654</v>
      </c>
      <c r="B72" s="397" t="s">
        <v>1082</v>
      </c>
      <c r="C72" s="398">
        <v>0</v>
      </c>
      <c r="D72" s="398">
        <v>0</v>
      </c>
      <c r="E72" s="398">
        <v>0</v>
      </c>
    </row>
    <row r="73" spans="1:5" x14ac:dyDescent="0.25">
      <c r="A73" s="396" t="s">
        <v>656</v>
      </c>
      <c r="B73" s="397" t="s">
        <v>1083</v>
      </c>
      <c r="C73" s="398">
        <v>0</v>
      </c>
      <c r="D73" s="398">
        <v>0</v>
      </c>
      <c r="E73" s="398">
        <v>0</v>
      </c>
    </row>
    <row r="74" spans="1:5" ht="26.4" x14ac:dyDescent="0.25">
      <c r="A74" s="396" t="s">
        <v>658</v>
      </c>
      <c r="B74" s="397" t="s">
        <v>1084</v>
      </c>
      <c r="C74" s="398">
        <v>338938902</v>
      </c>
      <c r="D74" s="398">
        <v>0</v>
      </c>
      <c r="E74" s="398">
        <v>338938902</v>
      </c>
    </row>
    <row r="75" spans="1:5" x14ac:dyDescent="0.25">
      <c r="A75" s="396" t="s">
        <v>660</v>
      </c>
      <c r="B75" s="397" t="s">
        <v>1085</v>
      </c>
      <c r="C75" s="398">
        <v>320000</v>
      </c>
      <c r="D75" s="398">
        <v>0</v>
      </c>
      <c r="E75" s="398">
        <v>320000</v>
      </c>
    </row>
    <row r="76" spans="1:5" x14ac:dyDescent="0.25">
      <c r="A76" s="396" t="s">
        <v>662</v>
      </c>
      <c r="B76" s="397" t="s">
        <v>1086</v>
      </c>
      <c r="C76" s="398">
        <v>0</v>
      </c>
      <c r="D76" s="398">
        <v>0</v>
      </c>
      <c r="E76" s="398">
        <v>0</v>
      </c>
    </row>
    <row r="77" spans="1:5" ht="26.4" x14ac:dyDescent="0.25">
      <c r="A77" s="396" t="s">
        <v>663</v>
      </c>
      <c r="B77" s="397" t="s">
        <v>1087</v>
      </c>
      <c r="C77" s="398">
        <v>281618902</v>
      </c>
      <c r="D77" s="398">
        <v>0</v>
      </c>
      <c r="E77" s="398">
        <v>281618902</v>
      </c>
    </row>
    <row r="78" spans="1:5" x14ac:dyDescent="0.25">
      <c r="A78" s="396" t="s">
        <v>665</v>
      </c>
      <c r="B78" s="397" t="s">
        <v>1088</v>
      </c>
      <c r="C78" s="398">
        <v>0</v>
      </c>
      <c r="D78" s="398">
        <v>0</v>
      </c>
      <c r="E78" s="398">
        <v>0</v>
      </c>
    </row>
    <row r="79" spans="1:5" x14ac:dyDescent="0.25">
      <c r="A79" s="396" t="s">
        <v>666</v>
      </c>
      <c r="B79" s="397" t="s">
        <v>1089</v>
      </c>
      <c r="C79" s="398">
        <v>0</v>
      </c>
      <c r="D79" s="398">
        <v>0</v>
      </c>
      <c r="E79" s="398">
        <v>0</v>
      </c>
    </row>
    <row r="80" spans="1:5" x14ac:dyDescent="0.25">
      <c r="A80" s="396" t="s">
        <v>668</v>
      </c>
      <c r="B80" s="397" t="s">
        <v>1090</v>
      </c>
      <c r="C80" s="398">
        <v>0</v>
      </c>
      <c r="D80" s="398">
        <v>0</v>
      </c>
      <c r="E80" s="398">
        <v>0</v>
      </c>
    </row>
    <row r="81" spans="1:5" x14ac:dyDescent="0.25">
      <c r="A81" s="396" t="s">
        <v>670</v>
      </c>
      <c r="B81" s="397" t="s">
        <v>1091</v>
      </c>
      <c r="C81" s="398">
        <v>57000000</v>
      </c>
      <c r="D81" s="398">
        <v>0</v>
      </c>
      <c r="E81" s="398">
        <v>57000000</v>
      </c>
    </row>
    <row r="82" spans="1:5" x14ac:dyDescent="0.25">
      <c r="A82" s="396" t="s">
        <v>672</v>
      </c>
      <c r="B82" s="397" t="s">
        <v>1092</v>
      </c>
      <c r="C82" s="398">
        <v>0</v>
      </c>
      <c r="D82" s="398">
        <v>0</v>
      </c>
      <c r="E82" s="398">
        <v>0</v>
      </c>
    </row>
    <row r="83" spans="1:5" x14ac:dyDescent="0.25">
      <c r="A83" s="396" t="s">
        <v>674</v>
      </c>
      <c r="B83" s="397" t="s">
        <v>1093</v>
      </c>
      <c r="C83" s="398">
        <v>0</v>
      </c>
      <c r="D83" s="398">
        <v>0</v>
      </c>
      <c r="E83" s="398">
        <v>0</v>
      </c>
    </row>
    <row r="84" spans="1:5" x14ac:dyDescent="0.25">
      <c r="A84" s="396" t="s">
        <v>676</v>
      </c>
      <c r="B84" s="397" t="s">
        <v>1094</v>
      </c>
      <c r="C84" s="398">
        <v>0</v>
      </c>
      <c r="D84" s="398">
        <v>0</v>
      </c>
      <c r="E84" s="398">
        <v>0</v>
      </c>
    </row>
    <row r="85" spans="1:5" s="70" customFormat="1" ht="26.4" x14ac:dyDescent="0.25">
      <c r="A85" s="399" t="s">
        <v>678</v>
      </c>
      <c r="B85" s="400" t="s">
        <v>1095</v>
      </c>
      <c r="C85" s="401">
        <v>338938902</v>
      </c>
      <c r="D85" s="401">
        <v>0</v>
      </c>
      <c r="E85" s="401">
        <v>338938902</v>
      </c>
    </row>
    <row r="86" spans="1:5" x14ac:dyDescent="0.25">
      <c r="A86" s="396" t="s">
        <v>680</v>
      </c>
      <c r="B86" s="397" t="s">
        <v>1096</v>
      </c>
      <c r="C86" s="398">
        <v>0</v>
      </c>
      <c r="D86" s="398">
        <v>0</v>
      </c>
      <c r="E86" s="398">
        <v>0</v>
      </c>
    </row>
    <row r="87" spans="1:5" x14ac:dyDescent="0.25">
      <c r="A87" s="396" t="s">
        <v>682</v>
      </c>
      <c r="B87" s="397" t="s">
        <v>1097</v>
      </c>
      <c r="C87" s="398">
        <v>0</v>
      </c>
      <c r="D87" s="398">
        <v>0</v>
      </c>
      <c r="E87" s="398">
        <v>0</v>
      </c>
    </row>
    <row r="88" spans="1:5" ht="26.4" x14ac:dyDescent="0.25">
      <c r="A88" s="396" t="s">
        <v>683</v>
      </c>
      <c r="B88" s="397" t="s">
        <v>1098</v>
      </c>
      <c r="C88" s="398">
        <v>0</v>
      </c>
      <c r="D88" s="398">
        <v>0</v>
      </c>
      <c r="E88" s="398">
        <v>0</v>
      </c>
    </row>
    <row r="89" spans="1:5" x14ac:dyDescent="0.25">
      <c r="A89" s="396" t="s">
        <v>684</v>
      </c>
      <c r="B89" s="397" t="s">
        <v>1099</v>
      </c>
      <c r="C89" s="398">
        <v>0</v>
      </c>
      <c r="D89" s="398">
        <v>0</v>
      </c>
      <c r="E89" s="398">
        <v>0</v>
      </c>
    </row>
    <row r="90" spans="1:5" x14ac:dyDescent="0.25">
      <c r="A90" s="396" t="s">
        <v>685</v>
      </c>
      <c r="B90" s="397" t="s">
        <v>1100</v>
      </c>
      <c r="C90" s="398">
        <v>0</v>
      </c>
      <c r="D90" s="398">
        <v>0</v>
      </c>
      <c r="E90" s="398">
        <v>0</v>
      </c>
    </row>
    <row r="91" spans="1:5" x14ac:dyDescent="0.25">
      <c r="A91" s="396" t="s">
        <v>686</v>
      </c>
      <c r="B91" s="397" t="s">
        <v>1101</v>
      </c>
      <c r="C91" s="398">
        <v>0</v>
      </c>
      <c r="D91" s="398">
        <v>0</v>
      </c>
      <c r="E91" s="398">
        <v>0</v>
      </c>
    </row>
    <row r="92" spans="1:5" x14ac:dyDescent="0.25">
      <c r="A92" s="396" t="s">
        <v>688</v>
      </c>
      <c r="B92" s="397" t="s">
        <v>1102</v>
      </c>
      <c r="C92" s="398">
        <v>0</v>
      </c>
      <c r="D92" s="398">
        <v>0</v>
      </c>
      <c r="E92" s="398">
        <v>0</v>
      </c>
    </row>
    <row r="93" spans="1:5" x14ac:dyDescent="0.25">
      <c r="A93" s="396" t="s">
        <v>690</v>
      </c>
      <c r="B93" s="397" t="s">
        <v>1103</v>
      </c>
      <c r="C93" s="398">
        <v>0</v>
      </c>
      <c r="D93" s="398">
        <v>0</v>
      </c>
      <c r="E93" s="398">
        <v>0</v>
      </c>
    </row>
    <row r="94" spans="1:5" x14ac:dyDescent="0.25">
      <c r="A94" s="396" t="s">
        <v>692</v>
      </c>
      <c r="B94" s="397" t="s">
        <v>1104</v>
      </c>
      <c r="C94" s="398">
        <v>0</v>
      </c>
      <c r="D94" s="398">
        <v>0</v>
      </c>
      <c r="E94" s="398">
        <v>0</v>
      </c>
    </row>
    <row r="95" spans="1:5" x14ac:dyDescent="0.25">
      <c r="A95" s="396" t="s">
        <v>694</v>
      </c>
      <c r="B95" s="397" t="s">
        <v>1105</v>
      </c>
      <c r="C95" s="398">
        <v>0</v>
      </c>
      <c r="D95" s="398">
        <v>0</v>
      </c>
      <c r="E95" s="398">
        <v>0</v>
      </c>
    </row>
    <row r="96" spans="1:5" x14ac:dyDescent="0.25">
      <c r="A96" s="396" t="s">
        <v>696</v>
      </c>
      <c r="B96" s="397" t="s">
        <v>1106</v>
      </c>
      <c r="C96" s="398">
        <v>0</v>
      </c>
      <c r="D96" s="398">
        <v>0</v>
      </c>
      <c r="E96" s="398">
        <v>0</v>
      </c>
    </row>
    <row r="97" spans="1:5" x14ac:dyDescent="0.25">
      <c r="A97" s="396" t="s">
        <v>698</v>
      </c>
      <c r="B97" s="397" t="s">
        <v>1107</v>
      </c>
      <c r="C97" s="398">
        <v>0</v>
      </c>
      <c r="D97" s="398">
        <v>0</v>
      </c>
      <c r="E97" s="398">
        <v>0</v>
      </c>
    </row>
    <row r="98" spans="1:5" x14ac:dyDescent="0.25">
      <c r="A98" s="396" t="s">
        <v>699</v>
      </c>
      <c r="B98" s="397" t="s">
        <v>1108</v>
      </c>
      <c r="C98" s="398">
        <v>0</v>
      </c>
      <c r="D98" s="398">
        <v>0</v>
      </c>
      <c r="E98" s="398">
        <v>0</v>
      </c>
    </row>
    <row r="99" spans="1:5" x14ac:dyDescent="0.25">
      <c r="A99" s="396" t="s">
        <v>700</v>
      </c>
      <c r="B99" s="397" t="s">
        <v>1109</v>
      </c>
      <c r="C99" s="398">
        <v>0</v>
      </c>
      <c r="D99" s="398">
        <v>0</v>
      </c>
      <c r="E99" s="398">
        <v>0</v>
      </c>
    </row>
    <row r="100" spans="1:5" x14ac:dyDescent="0.25">
      <c r="A100" s="396" t="s">
        <v>702</v>
      </c>
      <c r="B100" s="397" t="s">
        <v>1110</v>
      </c>
      <c r="C100" s="398">
        <v>0</v>
      </c>
      <c r="D100" s="398">
        <v>0</v>
      </c>
      <c r="E100" s="398">
        <v>0</v>
      </c>
    </row>
    <row r="101" spans="1:5" x14ac:dyDescent="0.25">
      <c r="A101" s="396" t="s">
        <v>704</v>
      </c>
      <c r="B101" s="397" t="s">
        <v>1111</v>
      </c>
      <c r="C101" s="398">
        <v>0</v>
      </c>
      <c r="D101" s="398">
        <v>0</v>
      </c>
      <c r="E101" s="398">
        <v>0</v>
      </c>
    </row>
    <row r="102" spans="1:5" x14ac:dyDescent="0.25">
      <c r="A102" s="396" t="s">
        <v>705</v>
      </c>
      <c r="B102" s="397" t="s">
        <v>1112</v>
      </c>
      <c r="C102" s="398">
        <v>0</v>
      </c>
      <c r="D102" s="398">
        <v>0</v>
      </c>
      <c r="E102" s="398">
        <v>0</v>
      </c>
    </row>
    <row r="103" spans="1:5" x14ac:dyDescent="0.25">
      <c r="A103" s="396" t="s">
        <v>707</v>
      </c>
      <c r="B103" s="397" t="s">
        <v>1113</v>
      </c>
      <c r="C103" s="398">
        <v>0</v>
      </c>
      <c r="D103" s="398">
        <v>0</v>
      </c>
      <c r="E103" s="398">
        <v>0</v>
      </c>
    </row>
    <row r="104" spans="1:5" x14ac:dyDescent="0.25">
      <c r="A104" s="396" t="s">
        <v>709</v>
      </c>
      <c r="B104" s="397" t="s">
        <v>1114</v>
      </c>
      <c r="C104" s="398">
        <v>0</v>
      </c>
      <c r="D104" s="398">
        <v>0</v>
      </c>
      <c r="E104" s="398">
        <v>0</v>
      </c>
    </row>
    <row r="105" spans="1:5" x14ac:dyDescent="0.25">
      <c r="A105" s="396" t="s">
        <v>710</v>
      </c>
      <c r="B105" s="397" t="s">
        <v>1115</v>
      </c>
      <c r="C105" s="398">
        <v>0</v>
      </c>
      <c r="D105" s="398">
        <v>0</v>
      </c>
      <c r="E105" s="398">
        <v>0</v>
      </c>
    </row>
    <row r="106" spans="1:5" x14ac:dyDescent="0.25">
      <c r="A106" s="396" t="s">
        <v>712</v>
      </c>
      <c r="B106" s="397" t="s">
        <v>1116</v>
      </c>
      <c r="C106" s="398">
        <v>0</v>
      </c>
      <c r="D106" s="398">
        <v>0</v>
      </c>
      <c r="E106" s="398">
        <v>0</v>
      </c>
    </row>
    <row r="107" spans="1:5" x14ac:dyDescent="0.25">
      <c r="A107" s="396" t="s">
        <v>714</v>
      </c>
      <c r="B107" s="397" t="s">
        <v>1117</v>
      </c>
      <c r="C107" s="398">
        <v>0</v>
      </c>
      <c r="D107" s="398">
        <v>0</v>
      </c>
      <c r="E107" s="398">
        <v>0</v>
      </c>
    </row>
    <row r="108" spans="1:5" x14ac:dyDescent="0.25">
      <c r="A108" s="396" t="s">
        <v>716</v>
      </c>
      <c r="B108" s="397" t="s">
        <v>1596</v>
      </c>
      <c r="C108" s="398">
        <v>0</v>
      </c>
      <c r="D108" s="398">
        <v>0</v>
      </c>
      <c r="E108" s="398">
        <v>0</v>
      </c>
    </row>
    <row r="109" spans="1:5" x14ac:dyDescent="0.25">
      <c r="A109" s="396" t="s">
        <v>717</v>
      </c>
      <c r="B109" s="397" t="s">
        <v>1118</v>
      </c>
      <c r="C109" s="398">
        <v>0</v>
      </c>
      <c r="D109" s="398">
        <v>0</v>
      </c>
      <c r="E109" s="398">
        <v>0</v>
      </c>
    </row>
    <row r="110" spans="1:5" x14ac:dyDescent="0.25">
      <c r="A110" s="396" t="s">
        <v>719</v>
      </c>
      <c r="B110" s="397" t="s">
        <v>1119</v>
      </c>
      <c r="C110" s="398">
        <v>0</v>
      </c>
      <c r="D110" s="398">
        <v>0</v>
      </c>
      <c r="E110" s="398">
        <v>0</v>
      </c>
    </row>
    <row r="111" spans="1:5" x14ac:dyDescent="0.25">
      <c r="A111" s="396" t="s">
        <v>721</v>
      </c>
      <c r="B111" s="397" t="s">
        <v>1120</v>
      </c>
      <c r="C111" s="398">
        <v>0</v>
      </c>
      <c r="D111" s="398">
        <v>0</v>
      </c>
      <c r="E111" s="398">
        <v>0</v>
      </c>
    </row>
    <row r="112" spans="1:5" x14ac:dyDescent="0.25">
      <c r="A112" s="396" t="s">
        <v>723</v>
      </c>
      <c r="B112" s="397" t="s">
        <v>1597</v>
      </c>
      <c r="C112" s="398">
        <v>187203164</v>
      </c>
      <c r="D112" s="398">
        <v>0</v>
      </c>
      <c r="E112" s="398">
        <v>187203164</v>
      </c>
    </row>
    <row r="113" spans="1:5" x14ac:dyDescent="0.25">
      <c r="A113" s="396" t="s">
        <v>724</v>
      </c>
      <c r="B113" s="397" t="s">
        <v>1263</v>
      </c>
      <c r="C113" s="398">
        <v>118063832</v>
      </c>
      <c r="D113" s="398">
        <v>0</v>
      </c>
      <c r="E113" s="398">
        <v>118063832</v>
      </c>
    </row>
    <row r="114" spans="1:5" x14ac:dyDescent="0.25">
      <c r="A114" s="396" t="s">
        <v>726</v>
      </c>
      <c r="B114" s="397" t="s">
        <v>1121</v>
      </c>
      <c r="C114" s="398">
        <v>69139332</v>
      </c>
      <c r="D114" s="398">
        <v>0</v>
      </c>
      <c r="E114" s="398">
        <v>69139332</v>
      </c>
    </row>
    <row r="115" spans="1:5" x14ac:dyDescent="0.25">
      <c r="A115" s="396" t="s">
        <v>728</v>
      </c>
      <c r="B115" s="397" t="s">
        <v>1122</v>
      </c>
      <c r="C115" s="398">
        <v>0</v>
      </c>
      <c r="D115" s="398">
        <v>0</v>
      </c>
      <c r="E115" s="398">
        <v>0</v>
      </c>
    </row>
    <row r="116" spans="1:5" x14ac:dyDescent="0.25">
      <c r="A116" s="396" t="s">
        <v>730</v>
      </c>
      <c r="B116" s="397" t="s">
        <v>1123</v>
      </c>
      <c r="C116" s="398">
        <v>0</v>
      </c>
      <c r="D116" s="398">
        <v>0</v>
      </c>
      <c r="E116" s="398">
        <v>0</v>
      </c>
    </row>
    <row r="117" spans="1:5" x14ac:dyDescent="0.25">
      <c r="A117" s="396" t="s">
        <v>732</v>
      </c>
      <c r="B117" s="397" t="s">
        <v>1124</v>
      </c>
      <c r="C117" s="398">
        <v>0</v>
      </c>
      <c r="D117" s="398">
        <v>0</v>
      </c>
      <c r="E117" s="398">
        <v>0</v>
      </c>
    </row>
    <row r="118" spans="1:5" x14ac:dyDescent="0.25">
      <c r="A118" s="396" t="s">
        <v>734</v>
      </c>
      <c r="B118" s="397" t="s">
        <v>1125</v>
      </c>
      <c r="C118" s="398">
        <v>0</v>
      </c>
      <c r="D118" s="398">
        <v>0</v>
      </c>
      <c r="E118" s="398">
        <v>0</v>
      </c>
    </row>
    <row r="119" spans="1:5" x14ac:dyDescent="0.25">
      <c r="A119" s="396" t="s">
        <v>736</v>
      </c>
      <c r="B119" s="397" t="s">
        <v>1598</v>
      </c>
      <c r="C119" s="398">
        <v>767927997</v>
      </c>
      <c r="D119" s="398">
        <v>0</v>
      </c>
      <c r="E119" s="398">
        <v>767927997</v>
      </c>
    </row>
    <row r="120" spans="1:5" x14ac:dyDescent="0.25">
      <c r="A120" s="396" t="s">
        <v>738</v>
      </c>
      <c r="B120" s="397" t="s">
        <v>1126</v>
      </c>
      <c r="C120" s="398">
        <v>0</v>
      </c>
      <c r="D120" s="398">
        <v>0</v>
      </c>
      <c r="E120" s="398">
        <v>0</v>
      </c>
    </row>
    <row r="121" spans="1:5" x14ac:dyDescent="0.25">
      <c r="A121" s="396" t="s">
        <v>740</v>
      </c>
      <c r="B121" s="397" t="s">
        <v>1127</v>
      </c>
      <c r="C121" s="398">
        <v>0</v>
      </c>
      <c r="D121" s="398">
        <v>0</v>
      </c>
      <c r="E121" s="398">
        <v>0</v>
      </c>
    </row>
    <row r="122" spans="1:5" x14ac:dyDescent="0.25">
      <c r="A122" s="396" t="s">
        <v>742</v>
      </c>
      <c r="B122" s="397" t="s">
        <v>1128</v>
      </c>
      <c r="C122" s="398">
        <v>0</v>
      </c>
      <c r="D122" s="398">
        <v>0</v>
      </c>
      <c r="E122" s="398">
        <v>0</v>
      </c>
    </row>
    <row r="123" spans="1:5" x14ac:dyDescent="0.25">
      <c r="A123" s="396" t="s">
        <v>744</v>
      </c>
      <c r="B123" s="397" t="s">
        <v>1599</v>
      </c>
      <c r="C123" s="398">
        <v>0</v>
      </c>
      <c r="D123" s="398">
        <v>0</v>
      </c>
      <c r="E123" s="398">
        <v>0</v>
      </c>
    </row>
    <row r="124" spans="1:5" x14ac:dyDescent="0.25">
      <c r="A124" s="396" t="s">
        <v>746</v>
      </c>
      <c r="B124" s="397" t="s">
        <v>1129</v>
      </c>
      <c r="C124" s="398">
        <v>0</v>
      </c>
      <c r="D124" s="398">
        <v>0</v>
      </c>
      <c r="E124" s="398">
        <v>0</v>
      </c>
    </row>
    <row r="125" spans="1:5" ht="26.4" x14ac:dyDescent="0.25">
      <c r="A125" s="396" t="s">
        <v>747</v>
      </c>
      <c r="B125" s="397" t="s">
        <v>1130</v>
      </c>
      <c r="C125" s="398">
        <v>767927997</v>
      </c>
      <c r="D125" s="398">
        <v>0</v>
      </c>
      <c r="E125" s="398">
        <v>767927997</v>
      </c>
    </row>
    <row r="126" spans="1:5" ht="26.4" x14ac:dyDescent="0.25">
      <c r="A126" s="396" t="s">
        <v>748</v>
      </c>
      <c r="B126" s="397" t="s">
        <v>1131</v>
      </c>
      <c r="C126" s="398">
        <v>0</v>
      </c>
      <c r="D126" s="398">
        <v>0</v>
      </c>
      <c r="E126" s="398">
        <v>0</v>
      </c>
    </row>
    <row r="127" spans="1:5" x14ac:dyDescent="0.25">
      <c r="A127" s="396" t="s">
        <v>750</v>
      </c>
      <c r="B127" s="397" t="s">
        <v>1132</v>
      </c>
      <c r="C127" s="398">
        <v>0</v>
      </c>
      <c r="D127" s="398">
        <v>0</v>
      </c>
      <c r="E127" s="398">
        <v>0</v>
      </c>
    </row>
    <row r="128" spans="1:5" x14ac:dyDescent="0.25">
      <c r="A128" s="396" t="s">
        <v>752</v>
      </c>
      <c r="B128" s="397" t="s">
        <v>1600</v>
      </c>
      <c r="C128" s="398">
        <v>0</v>
      </c>
      <c r="D128" s="398">
        <v>0</v>
      </c>
      <c r="E128" s="398">
        <v>0</v>
      </c>
    </row>
    <row r="129" spans="1:5" ht="26.4" x14ac:dyDescent="0.25">
      <c r="A129" s="396" t="s">
        <v>754</v>
      </c>
      <c r="B129" s="397" t="s">
        <v>1133</v>
      </c>
      <c r="C129" s="398">
        <v>0</v>
      </c>
      <c r="D129" s="398">
        <v>0</v>
      </c>
      <c r="E129" s="398">
        <v>0</v>
      </c>
    </row>
    <row r="130" spans="1:5" ht="26.4" x14ac:dyDescent="0.25">
      <c r="A130" s="396" t="s">
        <v>756</v>
      </c>
      <c r="B130" s="397" t="s">
        <v>1134</v>
      </c>
      <c r="C130" s="398">
        <v>0</v>
      </c>
      <c r="D130" s="398">
        <v>0</v>
      </c>
      <c r="E130" s="398">
        <v>0</v>
      </c>
    </row>
    <row r="131" spans="1:5" ht="26.4" x14ac:dyDescent="0.25">
      <c r="A131" s="396" t="s">
        <v>757</v>
      </c>
      <c r="B131" s="397" t="s">
        <v>1601</v>
      </c>
      <c r="C131" s="398">
        <v>0</v>
      </c>
      <c r="D131" s="398">
        <v>0</v>
      </c>
      <c r="E131" s="398">
        <v>0</v>
      </c>
    </row>
    <row r="132" spans="1:5" ht="26.4" x14ac:dyDescent="0.25">
      <c r="A132" s="396" t="s">
        <v>759</v>
      </c>
      <c r="B132" s="397" t="s">
        <v>1135</v>
      </c>
      <c r="C132" s="398">
        <v>0</v>
      </c>
      <c r="D132" s="398">
        <v>0</v>
      </c>
      <c r="E132" s="398">
        <v>0</v>
      </c>
    </row>
    <row r="133" spans="1:5" ht="26.4" x14ac:dyDescent="0.25">
      <c r="A133" s="396" t="s">
        <v>760</v>
      </c>
      <c r="B133" s="397" t="s">
        <v>1136</v>
      </c>
      <c r="C133" s="398">
        <v>0</v>
      </c>
      <c r="D133" s="398">
        <v>0</v>
      </c>
      <c r="E133" s="398">
        <v>0</v>
      </c>
    </row>
    <row r="134" spans="1:5" x14ac:dyDescent="0.25">
      <c r="A134" s="396" t="s">
        <v>762</v>
      </c>
      <c r="B134" s="397" t="s">
        <v>1137</v>
      </c>
      <c r="C134" s="398">
        <v>0</v>
      </c>
      <c r="D134" s="398">
        <v>0</v>
      </c>
      <c r="E134" s="398">
        <v>0</v>
      </c>
    </row>
    <row r="135" spans="1:5" x14ac:dyDescent="0.25">
      <c r="A135" s="396" t="s">
        <v>764</v>
      </c>
      <c r="B135" s="397" t="s">
        <v>1138</v>
      </c>
      <c r="C135" s="398">
        <v>0</v>
      </c>
      <c r="D135" s="398">
        <v>0</v>
      </c>
      <c r="E135" s="398">
        <v>0</v>
      </c>
    </row>
    <row r="136" spans="1:5" x14ac:dyDescent="0.25">
      <c r="A136" s="396" t="s">
        <v>766</v>
      </c>
      <c r="B136" s="397" t="s">
        <v>1139</v>
      </c>
      <c r="C136" s="398">
        <v>0</v>
      </c>
      <c r="D136" s="398">
        <v>0</v>
      </c>
      <c r="E136" s="398">
        <v>0</v>
      </c>
    </row>
    <row r="137" spans="1:5" x14ac:dyDescent="0.25">
      <c r="A137" s="396" t="s">
        <v>768</v>
      </c>
      <c r="B137" s="397" t="s">
        <v>1140</v>
      </c>
      <c r="C137" s="398">
        <v>0</v>
      </c>
      <c r="D137" s="398">
        <v>0</v>
      </c>
      <c r="E137" s="398">
        <v>0</v>
      </c>
    </row>
    <row r="138" spans="1:5" x14ac:dyDescent="0.25">
      <c r="A138" s="396" t="s">
        <v>770</v>
      </c>
      <c r="B138" s="397" t="s">
        <v>1141</v>
      </c>
      <c r="C138" s="398">
        <v>0</v>
      </c>
      <c r="D138" s="398">
        <v>0</v>
      </c>
      <c r="E138" s="398">
        <v>0</v>
      </c>
    </row>
    <row r="139" spans="1:5" ht="39.6" x14ac:dyDescent="0.25">
      <c r="A139" s="396" t="s">
        <v>772</v>
      </c>
      <c r="B139" s="397" t="s">
        <v>1142</v>
      </c>
      <c r="C139" s="398">
        <v>0</v>
      </c>
      <c r="D139" s="398">
        <v>0</v>
      </c>
      <c r="E139" s="398">
        <v>0</v>
      </c>
    </row>
    <row r="140" spans="1:5" x14ac:dyDescent="0.25">
      <c r="A140" s="396" t="s">
        <v>774</v>
      </c>
      <c r="B140" s="397" t="s">
        <v>1602</v>
      </c>
      <c r="C140" s="398">
        <v>0</v>
      </c>
      <c r="D140" s="398">
        <v>0</v>
      </c>
      <c r="E140" s="398">
        <v>0</v>
      </c>
    </row>
    <row r="141" spans="1:5" x14ac:dyDescent="0.25">
      <c r="A141" s="396" t="s">
        <v>776</v>
      </c>
      <c r="B141" s="397" t="s">
        <v>1143</v>
      </c>
      <c r="C141" s="398">
        <v>0</v>
      </c>
      <c r="D141" s="398">
        <v>0</v>
      </c>
      <c r="E141" s="398">
        <v>0</v>
      </c>
    </row>
    <row r="142" spans="1:5" x14ac:dyDescent="0.25">
      <c r="A142" s="396" t="s">
        <v>778</v>
      </c>
      <c r="B142" s="397" t="s">
        <v>1144</v>
      </c>
      <c r="C142" s="398">
        <v>0</v>
      </c>
      <c r="D142" s="398">
        <v>0</v>
      </c>
      <c r="E142" s="398">
        <v>0</v>
      </c>
    </row>
    <row r="143" spans="1:5" x14ac:dyDescent="0.25">
      <c r="A143" s="396" t="s">
        <v>780</v>
      </c>
      <c r="B143" s="397" t="s">
        <v>1145</v>
      </c>
      <c r="C143" s="398">
        <v>0</v>
      </c>
      <c r="D143" s="398">
        <v>0</v>
      </c>
      <c r="E143" s="398">
        <v>0</v>
      </c>
    </row>
    <row r="144" spans="1:5" x14ac:dyDescent="0.25">
      <c r="A144" s="396" t="s">
        <v>781</v>
      </c>
      <c r="B144" s="397" t="s">
        <v>1264</v>
      </c>
      <c r="C144" s="398">
        <v>0</v>
      </c>
      <c r="D144" s="398">
        <v>0</v>
      </c>
      <c r="E144" s="398">
        <v>0</v>
      </c>
    </row>
    <row r="145" spans="1:5" x14ac:dyDescent="0.25">
      <c r="A145" s="396" t="s">
        <v>783</v>
      </c>
      <c r="B145" s="397" t="s">
        <v>1603</v>
      </c>
      <c r="C145" s="398">
        <v>0</v>
      </c>
      <c r="D145" s="398">
        <v>0</v>
      </c>
      <c r="E145" s="398">
        <v>0</v>
      </c>
    </row>
    <row r="146" spans="1:5" x14ac:dyDescent="0.25">
      <c r="A146" s="396" t="s">
        <v>785</v>
      </c>
      <c r="B146" s="397" t="s">
        <v>1604</v>
      </c>
      <c r="C146" s="398">
        <v>0</v>
      </c>
      <c r="D146" s="398">
        <v>0</v>
      </c>
      <c r="E146" s="398">
        <v>0</v>
      </c>
    </row>
    <row r="147" spans="1:5" x14ac:dyDescent="0.25">
      <c r="A147" s="396" t="s">
        <v>787</v>
      </c>
      <c r="B147" s="397" t="s">
        <v>1146</v>
      </c>
      <c r="C147" s="398">
        <v>0</v>
      </c>
      <c r="D147" s="398">
        <v>0</v>
      </c>
      <c r="E147" s="398">
        <v>0</v>
      </c>
    </row>
    <row r="148" spans="1:5" x14ac:dyDescent="0.25">
      <c r="A148" s="396" t="s">
        <v>789</v>
      </c>
      <c r="B148" s="397" t="s">
        <v>1147</v>
      </c>
      <c r="C148" s="398">
        <v>0</v>
      </c>
      <c r="D148" s="398">
        <v>0</v>
      </c>
      <c r="E148" s="398">
        <v>0</v>
      </c>
    </row>
    <row r="149" spans="1:5" x14ac:dyDescent="0.25">
      <c r="A149" s="396" t="s">
        <v>791</v>
      </c>
      <c r="B149" s="397" t="s">
        <v>1605</v>
      </c>
      <c r="C149" s="398">
        <v>10983000</v>
      </c>
      <c r="D149" s="398">
        <v>0</v>
      </c>
      <c r="E149" s="398">
        <v>10983000</v>
      </c>
    </row>
    <row r="150" spans="1:5" x14ac:dyDescent="0.25">
      <c r="A150" s="396" t="s">
        <v>793</v>
      </c>
      <c r="B150" s="397" t="s">
        <v>1148</v>
      </c>
      <c r="C150" s="398">
        <v>0</v>
      </c>
      <c r="D150" s="398">
        <v>0</v>
      </c>
      <c r="E150" s="398">
        <v>0</v>
      </c>
    </row>
    <row r="151" spans="1:5" ht="26.4" x14ac:dyDescent="0.25">
      <c r="A151" s="396" t="s">
        <v>795</v>
      </c>
      <c r="B151" s="397" t="s">
        <v>1149</v>
      </c>
      <c r="C151" s="398">
        <v>0</v>
      </c>
      <c r="D151" s="398">
        <v>0</v>
      </c>
      <c r="E151" s="398">
        <v>0</v>
      </c>
    </row>
    <row r="152" spans="1:5" x14ac:dyDescent="0.25">
      <c r="A152" s="396" t="s">
        <v>797</v>
      </c>
      <c r="B152" s="397" t="s">
        <v>1150</v>
      </c>
      <c r="C152" s="398">
        <v>0</v>
      </c>
      <c r="D152" s="398">
        <v>0</v>
      </c>
      <c r="E152" s="398">
        <v>0</v>
      </c>
    </row>
    <row r="153" spans="1:5" x14ac:dyDescent="0.25">
      <c r="A153" s="396" t="s">
        <v>799</v>
      </c>
      <c r="B153" s="397" t="s">
        <v>1151</v>
      </c>
      <c r="C153" s="398">
        <v>0</v>
      </c>
      <c r="D153" s="398">
        <v>0</v>
      </c>
      <c r="E153" s="398">
        <v>0</v>
      </c>
    </row>
    <row r="154" spans="1:5" x14ac:dyDescent="0.25">
      <c r="A154" s="396" t="s">
        <v>801</v>
      </c>
      <c r="B154" s="397" t="s">
        <v>1152</v>
      </c>
      <c r="C154" s="398">
        <v>0</v>
      </c>
      <c r="D154" s="398">
        <v>0</v>
      </c>
      <c r="E154" s="398">
        <v>0</v>
      </c>
    </row>
    <row r="155" spans="1:5" x14ac:dyDescent="0.25">
      <c r="A155" s="396" t="s">
        <v>802</v>
      </c>
      <c r="B155" s="397" t="s">
        <v>1153</v>
      </c>
      <c r="C155" s="398">
        <v>0</v>
      </c>
      <c r="D155" s="398">
        <v>0</v>
      </c>
      <c r="E155" s="398">
        <v>0</v>
      </c>
    </row>
    <row r="156" spans="1:5" x14ac:dyDescent="0.25">
      <c r="A156" s="396" t="s">
        <v>804</v>
      </c>
      <c r="B156" s="397" t="s">
        <v>1265</v>
      </c>
      <c r="C156" s="398">
        <v>10983000</v>
      </c>
      <c r="D156" s="398">
        <v>0</v>
      </c>
      <c r="E156" s="398">
        <v>10983000</v>
      </c>
    </row>
    <row r="157" spans="1:5" x14ac:dyDescent="0.25">
      <c r="A157" s="396" t="s">
        <v>806</v>
      </c>
      <c r="B157" s="397" t="s">
        <v>1154</v>
      </c>
      <c r="C157" s="398">
        <v>0</v>
      </c>
      <c r="D157" s="398">
        <v>0</v>
      </c>
      <c r="E157" s="398">
        <v>0</v>
      </c>
    </row>
    <row r="158" spans="1:5" x14ac:dyDescent="0.25">
      <c r="A158" s="396" t="s">
        <v>808</v>
      </c>
      <c r="B158" s="397" t="s">
        <v>1155</v>
      </c>
      <c r="C158" s="398">
        <v>0</v>
      </c>
      <c r="D158" s="398">
        <v>0</v>
      </c>
      <c r="E158" s="398">
        <v>0</v>
      </c>
    </row>
    <row r="159" spans="1:5" x14ac:dyDescent="0.25">
      <c r="A159" s="396" t="s">
        <v>810</v>
      </c>
      <c r="B159" s="397" t="s">
        <v>1156</v>
      </c>
      <c r="C159" s="398">
        <v>0</v>
      </c>
      <c r="D159" s="398">
        <v>0</v>
      </c>
      <c r="E159" s="398">
        <v>0</v>
      </c>
    </row>
    <row r="160" spans="1:5" x14ac:dyDescent="0.25">
      <c r="A160" s="396" t="s">
        <v>812</v>
      </c>
      <c r="B160" s="397" t="s">
        <v>1157</v>
      </c>
      <c r="C160" s="398">
        <v>0</v>
      </c>
      <c r="D160" s="398">
        <v>0</v>
      </c>
      <c r="E160" s="398">
        <v>0</v>
      </c>
    </row>
    <row r="161" spans="1:5" x14ac:dyDescent="0.25">
      <c r="A161" s="396" t="s">
        <v>814</v>
      </c>
      <c r="B161" s="397" t="s">
        <v>1158</v>
      </c>
      <c r="C161" s="398">
        <v>0</v>
      </c>
      <c r="D161" s="398">
        <v>0</v>
      </c>
      <c r="E161" s="398">
        <v>0</v>
      </c>
    </row>
    <row r="162" spans="1:5" ht="26.4" x14ac:dyDescent="0.25">
      <c r="A162" s="396" t="s">
        <v>816</v>
      </c>
      <c r="B162" s="397" t="s">
        <v>1159</v>
      </c>
      <c r="C162" s="398">
        <v>0</v>
      </c>
      <c r="D162" s="398">
        <v>0</v>
      </c>
      <c r="E162" s="398">
        <v>0</v>
      </c>
    </row>
    <row r="163" spans="1:5" x14ac:dyDescent="0.25">
      <c r="A163" s="396" t="s">
        <v>818</v>
      </c>
      <c r="B163" s="397" t="s">
        <v>1160</v>
      </c>
      <c r="C163" s="398">
        <v>0</v>
      </c>
      <c r="D163" s="398">
        <v>0</v>
      </c>
      <c r="E163" s="398">
        <v>0</v>
      </c>
    </row>
    <row r="164" spans="1:5" ht="39.6" x14ac:dyDescent="0.25">
      <c r="A164" s="396" t="s">
        <v>820</v>
      </c>
      <c r="B164" s="397" t="s">
        <v>1161</v>
      </c>
      <c r="C164" s="398">
        <v>0</v>
      </c>
      <c r="D164" s="398">
        <v>0</v>
      </c>
      <c r="E164" s="398">
        <v>0</v>
      </c>
    </row>
    <row r="165" spans="1:5" ht="26.4" x14ac:dyDescent="0.25">
      <c r="A165" s="396" t="s">
        <v>822</v>
      </c>
      <c r="B165" s="397" t="s">
        <v>1162</v>
      </c>
      <c r="C165" s="398">
        <v>0</v>
      </c>
      <c r="D165" s="398">
        <v>0</v>
      </c>
      <c r="E165" s="398">
        <v>0</v>
      </c>
    </row>
    <row r="166" spans="1:5" x14ac:dyDescent="0.25">
      <c r="A166" s="396" t="s">
        <v>823</v>
      </c>
      <c r="B166" s="397" t="s">
        <v>1606</v>
      </c>
      <c r="C166" s="398">
        <v>778910997</v>
      </c>
      <c r="D166" s="398">
        <v>0</v>
      </c>
      <c r="E166" s="398">
        <v>778910997</v>
      </c>
    </row>
    <row r="167" spans="1:5" x14ac:dyDescent="0.25">
      <c r="A167" s="396" t="s">
        <v>825</v>
      </c>
      <c r="B167" s="397" t="s">
        <v>1607</v>
      </c>
      <c r="C167" s="398">
        <v>17160887</v>
      </c>
      <c r="D167" s="398">
        <v>0</v>
      </c>
      <c r="E167" s="398">
        <v>17160887</v>
      </c>
    </row>
    <row r="168" spans="1:5" x14ac:dyDescent="0.25">
      <c r="A168" s="396" t="s">
        <v>826</v>
      </c>
      <c r="B168" s="397" t="s">
        <v>1163</v>
      </c>
      <c r="C168" s="398">
        <v>0</v>
      </c>
      <c r="D168" s="398">
        <v>0</v>
      </c>
      <c r="E168" s="398">
        <v>0</v>
      </c>
    </row>
    <row r="169" spans="1:5" x14ac:dyDescent="0.25">
      <c r="A169" s="396" t="s">
        <v>828</v>
      </c>
      <c r="B169" s="397" t="s">
        <v>1164</v>
      </c>
      <c r="C169" s="398">
        <v>0</v>
      </c>
      <c r="D169" s="398">
        <v>0</v>
      </c>
      <c r="E169" s="398">
        <v>0</v>
      </c>
    </row>
    <row r="170" spans="1:5" x14ac:dyDescent="0.25">
      <c r="A170" s="396" t="s">
        <v>830</v>
      </c>
      <c r="B170" s="397" t="s">
        <v>1165</v>
      </c>
      <c r="C170" s="398">
        <v>10000</v>
      </c>
      <c r="D170" s="398">
        <v>0</v>
      </c>
      <c r="E170" s="398">
        <v>10000</v>
      </c>
    </row>
    <row r="171" spans="1:5" x14ac:dyDescent="0.25">
      <c r="A171" s="396" t="s">
        <v>832</v>
      </c>
      <c r="B171" s="397" t="s">
        <v>1166</v>
      </c>
      <c r="C171" s="398">
        <v>0</v>
      </c>
      <c r="D171" s="398">
        <v>0</v>
      </c>
      <c r="E171" s="398">
        <v>0</v>
      </c>
    </row>
    <row r="172" spans="1:5" x14ac:dyDescent="0.25">
      <c r="A172" s="396" t="s">
        <v>834</v>
      </c>
      <c r="B172" s="397" t="s">
        <v>1608</v>
      </c>
      <c r="C172" s="398">
        <v>0</v>
      </c>
      <c r="D172" s="398">
        <v>0</v>
      </c>
      <c r="E172" s="398">
        <v>0</v>
      </c>
    </row>
    <row r="173" spans="1:5" ht="39.6" x14ac:dyDescent="0.25">
      <c r="A173" s="396" t="s">
        <v>836</v>
      </c>
      <c r="B173" s="397" t="s">
        <v>1167</v>
      </c>
      <c r="C173" s="398">
        <v>0</v>
      </c>
      <c r="D173" s="398">
        <v>0</v>
      </c>
      <c r="E173" s="398">
        <v>0</v>
      </c>
    </row>
    <row r="174" spans="1:5" x14ac:dyDescent="0.25">
      <c r="A174" s="396" t="s">
        <v>838</v>
      </c>
      <c r="B174" s="397" t="s">
        <v>1168</v>
      </c>
      <c r="C174" s="398">
        <v>94342</v>
      </c>
      <c r="D174" s="398">
        <v>0</v>
      </c>
      <c r="E174" s="398">
        <v>94342</v>
      </c>
    </row>
    <row r="175" spans="1:5" x14ac:dyDescent="0.25">
      <c r="A175" s="396" t="s">
        <v>839</v>
      </c>
      <c r="B175" s="397" t="s">
        <v>1169</v>
      </c>
      <c r="C175" s="398">
        <v>0</v>
      </c>
      <c r="D175" s="398">
        <v>0</v>
      </c>
      <c r="E175" s="398">
        <v>0</v>
      </c>
    </row>
    <row r="176" spans="1:5" x14ac:dyDescent="0.25">
      <c r="A176" s="396" t="s">
        <v>841</v>
      </c>
      <c r="B176" s="397" t="s">
        <v>1170</v>
      </c>
      <c r="C176" s="398">
        <v>0</v>
      </c>
      <c r="D176" s="398">
        <v>0</v>
      </c>
      <c r="E176" s="398">
        <v>0</v>
      </c>
    </row>
    <row r="177" spans="1:5" x14ac:dyDescent="0.25">
      <c r="A177" s="396" t="s">
        <v>842</v>
      </c>
      <c r="B177" s="397" t="s">
        <v>1171</v>
      </c>
      <c r="C177" s="398">
        <v>0</v>
      </c>
      <c r="D177" s="398">
        <v>0</v>
      </c>
      <c r="E177" s="398">
        <v>0</v>
      </c>
    </row>
    <row r="178" spans="1:5" ht="39.6" x14ac:dyDescent="0.25">
      <c r="A178" s="396" t="s">
        <v>844</v>
      </c>
      <c r="B178" s="397" t="s">
        <v>1172</v>
      </c>
      <c r="C178" s="398">
        <v>0</v>
      </c>
      <c r="D178" s="398">
        <v>0</v>
      </c>
      <c r="E178" s="398">
        <v>0</v>
      </c>
    </row>
    <row r="179" spans="1:5" x14ac:dyDescent="0.25">
      <c r="A179" s="396" t="s">
        <v>846</v>
      </c>
      <c r="B179" s="397" t="s">
        <v>1173</v>
      </c>
      <c r="C179" s="398">
        <v>3729823</v>
      </c>
      <c r="D179" s="398">
        <v>0</v>
      </c>
      <c r="E179" s="398">
        <v>3729823</v>
      </c>
    </row>
    <row r="180" spans="1:5" x14ac:dyDescent="0.25">
      <c r="A180" s="396" t="s">
        <v>848</v>
      </c>
      <c r="B180" s="397" t="s">
        <v>1174</v>
      </c>
      <c r="C180" s="398">
        <v>0</v>
      </c>
      <c r="D180" s="398">
        <v>0</v>
      </c>
      <c r="E180" s="398">
        <v>0</v>
      </c>
    </row>
    <row r="181" spans="1:5" x14ac:dyDescent="0.25">
      <c r="A181" s="396" t="s">
        <v>850</v>
      </c>
      <c r="B181" s="397" t="s">
        <v>1175</v>
      </c>
      <c r="C181" s="398">
        <v>0</v>
      </c>
      <c r="D181" s="398">
        <v>0</v>
      </c>
      <c r="E181" s="398">
        <v>0</v>
      </c>
    </row>
    <row r="182" spans="1:5" x14ac:dyDescent="0.25">
      <c r="A182" s="396" t="s">
        <v>852</v>
      </c>
      <c r="B182" s="397" t="s">
        <v>1176</v>
      </c>
      <c r="C182" s="398">
        <v>0</v>
      </c>
      <c r="D182" s="398">
        <v>0</v>
      </c>
      <c r="E182" s="398">
        <v>0</v>
      </c>
    </row>
    <row r="183" spans="1:5" x14ac:dyDescent="0.25">
      <c r="A183" s="396" t="s">
        <v>853</v>
      </c>
      <c r="B183" s="397" t="s">
        <v>1177</v>
      </c>
      <c r="C183" s="398">
        <v>5920742</v>
      </c>
      <c r="D183" s="398">
        <v>0</v>
      </c>
      <c r="E183" s="398">
        <v>5920742</v>
      </c>
    </row>
    <row r="184" spans="1:5" x14ac:dyDescent="0.25">
      <c r="A184" s="396" t="s">
        <v>855</v>
      </c>
      <c r="B184" s="397" t="s">
        <v>1178</v>
      </c>
      <c r="C184" s="398">
        <v>0</v>
      </c>
      <c r="D184" s="398">
        <v>0</v>
      </c>
      <c r="E184" s="398">
        <v>0</v>
      </c>
    </row>
    <row r="185" spans="1:5" x14ac:dyDescent="0.25">
      <c r="A185" s="396" t="s">
        <v>857</v>
      </c>
      <c r="B185" s="397" t="s">
        <v>1179</v>
      </c>
      <c r="C185" s="398">
        <v>0</v>
      </c>
      <c r="D185" s="398">
        <v>0</v>
      </c>
      <c r="E185" s="398">
        <v>0</v>
      </c>
    </row>
    <row r="186" spans="1:5" s="70" customFormat="1" x14ac:dyDescent="0.25">
      <c r="A186" s="399" t="s">
        <v>859</v>
      </c>
      <c r="B186" s="400" t="s">
        <v>1609</v>
      </c>
      <c r="C186" s="401">
        <v>983275048</v>
      </c>
      <c r="D186" s="401">
        <v>0</v>
      </c>
      <c r="E186" s="401">
        <v>983275048</v>
      </c>
    </row>
    <row r="187" spans="1:5" x14ac:dyDescent="0.25">
      <c r="A187" s="396" t="s">
        <v>861</v>
      </c>
      <c r="B187" s="397" t="s">
        <v>1180</v>
      </c>
      <c r="C187" s="398">
        <v>779134</v>
      </c>
      <c r="D187" s="398">
        <v>0</v>
      </c>
      <c r="E187" s="398">
        <v>779134</v>
      </c>
    </row>
    <row r="188" spans="1:5" x14ac:dyDescent="0.25">
      <c r="A188" s="396" t="s">
        <v>863</v>
      </c>
      <c r="B188" s="397" t="s">
        <v>1610</v>
      </c>
      <c r="C188" s="398">
        <v>153012532</v>
      </c>
      <c r="D188" s="398">
        <v>0</v>
      </c>
      <c r="E188" s="398">
        <v>153012532</v>
      </c>
    </row>
    <row r="189" spans="1:5" x14ac:dyDescent="0.25">
      <c r="A189" s="396" t="s">
        <v>865</v>
      </c>
      <c r="B189" s="397" t="s">
        <v>1611</v>
      </c>
      <c r="C189" s="398">
        <v>113008161</v>
      </c>
      <c r="D189" s="398">
        <v>0</v>
      </c>
      <c r="E189" s="398">
        <v>113008161</v>
      </c>
    </row>
    <row r="190" spans="1:5" ht="26.4" x14ac:dyDescent="0.25">
      <c r="A190" s="396" t="s">
        <v>866</v>
      </c>
      <c r="B190" s="397" t="s">
        <v>1181</v>
      </c>
      <c r="C190" s="398">
        <v>0</v>
      </c>
      <c r="D190" s="398">
        <v>0</v>
      </c>
      <c r="E190" s="398">
        <v>0</v>
      </c>
    </row>
    <row r="191" spans="1:5" x14ac:dyDescent="0.25">
      <c r="A191" s="396" t="s">
        <v>868</v>
      </c>
      <c r="B191" s="397" t="s">
        <v>1612</v>
      </c>
      <c r="C191" s="398">
        <v>19964216</v>
      </c>
      <c r="D191" s="398">
        <v>0</v>
      </c>
      <c r="E191" s="398">
        <v>19964216</v>
      </c>
    </row>
    <row r="192" spans="1:5" x14ac:dyDescent="0.25">
      <c r="A192" s="396" t="s">
        <v>870</v>
      </c>
      <c r="B192" s="397" t="s">
        <v>1182</v>
      </c>
      <c r="C192" s="398">
        <v>9382785</v>
      </c>
      <c r="D192" s="398">
        <v>0</v>
      </c>
      <c r="E192" s="398">
        <v>9382785</v>
      </c>
    </row>
    <row r="193" spans="1:5" x14ac:dyDescent="0.25">
      <c r="A193" s="396" t="s">
        <v>872</v>
      </c>
      <c r="B193" s="397" t="s">
        <v>1613</v>
      </c>
      <c r="C193" s="398">
        <v>51916735</v>
      </c>
      <c r="D193" s="398">
        <v>0</v>
      </c>
      <c r="E193" s="398">
        <v>51916735</v>
      </c>
    </row>
    <row r="194" spans="1:5" x14ac:dyDescent="0.25">
      <c r="A194" s="396" t="s">
        <v>874</v>
      </c>
      <c r="B194" s="397" t="s">
        <v>1183</v>
      </c>
      <c r="C194" s="398">
        <v>0</v>
      </c>
      <c r="D194" s="398">
        <v>0</v>
      </c>
      <c r="E194" s="398">
        <v>0</v>
      </c>
    </row>
    <row r="195" spans="1:5" ht="26.4" x14ac:dyDescent="0.25">
      <c r="A195" s="396" t="s">
        <v>875</v>
      </c>
      <c r="B195" s="397" t="s">
        <v>1184</v>
      </c>
      <c r="C195" s="398">
        <v>51530932</v>
      </c>
      <c r="D195" s="398">
        <v>0</v>
      </c>
      <c r="E195" s="398">
        <v>51530932</v>
      </c>
    </row>
    <row r="196" spans="1:5" ht="26.4" x14ac:dyDescent="0.25">
      <c r="A196" s="396" t="s">
        <v>877</v>
      </c>
      <c r="B196" s="397" t="s">
        <v>1185</v>
      </c>
      <c r="C196" s="398">
        <v>0</v>
      </c>
      <c r="D196" s="398">
        <v>0</v>
      </c>
      <c r="E196" s="398">
        <v>0</v>
      </c>
    </row>
    <row r="197" spans="1:5" x14ac:dyDescent="0.25">
      <c r="A197" s="396" t="s">
        <v>878</v>
      </c>
      <c r="B197" s="516" t="s">
        <v>1186</v>
      </c>
      <c r="C197" s="398">
        <v>0</v>
      </c>
      <c r="D197" s="398">
        <v>0</v>
      </c>
      <c r="E197" s="398">
        <v>0</v>
      </c>
    </row>
    <row r="198" spans="1:5" ht="26.4" x14ac:dyDescent="0.25">
      <c r="A198" s="396" t="s">
        <v>880</v>
      </c>
      <c r="B198" s="397" t="s">
        <v>1614</v>
      </c>
      <c r="C198" s="398">
        <v>0</v>
      </c>
      <c r="D198" s="398">
        <v>0</v>
      </c>
      <c r="E198" s="398">
        <v>0</v>
      </c>
    </row>
    <row r="199" spans="1:5" x14ac:dyDescent="0.25">
      <c r="A199" s="396" t="s">
        <v>882</v>
      </c>
      <c r="B199" s="397" t="s">
        <v>1187</v>
      </c>
      <c r="C199" s="398">
        <v>0</v>
      </c>
      <c r="D199" s="398">
        <v>0</v>
      </c>
      <c r="E199" s="398">
        <v>0</v>
      </c>
    </row>
    <row r="200" spans="1:5" x14ac:dyDescent="0.25">
      <c r="A200" s="396" t="s">
        <v>884</v>
      </c>
      <c r="B200" s="397" t="s">
        <v>1188</v>
      </c>
      <c r="C200" s="398">
        <v>56353711</v>
      </c>
      <c r="D200" s="398">
        <v>0</v>
      </c>
      <c r="E200" s="398">
        <v>56353711</v>
      </c>
    </row>
    <row r="201" spans="1:5" x14ac:dyDescent="0.25">
      <c r="A201" s="396" t="s">
        <v>885</v>
      </c>
      <c r="B201" s="397" t="s">
        <v>1189</v>
      </c>
      <c r="C201" s="398">
        <v>47262699</v>
      </c>
      <c r="D201" s="398">
        <v>0</v>
      </c>
      <c r="E201" s="398">
        <v>47262699</v>
      </c>
    </row>
    <row r="202" spans="1:5" x14ac:dyDescent="0.25">
      <c r="A202" s="396" t="s">
        <v>887</v>
      </c>
      <c r="B202" s="397" t="s">
        <v>1190</v>
      </c>
      <c r="C202" s="398">
        <v>47788000</v>
      </c>
      <c r="D202" s="398">
        <v>0</v>
      </c>
      <c r="E202" s="398">
        <v>47788000</v>
      </c>
    </row>
    <row r="203" spans="1:5" ht="26.4" x14ac:dyDescent="0.25">
      <c r="A203" s="396" t="s">
        <v>888</v>
      </c>
      <c r="B203" s="397" t="s">
        <v>1615</v>
      </c>
      <c r="C203" s="398">
        <v>0</v>
      </c>
      <c r="D203" s="398">
        <v>0</v>
      </c>
      <c r="E203" s="398">
        <v>0</v>
      </c>
    </row>
    <row r="204" spans="1:5" x14ac:dyDescent="0.25">
      <c r="A204" s="396" t="s">
        <v>890</v>
      </c>
      <c r="B204" s="397" t="s">
        <v>1191</v>
      </c>
      <c r="C204" s="398">
        <v>0</v>
      </c>
      <c r="D204" s="398">
        <v>0</v>
      </c>
      <c r="E204" s="398">
        <v>0</v>
      </c>
    </row>
    <row r="205" spans="1:5" ht="26.4" x14ac:dyDescent="0.25">
      <c r="A205" s="396" t="s">
        <v>892</v>
      </c>
      <c r="B205" s="397" t="s">
        <v>1192</v>
      </c>
      <c r="C205" s="398">
        <v>0</v>
      </c>
      <c r="D205" s="398">
        <v>0</v>
      </c>
      <c r="E205" s="398">
        <v>0</v>
      </c>
    </row>
    <row r="206" spans="1:5" x14ac:dyDescent="0.25">
      <c r="A206" s="396" t="s">
        <v>893</v>
      </c>
      <c r="B206" s="397" t="s">
        <v>1266</v>
      </c>
      <c r="C206" s="398">
        <v>0</v>
      </c>
      <c r="D206" s="398">
        <v>0</v>
      </c>
      <c r="E206" s="398">
        <v>0</v>
      </c>
    </row>
    <row r="207" spans="1:5" ht="26.4" x14ac:dyDescent="0.25">
      <c r="A207" s="396" t="s">
        <v>895</v>
      </c>
      <c r="B207" s="397" t="s">
        <v>1616</v>
      </c>
      <c r="C207" s="398">
        <v>14296323</v>
      </c>
      <c r="D207" s="398">
        <v>0</v>
      </c>
      <c r="E207" s="398">
        <v>14296323</v>
      </c>
    </row>
    <row r="208" spans="1:5" x14ac:dyDescent="0.25">
      <c r="A208" s="396" t="s">
        <v>897</v>
      </c>
      <c r="B208" s="397" t="s">
        <v>1193</v>
      </c>
      <c r="C208" s="398">
        <v>21719</v>
      </c>
      <c r="D208" s="398">
        <v>0</v>
      </c>
      <c r="E208" s="398">
        <v>21719</v>
      </c>
    </row>
    <row r="209" spans="1:5" x14ac:dyDescent="0.25">
      <c r="A209" s="396" t="s">
        <v>898</v>
      </c>
      <c r="B209" s="397" t="s">
        <v>1194</v>
      </c>
      <c r="C209" s="398">
        <v>0</v>
      </c>
      <c r="D209" s="398">
        <v>0</v>
      </c>
      <c r="E209" s="398">
        <v>0</v>
      </c>
    </row>
    <row r="210" spans="1:5" x14ac:dyDescent="0.25">
      <c r="A210" s="396" t="s">
        <v>900</v>
      </c>
      <c r="B210" s="397" t="s">
        <v>1617</v>
      </c>
      <c r="C210" s="398">
        <v>0</v>
      </c>
      <c r="D210" s="398">
        <v>0</v>
      </c>
      <c r="E210" s="398">
        <v>0</v>
      </c>
    </row>
    <row r="211" spans="1:5" x14ac:dyDescent="0.25">
      <c r="A211" s="396" t="s">
        <v>901</v>
      </c>
      <c r="B211" s="516" t="s">
        <v>1618</v>
      </c>
      <c r="C211" s="398">
        <v>14296323</v>
      </c>
      <c r="D211" s="398">
        <v>0</v>
      </c>
      <c r="E211" s="398">
        <v>14296323</v>
      </c>
    </row>
    <row r="212" spans="1:5" x14ac:dyDescent="0.25">
      <c r="A212" s="396" t="s">
        <v>903</v>
      </c>
      <c r="B212" s="397" t="s">
        <v>1195</v>
      </c>
      <c r="C212" s="398">
        <v>0</v>
      </c>
      <c r="D212" s="398">
        <v>0</v>
      </c>
      <c r="E212" s="398">
        <v>0</v>
      </c>
    </row>
    <row r="213" spans="1:5" x14ac:dyDescent="0.25">
      <c r="A213" s="396" t="s">
        <v>904</v>
      </c>
      <c r="B213" s="397" t="s">
        <v>1619</v>
      </c>
      <c r="C213" s="398">
        <v>0</v>
      </c>
      <c r="D213" s="398">
        <v>0</v>
      </c>
      <c r="E213" s="398">
        <v>0</v>
      </c>
    </row>
    <row r="214" spans="1:5" ht="26.4" x14ac:dyDescent="0.25">
      <c r="A214" s="396" t="s">
        <v>906</v>
      </c>
      <c r="B214" s="397" t="s">
        <v>1196</v>
      </c>
      <c r="C214" s="398">
        <v>0</v>
      </c>
      <c r="D214" s="398">
        <v>0</v>
      </c>
      <c r="E214" s="398">
        <v>0</v>
      </c>
    </row>
    <row r="215" spans="1:5" ht="26.4" x14ac:dyDescent="0.25">
      <c r="A215" s="396" t="s">
        <v>908</v>
      </c>
      <c r="B215" s="397" t="s">
        <v>1197</v>
      </c>
      <c r="C215" s="398">
        <v>0</v>
      </c>
      <c r="D215" s="398">
        <v>0</v>
      </c>
      <c r="E215" s="398">
        <v>0</v>
      </c>
    </row>
    <row r="216" spans="1:5" ht="26.4" x14ac:dyDescent="0.25">
      <c r="A216" s="396" t="s">
        <v>910</v>
      </c>
      <c r="B216" s="397" t="s">
        <v>1198</v>
      </c>
      <c r="C216" s="398">
        <v>0</v>
      </c>
      <c r="D216" s="398">
        <v>0</v>
      </c>
      <c r="E216" s="398">
        <v>0</v>
      </c>
    </row>
    <row r="217" spans="1:5" x14ac:dyDescent="0.25">
      <c r="A217" s="396" t="s">
        <v>912</v>
      </c>
      <c r="B217" s="516" t="s">
        <v>1199</v>
      </c>
      <c r="C217" s="398">
        <v>0</v>
      </c>
      <c r="D217" s="398">
        <v>0</v>
      </c>
      <c r="E217" s="398">
        <v>0</v>
      </c>
    </row>
    <row r="218" spans="1:5" x14ac:dyDescent="0.25">
      <c r="A218" s="396" t="s">
        <v>914</v>
      </c>
      <c r="B218" s="397" t="s">
        <v>1620</v>
      </c>
      <c r="C218" s="398">
        <v>0</v>
      </c>
      <c r="D218" s="398">
        <v>0</v>
      </c>
      <c r="E218" s="398">
        <v>0</v>
      </c>
    </row>
    <row r="219" spans="1:5" x14ac:dyDescent="0.25">
      <c r="A219" s="396" t="s">
        <v>916</v>
      </c>
      <c r="B219" s="397" t="s">
        <v>1200</v>
      </c>
      <c r="C219" s="398">
        <v>7557334</v>
      </c>
      <c r="D219" s="398">
        <v>0</v>
      </c>
      <c r="E219" s="398">
        <v>7557334</v>
      </c>
    </row>
    <row r="220" spans="1:5" x14ac:dyDescent="0.25">
      <c r="A220" s="396" t="s">
        <v>918</v>
      </c>
      <c r="B220" s="397" t="s">
        <v>1621</v>
      </c>
      <c r="C220" s="398">
        <v>43436633</v>
      </c>
      <c r="D220" s="398">
        <v>0</v>
      </c>
      <c r="E220" s="398">
        <v>43436633</v>
      </c>
    </row>
    <row r="221" spans="1:5" ht="52.8" x14ac:dyDescent="0.25">
      <c r="A221" s="396" t="s">
        <v>920</v>
      </c>
      <c r="B221" s="397" t="s">
        <v>1201</v>
      </c>
      <c r="C221" s="398">
        <v>1433099</v>
      </c>
      <c r="D221" s="398">
        <v>0</v>
      </c>
      <c r="E221" s="398">
        <v>1433099</v>
      </c>
    </row>
    <row r="222" spans="1:5" x14ac:dyDescent="0.25">
      <c r="A222" s="396" t="s">
        <v>922</v>
      </c>
      <c r="B222" s="397" t="s">
        <v>1202</v>
      </c>
      <c r="C222" s="398">
        <v>16445547</v>
      </c>
      <c r="D222" s="398">
        <v>0</v>
      </c>
      <c r="E222" s="398">
        <v>16445547</v>
      </c>
    </row>
    <row r="223" spans="1:5" s="70" customFormat="1" ht="26.4" x14ac:dyDescent="0.25">
      <c r="A223" s="399" t="s">
        <v>924</v>
      </c>
      <c r="B223" s="400" t="s">
        <v>1622</v>
      </c>
      <c r="C223" s="401">
        <v>442367317</v>
      </c>
      <c r="D223" s="401">
        <v>0</v>
      </c>
      <c r="E223" s="401">
        <v>442367317</v>
      </c>
    </row>
    <row r="224" spans="1:5" x14ac:dyDescent="0.25">
      <c r="A224" s="396" t="s">
        <v>925</v>
      </c>
      <c r="B224" s="397" t="s">
        <v>1623</v>
      </c>
      <c r="C224" s="398">
        <v>0</v>
      </c>
      <c r="D224" s="398">
        <v>0</v>
      </c>
      <c r="E224" s="398">
        <v>0</v>
      </c>
    </row>
    <row r="225" spans="1:5" ht="26.4" x14ac:dyDescent="0.25">
      <c r="A225" s="396" t="s">
        <v>927</v>
      </c>
      <c r="B225" s="397" t="s">
        <v>1203</v>
      </c>
      <c r="C225" s="398">
        <v>0</v>
      </c>
      <c r="D225" s="398">
        <v>0</v>
      </c>
      <c r="E225" s="398">
        <v>0</v>
      </c>
    </row>
    <row r="226" spans="1:5" x14ac:dyDescent="0.25">
      <c r="A226" s="396" t="s">
        <v>929</v>
      </c>
      <c r="B226" s="397" t="s">
        <v>1624</v>
      </c>
      <c r="C226" s="398">
        <v>22843504</v>
      </c>
      <c r="D226" s="398">
        <v>0</v>
      </c>
      <c r="E226" s="398">
        <v>22843504</v>
      </c>
    </row>
    <row r="227" spans="1:5" x14ac:dyDescent="0.25">
      <c r="A227" s="396" t="s">
        <v>931</v>
      </c>
      <c r="B227" s="397" t="s">
        <v>1204</v>
      </c>
      <c r="C227" s="398">
        <v>402555</v>
      </c>
      <c r="D227" s="398">
        <v>0</v>
      </c>
      <c r="E227" s="398">
        <v>402555</v>
      </c>
    </row>
    <row r="228" spans="1:5" x14ac:dyDescent="0.25">
      <c r="A228" s="396" t="s">
        <v>933</v>
      </c>
      <c r="B228" s="397" t="s">
        <v>1205</v>
      </c>
      <c r="C228" s="398">
        <v>273546</v>
      </c>
      <c r="D228" s="398">
        <v>0</v>
      </c>
      <c r="E228" s="398">
        <v>273546</v>
      </c>
    </row>
    <row r="229" spans="1:5" x14ac:dyDescent="0.25">
      <c r="A229" s="396" t="s">
        <v>935</v>
      </c>
      <c r="B229" s="397" t="s">
        <v>1625</v>
      </c>
      <c r="C229" s="398">
        <v>0</v>
      </c>
      <c r="D229" s="398">
        <v>0</v>
      </c>
      <c r="E229" s="398">
        <v>0</v>
      </c>
    </row>
    <row r="230" spans="1:5" x14ac:dyDescent="0.25">
      <c r="A230" s="396" t="s">
        <v>937</v>
      </c>
      <c r="B230" s="397" t="s">
        <v>1206</v>
      </c>
      <c r="C230" s="398">
        <v>0</v>
      </c>
      <c r="D230" s="398">
        <v>0</v>
      </c>
      <c r="E230" s="398">
        <v>0</v>
      </c>
    </row>
    <row r="231" spans="1:5" x14ac:dyDescent="0.25">
      <c r="A231" s="396" t="s">
        <v>939</v>
      </c>
      <c r="B231" s="397" t="s">
        <v>1207</v>
      </c>
      <c r="C231" s="398">
        <v>0</v>
      </c>
      <c r="D231" s="398">
        <v>0</v>
      </c>
      <c r="E231" s="398">
        <v>0</v>
      </c>
    </row>
    <row r="232" spans="1:5" x14ac:dyDescent="0.25">
      <c r="A232" s="396" t="s">
        <v>941</v>
      </c>
      <c r="B232" s="397" t="s">
        <v>1626</v>
      </c>
      <c r="C232" s="398">
        <v>0</v>
      </c>
      <c r="D232" s="398">
        <v>0</v>
      </c>
      <c r="E232" s="398">
        <v>0</v>
      </c>
    </row>
    <row r="233" spans="1:5" x14ac:dyDescent="0.25">
      <c r="A233" s="396" t="s">
        <v>943</v>
      </c>
      <c r="B233" s="397" t="s">
        <v>1627</v>
      </c>
      <c r="C233" s="398">
        <v>0</v>
      </c>
      <c r="D233" s="398">
        <v>0</v>
      </c>
      <c r="E233" s="398">
        <v>0</v>
      </c>
    </row>
    <row r="234" spans="1:5" s="70" customFormat="1" x14ac:dyDescent="0.25">
      <c r="A234" s="399" t="s">
        <v>945</v>
      </c>
      <c r="B234" s="400" t="s">
        <v>1628</v>
      </c>
      <c r="C234" s="401">
        <v>23117050</v>
      </c>
      <c r="D234" s="401">
        <v>0</v>
      </c>
      <c r="E234" s="401">
        <v>23117050</v>
      </c>
    </row>
    <row r="235" spans="1:5" ht="26.4" x14ac:dyDescent="0.25">
      <c r="A235" s="396" t="s">
        <v>946</v>
      </c>
      <c r="B235" s="397" t="s">
        <v>1208</v>
      </c>
      <c r="C235" s="398">
        <v>0</v>
      </c>
      <c r="D235" s="398">
        <v>0</v>
      </c>
      <c r="E235" s="398">
        <v>0</v>
      </c>
    </row>
    <row r="236" spans="1:5" ht="26.4" x14ac:dyDescent="0.25">
      <c r="A236" s="396" t="s">
        <v>948</v>
      </c>
      <c r="B236" s="397" t="s">
        <v>1209</v>
      </c>
      <c r="C236" s="398">
        <v>0</v>
      </c>
      <c r="D236" s="398">
        <v>0</v>
      </c>
      <c r="E236" s="398">
        <v>0</v>
      </c>
    </row>
    <row r="237" spans="1:5" ht="26.25" customHeight="1" x14ac:dyDescent="0.25">
      <c r="A237" s="396" t="s">
        <v>950</v>
      </c>
      <c r="B237" s="397" t="s">
        <v>1210</v>
      </c>
      <c r="C237" s="398">
        <v>0</v>
      </c>
      <c r="D237" s="398">
        <v>0</v>
      </c>
      <c r="E237" s="398">
        <v>0</v>
      </c>
    </row>
    <row r="238" spans="1:5" ht="26.4" x14ac:dyDescent="0.25">
      <c r="A238" s="396" t="s">
        <v>952</v>
      </c>
      <c r="B238" s="397" t="s">
        <v>1629</v>
      </c>
      <c r="C238" s="398">
        <v>20500000</v>
      </c>
      <c r="D238" s="398">
        <v>0</v>
      </c>
      <c r="E238" s="398">
        <v>20500000</v>
      </c>
    </row>
    <row r="239" spans="1:5" x14ac:dyDescent="0.25">
      <c r="A239" s="396" t="s">
        <v>954</v>
      </c>
      <c r="B239" s="397" t="s">
        <v>1211</v>
      </c>
      <c r="C239" s="398">
        <v>0</v>
      </c>
      <c r="D239" s="398">
        <v>0</v>
      </c>
      <c r="E239" s="398">
        <v>0</v>
      </c>
    </row>
    <row r="240" spans="1:5" x14ac:dyDescent="0.25">
      <c r="A240" s="396" t="s">
        <v>956</v>
      </c>
      <c r="B240" s="397" t="s">
        <v>1212</v>
      </c>
      <c r="C240" s="398">
        <v>13350000</v>
      </c>
      <c r="D240" s="398">
        <v>0</v>
      </c>
      <c r="E240" s="398">
        <v>13350000</v>
      </c>
    </row>
    <row r="241" spans="1:5" x14ac:dyDescent="0.25">
      <c r="A241" s="396" t="s">
        <v>958</v>
      </c>
      <c r="B241" s="397" t="s">
        <v>1213</v>
      </c>
      <c r="C241" s="398">
        <v>0</v>
      </c>
      <c r="D241" s="398">
        <v>0</v>
      </c>
      <c r="E241" s="398">
        <v>0</v>
      </c>
    </row>
    <row r="242" spans="1:5" x14ac:dyDescent="0.25">
      <c r="A242" s="396" t="s">
        <v>960</v>
      </c>
      <c r="B242" s="397" t="s">
        <v>1214</v>
      </c>
      <c r="C242" s="398">
        <v>0</v>
      </c>
      <c r="D242" s="398">
        <v>0</v>
      </c>
      <c r="E242" s="398">
        <v>0</v>
      </c>
    </row>
    <row r="243" spans="1:5" x14ac:dyDescent="0.25">
      <c r="A243" s="396" t="s">
        <v>962</v>
      </c>
      <c r="B243" s="397" t="s">
        <v>1215</v>
      </c>
      <c r="C243" s="398">
        <v>7150000</v>
      </c>
      <c r="D243" s="398">
        <v>0</v>
      </c>
      <c r="E243" s="398">
        <v>7150000</v>
      </c>
    </row>
    <row r="244" spans="1:5" x14ac:dyDescent="0.25">
      <c r="A244" s="396" t="s">
        <v>964</v>
      </c>
      <c r="B244" s="397" t="s">
        <v>1216</v>
      </c>
      <c r="C244" s="398">
        <v>0</v>
      </c>
      <c r="D244" s="398">
        <v>0</v>
      </c>
      <c r="E244" s="398">
        <v>0</v>
      </c>
    </row>
    <row r="245" spans="1:5" ht="26.4" x14ac:dyDescent="0.25">
      <c r="A245" s="396" t="s">
        <v>966</v>
      </c>
      <c r="B245" s="397" t="s">
        <v>1630</v>
      </c>
      <c r="C245" s="398">
        <v>0</v>
      </c>
      <c r="D245" s="398">
        <v>0</v>
      </c>
      <c r="E245" s="398">
        <v>0</v>
      </c>
    </row>
    <row r="246" spans="1:5" x14ac:dyDescent="0.25">
      <c r="A246" s="396" t="s">
        <v>967</v>
      </c>
      <c r="B246" s="397" t="s">
        <v>1217</v>
      </c>
      <c r="C246" s="398">
        <v>0</v>
      </c>
      <c r="D246" s="398">
        <v>0</v>
      </c>
      <c r="E246" s="398">
        <v>0</v>
      </c>
    </row>
    <row r="247" spans="1:5" x14ac:dyDescent="0.25">
      <c r="A247" s="396" t="s">
        <v>969</v>
      </c>
      <c r="B247" s="397" t="s">
        <v>1218</v>
      </c>
      <c r="C247" s="398">
        <v>0</v>
      </c>
      <c r="D247" s="398">
        <v>0</v>
      </c>
      <c r="E247" s="398">
        <v>0</v>
      </c>
    </row>
    <row r="248" spans="1:5" x14ac:dyDescent="0.25">
      <c r="A248" s="396" t="s">
        <v>970</v>
      </c>
      <c r="B248" s="397" t="s">
        <v>1631</v>
      </c>
      <c r="C248" s="398">
        <v>1000000</v>
      </c>
      <c r="D248" s="398">
        <v>0</v>
      </c>
      <c r="E248" s="398">
        <v>1000000</v>
      </c>
    </row>
    <row r="249" spans="1:5" x14ac:dyDescent="0.25">
      <c r="A249" s="396" t="s">
        <v>972</v>
      </c>
      <c r="B249" s="397" t="s">
        <v>1219</v>
      </c>
      <c r="C249" s="398">
        <v>0</v>
      </c>
      <c r="D249" s="398">
        <v>0</v>
      </c>
      <c r="E249" s="398">
        <v>0</v>
      </c>
    </row>
    <row r="250" spans="1:5" x14ac:dyDescent="0.25">
      <c r="A250" s="396" t="s">
        <v>974</v>
      </c>
      <c r="B250" s="397" t="s">
        <v>1220</v>
      </c>
      <c r="C250" s="398">
        <v>0</v>
      </c>
      <c r="D250" s="398">
        <v>0</v>
      </c>
      <c r="E250" s="398">
        <v>0</v>
      </c>
    </row>
    <row r="251" spans="1:5" x14ac:dyDescent="0.25">
      <c r="A251" s="396" t="s">
        <v>976</v>
      </c>
      <c r="B251" s="397" t="s">
        <v>1221</v>
      </c>
      <c r="C251" s="398">
        <v>0</v>
      </c>
      <c r="D251" s="398">
        <v>0</v>
      </c>
      <c r="E251" s="398">
        <v>0</v>
      </c>
    </row>
    <row r="252" spans="1:5" x14ac:dyDescent="0.25">
      <c r="A252" s="396" t="s">
        <v>978</v>
      </c>
      <c r="B252" s="397" t="s">
        <v>1222</v>
      </c>
      <c r="C252" s="398">
        <v>0</v>
      </c>
      <c r="D252" s="398">
        <v>0</v>
      </c>
      <c r="E252" s="398">
        <v>0</v>
      </c>
    </row>
    <row r="253" spans="1:5" x14ac:dyDescent="0.25">
      <c r="A253" s="396" t="s">
        <v>980</v>
      </c>
      <c r="B253" s="397" t="s">
        <v>1223</v>
      </c>
      <c r="C253" s="398">
        <v>1000000</v>
      </c>
      <c r="D253" s="398">
        <v>0</v>
      </c>
      <c r="E253" s="398">
        <v>1000000</v>
      </c>
    </row>
    <row r="254" spans="1:5" x14ac:dyDescent="0.25">
      <c r="A254" s="396" t="s">
        <v>982</v>
      </c>
      <c r="B254" s="397" t="s">
        <v>1224</v>
      </c>
      <c r="C254" s="398">
        <v>0</v>
      </c>
      <c r="D254" s="398">
        <v>0</v>
      </c>
      <c r="E254" s="398">
        <v>0</v>
      </c>
    </row>
    <row r="255" spans="1:5" ht="26.4" x14ac:dyDescent="0.25">
      <c r="A255" s="396" t="s">
        <v>983</v>
      </c>
      <c r="B255" s="397" t="s">
        <v>1632</v>
      </c>
      <c r="C255" s="398">
        <v>0</v>
      </c>
      <c r="D255" s="398">
        <v>0</v>
      </c>
      <c r="E255" s="398">
        <v>0</v>
      </c>
    </row>
    <row r="256" spans="1:5" x14ac:dyDescent="0.25">
      <c r="A256" s="396" t="s">
        <v>985</v>
      </c>
      <c r="B256" s="397" t="s">
        <v>1225</v>
      </c>
      <c r="C256" s="398">
        <v>0</v>
      </c>
      <c r="D256" s="398">
        <v>0</v>
      </c>
      <c r="E256" s="398">
        <v>0</v>
      </c>
    </row>
    <row r="257" spans="1:5" x14ac:dyDescent="0.25">
      <c r="A257" s="396" t="s">
        <v>986</v>
      </c>
      <c r="B257" s="397" t="s">
        <v>1267</v>
      </c>
      <c r="C257" s="398">
        <v>0</v>
      </c>
      <c r="D257" s="398">
        <v>0</v>
      </c>
      <c r="E257" s="398">
        <v>0</v>
      </c>
    </row>
    <row r="258" spans="1:5" x14ac:dyDescent="0.25">
      <c r="A258" s="396" t="s">
        <v>988</v>
      </c>
      <c r="B258" s="397" t="s">
        <v>1226</v>
      </c>
      <c r="C258" s="398">
        <v>0</v>
      </c>
      <c r="D258" s="398">
        <v>0</v>
      </c>
      <c r="E258" s="398">
        <v>0</v>
      </c>
    </row>
    <row r="259" spans="1:5" x14ac:dyDescent="0.25">
      <c r="A259" s="396" t="s">
        <v>990</v>
      </c>
      <c r="B259" s="397" t="s">
        <v>1227</v>
      </c>
      <c r="C259" s="398">
        <v>0</v>
      </c>
      <c r="D259" s="398">
        <v>0</v>
      </c>
      <c r="E259" s="398">
        <v>0</v>
      </c>
    </row>
    <row r="260" spans="1:5" s="70" customFormat="1" x14ac:dyDescent="0.25">
      <c r="A260" s="399" t="s">
        <v>992</v>
      </c>
      <c r="B260" s="400" t="s">
        <v>1633</v>
      </c>
      <c r="C260" s="401">
        <v>21500000</v>
      </c>
      <c r="D260" s="401">
        <v>0</v>
      </c>
      <c r="E260" s="401">
        <v>21500000</v>
      </c>
    </row>
    <row r="261" spans="1:5" ht="26.4" x14ac:dyDescent="0.25">
      <c r="A261" s="396" t="s">
        <v>994</v>
      </c>
      <c r="B261" s="397" t="s">
        <v>1228</v>
      </c>
      <c r="C261" s="398">
        <v>0</v>
      </c>
      <c r="D261" s="398">
        <v>0</v>
      </c>
      <c r="E261" s="398">
        <v>0</v>
      </c>
    </row>
    <row r="262" spans="1:5" ht="26.4" x14ac:dyDescent="0.25">
      <c r="A262" s="396" t="s">
        <v>995</v>
      </c>
      <c r="B262" s="397" t="s">
        <v>1229</v>
      </c>
      <c r="C262" s="398">
        <v>0</v>
      </c>
      <c r="D262" s="398">
        <v>0</v>
      </c>
      <c r="E262" s="398">
        <v>0</v>
      </c>
    </row>
    <row r="263" spans="1:5" ht="27.75" customHeight="1" x14ac:dyDescent="0.25">
      <c r="A263" s="396" t="s">
        <v>997</v>
      </c>
      <c r="B263" s="397" t="s">
        <v>1230</v>
      </c>
      <c r="C263" s="398">
        <v>0</v>
      </c>
      <c r="D263" s="398">
        <v>0</v>
      </c>
      <c r="E263" s="398">
        <v>0</v>
      </c>
    </row>
    <row r="264" spans="1:5" ht="26.4" x14ac:dyDescent="0.25">
      <c r="A264" s="396" t="s">
        <v>999</v>
      </c>
      <c r="B264" s="397" t="s">
        <v>1634</v>
      </c>
      <c r="C264" s="398">
        <v>369090</v>
      </c>
      <c r="D264" s="398">
        <v>0</v>
      </c>
      <c r="E264" s="398">
        <v>369090</v>
      </c>
    </row>
    <row r="265" spans="1:5" x14ac:dyDescent="0.25">
      <c r="A265" s="396" t="s">
        <v>1001</v>
      </c>
      <c r="B265" s="397" t="s">
        <v>1231</v>
      </c>
      <c r="C265" s="398">
        <v>0</v>
      </c>
      <c r="D265" s="398">
        <v>0</v>
      </c>
      <c r="E265" s="398">
        <v>0</v>
      </c>
    </row>
    <row r="266" spans="1:5" x14ac:dyDescent="0.25">
      <c r="A266" s="396" t="s">
        <v>1003</v>
      </c>
      <c r="B266" s="397" t="s">
        <v>1232</v>
      </c>
      <c r="C266" s="398">
        <v>0</v>
      </c>
      <c r="D266" s="398">
        <v>0</v>
      </c>
      <c r="E266" s="398">
        <v>0</v>
      </c>
    </row>
    <row r="267" spans="1:5" x14ac:dyDescent="0.25">
      <c r="A267" s="396" t="s">
        <v>1005</v>
      </c>
      <c r="B267" s="397" t="s">
        <v>1233</v>
      </c>
      <c r="C267" s="398">
        <v>0</v>
      </c>
      <c r="D267" s="398">
        <v>0</v>
      </c>
      <c r="E267" s="398">
        <v>0</v>
      </c>
    </row>
    <row r="268" spans="1:5" x14ac:dyDescent="0.25">
      <c r="A268" s="396" t="s">
        <v>1007</v>
      </c>
      <c r="B268" s="397" t="s">
        <v>1234</v>
      </c>
      <c r="C268" s="398">
        <v>85421</v>
      </c>
      <c r="D268" s="398">
        <v>0</v>
      </c>
      <c r="E268" s="398">
        <v>85421</v>
      </c>
    </row>
    <row r="269" spans="1:5" x14ac:dyDescent="0.25">
      <c r="A269" s="396" t="s">
        <v>1008</v>
      </c>
      <c r="B269" s="397" t="s">
        <v>1235</v>
      </c>
      <c r="C269" s="398">
        <v>283669</v>
      </c>
      <c r="D269" s="398">
        <v>0</v>
      </c>
      <c r="E269" s="398">
        <v>283669</v>
      </c>
    </row>
    <row r="270" spans="1:5" x14ac:dyDescent="0.25">
      <c r="A270" s="396" t="s">
        <v>1010</v>
      </c>
      <c r="B270" s="397" t="s">
        <v>1236</v>
      </c>
      <c r="C270" s="398">
        <v>0</v>
      </c>
      <c r="D270" s="398">
        <v>0</v>
      </c>
      <c r="E270" s="398">
        <v>0</v>
      </c>
    </row>
    <row r="271" spans="1:5" ht="26.4" x14ac:dyDescent="0.25">
      <c r="A271" s="396" t="s">
        <v>1012</v>
      </c>
      <c r="B271" s="397" t="s">
        <v>1635</v>
      </c>
      <c r="C271" s="398">
        <v>0</v>
      </c>
      <c r="D271" s="398">
        <v>0</v>
      </c>
      <c r="E271" s="398">
        <v>0</v>
      </c>
    </row>
    <row r="272" spans="1:5" x14ac:dyDescent="0.25">
      <c r="A272" s="396" t="s">
        <v>1014</v>
      </c>
      <c r="B272" s="397" t="s">
        <v>1237</v>
      </c>
      <c r="C272" s="398">
        <v>0</v>
      </c>
      <c r="D272" s="398">
        <v>0</v>
      </c>
      <c r="E272" s="398">
        <v>0</v>
      </c>
    </row>
    <row r="273" spans="1:5" x14ac:dyDescent="0.25">
      <c r="A273" s="396" t="s">
        <v>1015</v>
      </c>
      <c r="B273" s="397" t="s">
        <v>1239</v>
      </c>
      <c r="C273" s="398">
        <v>0</v>
      </c>
      <c r="D273" s="398">
        <v>0</v>
      </c>
      <c r="E273" s="398">
        <v>0</v>
      </c>
    </row>
    <row r="274" spans="1:5" x14ac:dyDescent="0.25">
      <c r="A274" s="396" t="s">
        <v>1238</v>
      </c>
      <c r="B274" s="397" t="s">
        <v>1636</v>
      </c>
      <c r="C274" s="398">
        <v>25152</v>
      </c>
      <c r="D274" s="398">
        <v>0</v>
      </c>
      <c r="E274" s="398">
        <v>25152</v>
      </c>
    </row>
    <row r="275" spans="1:5" x14ac:dyDescent="0.25">
      <c r="A275" s="396" t="s">
        <v>1240</v>
      </c>
      <c r="B275" s="397" t="s">
        <v>1242</v>
      </c>
      <c r="C275" s="398">
        <v>0</v>
      </c>
      <c r="D275" s="398">
        <v>0</v>
      </c>
      <c r="E275" s="398">
        <v>0</v>
      </c>
    </row>
    <row r="276" spans="1:5" x14ac:dyDescent="0.25">
      <c r="A276" s="396" t="s">
        <v>1241</v>
      </c>
      <c r="B276" s="397" t="s">
        <v>1244</v>
      </c>
      <c r="C276" s="398">
        <v>0</v>
      </c>
      <c r="D276" s="398">
        <v>0</v>
      </c>
      <c r="E276" s="398">
        <v>0</v>
      </c>
    </row>
    <row r="277" spans="1:5" x14ac:dyDescent="0.25">
      <c r="A277" s="396" t="s">
        <v>1243</v>
      </c>
      <c r="B277" s="397" t="s">
        <v>1246</v>
      </c>
      <c r="C277" s="398">
        <v>0</v>
      </c>
      <c r="D277" s="398">
        <v>0</v>
      </c>
      <c r="E277" s="398">
        <v>0</v>
      </c>
    </row>
    <row r="278" spans="1:5" x14ac:dyDescent="0.25">
      <c r="A278" s="396" t="s">
        <v>1245</v>
      </c>
      <c r="B278" s="397" t="s">
        <v>1248</v>
      </c>
      <c r="C278" s="398">
        <v>25152</v>
      </c>
      <c r="D278" s="398">
        <v>0</v>
      </c>
      <c r="E278" s="398">
        <v>25152</v>
      </c>
    </row>
    <row r="279" spans="1:5" x14ac:dyDescent="0.25">
      <c r="A279" s="396" t="s">
        <v>1247</v>
      </c>
      <c r="B279" s="397" t="s">
        <v>1250</v>
      </c>
      <c r="C279" s="398">
        <v>0</v>
      </c>
      <c r="D279" s="398">
        <v>0</v>
      </c>
      <c r="E279" s="398">
        <v>0</v>
      </c>
    </row>
    <row r="280" spans="1:5" x14ac:dyDescent="0.25">
      <c r="A280" s="396" t="s">
        <v>1249</v>
      </c>
      <c r="B280" s="397" t="s">
        <v>1252</v>
      </c>
      <c r="C280" s="398">
        <v>0</v>
      </c>
      <c r="D280" s="398">
        <v>0</v>
      </c>
      <c r="E280" s="398">
        <v>0</v>
      </c>
    </row>
    <row r="281" spans="1:5" ht="26.4" x14ac:dyDescent="0.25">
      <c r="A281" s="396" t="s">
        <v>1251</v>
      </c>
      <c r="B281" s="397" t="s">
        <v>1637</v>
      </c>
      <c r="C281" s="398">
        <v>0</v>
      </c>
      <c r="D281" s="398">
        <v>0</v>
      </c>
      <c r="E281" s="398">
        <v>0</v>
      </c>
    </row>
    <row r="282" spans="1:5" x14ac:dyDescent="0.25">
      <c r="A282" s="396" t="s">
        <v>1253</v>
      </c>
      <c r="B282" s="397" t="s">
        <v>1255</v>
      </c>
      <c r="C282" s="398">
        <v>0</v>
      </c>
      <c r="D282" s="398">
        <v>0</v>
      </c>
      <c r="E282" s="398">
        <v>0</v>
      </c>
    </row>
    <row r="283" spans="1:5" x14ac:dyDescent="0.25">
      <c r="A283" s="396" t="s">
        <v>1254</v>
      </c>
      <c r="B283" s="397" t="s">
        <v>1268</v>
      </c>
      <c r="C283" s="398">
        <v>0</v>
      </c>
      <c r="D283" s="398">
        <v>0</v>
      </c>
      <c r="E283" s="398">
        <v>0</v>
      </c>
    </row>
    <row r="284" spans="1:5" x14ac:dyDescent="0.25">
      <c r="A284" s="396" t="s">
        <v>1256</v>
      </c>
      <c r="B284" s="397" t="s">
        <v>1258</v>
      </c>
      <c r="C284" s="398">
        <v>0</v>
      </c>
      <c r="D284" s="398">
        <v>0</v>
      </c>
      <c r="E284" s="398">
        <v>0</v>
      </c>
    </row>
    <row r="285" spans="1:5" x14ac:dyDescent="0.25">
      <c r="A285" s="396" t="s">
        <v>1257</v>
      </c>
      <c r="B285" s="397" t="s">
        <v>1260</v>
      </c>
      <c r="C285" s="398">
        <v>0</v>
      </c>
      <c r="D285" s="398">
        <v>0</v>
      </c>
      <c r="E285" s="398">
        <v>0</v>
      </c>
    </row>
    <row r="286" spans="1:5" s="70" customFormat="1" x14ac:dyDescent="0.25">
      <c r="A286" s="399" t="s">
        <v>1259</v>
      </c>
      <c r="B286" s="400" t="s">
        <v>1638</v>
      </c>
      <c r="C286" s="401">
        <v>394242</v>
      </c>
      <c r="D286" s="401">
        <v>0</v>
      </c>
      <c r="E286" s="401">
        <v>394242</v>
      </c>
    </row>
    <row r="287" spans="1:5" s="70" customFormat="1" x14ac:dyDescent="0.25">
      <c r="A287" s="399" t="s">
        <v>1261</v>
      </c>
      <c r="B287" s="517" t="s">
        <v>1639</v>
      </c>
      <c r="C287" s="401">
        <v>4123293100</v>
      </c>
      <c r="D287" s="401">
        <v>0</v>
      </c>
      <c r="E287" s="401">
        <v>4123293100</v>
      </c>
    </row>
  </sheetData>
  <mergeCells count="1">
    <mergeCell ref="A3:E3"/>
  </mergeCells>
  <pageMargins left="0.70866141732283461" right="0.70866141732283461" top="0.74803149606299213" bottom="0.74803149606299213" header="0.31496062992125984" footer="0.31496062992125984"/>
  <pageSetup paperSize="9" scale="84" fitToHeight="0" orientation="portrait"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2ED67-3619-469E-9F34-C7071E0209BA}">
  <sheetPr>
    <tabColor rgb="FF92D050"/>
    <pageSetUpPr fitToPage="1"/>
  </sheetPr>
  <dimension ref="A1:E42"/>
  <sheetViews>
    <sheetView view="pageBreakPreview" zoomScale="115" zoomScaleNormal="100" zoomScaleSheetLayoutView="115" workbookViewId="0">
      <selection activeCell="E1" sqref="E1"/>
    </sheetView>
  </sheetViews>
  <sheetFormatPr defaultRowHeight="13.2" x14ac:dyDescent="0.25"/>
  <cols>
    <col min="1" max="1" width="8.109375" style="53" customWidth="1"/>
    <col min="2" max="2" width="56.33203125" style="53" customWidth="1"/>
    <col min="3" max="3" width="15.33203125" style="53" customWidth="1"/>
    <col min="4" max="4" width="15.33203125" style="53" bestFit="1" customWidth="1"/>
    <col min="5" max="5" width="14.5546875" style="53" customWidth="1"/>
    <col min="6" max="256" width="9.109375" style="53"/>
    <col min="257" max="257" width="8.109375" style="53" customWidth="1"/>
    <col min="258" max="258" width="41" style="53" customWidth="1"/>
    <col min="259" max="261" width="32.88671875" style="53" customWidth="1"/>
    <col min="262" max="512" width="9.109375" style="53"/>
    <col min="513" max="513" width="8.109375" style="53" customWidth="1"/>
    <col min="514" max="514" width="41" style="53" customWidth="1"/>
    <col min="515" max="517" width="32.88671875" style="53" customWidth="1"/>
    <col min="518" max="768" width="9.109375" style="53"/>
    <col min="769" max="769" width="8.109375" style="53" customWidth="1"/>
    <col min="770" max="770" width="41" style="53" customWidth="1"/>
    <col min="771" max="773" width="32.88671875" style="53" customWidth="1"/>
    <col min="774" max="1024" width="9.109375" style="53"/>
    <col min="1025" max="1025" width="8.109375" style="53" customWidth="1"/>
    <col min="1026" max="1026" width="41" style="53" customWidth="1"/>
    <col min="1027" max="1029" width="32.88671875" style="53" customWidth="1"/>
    <col min="1030" max="1280" width="9.109375" style="53"/>
    <col min="1281" max="1281" width="8.109375" style="53" customWidth="1"/>
    <col min="1282" max="1282" width="41" style="53" customWidth="1"/>
    <col min="1283" max="1285" width="32.88671875" style="53" customWidth="1"/>
    <col min="1286" max="1536" width="9.109375" style="53"/>
    <col min="1537" max="1537" width="8.109375" style="53" customWidth="1"/>
    <col min="1538" max="1538" width="41" style="53" customWidth="1"/>
    <col min="1539" max="1541" width="32.88671875" style="53" customWidth="1"/>
    <col min="1542" max="1792" width="9.109375" style="53"/>
    <col min="1793" max="1793" width="8.109375" style="53" customWidth="1"/>
    <col min="1794" max="1794" width="41" style="53" customWidth="1"/>
    <col min="1795" max="1797" width="32.88671875" style="53" customWidth="1"/>
    <col min="1798" max="2048" width="9.109375" style="53"/>
    <col min="2049" max="2049" width="8.109375" style="53" customWidth="1"/>
    <col min="2050" max="2050" width="41" style="53" customWidth="1"/>
    <col min="2051" max="2053" width="32.88671875" style="53" customWidth="1"/>
    <col min="2054" max="2304" width="9.109375" style="53"/>
    <col min="2305" max="2305" width="8.109375" style="53" customWidth="1"/>
    <col min="2306" max="2306" width="41" style="53" customWidth="1"/>
    <col min="2307" max="2309" width="32.88671875" style="53" customWidth="1"/>
    <col min="2310" max="2560" width="9.109375" style="53"/>
    <col min="2561" max="2561" width="8.109375" style="53" customWidth="1"/>
    <col min="2562" max="2562" width="41" style="53" customWidth="1"/>
    <col min="2563" max="2565" width="32.88671875" style="53" customWidth="1"/>
    <col min="2566" max="2816" width="9.109375" style="53"/>
    <col min="2817" max="2817" width="8.109375" style="53" customWidth="1"/>
    <col min="2818" max="2818" width="41" style="53" customWidth="1"/>
    <col min="2819" max="2821" width="32.88671875" style="53" customWidth="1"/>
    <col min="2822" max="3072" width="9.109375" style="53"/>
    <col min="3073" max="3073" width="8.109375" style="53" customWidth="1"/>
    <col min="3074" max="3074" width="41" style="53" customWidth="1"/>
    <col min="3075" max="3077" width="32.88671875" style="53" customWidth="1"/>
    <col min="3078" max="3328" width="9.109375" style="53"/>
    <col min="3329" max="3329" width="8.109375" style="53" customWidth="1"/>
    <col min="3330" max="3330" width="41" style="53" customWidth="1"/>
    <col min="3331" max="3333" width="32.88671875" style="53" customWidth="1"/>
    <col min="3334" max="3584" width="9.109375" style="53"/>
    <col min="3585" max="3585" width="8.109375" style="53" customWidth="1"/>
    <col min="3586" max="3586" width="41" style="53" customWidth="1"/>
    <col min="3587" max="3589" width="32.88671875" style="53" customWidth="1"/>
    <col min="3590" max="3840" width="9.109375" style="53"/>
    <col min="3841" max="3841" width="8.109375" style="53" customWidth="1"/>
    <col min="3842" max="3842" width="41" style="53" customWidth="1"/>
    <col min="3843" max="3845" width="32.88671875" style="53" customWidth="1"/>
    <col min="3846" max="4096" width="9.109375" style="53"/>
    <col min="4097" max="4097" width="8.109375" style="53" customWidth="1"/>
    <col min="4098" max="4098" width="41" style="53" customWidth="1"/>
    <col min="4099" max="4101" width="32.88671875" style="53" customWidth="1"/>
    <col min="4102" max="4352" width="9.109375" style="53"/>
    <col min="4353" max="4353" width="8.109375" style="53" customWidth="1"/>
    <col min="4354" max="4354" width="41" style="53" customWidth="1"/>
    <col min="4355" max="4357" width="32.88671875" style="53" customWidth="1"/>
    <col min="4358" max="4608" width="9.109375" style="53"/>
    <col min="4609" max="4609" width="8.109375" style="53" customWidth="1"/>
    <col min="4610" max="4610" width="41" style="53" customWidth="1"/>
    <col min="4611" max="4613" width="32.88671875" style="53" customWidth="1"/>
    <col min="4614" max="4864" width="9.109375" style="53"/>
    <col min="4865" max="4865" width="8.109375" style="53" customWidth="1"/>
    <col min="4866" max="4866" width="41" style="53" customWidth="1"/>
    <col min="4867" max="4869" width="32.88671875" style="53" customWidth="1"/>
    <col min="4870" max="5120" width="9.109375" style="53"/>
    <col min="5121" max="5121" width="8.109375" style="53" customWidth="1"/>
    <col min="5122" max="5122" width="41" style="53" customWidth="1"/>
    <col min="5123" max="5125" width="32.88671875" style="53" customWidth="1"/>
    <col min="5126" max="5376" width="9.109375" style="53"/>
    <col min="5377" max="5377" width="8.109375" style="53" customWidth="1"/>
    <col min="5378" max="5378" width="41" style="53" customWidth="1"/>
    <col min="5379" max="5381" width="32.88671875" style="53" customWidth="1"/>
    <col min="5382" max="5632" width="9.109375" style="53"/>
    <col min="5633" max="5633" width="8.109375" style="53" customWidth="1"/>
    <col min="5634" max="5634" width="41" style="53" customWidth="1"/>
    <col min="5635" max="5637" width="32.88671875" style="53" customWidth="1"/>
    <col min="5638" max="5888" width="9.109375" style="53"/>
    <col min="5889" max="5889" width="8.109375" style="53" customWidth="1"/>
    <col min="5890" max="5890" width="41" style="53" customWidth="1"/>
    <col min="5891" max="5893" width="32.88671875" style="53" customWidth="1"/>
    <col min="5894" max="6144" width="9.109375" style="53"/>
    <col min="6145" max="6145" width="8.109375" style="53" customWidth="1"/>
    <col min="6146" max="6146" width="41" style="53" customWidth="1"/>
    <col min="6147" max="6149" width="32.88671875" style="53" customWidth="1"/>
    <col min="6150" max="6400" width="9.109375" style="53"/>
    <col min="6401" max="6401" width="8.109375" style="53" customWidth="1"/>
    <col min="6402" max="6402" width="41" style="53" customWidth="1"/>
    <col min="6403" max="6405" width="32.88671875" style="53" customWidth="1"/>
    <col min="6406" max="6656" width="9.109375" style="53"/>
    <col min="6657" max="6657" width="8.109375" style="53" customWidth="1"/>
    <col min="6658" max="6658" width="41" style="53" customWidth="1"/>
    <col min="6659" max="6661" width="32.88671875" style="53" customWidth="1"/>
    <col min="6662" max="6912" width="9.109375" style="53"/>
    <col min="6913" max="6913" width="8.109375" style="53" customWidth="1"/>
    <col min="6914" max="6914" width="41" style="53" customWidth="1"/>
    <col min="6915" max="6917" width="32.88671875" style="53" customWidth="1"/>
    <col min="6918" max="7168" width="9.109375" style="53"/>
    <col min="7169" max="7169" width="8.109375" style="53" customWidth="1"/>
    <col min="7170" max="7170" width="41" style="53" customWidth="1"/>
    <col min="7171" max="7173" width="32.88671875" style="53" customWidth="1"/>
    <col min="7174" max="7424" width="9.109375" style="53"/>
    <col min="7425" max="7425" width="8.109375" style="53" customWidth="1"/>
    <col min="7426" max="7426" width="41" style="53" customWidth="1"/>
    <col min="7427" max="7429" width="32.88671875" style="53" customWidth="1"/>
    <col min="7430" max="7680" width="9.109375" style="53"/>
    <col min="7681" max="7681" width="8.109375" style="53" customWidth="1"/>
    <col min="7682" max="7682" width="41" style="53" customWidth="1"/>
    <col min="7683" max="7685" width="32.88671875" style="53" customWidth="1"/>
    <col min="7686" max="7936" width="9.109375" style="53"/>
    <col min="7937" max="7937" width="8.109375" style="53" customWidth="1"/>
    <col min="7938" max="7938" width="41" style="53" customWidth="1"/>
    <col min="7939" max="7941" width="32.88671875" style="53" customWidth="1"/>
    <col min="7942" max="8192" width="9.109375" style="53"/>
    <col min="8193" max="8193" width="8.109375" style="53" customWidth="1"/>
    <col min="8194" max="8194" width="41" style="53" customWidth="1"/>
    <col min="8195" max="8197" width="32.88671875" style="53" customWidth="1"/>
    <col min="8198" max="8448" width="9.109375" style="53"/>
    <col min="8449" max="8449" width="8.109375" style="53" customWidth="1"/>
    <col min="8450" max="8450" width="41" style="53" customWidth="1"/>
    <col min="8451" max="8453" width="32.88671875" style="53" customWidth="1"/>
    <col min="8454" max="8704" width="9.109375" style="53"/>
    <col min="8705" max="8705" width="8.109375" style="53" customWidth="1"/>
    <col min="8706" max="8706" width="41" style="53" customWidth="1"/>
    <col min="8707" max="8709" width="32.88671875" style="53" customWidth="1"/>
    <col min="8710" max="8960" width="9.109375" style="53"/>
    <col min="8961" max="8961" width="8.109375" style="53" customWidth="1"/>
    <col min="8962" max="8962" width="41" style="53" customWidth="1"/>
    <col min="8963" max="8965" width="32.88671875" style="53" customWidth="1"/>
    <col min="8966" max="9216" width="9.109375" style="53"/>
    <col min="9217" max="9217" width="8.109375" style="53" customWidth="1"/>
    <col min="9218" max="9218" width="41" style="53" customWidth="1"/>
    <col min="9219" max="9221" width="32.88671875" style="53" customWidth="1"/>
    <col min="9222" max="9472" width="9.109375" style="53"/>
    <col min="9473" max="9473" width="8.109375" style="53" customWidth="1"/>
    <col min="9474" max="9474" width="41" style="53" customWidth="1"/>
    <col min="9475" max="9477" width="32.88671875" style="53" customWidth="1"/>
    <col min="9478" max="9728" width="9.109375" style="53"/>
    <col min="9729" max="9729" width="8.109375" style="53" customWidth="1"/>
    <col min="9730" max="9730" width="41" style="53" customWidth="1"/>
    <col min="9731" max="9733" width="32.88671875" style="53" customWidth="1"/>
    <col min="9734" max="9984" width="9.109375" style="53"/>
    <col min="9985" max="9985" width="8.109375" style="53" customWidth="1"/>
    <col min="9986" max="9986" width="41" style="53" customWidth="1"/>
    <col min="9987" max="9989" width="32.88671875" style="53" customWidth="1"/>
    <col min="9990" max="10240" width="9.109375" style="53"/>
    <col min="10241" max="10241" width="8.109375" style="53" customWidth="1"/>
    <col min="10242" max="10242" width="41" style="53" customWidth="1"/>
    <col min="10243" max="10245" width="32.88671875" style="53" customWidth="1"/>
    <col min="10246" max="10496" width="9.109375" style="53"/>
    <col min="10497" max="10497" width="8.109375" style="53" customWidth="1"/>
    <col min="10498" max="10498" width="41" style="53" customWidth="1"/>
    <col min="10499" max="10501" width="32.88671875" style="53" customWidth="1"/>
    <col min="10502" max="10752" width="9.109375" style="53"/>
    <col min="10753" max="10753" width="8.109375" style="53" customWidth="1"/>
    <col min="10754" max="10754" width="41" style="53" customWidth="1"/>
    <col min="10755" max="10757" width="32.88671875" style="53" customWidth="1"/>
    <col min="10758" max="11008" width="9.109375" style="53"/>
    <col min="11009" max="11009" width="8.109375" style="53" customWidth="1"/>
    <col min="11010" max="11010" width="41" style="53" customWidth="1"/>
    <col min="11011" max="11013" width="32.88671875" style="53" customWidth="1"/>
    <col min="11014" max="11264" width="9.109375" style="53"/>
    <col min="11265" max="11265" width="8.109375" style="53" customWidth="1"/>
    <col min="11266" max="11266" width="41" style="53" customWidth="1"/>
    <col min="11267" max="11269" width="32.88671875" style="53" customWidth="1"/>
    <col min="11270" max="11520" width="9.109375" style="53"/>
    <col min="11521" max="11521" width="8.109375" style="53" customWidth="1"/>
    <col min="11522" max="11522" width="41" style="53" customWidth="1"/>
    <col min="11523" max="11525" width="32.88671875" style="53" customWidth="1"/>
    <col min="11526" max="11776" width="9.109375" style="53"/>
    <col min="11777" max="11777" width="8.109375" style="53" customWidth="1"/>
    <col min="11778" max="11778" width="41" style="53" customWidth="1"/>
    <col min="11779" max="11781" width="32.88671875" style="53" customWidth="1"/>
    <col min="11782" max="12032" width="9.109375" style="53"/>
    <col min="12033" max="12033" width="8.109375" style="53" customWidth="1"/>
    <col min="12034" max="12034" width="41" style="53" customWidth="1"/>
    <col min="12035" max="12037" width="32.88671875" style="53" customWidth="1"/>
    <col min="12038" max="12288" width="9.109375" style="53"/>
    <col min="12289" max="12289" width="8.109375" style="53" customWidth="1"/>
    <col min="12290" max="12290" width="41" style="53" customWidth="1"/>
    <col min="12291" max="12293" width="32.88671875" style="53" customWidth="1"/>
    <col min="12294" max="12544" width="9.109375" style="53"/>
    <col min="12545" max="12545" width="8.109375" style="53" customWidth="1"/>
    <col min="12546" max="12546" width="41" style="53" customWidth="1"/>
    <col min="12547" max="12549" width="32.88671875" style="53" customWidth="1"/>
    <col min="12550" max="12800" width="9.109375" style="53"/>
    <col min="12801" max="12801" width="8.109375" style="53" customWidth="1"/>
    <col min="12802" max="12802" width="41" style="53" customWidth="1"/>
    <col min="12803" max="12805" width="32.88671875" style="53" customWidth="1"/>
    <col min="12806" max="13056" width="9.109375" style="53"/>
    <col min="13057" max="13057" width="8.109375" style="53" customWidth="1"/>
    <col min="13058" max="13058" width="41" style="53" customWidth="1"/>
    <col min="13059" max="13061" width="32.88671875" style="53" customWidth="1"/>
    <col min="13062" max="13312" width="9.109375" style="53"/>
    <col min="13313" max="13313" width="8.109375" style="53" customWidth="1"/>
    <col min="13314" max="13314" width="41" style="53" customWidth="1"/>
    <col min="13315" max="13317" width="32.88671875" style="53" customWidth="1"/>
    <col min="13318" max="13568" width="9.109375" style="53"/>
    <col min="13569" max="13569" width="8.109375" style="53" customWidth="1"/>
    <col min="13570" max="13570" width="41" style="53" customWidth="1"/>
    <col min="13571" max="13573" width="32.88671875" style="53" customWidth="1"/>
    <col min="13574" max="13824" width="9.109375" style="53"/>
    <col min="13825" max="13825" width="8.109375" style="53" customWidth="1"/>
    <col min="13826" max="13826" width="41" style="53" customWidth="1"/>
    <col min="13827" max="13829" width="32.88671875" style="53" customWidth="1"/>
    <col min="13830" max="14080" width="9.109375" style="53"/>
    <col min="14081" max="14081" width="8.109375" style="53" customWidth="1"/>
    <col min="14082" max="14082" width="41" style="53" customWidth="1"/>
    <col min="14083" max="14085" width="32.88671875" style="53" customWidth="1"/>
    <col min="14086" max="14336" width="9.109375" style="53"/>
    <col min="14337" max="14337" width="8.109375" style="53" customWidth="1"/>
    <col min="14338" max="14338" width="41" style="53" customWidth="1"/>
    <col min="14339" max="14341" width="32.88671875" style="53" customWidth="1"/>
    <col min="14342" max="14592" width="9.109375" style="53"/>
    <col min="14593" max="14593" width="8.109375" style="53" customWidth="1"/>
    <col min="14594" max="14594" width="41" style="53" customWidth="1"/>
    <col min="14595" max="14597" width="32.88671875" style="53" customWidth="1"/>
    <col min="14598" max="14848" width="9.109375" style="53"/>
    <col min="14849" max="14849" width="8.109375" style="53" customWidth="1"/>
    <col min="14850" max="14850" width="41" style="53" customWidth="1"/>
    <col min="14851" max="14853" width="32.88671875" style="53" customWidth="1"/>
    <col min="14854" max="15104" width="9.109375" style="53"/>
    <col min="15105" max="15105" width="8.109375" style="53" customWidth="1"/>
    <col min="15106" max="15106" width="41" style="53" customWidth="1"/>
    <col min="15107" max="15109" width="32.88671875" style="53" customWidth="1"/>
    <col min="15110" max="15360" width="9.109375" style="53"/>
    <col min="15361" max="15361" width="8.109375" style="53" customWidth="1"/>
    <col min="15362" max="15362" width="41" style="53" customWidth="1"/>
    <col min="15363" max="15365" width="32.88671875" style="53" customWidth="1"/>
    <col min="15366" max="15616" width="9.109375" style="53"/>
    <col min="15617" max="15617" width="8.109375" style="53" customWidth="1"/>
    <col min="15618" max="15618" width="41" style="53" customWidth="1"/>
    <col min="15619" max="15621" width="32.88671875" style="53" customWidth="1"/>
    <col min="15622" max="15872" width="9.109375" style="53"/>
    <col min="15873" max="15873" width="8.109375" style="53" customWidth="1"/>
    <col min="15874" max="15874" width="41" style="53" customWidth="1"/>
    <col min="15875" max="15877" width="32.88671875" style="53" customWidth="1"/>
    <col min="15878" max="16128" width="9.109375" style="53"/>
    <col min="16129" max="16129" width="8.109375" style="53" customWidth="1"/>
    <col min="16130" max="16130" width="41" style="53" customWidth="1"/>
    <col min="16131" max="16133" width="32.88671875" style="53" customWidth="1"/>
    <col min="16134" max="16384" width="9.109375" style="53"/>
  </cols>
  <sheetData>
    <row r="1" spans="1:5" ht="13.8" x14ac:dyDescent="0.25">
      <c r="E1" s="11" t="s">
        <v>1850</v>
      </c>
    </row>
    <row r="3" spans="1:5" ht="15" x14ac:dyDescent="0.25">
      <c r="A3" s="577" t="s">
        <v>1269</v>
      </c>
      <c r="B3" s="578"/>
      <c r="C3" s="578"/>
      <c r="D3" s="578"/>
      <c r="E3" s="578"/>
    </row>
    <row r="4" spans="1:5" ht="30" x14ac:dyDescent="0.25">
      <c r="A4" s="71" t="s">
        <v>516</v>
      </c>
      <c r="B4" s="71" t="s">
        <v>160</v>
      </c>
      <c r="C4" s="57" t="s">
        <v>554</v>
      </c>
      <c r="D4" s="71" t="s">
        <v>555</v>
      </c>
      <c r="E4" s="57" t="s">
        <v>556</v>
      </c>
    </row>
    <row r="5" spans="1:5" ht="26.4" x14ac:dyDescent="0.25">
      <c r="A5" s="396" t="s">
        <v>517</v>
      </c>
      <c r="B5" s="397" t="s">
        <v>1270</v>
      </c>
      <c r="C5" s="398">
        <v>26388888</v>
      </c>
      <c r="D5" s="398">
        <v>0</v>
      </c>
      <c r="E5" s="398">
        <v>26388888</v>
      </c>
    </row>
    <row r="6" spans="1:5" x14ac:dyDescent="0.25">
      <c r="A6" s="396" t="s">
        <v>558</v>
      </c>
      <c r="B6" s="397" t="s">
        <v>1271</v>
      </c>
      <c r="C6" s="398">
        <v>0</v>
      </c>
      <c r="D6" s="398">
        <v>0</v>
      </c>
      <c r="E6" s="398">
        <v>0</v>
      </c>
    </row>
    <row r="7" spans="1:5" ht="26.4" x14ac:dyDescent="0.25">
      <c r="A7" s="396" t="s">
        <v>519</v>
      </c>
      <c r="B7" s="397" t="s">
        <v>1272</v>
      </c>
      <c r="C7" s="398">
        <v>0</v>
      </c>
      <c r="D7" s="398">
        <v>0</v>
      </c>
      <c r="E7" s="398">
        <v>0</v>
      </c>
    </row>
    <row r="8" spans="1:5" ht="26.4" x14ac:dyDescent="0.25">
      <c r="A8" s="396" t="s">
        <v>520</v>
      </c>
      <c r="B8" s="397" t="s">
        <v>1273</v>
      </c>
      <c r="C8" s="398">
        <v>0</v>
      </c>
      <c r="D8" s="398">
        <v>0</v>
      </c>
      <c r="E8" s="398">
        <v>0</v>
      </c>
    </row>
    <row r="9" spans="1:5" x14ac:dyDescent="0.25">
      <c r="A9" s="396" t="s">
        <v>521</v>
      </c>
      <c r="B9" s="397" t="s">
        <v>1274</v>
      </c>
      <c r="C9" s="398">
        <v>0</v>
      </c>
      <c r="D9" s="398">
        <v>0</v>
      </c>
      <c r="E9" s="398">
        <v>0</v>
      </c>
    </row>
    <row r="10" spans="1:5" ht="26.4" x14ac:dyDescent="0.25">
      <c r="A10" s="396" t="s">
        <v>523</v>
      </c>
      <c r="B10" s="397" t="s">
        <v>1275</v>
      </c>
      <c r="C10" s="398">
        <v>26388888</v>
      </c>
      <c r="D10" s="398">
        <v>0</v>
      </c>
      <c r="E10" s="398">
        <v>26388888</v>
      </c>
    </row>
    <row r="11" spans="1:5" x14ac:dyDescent="0.25">
      <c r="A11" s="396" t="s">
        <v>525</v>
      </c>
      <c r="B11" s="397" t="s">
        <v>1276</v>
      </c>
      <c r="C11" s="398">
        <v>0</v>
      </c>
      <c r="D11" s="398">
        <v>0</v>
      </c>
      <c r="E11" s="398">
        <v>0</v>
      </c>
    </row>
    <row r="12" spans="1:5" x14ac:dyDescent="0.25">
      <c r="A12" s="396" t="s">
        <v>565</v>
      </c>
      <c r="B12" s="397" t="s">
        <v>1277</v>
      </c>
      <c r="C12" s="398">
        <v>0</v>
      </c>
      <c r="D12" s="398">
        <v>0</v>
      </c>
      <c r="E12" s="398">
        <v>0</v>
      </c>
    </row>
    <row r="13" spans="1:5" x14ac:dyDescent="0.25">
      <c r="A13" s="396" t="s">
        <v>567</v>
      </c>
      <c r="B13" s="397" t="s">
        <v>1278</v>
      </c>
      <c r="C13" s="398">
        <v>0</v>
      </c>
      <c r="D13" s="398">
        <v>0</v>
      </c>
      <c r="E13" s="398">
        <v>0</v>
      </c>
    </row>
    <row r="14" spans="1:5" x14ac:dyDescent="0.25">
      <c r="A14" s="396" t="s">
        <v>569</v>
      </c>
      <c r="B14" s="397" t="s">
        <v>1279</v>
      </c>
      <c r="C14" s="398">
        <v>0</v>
      </c>
      <c r="D14" s="398">
        <v>0</v>
      </c>
      <c r="E14" s="398">
        <v>0</v>
      </c>
    </row>
    <row r="15" spans="1:5" x14ac:dyDescent="0.25">
      <c r="A15" s="396" t="s">
        <v>571</v>
      </c>
      <c r="B15" s="516" t="s">
        <v>1280</v>
      </c>
      <c r="C15" s="398">
        <v>0</v>
      </c>
      <c r="D15" s="398">
        <v>0</v>
      </c>
      <c r="E15" s="398">
        <v>0</v>
      </c>
    </row>
    <row r="16" spans="1:5" x14ac:dyDescent="0.25">
      <c r="A16" s="396" t="s">
        <v>573</v>
      </c>
      <c r="B16" s="397" t="s">
        <v>1281</v>
      </c>
      <c r="C16" s="398">
        <v>0</v>
      </c>
      <c r="D16" s="398">
        <v>0</v>
      </c>
      <c r="E16" s="398">
        <v>0</v>
      </c>
    </row>
    <row r="17" spans="1:5" x14ac:dyDescent="0.25">
      <c r="A17" s="396" t="s">
        <v>575</v>
      </c>
      <c r="B17" s="397" t="s">
        <v>1282</v>
      </c>
      <c r="C17" s="398">
        <v>0</v>
      </c>
      <c r="D17" s="398">
        <v>0</v>
      </c>
      <c r="E17" s="398">
        <v>0</v>
      </c>
    </row>
    <row r="18" spans="1:5" x14ac:dyDescent="0.25">
      <c r="A18" s="396" t="s">
        <v>576</v>
      </c>
      <c r="B18" s="397" t="s">
        <v>1283</v>
      </c>
      <c r="C18" s="398">
        <v>0</v>
      </c>
      <c r="D18" s="398">
        <v>0</v>
      </c>
      <c r="E18" s="398">
        <v>0</v>
      </c>
    </row>
    <row r="19" spans="1:5" x14ac:dyDescent="0.25">
      <c r="A19" s="396" t="s">
        <v>546</v>
      </c>
      <c r="B19" s="397" t="s">
        <v>1284</v>
      </c>
      <c r="C19" s="398">
        <v>0</v>
      </c>
      <c r="D19" s="398">
        <v>0</v>
      </c>
      <c r="E19" s="398">
        <v>0</v>
      </c>
    </row>
    <row r="20" spans="1:5" x14ac:dyDescent="0.25">
      <c r="A20" s="396" t="s">
        <v>527</v>
      </c>
      <c r="B20" s="397" t="s">
        <v>1285</v>
      </c>
      <c r="C20" s="398">
        <v>0</v>
      </c>
      <c r="D20" s="398">
        <v>0</v>
      </c>
      <c r="E20" s="398">
        <v>0</v>
      </c>
    </row>
    <row r="21" spans="1:5" x14ac:dyDescent="0.25">
      <c r="A21" s="396" t="s">
        <v>580</v>
      </c>
      <c r="B21" s="397" t="s">
        <v>1286</v>
      </c>
      <c r="C21" s="398">
        <v>0</v>
      </c>
      <c r="D21" s="398">
        <v>0</v>
      </c>
      <c r="E21" s="398">
        <v>0</v>
      </c>
    </row>
    <row r="22" spans="1:5" x14ac:dyDescent="0.25">
      <c r="A22" s="396" t="s">
        <v>528</v>
      </c>
      <c r="B22" s="397" t="s">
        <v>1287</v>
      </c>
      <c r="C22" s="398">
        <v>0</v>
      </c>
      <c r="D22" s="398">
        <v>0</v>
      </c>
      <c r="E22" s="398">
        <v>0</v>
      </c>
    </row>
    <row r="23" spans="1:5" x14ac:dyDescent="0.25">
      <c r="A23" s="396" t="s">
        <v>583</v>
      </c>
      <c r="B23" s="397" t="s">
        <v>1288</v>
      </c>
      <c r="C23" s="398">
        <v>66597651</v>
      </c>
      <c r="D23" s="398">
        <v>0</v>
      </c>
      <c r="E23" s="398">
        <v>66597651</v>
      </c>
    </row>
    <row r="24" spans="1:5" x14ac:dyDescent="0.25">
      <c r="A24" s="396" t="s">
        <v>548</v>
      </c>
      <c r="B24" s="397" t="s">
        <v>1289</v>
      </c>
      <c r="C24" s="398">
        <v>1362703197</v>
      </c>
      <c r="D24" s="398">
        <v>-1362703197</v>
      </c>
      <c r="E24" s="398">
        <v>0</v>
      </c>
    </row>
    <row r="25" spans="1:5" x14ac:dyDescent="0.25">
      <c r="A25" s="396" t="s">
        <v>586</v>
      </c>
      <c r="B25" s="397" t="s">
        <v>1290</v>
      </c>
      <c r="C25" s="398">
        <v>0</v>
      </c>
      <c r="D25" s="398">
        <v>0</v>
      </c>
      <c r="E25" s="398">
        <v>0</v>
      </c>
    </row>
    <row r="26" spans="1:5" x14ac:dyDescent="0.25">
      <c r="A26" s="396" t="s">
        <v>530</v>
      </c>
      <c r="B26" s="397" t="s">
        <v>1291</v>
      </c>
      <c r="C26" s="398">
        <v>0</v>
      </c>
      <c r="D26" s="398">
        <v>0</v>
      </c>
      <c r="E26" s="398">
        <v>0</v>
      </c>
    </row>
    <row r="27" spans="1:5" x14ac:dyDescent="0.25">
      <c r="A27" s="396" t="s">
        <v>588</v>
      </c>
      <c r="B27" s="397" t="s">
        <v>1292</v>
      </c>
      <c r="C27" s="398">
        <v>0</v>
      </c>
      <c r="D27" s="398">
        <v>0</v>
      </c>
      <c r="E27" s="398">
        <v>0</v>
      </c>
    </row>
    <row r="28" spans="1:5" x14ac:dyDescent="0.25">
      <c r="A28" s="396" t="s">
        <v>590</v>
      </c>
      <c r="B28" s="397" t="s">
        <v>1293</v>
      </c>
      <c r="C28" s="398">
        <v>0</v>
      </c>
      <c r="D28" s="398">
        <v>0</v>
      </c>
      <c r="E28" s="398">
        <v>0</v>
      </c>
    </row>
    <row r="29" spans="1:5" x14ac:dyDescent="0.25">
      <c r="A29" s="396" t="s">
        <v>592</v>
      </c>
      <c r="B29" s="397" t="s">
        <v>1294</v>
      </c>
      <c r="C29" s="398">
        <v>0</v>
      </c>
      <c r="D29" s="398">
        <v>0</v>
      </c>
      <c r="E29" s="398">
        <v>0</v>
      </c>
    </row>
    <row r="30" spans="1:5" x14ac:dyDescent="0.25">
      <c r="A30" s="396" t="s">
        <v>594</v>
      </c>
      <c r="B30" s="397" t="s">
        <v>1295</v>
      </c>
      <c r="C30" s="398">
        <v>0</v>
      </c>
      <c r="D30" s="398">
        <v>0</v>
      </c>
      <c r="E30" s="398">
        <v>0</v>
      </c>
    </row>
    <row r="31" spans="1:5" x14ac:dyDescent="0.25">
      <c r="A31" s="396" t="s">
        <v>596</v>
      </c>
      <c r="B31" s="397" t="s">
        <v>1296</v>
      </c>
      <c r="C31" s="398">
        <v>1455689736</v>
      </c>
      <c r="D31" s="398">
        <v>-1362703197</v>
      </c>
      <c r="E31" s="398">
        <v>92986539</v>
      </c>
    </row>
    <row r="32" spans="1:5" x14ac:dyDescent="0.25">
      <c r="A32" s="396" t="s">
        <v>598</v>
      </c>
      <c r="B32" s="397" t="s">
        <v>1297</v>
      </c>
      <c r="C32" s="398">
        <v>0</v>
      </c>
      <c r="D32" s="398">
        <v>0</v>
      </c>
      <c r="E32" s="398">
        <v>0</v>
      </c>
    </row>
    <row r="33" spans="1:5" x14ac:dyDescent="0.25">
      <c r="A33" s="396" t="s">
        <v>600</v>
      </c>
      <c r="B33" s="397" t="s">
        <v>1298</v>
      </c>
      <c r="C33" s="398">
        <v>0</v>
      </c>
      <c r="D33" s="398">
        <v>0</v>
      </c>
      <c r="E33" s="398">
        <v>0</v>
      </c>
    </row>
    <row r="34" spans="1:5" x14ac:dyDescent="0.25">
      <c r="A34" s="396" t="s">
        <v>602</v>
      </c>
      <c r="B34" s="397" t="s">
        <v>1299</v>
      </c>
      <c r="C34" s="398">
        <v>0</v>
      </c>
      <c r="D34" s="398">
        <v>0</v>
      </c>
      <c r="E34" s="398">
        <v>0</v>
      </c>
    </row>
    <row r="35" spans="1:5" x14ac:dyDescent="0.25">
      <c r="A35" s="396" t="s">
        <v>604</v>
      </c>
      <c r="B35" s="397" t="s">
        <v>1300</v>
      </c>
      <c r="C35" s="398">
        <v>0</v>
      </c>
      <c r="D35" s="398">
        <v>0</v>
      </c>
      <c r="E35" s="398">
        <v>0</v>
      </c>
    </row>
    <row r="36" spans="1:5" ht="26.4" x14ac:dyDescent="0.25">
      <c r="A36" s="396" t="s">
        <v>606</v>
      </c>
      <c r="B36" s="397" t="s">
        <v>1301</v>
      </c>
      <c r="C36" s="398">
        <v>0</v>
      </c>
      <c r="D36" s="398">
        <v>0</v>
      </c>
      <c r="E36" s="398">
        <v>0</v>
      </c>
    </row>
    <row r="37" spans="1:5" ht="26.4" x14ac:dyDescent="0.25">
      <c r="A37" s="396" t="s">
        <v>608</v>
      </c>
      <c r="B37" s="397" t="s">
        <v>1302</v>
      </c>
      <c r="C37" s="398">
        <v>0</v>
      </c>
      <c r="D37" s="398">
        <v>0</v>
      </c>
      <c r="E37" s="398">
        <v>0</v>
      </c>
    </row>
    <row r="38" spans="1:5" x14ac:dyDescent="0.25">
      <c r="A38" s="396" t="s">
        <v>532</v>
      </c>
      <c r="B38" s="397" t="s">
        <v>1303</v>
      </c>
      <c r="C38" s="398">
        <v>0</v>
      </c>
      <c r="D38" s="398">
        <v>0</v>
      </c>
      <c r="E38" s="398">
        <v>0</v>
      </c>
    </row>
    <row r="39" spans="1:5" x14ac:dyDescent="0.25">
      <c r="A39" s="396" t="s">
        <v>550</v>
      </c>
      <c r="B39" s="397" t="s">
        <v>1304</v>
      </c>
      <c r="C39" s="398">
        <v>0</v>
      </c>
      <c r="D39" s="398">
        <v>0</v>
      </c>
      <c r="E39" s="398">
        <v>0</v>
      </c>
    </row>
    <row r="40" spans="1:5" x14ac:dyDescent="0.25">
      <c r="A40" s="396" t="s">
        <v>611</v>
      </c>
      <c r="B40" s="516" t="s">
        <v>1305</v>
      </c>
      <c r="C40" s="398">
        <v>0</v>
      </c>
      <c r="D40" s="398">
        <v>0</v>
      </c>
      <c r="E40" s="398">
        <v>0</v>
      </c>
    </row>
    <row r="41" spans="1:5" x14ac:dyDescent="0.25">
      <c r="A41" s="396" t="s">
        <v>613</v>
      </c>
      <c r="B41" s="397" t="s">
        <v>1306</v>
      </c>
      <c r="C41" s="398">
        <v>0</v>
      </c>
      <c r="D41" s="398">
        <v>0</v>
      </c>
      <c r="E41" s="398">
        <v>0</v>
      </c>
    </row>
    <row r="42" spans="1:5" s="70" customFormat="1" x14ac:dyDescent="0.25">
      <c r="A42" s="399" t="s">
        <v>614</v>
      </c>
      <c r="B42" s="400" t="s">
        <v>1307</v>
      </c>
      <c r="C42" s="401">
        <v>1455689736</v>
      </c>
      <c r="D42" s="401">
        <v>-1362703197</v>
      </c>
      <c r="E42" s="401">
        <v>92986539</v>
      </c>
    </row>
  </sheetData>
  <mergeCells count="1">
    <mergeCell ref="A3:E3"/>
  </mergeCells>
  <pageMargins left="0.70866141732283461" right="0.70866141732283461" top="0.74803149606299213" bottom="0.74803149606299213" header="0.31496062992125984" footer="0.31496062992125984"/>
  <pageSetup paperSize="9" scale="81" fitToHeight="0" orientation="portrait"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6B56E-074B-4DA0-A20C-406E1882B78B}">
  <sheetPr>
    <tabColor rgb="FF92D050"/>
    <pageSetUpPr fitToPage="1"/>
  </sheetPr>
  <dimension ref="A1:E35"/>
  <sheetViews>
    <sheetView view="pageBreakPreview" zoomScale="115" zoomScaleNormal="100" zoomScaleSheetLayoutView="115" workbookViewId="0">
      <selection activeCell="E1" sqref="E1"/>
    </sheetView>
  </sheetViews>
  <sheetFormatPr defaultRowHeight="13.2" x14ac:dyDescent="0.25"/>
  <cols>
    <col min="1" max="1" width="8.109375" style="53" customWidth="1"/>
    <col min="2" max="2" width="64" style="53" customWidth="1"/>
    <col min="3" max="3" width="20.5546875" style="53" customWidth="1"/>
    <col min="4" max="4" width="15.33203125" style="53" bestFit="1" customWidth="1"/>
    <col min="5" max="5" width="16.44140625" style="53" customWidth="1"/>
    <col min="6" max="256" width="9.109375" style="53"/>
    <col min="257" max="257" width="8.109375" style="53" customWidth="1"/>
    <col min="258" max="258" width="41" style="53" customWidth="1"/>
    <col min="259" max="261" width="32.88671875" style="53" customWidth="1"/>
    <col min="262" max="512" width="9.109375" style="53"/>
    <col min="513" max="513" width="8.109375" style="53" customWidth="1"/>
    <col min="514" max="514" width="41" style="53" customWidth="1"/>
    <col min="515" max="517" width="32.88671875" style="53" customWidth="1"/>
    <col min="518" max="768" width="9.109375" style="53"/>
    <col min="769" max="769" width="8.109375" style="53" customWidth="1"/>
    <col min="770" max="770" width="41" style="53" customWidth="1"/>
    <col min="771" max="773" width="32.88671875" style="53" customWidth="1"/>
    <col min="774" max="1024" width="9.109375" style="53"/>
    <col min="1025" max="1025" width="8.109375" style="53" customWidth="1"/>
    <col min="1026" max="1026" width="41" style="53" customWidth="1"/>
    <col min="1027" max="1029" width="32.88671875" style="53" customWidth="1"/>
    <col min="1030" max="1280" width="9.109375" style="53"/>
    <col min="1281" max="1281" width="8.109375" style="53" customWidth="1"/>
    <col min="1282" max="1282" width="41" style="53" customWidth="1"/>
    <col min="1283" max="1285" width="32.88671875" style="53" customWidth="1"/>
    <col min="1286" max="1536" width="9.109375" style="53"/>
    <col min="1537" max="1537" width="8.109375" style="53" customWidth="1"/>
    <col min="1538" max="1538" width="41" style="53" customWidth="1"/>
    <col min="1539" max="1541" width="32.88671875" style="53" customWidth="1"/>
    <col min="1542" max="1792" width="9.109375" style="53"/>
    <col min="1793" max="1793" width="8.109375" style="53" customWidth="1"/>
    <col min="1794" max="1794" width="41" style="53" customWidth="1"/>
    <col min="1795" max="1797" width="32.88671875" style="53" customWidth="1"/>
    <col min="1798" max="2048" width="9.109375" style="53"/>
    <col min="2049" max="2049" width="8.109375" style="53" customWidth="1"/>
    <col min="2050" max="2050" width="41" style="53" customWidth="1"/>
    <col min="2051" max="2053" width="32.88671875" style="53" customWidth="1"/>
    <col min="2054" max="2304" width="9.109375" style="53"/>
    <col min="2305" max="2305" width="8.109375" style="53" customWidth="1"/>
    <col min="2306" max="2306" width="41" style="53" customWidth="1"/>
    <col min="2307" max="2309" width="32.88671875" style="53" customWidth="1"/>
    <col min="2310" max="2560" width="9.109375" style="53"/>
    <col min="2561" max="2561" width="8.109375" style="53" customWidth="1"/>
    <col min="2562" max="2562" width="41" style="53" customWidth="1"/>
    <col min="2563" max="2565" width="32.88671875" style="53" customWidth="1"/>
    <col min="2566" max="2816" width="9.109375" style="53"/>
    <col min="2817" max="2817" width="8.109375" style="53" customWidth="1"/>
    <col min="2818" max="2818" width="41" style="53" customWidth="1"/>
    <col min="2819" max="2821" width="32.88671875" style="53" customWidth="1"/>
    <col min="2822" max="3072" width="9.109375" style="53"/>
    <col min="3073" max="3073" width="8.109375" style="53" customWidth="1"/>
    <col min="3074" max="3074" width="41" style="53" customWidth="1"/>
    <col min="3075" max="3077" width="32.88671875" style="53" customWidth="1"/>
    <col min="3078" max="3328" width="9.109375" style="53"/>
    <col min="3329" max="3329" width="8.109375" style="53" customWidth="1"/>
    <col min="3330" max="3330" width="41" style="53" customWidth="1"/>
    <col min="3331" max="3333" width="32.88671875" style="53" customWidth="1"/>
    <col min="3334" max="3584" width="9.109375" style="53"/>
    <col min="3585" max="3585" width="8.109375" style="53" customWidth="1"/>
    <col min="3586" max="3586" width="41" style="53" customWidth="1"/>
    <col min="3587" max="3589" width="32.88671875" style="53" customWidth="1"/>
    <col min="3590" max="3840" width="9.109375" style="53"/>
    <col min="3841" max="3841" width="8.109375" style="53" customWidth="1"/>
    <col min="3842" max="3842" width="41" style="53" customWidth="1"/>
    <col min="3843" max="3845" width="32.88671875" style="53" customWidth="1"/>
    <col min="3846" max="4096" width="9.109375" style="53"/>
    <col min="4097" max="4097" width="8.109375" style="53" customWidth="1"/>
    <col min="4098" max="4098" width="41" style="53" customWidth="1"/>
    <col min="4099" max="4101" width="32.88671875" style="53" customWidth="1"/>
    <col min="4102" max="4352" width="9.109375" style="53"/>
    <col min="4353" max="4353" width="8.109375" style="53" customWidth="1"/>
    <col min="4354" max="4354" width="41" style="53" customWidth="1"/>
    <col min="4355" max="4357" width="32.88671875" style="53" customWidth="1"/>
    <col min="4358" max="4608" width="9.109375" style="53"/>
    <col min="4609" max="4609" width="8.109375" style="53" customWidth="1"/>
    <col min="4610" max="4610" width="41" style="53" customWidth="1"/>
    <col min="4611" max="4613" width="32.88671875" style="53" customWidth="1"/>
    <col min="4614" max="4864" width="9.109375" style="53"/>
    <col min="4865" max="4865" width="8.109375" style="53" customWidth="1"/>
    <col min="4866" max="4866" width="41" style="53" customWidth="1"/>
    <col min="4867" max="4869" width="32.88671875" style="53" customWidth="1"/>
    <col min="4870" max="5120" width="9.109375" style="53"/>
    <col min="5121" max="5121" width="8.109375" style="53" customWidth="1"/>
    <col min="5122" max="5122" width="41" style="53" customWidth="1"/>
    <col min="5123" max="5125" width="32.88671875" style="53" customWidth="1"/>
    <col min="5126" max="5376" width="9.109375" style="53"/>
    <col min="5377" max="5377" width="8.109375" style="53" customWidth="1"/>
    <col min="5378" max="5378" width="41" style="53" customWidth="1"/>
    <col min="5379" max="5381" width="32.88671875" style="53" customWidth="1"/>
    <col min="5382" max="5632" width="9.109375" style="53"/>
    <col min="5633" max="5633" width="8.109375" style="53" customWidth="1"/>
    <col min="5634" max="5634" width="41" style="53" customWidth="1"/>
    <col min="5635" max="5637" width="32.88671875" style="53" customWidth="1"/>
    <col min="5638" max="5888" width="9.109375" style="53"/>
    <col min="5889" max="5889" width="8.109375" style="53" customWidth="1"/>
    <col min="5890" max="5890" width="41" style="53" customWidth="1"/>
    <col min="5891" max="5893" width="32.88671875" style="53" customWidth="1"/>
    <col min="5894" max="6144" width="9.109375" style="53"/>
    <col min="6145" max="6145" width="8.109375" style="53" customWidth="1"/>
    <col min="6146" max="6146" width="41" style="53" customWidth="1"/>
    <col min="6147" max="6149" width="32.88671875" style="53" customWidth="1"/>
    <col min="6150" max="6400" width="9.109375" style="53"/>
    <col min="6401" max="6401" width="8.109375" style="53" customWidth="1"/>
    <col min="6402" max="6402" width="41" style="53" customWidth="1"/>
    <col min="6403" max="6405" width="32.88671875" style="53" customWidth="1"/>
    <col min="6406" max="6656" width="9.109375" style="53"/>
    <col min="6657" max="6657" width="8.109375" style="53" customWidth="1"/>
    <col min="6658" max="6658" width="41" style="53" customWidth="1"/>
    <col min="6659" max="6661" width="32.88671875" style="53" customWidth="1"/>
    <col min="6662" max="6912" width="9.109375" style="53"/>
    <col min="6913" max="6913" width="8.109375" style="53" customWidth="1"/>
    <col min="6914" max="6914" width="41" style="53" customWidth="1"/>
    <col min="6915" max="6917" width="32.88671875" style="53" customWidth="1"/>
    <col min="6918" max="7168" width="9.109375" style="53"/>
    <col min="7169" max="7169" width="8.109375" style="53" customWidth="1"/>
    <col min="7170" max="7170" width="41" style="53" customWidth="1"/>
    <col min="7171" max="7173" width="32.88671875" style="53" customWidth="1"/>
    <col min="7174" max="7424" width="9.109375" style="53"/>
    <col min="7425" max="7425" width="8.109375" style="53" customWidth="1"/>
    <col min="7426" max="7426" width="41" style="53" customWidth="1"/>
    <col min="7427" max="7429" width="32.88671875" style="53" customWidth="1"/>
    <col min="7430" max="7680" width="9.109375" style="53"/>
    <col min="7681" max="7681" width="8.109375" style="53" customWidth="1"/>
    <col min="7682" max="7682" width="41" style="53" customWidth="1"/>
    <col min="7683" max="7685" width="32.88671875" style="53" customWidth="1"/>
    <col min="7686" max="7936" width="9.109375" style="53"/>
    <col min="7937" max="7937" width="8.109375" style="53" customWidth="1"/>
    <col min="7938" max="7938" width="41" style="53" customWidth="1"/>
    <col min="7939" max="7941" width="32.88671875" style="53" customWidth="1"/>
    <col min="7942" max="8192" width="9.109375" style="53"/>
    <col min="8193" max="8193" width="8.109375" style="53" customWidth="1"/>
    <col min="8194" max="8194" width="41" style="53" customWidth="1"/>
    <col min="8195" max="8197" width="32.88671875" style="53" customWidth="1"/>
    <col min="8198" max="8448" width="9.109375" style="53"/>
    <col min="8449" max="8449" width="8.109375" style="53" customWidth="1"/>
    <col min="8450" max="8450" width="41" style="53" customWidth="1"/>
    <col min="8451" max="8453" width="32.88671875" style="53" customWidth="1"/>
    <col min="8454" max="8704" width="9.109375" style="53"/>
    <col min="8705" max="8705" width="8.109375" style="53" customWidth="1"/>
    <col min="8706" max="8706" width="41" style="53" customWidth="1"/>
    <col min="8707" max="8709" width="32.88671875" style="53" customWidth="1"/>
    <col min="8710" max="8960" width="9.109375" style="53"/>
    <col min="8961" max="8961" width="8.109375" style="53" customWidth="1"/>
    <col min="8962" max="8962" width="41" style="53" customWidth="1"/>
    <col min="8963" max="8965" width="32.88671875" style="53" customWidth="1"/>
    <col min="8966" max="9216" width="9.109375" style="53"/>
    <col min="9217" max="9217" width="8.109375" style="53" customWidth="1"/>
    <col min="9218" max="9218" width="41" style="53" customWidth="1"/>
    <col min="9219" max="9221" width="32.88671875" style="53" customWidth="1"/>
    <col min="9222" max="9472" width="9.109375" style="53"/>
    <col min="9473" max="9473" width="8.109375" style="53" customWidth="1"/>
    <col min="9474" max="9474" width="41" style="53" customWidth="1"/>
    <col min="9475" max="9477" width="32.88671875" style="53" customWidth="1"/>
    <col min="9478" max="9728" width="9.109375" style="53"/>
    <col min="9729" max="9729" width="8.109375" style="53" customWidth="1"/>
    <col min="9730" max="9730" width="41" style="53" customWidth="1"/>
    <col min="9731" max="9733" width="32.88671875" style="53" customWidth="1"/>
    <col min="9734" max="9984" width="9.109375" style="53"/>
    <col min="9985" max="9985" width="8.109375" style="53" customWidth="1"/>
    <col min="9986" max="9986" width="41" style="53" customWidth="1"/>
    <col min="9987" max="9989" width="32.88671875" style="53" customWidth="1"/>
    <col min="9990" max="10240" width="9.109375" style="53"/>
    <col min="10241" max="10241" width="8.109375" style="53" customWidth="1"/>
    <col min="10242" max="10242" width="41" style="53" customWidth="1"/>
    <col min="10243" max="10245" width="32.88671875" style="53" customWidth="1"/>
    <col min="10246" max="10496" width="9.109375" style="53"/>
    <col min="10497" max="10497" width="8.109375" style="53" customWidth="1"/>
    <col min="10498" max="10498" width="41" style="53" customWidth="1"/>
    <col min="10499" max="10501" width="32.88671875" style="53" customWidth="1"/>
    <col min="10502" max="10752" width="9.109375" style="53"/>
    <col min="10753" max="10753" width="8.109375" style="53" customWidth="1"/>
    <col min="10754" max="10754" width="41" style="53" customWidth="1"/>
    <col min="10755" max="10757" width="32.88671875" style="53" customWidth="1"/>
    <col min="10758" max="11008" width="9.109375" style="53"/>
    <col min="11009" max="11009" width="8.109375" style="53" customWidth="1"/>
    <col min="11010" max="11010" width="41" style="53" customWidth="1"/>
    <col min="11011" max="11013" width="32.88671875" style="53" customWidth="1"/>
    <col min="11014" max="11264" width="9.109375" style="53"/>
    <col min="11265" max="11265" width="8.109375" style="53" customWidth="1"/>
    <col min="11266" max="11266" width="41" style="53" customWidth="1"/>
    <col min="11267" max="11269" width="32.88671875" style="53" customWidth="1"/>
    <col min="11270" max="11520" width="9.109375" style="53"/>
    <col min="11521" max="11521" width="8.109375" style="53" customWidth="1"/>
    <col min="11522" max="11522" width="41" style="53" customWidth="1"/>
    <col min="11523" max="11525" width="32.88671875" style="53" customWidth="1"/>
    <col min="11526" max="11776" width="9.109375" style="53"/>
    <col min="11777" max="11777" width="8.109375" style="53" customWidth="1"/>
    <col min="11778" max="11778" width="41" style="53" customWidth="1"/>
    <col min="11779" max="11781" width="32.88671875" style="53" customWidth="1"/>
    <col min="11782" max="12032" width="9.109375" style="53"/>
    <col min="12033" max="12033" width="8.109375" style="53" customWidth="1"/>
    <col min="12034" max="12034" width="41" style="53" customWidth="1"/>
    <col min="12035" max="12037" width="32.88671875" style="53" customWidth="1"/>
    <col min="12038" max="12288" width="9.109375" style="53"/>
    <col min="12289" max="12289" width="8.109375" style="53" customWidth="1"/>
    <col min="12290" max="12290" width="41" style="53" customWidth="1"/>
    <col min="12291" max="12293" width="32.88671875" style="53" customWidth="1"/>
    <col min="12294" max="12544" width="9.109375" style="53"/>
    <col min="12545" max="12545" width="8.109375" style="53" customWidth="1"/>
    <col min="12546" max="12546" width="41" style="53" customWidth="1"/>
    <col min="12547" max="12549" width="32.88671875" style="53" customWidth="1"/>
    <col min="12550" max="12800" width="9.109375" style="53"/>
    <col min="12801" max="12801" width="8.109375" style="53" customWidth="1"/>
    <col min="12802" max="12802" width="41" style="53" customWidth="1"/>
    <col min="12803" max="12805" width="32.88671875" style="53" customWidth="1"/>
    <col min="12806" max="13056" width="9.109375" style="53"/>
    <col min="13057" max="13057" width="8.109375" style="53" customWidth="1"/>
    <col min="13058" max="13058" width="41" style="53" customWidth="1"/>
    <col min="13059" max="13061" width="32.88671875" style="53" customWidth="1"/>
    <col min="13062" max="13312" width="9.109375" style="53"/>
    <col min="13313" max="13313" width="8.109375" style="53" customWidth="1"/>
    <col min="13314" max="13314" width="41" style="53" customWidth="1"/>
    <col min="13315" max="13317" width="32.88671875" style="53" customWidth="1"/>
    <col min="13318" max="13568" width="9.109375" style="53"/>
    <col min="13569" max="13569" width="8.109375" style="53" customWidth="1"/>
    <col min="13570" max="13570" width="41" style="53" customWidth="1"/>
    <col min="13571" max="13573" width="32.88671875" style="53" customWidth="1"/>
    <col min="13574" max="13824" width="9.109375" style="53"/>
    <col min="13825" max="13825" width="8.109375" style="53" customWidth="1"/>
    <col min="13826" max="13826" width="41" style="53" customWidth="1"/>
    <col min="13827" max="13829" width="32.88671875" style="53" customWidth="1"/>
    <col min="13830" max="14080" width="9.109375" style="53"/>
    <col min="14081" max="14081" width="8.109375" style="53" customWidth="1"/>
    <col min="14082" max="14082" width="41" style="53" customWidth="1"/>
    <col min="14083" max="14085" width="32.88671875" style="53" customWidth="1"/>
    <col min="14086" max="14336" width="9.109375" style="53"/>
    <col min="14337" max="14337" width="8.109375" style="53" customWidth="1"/>
    <col min="14338" max="14338" width="41" style="53" customWidth="1"/>
    <col min="14339" max="14341" width="32.88671875" style="53" customWidth="1"/>
    <col min="14342" max="14592" width="9.109375" style="53"/>
    <col min="14593" max="14593" width="8.109375" style="53" customWidth="1"/>
    <col min="14594" max="14594" width="41" style="53" customWidth="1"/>
    <col min="14595" max="14597" width="32.88671875" style="53" customWidth="1"/>
    <col min="14598" max="14848" width="9.109375" style="53"/>
    <col min="14849" max="14849" width="8.109375" style="53" customWidth="1"/>
    <col min="14850" max="14850" width="41" style="53" customWidth="1"/>
    <col min="14851" max="14853" width="32.88671875" style="53" customWidth="1"/>
    <col min="14854" max="15104" width="9.109375" style="53"/>
    <col min="15105" max="15105" width="8.109375" style="53" customWidth="1"/>
    <col min="15106" max="15106" width="41" style="53" customWidth="1"/>
    <col min="15107" max="15109" width="32.88671875" style="53" customWidth="1"/>
    <col min="15110" max="15360" width="9.109375" style="53"/>
    <col min="15361" max="15361" width="8.109375" style="53" customWidth="1"/>
    <col min="15362" max="15362" width="41" style="53" customWidth="1"/>
    <col min="15363" max="15365" width="32.88671875" style="53" customWidth="1"/>
    <col min="15366" max="15616" width="9.109375" style="53"/>
    <col min="15617" max="15617" width="8.109375" style="53" customWidth="1"/>
    <col min="15618" max="15618" width="41" style="53" customWidth="1"/>
    <col min="15619" max="15621" width="32.88671875" style="53" customWidth="1"/>
    <col min="15622" max="15872" width="9.109375" style="53"/>
    <col min="15873" max="15873" width="8.109375" style="53" customWidth="1"/>
    <col min="15874" max="15874" width="41" style="53" customWidth="1"/>
    <col min="15875" max="15877" width="32.88671875" style="53" customWidth="1"/>
    <col min="15878" max="16128" width="9.109375" style="53"/>
    <col min="16129" max="16129" width="8.109375" style="53" customWidth="1"/>
    <col min="16130" max="16130" width="41" style="53" customWidth="1"/>
    <col min="16131" max="16133" width="32.88671875" style="53" customWidth="1"/>
    <col min="16134" max="16384" width="9.109375" style="53"/>
  </cols>
  <sheetData>
    <row r="1" spans="1:5" ht="13.8" x14ac:dyDescent="0.25">
      <c r="E1" s="11" t="s">
        <v>1851</v>
      </c>
    </row>
    <row r="3" spans="1:5" ht="15" x14ac:dyDescent="0.25">
      <c r="A3" s="577" t="s">
        <v>1309</v>
      </c>
      <c r="B3" s="578"/>
      <c r="C3" s="578"/>
      <c r="D3" s="578"/>
      <c r="E3" s="578"/>
    </row>
    <row r="4" spans="1:5" ht="30" x14ac:dyDescent="0.25">
      <c r="A4" s="71" t="s">
        <v>516</v>
      </c>
      <c r="B4" s="71" t="s">
        <v>160</v>
      </c>
      <c r="C4" s="57" t="s">
        <v>554</v>
      </c>
      <c r="D4" s="71" t="s">
        <v>555</v>
      </c>
      <c r="E4" s="57" t="s">
        <v>556</v>
      </c>
    </row>
    <row r="5" spans="1:5" x14ac:dyDescent="0.25">
      <c r="A5" s="402" t="s">
        <v>517</v>
      </c>
      <c r="B5" s="518" t="s">
        <v>1641</v>
      </c>
      <c r="C5" s="404">
        <v>0</v>
      </c>
      <c r="D5" s="404">
        <v>0</v>
      </c>
      <c r="E5" s="404">
        <v>0</v>
      </c>
    </row>
    <row r="6" spans="1:5" x14ac:dyDescent="0.25">
      <c r="A6" s="402" t="s">
        <v>558</v>
      </c>
      <c r="B6" s="403" t="s">
        <v>1310</v>
      </c>
      <c r="C6" s="404">
        <v>0</v>
      </c>
      <c r="D6" s="404">
        <v>0</v>
      </c>
      <c r="E6" s="404">
        <v>0</v>
      </c>
    </row>
    <row r="7" spans="1:5" x14ac:dyDescent="0.25">
      <c r="A7" s="402" t="s">
        <v>519</v>
      </c>
      <c r="B7" s="403" t="s">
        <v>1311</v>
      </c>
      <c r="C7" s="404">
        <v>0</v>
      </c>
      <c r="D7" s="404">
        <v>0</v>
      </c>
      <c r="E7" s="404">
        <v>0</v>
      </c>
    </row>
    <row r="8" spans="1:5" x14ac:dyDescent="0.25">
      <c r="A8" s="402" t="s">
        <v>520</v>
      </c>
      <c r="B8" s="403" t="s">
        <v>1312</v>
      </c>
      <c r="C8" s="404">
        <v>0</v>
      </c>
      <c r="D8" s="404">
        <v>0</v>
      </c>
      <c r="E8" s="404">
        <v>0</v>
      </c>
    </row>
    <row r="9" spans="1:5" x14ac:dyDescent="0.25">
      <c r="A9" s="402" t="s">
        <v>521</v>
      </c>
      <c r="B9" s="403" t="s">
        <v>1313</v>
      </c>
      <c r="C9" s="404">
        <v>0</v>
      </c>
      <c r="D9" s="404">
        <v>0</v>
      </c>
      <c r="E9" s="404">
        <v>0</v>
      </c>
    </row>
    <row r="10" spans="1:5" x14ac:dyDescent="0.25">
      <c r="A10" s="402" t="s">
        <v>523</v>
      </c>
      <c r="B10" s="403" t="s">
        <v>1314</v>
      </c>
      <c r="C10" s="404">
        <v>0</v>
      </c>
      <c r="D10" s="404">
        <v>0</v>
      </c>
      <c r="E10" s="404">
        <v>0</v>
      </c>
    </row>
    <row r="11" spans="1:5" x14ac:dyDescent="0.25">
      <c r="A11" s="402" t="s">
        <v>525</v>
      </c>
      <c r="B11" s="403" t="s">
        <v>1315</v>
      </c>
      <c r="C11" s="404">
        <v>0</v>
      </c>
      <c r="D11" s="404">
        <v>0</v>
      </c>
      <c r="E11" s="404">
        <v>0</v>
      </c>
    </row>
    <row r="12" spans="1:5" x14ac:dyDescent="0.25">
      <c r="A12" s="402" t="s">
        <v>565</v>
      </c>
      <c r="B12" s="405" t="s">
        <v>1316</v>
      </c>
      <c r="C12" s="404">
        <v>0</v>
      </c>
      <c r="D12" s="404">
        <v>0</v>
      </c>
      <c r="E12" s="404">
        <v>0</v>
      </c>
    </row>
    <row r="13" spans="1:5" x14ac:dyDescent="0.25">
      <c r="A13" s="402" t="s">
        <v>567</v>
      </c>
      <c r="B13" s="403" t="s">
        <v>1317</v>
      </c>
      <c r="C13" s="404">
        <v>0</v>
      </c>
      <c r="D13" s="404">
        <v>0</v>
      </c>
      <c r="E13" s="404">
        <v>0</v>
      </c>
    </row>
    <row r="14" spans="1:5" x14ac:dyDescent="0.25">
      <c r="A14" s="402" t="s">
        <v>569</v>
      </c>
      <c r="B14" s="403" t="s">
        <v>1318</v>
      </c>
      <c r="C14" s="404">
        <v>0</v>
      </c>
      <c r="D14" s="404">
        <v>0</v>
      </c>
      <c r="E14" s="404">
        <v>0</v>
      </c>
    </row>
    <row r="15" spans="1:5" x14ac:dyDescent="0.25">
      <c r="A15" s="402" t="s">
        <v>571</v>
      </c>
      <c r="B15" s="403" t="s">
        <v>1319</v>
      </c>
      <c r="C15" s="404">
        <v>196169137</v>
      </c>
      <c r="D15" s="404">
        <v>0</v>
      </c>
      <c r="E15" s="404">
        <v>196169137</v>
      </c>
    </row>
    <row r="16" spans="1:5" x14ac:dyDescent="0.25">
      <c r="A16" s="402" t="s">
        <v>573</v>
      </c>
      <c r="B16" s="403" t="s">
        <v>1320</v>
      </c>
      <c r="C16" s="404">
        <v>0</v>
      </c>
      <c r="D16" s="404">
        <v>0</v>
      </c>
      <c r="E16" s="404">
        <v>0</v>
      </c>
    </row>
    <row r="17" spans="1:5" x14ac:dyDescent="0.25">
      <c r="A17" s="402" t="s">
        <v>575</v>
      </c>
      <c r="B17" s="403" t="s">
        <v>1321</v>
      </c>
      <c r="C17" s="404">
        <v>196169137</v>
      </c>
      <c r="D17" s="404">
        <v>0</v>
      </c>
      <c r="E17" s="404">
        <v>196169137</v>
      </c>
    </row>
    <row r="18" spans="1:5" x14ac:dyDescent="0.25">
      <c r="A18" s="402" t="s">
        <v>576</v>
      </c>
      <c r="B18" s="403" t="s">
        <v>1322</v>
      </c>
      <c r="C18" s="404">
        <v>73256145</v>
      </c>
      <c r="D18" s="404">
        <v>0</v>
      </c>
      <c r="E18" s="404">
        <v>73256145</v>
      </c>
    </row>
    <row r="19" spans="1:5" x14ac:dyDescent="0.25">
      <c r="A19" s="402" t="s">
        <v>546</v>
      </c>
      <c r="B19" s="403" t="s">
        <v>1323</v>
      </c>
      <c r="C19" s="404">
        <v>0</v>
      </c>
      <c r="D19" s="404">
        <v>0</v>
      </c>
      <c r="E19" s="404">
        <v>0</v>
      </c>
    </row>
    <row r="20" spans="1:5" x14ac:dyDescent="0.25">
      <c r="A20" s="402" t="s">
        <v>527</v>
      </c>
      <c r="B20" s="403" t="s">
        <v>1324</v>
      </c>
      <c r="C20" s="404">
        <v>1362703197</v>
      </c>
      <c r="D20" s="404">
        <v>-1362703197</v>
      </c>
      <c r="E20" s="404">
        <v>0</v>
      </c>
    </row>
    <row r="21" spans="1:5" x14ac:dyDescent="0.25">
      <c r="A21" s="402" t="s">
        <v>580</v>
      </c>
      <c r="B21" s="403" t="s">
        <v>1325</v>
      </c>
      <c r="C21" s="404">
        <v>0</v>
      </c>
      <c r="D21" s="404">
        <v>0</v>
      </c>
      <c r="E21" s="404">
        <v>0</v>
      </c>
    </row>
    <row r="22" spans="1:5" x14ac:dyDescent="0.25">
      <c r="A22" s="402" t="s">
        <v>528</v>
      </c>
      <c r="B22" s="403" t="s">
        <v>1326</v>
      </c>
      <c r="C22" s="404">
        <v>0</v>
      </c>
      <c r="D22" s="404">
        <v>0</v>
      </c>
      <c r="E22" s="404">
        <v>0</v>
      </c>
    </row>
    <row r="23" spans="1:5" x14ac:dyDescent="0.25">
      <c r="A23" s="402" t="s">
        <v>583</v>
      </c>
      <c r="B23" s="403" t="s">
        <v>1327</v>
      </c>
      <c r="C23" s="404">
        <v>0</v>
      </c>
      <c r="D23" s="404">
        <v>0</v>
      </c>
      <c r="E23" s="404">
        <v>0</v>
      </c>
    </row>
    <row r="24" spans="1:5" x14ac:dyDescent="0.25">
      <c r="A24" s="402" t="s">
        <v>548</v>
      </c>
      <c r="B24" s="403" t="s">
        <v>1328</v>
      </c>
      <c r="C24" s="404">
        <v>0</v>
      </c>
      <c r="D24" s="404">
        <v>0</v>
      </c>
      <c r="E24" s="404">
        <v>0</v>
      </c>
    </row>
    <row r="25" spans="1:5" x14ac:dyDescent="0.25">
      <c r="A25" s="402" t="s">
        <v>586</v>
      </c>
      <c r="B25" s="403" t="s">
        <v>1329</v>
      </c>
      <c r="C25" s="404">
        <v>0</v>
      </c>
      <c r="D25" s="404">
        <v>0</v>
      </c>
      <c r="E25" s="404">
        <v>0</v>
      </c>
    </row>
    <row r="26" spans="1:5" x14ac:dyDescent="0.25">
      <c r="A26" s="402" t="s">
        <v>530</v>
      </c>
      <c r="B26" s="403" t="s">
        <v>1330</v>
      </c>
      <c r="C26" s="404">
        <v>1632128479</v>
      </c>
      <c r="D26" s="404">
        <v>-1362703197</v>
      </c>
      <c r="E26" s="404">
        <v>269425282</v>
      </c>
    </row>
    <row r="27" spans="1:5" x14ac:dyDescent="0.25">
      <c r="A27" s="402" t="s">
        <v>588</v>
      </c>
      <c r="B27" s="403" t="s">
        <v>1642</v>
      </c>
      <c r="C27" s="404">
        <v>0</v>
      </c>
      <c r="D27" s="404">
        <v>0</v>
      </c>
      <c r="E27" s="404">
        <v>0</v>
      </c>
    </row>
    <row r="28" spans="1:5" x14ac:dyDescent="0.25">
      <c r="A28" s="402" t="s">
        <v>590</v>
      </c>
      <c r="B28" s="403" t="s">
        <v>1331</v>
      </c>
      <c r="C28" s="404">
        <v>0</v>
      </c>
      <c r="D28" s="404">
        <v>0</v>
      </c>
      <c r="E28" s="404">
        <v>0</v>
      </c>
    </row>
    <row r="29" spans="1:5" x14ac:dyDescent="0.25">
      <c r="A29" s="402" t="s">
        <v>592</v>
      </c>
      <c r="B29" s="403" t="s">
        <v>1332</v>
      </c>
      <c r="C29" s="404">
        <v>0</v>
      </c>
      <c r="D29" s="404">
        <v>0</v>
      </c>
      <c r="E29" s="404">
        <v>0</v>
      </c>
    </row>
    <row r="30" spans="1:5" ht="26.4" x14ac:dyDescent="0.25">
      <c r="A30" s="402" t="s">
        <v>594</v>
      </c>
      <c r="B30" s="403" t="s">
        <v>1333</v>
      </c>
      <c r="C30" s="404">
        <v>0</v>
      </c>
      <c r="D30" s="404">
        <v>0</v>
      </c>
      <c r="E30" s="404">
        <v>0</v>
      </c>
    </row>
    <row r="31" spans="1:5" x14ac:dyDescent="0.25">
      <c r="A31" s="402" t="s">
        <v>596</v>
      </c>
      <c r="B31" s="403" t="s">
        <v>1334</v>
      </c>
      <c r="C31" s="404">
        <v>0</v>
      </c>
      <c r="D31" s="404">
        <v>0</v>
      </c>
      <c r="E31" s="404">
        <v>0</v>
      </c>
    </row>
    <row r="32" spans="1:5" x14ac:dyDescent="0.25">
      <c r="A32" s="402" t="s">
        <v>598</v>
      </c>
      <c r="B32" s="403" t="s">
        <v>1335</v>
      </c>
      <c r="C32" s="404">
        <v>0</v>
      </c>
      <c r="D32" s="404">
        <v>0</v>
      </c>
      <c r="E32" s="404">
        <v>0</v>
      </c>
    </row>
    <row r="33" spans="1:5" x14ac:dyDescent="0.25">
      <c r="A33" s="402" t="s">
        <v>600</v>
      </c>
      <c r="B33" s="403" t="s">
        <v>1336</v>
      </c>
      <c r="C33" s="404">
        <v>0</v>
      </c>
      <c r="D33" s="404">
        <v>0</v>
      </c>
      <c r="E33" s="404">
        <v>0</v>
      </c>
    </row>
    <row r="34" spans="1:5" x14ac:dyDescent="0.25">
      <c r="A34" s="402" t="s">
        <v>602</v>
      </c>
      <c r="B34" s="403" t="s">
        <v>1337</v>
      </c>
      <c r="C34" s="404">
        <v>0</v>
      </c>
      <c r="D34" s="404">
        <v>0</v>
      </c>
      <c r="E34" s="404">
        <v>0</v>
      </c>
    </row>
    <row r="35" spans="1:5" s="70" customFormat="1" x14ac:dyDescent="0.25">
      <c r="A35" s="406" t="s">
        <v>604</v>
      </c>
      <c r="B35" s="407" t="s">
        <v>1338</v>
      </c>
      <c r="C35" s="408">
        <v>1632128479</v>
      </c>
      <c r="D35" s="408">
        <v>-1362703197</v>
      </c>
      <c r="E35" s="408">
        <v>269425282</v>
      </c>
    </row>
  </sheetData>
  <mergeCells count="1">
    <mergeCell ref="A3:E3"/>
  </mergeCells>
  <pageMargins left="0.70866141732283461" right="0.70866141732283461" top="0.74803149606299213" bottom="0.74803149606299213" header="0.31496062992125984" footer="0.31496062992125984"/>
  <pageSetup paperSize="9" scale="71" fitToHeight="0" orientation="portrait"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3E755-22EC-4C3C-B0AE-FDD69993B64E}">
  <sheetPr>
    <tabColor rgb="FF92D050"/>
    <pageSetUpPr fitToPage="1"/>
  </sheetPr>
  <dimension ref="A1:E35"/>
  <sheetViews>
    <sheetView view="pageBreakPreview" zoomScale="115" zoomScaleNormal="100" zoomScaleSheetLayoutView="115" workbookViewId="0">
      <selection activeCell="E1" sqref="E1"/>
    </sheetView>
  </sheetViews>
  <sheetFormatPr defaultRowHeight="13.2" x14ac:dyDescent="0.25"/>
  <cols>
    <col min="1" max="1" width="8.109375" style="53" customWidth="1"/>
    <col min="2" max="2" width="51.6640625" style="53" customWidth="1"/>
    <col min="3" max="3" width="20.6640625" style="53" bestFit="1" customWidth="1"/>
    <col min="4" max="4" width="15.33203125" style="53" bestFit="1" customWidth="1"/>
    <col min="5" max="5" width="18" style="53" customWidth="1"/>
    <col min="6" max="256" width="9.109375" style="53"/>
    <col min="257" max="257" width="8.109375" style="53" customWidth="1"/>
    <col min="258" max="258" width="41" style="53" customWidth="1"/>
    <col min="259" max="261" width="32.88671875" style="53" customWidth="1"/>
    <col min="262" max="512" width="9.109375" style="53"/>
    <col min="513" max="513" width="8.109375" style="53" customWidth="1"/>
    <col min="514" max="514" width="41" style="53" customWidth="1"/>
    <col min="515" max="517" width="32.88671875" style="53" customWidth="1"/>
    <col min="518" max="768" width="9.109375" style="53"/>
    <col min="769" max="769" width="8.109375" style="53" customWidth="1"/>
    <col min="770" max="770" width="41" style="53" customWidth="1"/>
    <col min="771" max="773" width="32.88671875" style="53" customWidth="1"/>
    <col min="774" max="1024" width="9.109375" style="53"/>
    <col min="1025" max="1025" width="8.109375" style="53" customWidth="1"/>
    <col min="1026" max="1026" width="41" style="53" customWidth="1"/>
    <col min="1027" max="1029" width="32.88671875" style="53" customWidth="1"/>
    <col min="1030" max="1280" width="9.109375" style="53"/>
    <col min="1281" max="1281" width="8.109375" style="53" customWidth="1"/>
    <col min="1282" max="1282" width="41" style="53" customWidth="1"/>
    <col min="1283" max="1285" width="32.88671875" style="53" customWidth="1"/>
    <col min="1286" max="1536" width="9.109375" style="53"/>
    <col min="1537" max="1537" width="8.109375" style="53" customWidth="1"/>
    <col min="1538" max="1538" width="41" style="53" customWidth="1"/>
    <col min="1539" max="1541" width="32.88671875" style="53" customWidth="1"/>
    <col min="1542" max="1792" width="9.109375" style="53"/>
    <col min="1793" max="1793" width="8.109375" style="53" customWidth="1"/>
    <col min="1794" max="1794" width="41" style="53" customWidth="1"/>
    <col min="1795" max="1797" width="32.88671875" style="53" customWidth="1"/>
    <col min="1798" max="2048" width="9.109375" style="53"/>
    <col min="2049" max="2049" width="8.109375" style="53" customWidth="1"/>
    <col min="2050" max="2050" width="41" style="53" customWidth="1"/>
    <col min="2051" max="2053" width="32.88671875" style="53" customWidth="1"/>
    <col min="2054" max="2304" width="9.109375" style="53"/>
    <col min="2305" max="2305" width="8.109375" style="53" customWidth="1"/>
    <col min="2306" max="2306" width="41" style="53" customWidth="1"/>
    <col min="2307" max="2309" width="32.88671875" style="53" customWidth="1"/>
    <col min="2310" max="2560" width="9.109375" style="53"/>
    <col min="2561" max="2561" width="8.109375" style="53" customWidth="1"/>
    <col min="2562" max="2562" width="41" style="53" customWidth="1"/>
    <col min="2563" max="2565" width="32.88671875" style="53" customWidth="1"/>
    <col min="2566" max="2816" width="9.109375" style="53"/>
    <col min="2817" max="2817" width="8.109375" style="53" customWidth="1"/>
    <col min="2818" max="2818" width="41" style="53" customWidth="1"/>
    <col min="2819" max="2821" width="32.88671875" style="53" customWidth="1"/>
    <col min="2822" max="3072" width="9.109375" style="53"/>
    <col min="3073" max="3073" width="8.109375" style="53" customWidth="1"/>
    <col min="3074" max="3074" width="41" style="53" customWidth="1"/>
    <col min="3075" max="3077" width="32.88671875" style="53" customWidth="1"/>
    <col min="3078" max="3328" width="9.109375" style="53"/>
    <col min="3329" max="3329" width="8.109375" style="53" customWidth="1"/>
    <col min="3330" max="3330" width="41" style="53" customWidth="1"/>
    <col min="3331" max="3333" width="32.88671875" style="53" customWidth="1"/>
    <col min="3334" max="3584" width="9.109375" style="53"/>
    <col min="3585" max="3585" width="8.109375" style="53" customWidth="1"/>
    <col min="3586" max="3586" width="41" style="53" customWidth="1"/>
    <col min="3587" max="3589" width="32.88671875" style="53" customWidth="1"/>
    <col min="3590" max="3840" width="9.109375" style="53"/>
    <col min="3841" max="3841" width="8.109375" style="53" customWidth="1"/>
    <col min="3842" max="3842" width="41" style="53" customWidth="1"/>
    <col min="3843" max="3845" width="32.88671875" style="53" customWidth="1"/>
    <col min="3846" max="4096" width="9.109375" style="53"/>
    <col min="4097" max="4097" width="8.109375" style="53" customWidth="1"/>
    <col min="4098" max="4098" width="41" style="53" customWidth="1"/>
    <col min="4099" max="4101" width="32.88671875" style="53" customWidth="1"/>
    <col min="4102" max="4352" width="9.109375" style="53"/>
    <col min="4353" max="4353" width="8.109375" style="53" customWidth="1"/>
    <col min="4354" max="4354" width="41" style="53" customWidth="1"/>
    <col min="4355" max="4357" width="32.88671875" style="53" customWidth="1"/>
    <col min="4358" max="4608" width="9.109375" style="53"/>
    <col min="4609" max="4609" width="8.109375" style="53" customWidth="1"/>
    <col min="4610" max="4610" width="41" style="53" customWidth="1"/>
    <col min="4611" max="4613" width="32.88671875" style="53" customWidth="1"/>
    <col min="4614" max="4864" width="9.109375" style="53"/>
    <col min="4865" max="4865" width="8.109375" style="53" customWidth="1"/>
    <col min="4866" max="4866" width="41" style="53" customWidth="1"/>
    <col min="4867" max="4869" width="32.88671875" style="53" customWidth="1"/>
    <col min="4870" max="5120" width="9.109375" style="53"/>
    <col min="5121" max="5121" width="8.109375" style="53" customWidth="1"/>
    <col min="5122" max="5122" width="41" style="53" customWidth="1"/>
    <col min="5123" max="5125" width="32.88671875" style="53" customWidth="1"/>
    <col min="5126" max="5376" width="9.109375" style="53"/>
    <col min="5377" max="5377" width="8.109375" style="53" customWidth="1"/>
    <col min="5378" max="5378" width="41" style="53" customWidth="1"/>
    <col min="5379" max="5381" width="32.88671875" style="53" customWidth="1"/>
    <col min="5382" max="5632" width="9.109375" style="53"/>
    <col min="5633" max="5633" width="8.109375" style="53" customWidth="1"/>
    <col min="5634" max="5634" width="41" style="53" customWidth="1"/>
    <col min="5635" max="5637" width="32.88671875" style="53" customWidth="1"/>
    <col min="5638" max="5888" width="9.109375" style="53"/>
    <col min="5889" max="5889" width="8.109375" style="53" customWidth="1"/>
    <col min="5890" max="5890" width="41" style="53" customWidth="1"/>
    <col min="5891" max="5893" width="32.88671875" style="53" customWidth="1"/>
    <col min="5894" max="6144" width="9.109375" style="53"/>
    <col min="6145" max="6145" width="8.109375" style="53" customWidth="1"/>
    <col min="6146" max="6146" width="41" style="53" customWidth="1"/>
    <col min="6147" max="6149" width="32.88671875" style="53" customWidth="1"/>
    <col min="6150" max="6400" width="9.109375" style="53"/>
    <col min="6401" max="6401" width="8.109375" style="53" customWidth="1"/>
    <col min="6402" max="6402" width="41" style="53" customWidth="1"/>
    <col min="6403" max="6405" width="32.88671875" style="53" customWidth="1"/>
    <col min="6406" max="6656" width="9.109375" style="53"/>
    <col min="6657" max="6657" width="8.109375" style="53" customWidth="1"/>
    <col min="6658" max="6658" width="41" style="53" customWidth="1"/>
    <col min="6659" max="6661" width="32.88671875" style="53" customWidth="1"/>
    <col min="6662" max="6912" width="9.109375" style="53"/>
    <col min="6913" max="6913" width="8.109375" style="53" customWidth="1"/>
    <col min="6914" max="6914" width="41" style="53" customWidth="1"/>
    <col min="6915" max="6917" width="32.88671875" style="53" customWidth="1"/>
    <col min="6918" max="7168" width="9.109375" style="53"/>
    <col min="7169" max="7169" width="8.109375" style="53" customWidth="1"/>
    <col min="7170" max="7170" width="41" style="53" customWidth="1"/>
    <col min="7171" max="7173" width="32.88671875" style="53" customWidth="1"/>
    <col min="7174" max="7424" width="9.109375" style="53"/>
    <col min="7425" max="7425" width="8.109375" style="53" customWidth="1"/>
    <col min="7426" max="7426" width="41" style="53" customWidth="1"/>
    <col min="7427" max="7429" width="32.88671875" style="53" customWidth="1"/>
    <col min="7430" max="7680" width="9.109375" style="53"/>
    <col min="7681" max="7681" width="8.109375" style="53" customWidth="1"/>
    <col min="7682" max="7682" width="41" style="53" customWidth="1"/>
    <col min="7683" max="7685" width="32.88671875" style="53" customWidth="1"/>
    <col min="7686" max="7936" width="9.109375" style="53"/>
    <col min="7937" max="7937" width="8.109375" style="53" customWidth="1"/>
    <col min="7938" max="7938" width="41" style="53" customWidth="1"/>
    <col min="7939" max="7941" width="32.88671875" style="53" customWidth="1"/>
    <col min="7942" max="8192" width="9.109375" style="53"/>
    <col min="8193" max="8193" width="8.109375" style="53" customWidth="1"/>
    <col min="8194" max="8194" width="41" style="53" customWidth="1"/>
    <col min="8195" max="8197" width="32.88671875" style="53" customWidth="1"/>
    <col min="8198" max="8448" width="9.109375" style="53"/>
    <col min="8449" max="8449" width="8.109375" style="53" customWidth="1"/>
    <col min="8450" max="8450" width="41" style="53" customWidth="1"/>
    <col min="8451" max="8453" width="32.88671875" style="53" customWidth="1"/>
    <col min="8454" max="8704" width="9.109375" style="53"/>
    <col min="8705" max="8705" width="8.109375" style="53" customWidth="1"/>
    <col min="8706" max="8706" width="41" style="53" customWidth="1"/>
    <col min="8707" max="8709" width="32.88671875" style="53" customWidth="1"/>
    <col min="8710" max="8960" width="9.109375" style="53"/>
    <col min="8961" max="8961" width="8.109375" style="53" customWidth="1"/>
    <col min="8962" max="8962" width="41" style="53" customWidth="1"/>
    <col min="8963" max="8965" width="32.88671875" style="53" customWidth="1"/>
    <col min="8966" max="9216" width="9.109375" style="53"/>
    <col min="9217" max="9217" width="8.109375" style="53" customWidth="1"/>
    <col min="9218" max="9218" width="41" style="53" customWidth="1"/>
    <col min="9219" max="9221" width="32.88671875" style="53" customWidth="1"/>
    <col min="9222" max="9472" width="9.109375" style="53"/>
    <col min="9473" max="9473" width="8.109375" style="53" customWidth="1"/>
    <col min="9474" max="9474" width="41" style="53" customWidth="1"/>
    <col min="9475" max="9477" width="32.88671875" style="53" customWidth="1"/>
    <col min="9478" max="9728" width="9.109375" style="53"/>
    <col min="9729" max="9729" width="8.109375" style="53" customWidth="1"/>
    <col min="9730" max="9730" width="41" style="53" customWidth="1"/>
    <col min="9731" max="9733" width="32.88671875" style="53" customWidth="1"/>
    <col min="9734" max="9984" width="9.109375" style="53"/>
    <col min="9985" max="9985" width="8.109375" style="53" customWidth="1"/>
    <col min="9986" max="9986" width="41" style="53" customWidth="1"/>
    <col min="9987" max="9989" width="32.88671875" style="53" customWidth="1"/>
    <col min="9990" max="10240" width="9.109375" style="53"/>
    <col min="10241" max="10241" width="8.109375" style="53" customWidth="1"/>
    <col min="10242" max="10242" width="41" style="53" customWidth="1"/>
    <col min="10243" max="10245" width="32.88671875" style="53" customWidth="1"/>
    <col min="10246" max="10496" width="9.109375" style="53"/>
    <col min="10497" max="10497" width="8.109375" style="53" customWidth="1"/>
    <col min="10498" max="10498" width="41" style="53" customWidth="1"/>
    <col min="10499" max="10501" width="32.88671875" style="53" customWidth="1"/>
    <col min="10502" max="10752" width="9.109375" style="53"/>
    <col min="10753" max="10753" width="8.109375" style="53" customWidth="1"/>
    <col min="10754" max="10754" width="41" style="53" customWidth="1"/>
    <col min="10755" max="10757" width="32.88671875" style="53" customWidth="1"/>
    <col min="10758" max="11008" width="9.109375" style="53"/>
    <col min="11009" max="11009" width="8.109375" style="53" customWidth="1"/>
    <col min="11010" max="11010" width="41" style="53" customWidth="1"/>
    <col min="11011" max="11013" width="32.88671875" style="53" customWidth="1"/>
    <col min="11014" max="11264" width="9.109375" style="53"/>
    <col min="11265" max="11265" width="8.109375" style="53" customWidth="1"/>
    <col min="11266" max="11266" width="41" style="53" customWidth="1"/>
    <col min="11267" max="11269" width="32.88671875" style="53" customWidth="1"/>
    <col min="11270" max="11520" width="9.109375" style="53"/>
    <col min="11521" max="11521" width="8.109375" style="53" customWidth="1"/>
    <col min="11522" max="11522" width="41" style="53" customWidth="1"/>
    <col min="11523" max="11525" width="32.88671875" style="53" customWidth="1"/>
    <col min="11526" max="11776" width="9.109375" style="53"/>
    <col min="11777" max="11777" width="8.109375" style="53" customWidth="1"/>
    <col min="11778" max="11778" width="41" style="53" customWidth="1"/>
    <col min="11779" max="11781" width="32.88671875" style="53" customWidth="1"/>
    <col min="11782" max="12032" width="9.109375" style="53"/>
    <col min="12033" max="12033" width="8.109375" style="53" customWidth="1"/>
    <col min="12034" max="12034" width="41" style="53" customWidth="1"/>
    <col min="12035" max="12037" width="32.88671875" style="53" customWidth="1"/>
    <col min="12038" max="12288" width="9.109375" style="53"/>
    <col min="12289" max="12289" width="8.109375" style="53" customWidth="1"/>
    <col min="12290" max="12290" width="41" style="53" customWidth="1"/>
    <col min="12291" max="12293" width="32.88671875" style="53" customWidth="1"/>
    <col min="12294" max="12544" width="9.109375" style="53"/>
    <col min="12545" max="12545" width="8.109375" style="53" customWidth="1"/>
    <col min="12546" max="12546" width="41" style="53" customWidth="1"/>
    <col min="12547" max="12549" width="32.88671875" style="53" customWidth="1"/>
    <col min="12550" max="12800" width="9.109375" style="53"/>
    <col min="12801" max="12801" width="8.109375" style="53" customWidth="1"/>
    <col min="12802" max="12802" width="41" style="53" customWidth="1"/>
    <col min="12803" max="12805" width="32.88671875" style="53" customWidth="1"/>
    <col min="12806" max="13056" width="9.109375" style="53"/>
    <col min="13057" max="13057" width="8.109375" style="53" customWidth="1"/>
    <col min="13058" max="13058" width="41" style="53" customWidth="1"/>
    <col min="13059" max="13061" width="32.88671875" style="53" customWidth="1"/>
    <col min="13062" max="13312" width="9.109375" style="53"/>
    <col min="13313" max="13313" width="8.109375" style="53" customWidth="1"/>
    <col min="13314" max="13314" width="41" style="53" customWidth="1"/>
    <col min="13315" max="13317" width="32.88671875" style="53" customWidth="1"/>
    <col min="13318" max="13568" width="9.109375" style="53"/>
    <col min="13569" max="13569" width="8.109375" style="53" customWidth="1"/>
    <col min="13570" max="13570" width="41" style="53" customWidth="1"/>
    <col min="13571" max="13573" width="32.88671875" style="53" customWidth="1"/>
    <col min="13574" max="13824" width="9.109375" style="53"/>
    <col min="13825" max="13825" width="8.109375" style="53" customWidth="1"/>
    <col min="13826" max="13826" width="41" style="53" customWidth="1"/>
    <col min="13827" max="13829" width="32.88671875" style="53" customWidth="1"/>
    <col min="13830" max="14080" width="9.109375" style="53"/>
    <col min="14081" max="14081" width="8.109375" style="53" customWidth="1"/>
    <col min="14082" max="14082" width="41" style="53" customWidth="1"/>
    <col min="14083" max="14085" width="32.88671875" style="53" customWidth="1"/>
    <col min="14086" max="14336" width="9.109375" style="53"/>
    <col min="14337" max="14337" width="8.109375" style="53" customWidth="1"/>
    <col min="14338" max="14338" width="41" style="53" customWidth="1"/>
    <col min="14339" max="14341" width="32.88671875" style="53" customWidth="1"/>
    <col min="14342" max="14592" width="9.109375" style="53"/>
    <col min="14593" max="14593" width="8.109375" style="53" customWidth="1"/>
    <col min="14594" max="14594" width="41" style="53" customWidth="1"/>
    <col min="14595" max="14597" width="32.88671875" style="53" customWidth="1"/>
    <col min="14598" max="14848" width="9.109375" style="53"/>
    <col min="14849" max="14849" width="8.109375" style="53" customWidth="1"/>
    <col min="14850" max="14850" width="41" style="53" customWidth="1"/>
    <col min="14851" max="14853" width="32.88671875" style="53" customWidth="1"/>
    <col min="14854" max="15104" width="9.109375" style="53"/>
    <col min="15105" max="15105" width="8.109375" style="53" customWidth="1"/>
    <col min="15106" max="15106" width="41" style="53" customWidth="1"/>
    <col min="15107" max="15109" width="32.88671875" style="53" customWidth="1"/>
    <col min="15110" max="15360" width="9.109375" style="53"/>
    <col min="15361" max="15361" width="8.109375" style="53" customWidth="1"/>
    <col min="15362" max="15362" width="41" style="53" customWidth="1"/>
    <col min="15363" max="15365" width="32.88671875" style="53" customWidth="1"/>
    <col min="15366" max="15616" width="9.109375" style="53"/>
    <col min="15617" max="15617" width="8.109375" style="53" customWidth="1"/>
    <col min="15618" max="15618" width="41" style="53" customWidth="1"/>
    <col min="15619" max="15621" width="32.88671875" style="53" customWidth="1"/>
    <col min="15622" max="15872" width="9.109375" style="53"/>
    <col min="15873" max="15873" width="8.109375" style="53" customWidth="1"/>
    <col min="15874" max="15874" width="41" style="53" customWidth="1"/>
    <col min="15875" max="15877" width="32.88671875" style="53" customWidth="1"/>
    <col min="15878" max="16128" width="9.109375" style="53"/>
    <col min="16129" max="16129" width="8.109375" style="53" customWidth="1"/>
    <col min="16130" max="16130" width="41" style="53" customWidth="1"/>
    <col min="16131" max="16133" width="32.88671875" style="53" customWidth="1"/>
    <col min="16134" max="16384" width="9.109375" style="53"/>
  </cols>
  <sheetData>
    <row r="1" spans="1:5" ht="13.8" x14ac:dyDescent="0.25">
      <c r="E1" s="11" t="s">
        <v>1852</v>
      </c>
    </row>
    <row r="3" spans="1:5" ht="15" x14ac:dyDescent="0.25">
      <c r="A3" s="577" t="s">
        <v>1339</v>
      </c>
      <c r="B3" s="578"/>
      <c r="C3" s="578"/>
      <c r="D3" s="578"/>
      <c r="E3" s="578"/>
    </row>
    <row r="4" spans="1:5" ht="30" x14ac:dyDescent="0.25">
      <c r="A4" s="71" t="s">
        <v>516</v>
      </c>
      <c r="B4" s="71" t="s">
        <v>160</v>
      </c>
      <c r="C4" s="57" t="s">
        <v>554</v>
      </c>
      <c r="D4" s="71" t="s">
        <v>555</v>
      </c>
      <c r="E4" s="57" t="s">
        <v>556</v>
      </c>
    </row>
    <row r="5" spans="1:5" x14ac:dyDescent="0.25">
      <c r="A5" s="396" t="s">
        <v>517</v>
      </c>
      <c r="B5" s="397" t="s">
        <v>1340</v>
      </c>
      <c r="C5" s="398">
        <v>251481</v>
      </c>
      <c r="D5" s="398">
        <v>0</v>
      </c>
      <c r="E5" s="398">
        <v>251481</v>
      </c>
    </row>
    <row r="6" spans="1:5" x14ac:dyDescent="0.25">
      <c r="A6" s="396" t="s">
        <v>558</v>
      </c>
      <c r="B6" s="397" t="s">
        <v>1341</v>
      </c>
      <c r="C6" s="398">
        <v>15284257685</v>
      </c>
      <c r="D6" s="398">
        <v>0</v>
      </c>
      <c r="E6" s="398">
        <v>15284257685</v>
      </c>
    </row>
    <row r="7" spans="1:5" x14ac:dyDescent="0.25">
      <c r="A7" s="396" t="s">
        <v>519</v>
      </c>
      <c r="B7" s="397" t="s">
        <v>1342</v>
      </c>
      <c r="C7" s="398">
        <v>12509332</v>
      </c>
      <c r="D7" s="398">
        <v>0</v>
      </c>
      <c r="E7" s="398">
        <v>12509332</v>
      </c>
    </row>
    <row r="8" spans="1:5" ht="26.4" x14ac:dyDescent="0.25">
      <c r="A8" s="396" t="s">
        <v>520</v>
      </c>
      <c r="B8" s="397" t="s">
        <v>1343</v>
      </c>
      <c r="C8" s="398">
        <v>836000</v>
      </c>
      <c r="D8" s="398">
        <v>0</v>
      </c>
      <c r="E8" s="398">
        <v>836000</v>
      </c>
    </row>
    <row r="9" spans="1:5" ht="26.4" x14ac:dyDescent="0.25">
      <c r="A9" s="399" t="s">
        <v>521</v>
      </c>
      <c r="B9" s="400" t="s">
        <v>1344</v>
      </c>
      <c r="C9" s="401">
        <v>15297854498</v>
      </c>
      <c r="D9" s="401">
        <v>0</v>
      </c>
      <c r="E9" s="401">
        <v>15297854498</v>
      </c>
    </row>
    <row r="10" spans="1:5" x14ac:dyDescent="0.25">
      <c r="A10" s="396" t="s">
        <v>523</v>
      </c>
      <c r="B10" s="397" t="s">
        <v>1345</v>
      </c>
      <c r="C10" s="398">
        <v>1821600</v>
      </c>
      <c r="D10" s="398">
        <v>0</v>
      </c>
      <c r="E10" s="398">
        <v>1821600</v>
      </c>
    </row>
    <row r="11" spans="1:5" x14ac:dyDescent="0.25">
      <c r="A11" s="396" t="s">
        <v>525</v>
      </c>
      <c r="B11" s="397" t="s">
        <v>1346</v>
      </c>
      <c r="C11" s="398">
        <v>0</v>
      </c>
      <c r="D11" s="398">
        <v>0</v>
      </c>
      <c r="E11" s="398">
        <v>0</v>
      </c>
    </row>
    <row r="12" spans="1:5" ht="26.4" x14ac:dyDescent="0.25">
      <c r="A12" s="399" t="s">
        <v>565</v>
      </c>
      <c r="B12" s="400" t="s">
        <v>1347</v>
      </c>
      <c r="C12" s="401">
        <v>1821600</v>
      </c>
      <c r="D12" s="401">
        <v>0</v>
      </c>
      <c r="E12" s="401">
        <v>1821600</v>
      </c>
    </row>
    <row r="13" spans="1:5" x14ac:dyDescent="0.25">
      <c r="A13" s="396" t="s">
        <v>567</v>
      </c>
      <c r="B13" s="397" t="s">
        <v>1348</v>
      </c>
      <c r="C13" s="398">
        <v>0</v>
      </c>
      <c r="D13" s="398">
        <v>0</v>
      </c>
      <c r="E13" s="398">
        <v>0</v>
      </c>
    </row>
    <row r="14" spans="1:5" x14ac:dyDescent="0.25">
      <c r="A14" s="396" t="s">
        <v>569</v>
      </c>
      <c r="B14" s="516" t="s">
        <v>1349</v>
      </c>
      <c r="C14" s="398">
        <v>0</v>
      </c>
      <c r="D14" s="398">
        <v>0</v>
      </c>
      <c r="E14" s="398">
        <v>0</v>
      </c>
    </row>
    <row r="15" spans="1:5" ht="26.4" x14ac:dyDescent="0.25">
      <c r="A15" s="396" t="s">
        <v>571</v>
      </c>
      <c r="B15" s="397" t="s">
        <v>1350</v>
      </c>
      <c r="C15" s="398">
        <v>265015480</v>
      </c>
      <c r="D15" s="398">
        <v>0</v>
      </c>
      <c r="E15" s="398">
        <v>265015480</v>
      </c>
    </row>
    <row r="16" spans="1:5" x14ac:dyDescent="0.25">
      <c r="A16" s="399" t="s">
        <v>573</v>
      </c>
      <c r="B16" s="400" t="s">
        <v>1351</v>
      </c>
      <c r="C16" s="401">
        <v>265015480</v>
      </c>
      <c r="D16" s="401">
        <v>0</v>
      </c>
      <c r="E16" s="401">
        <v>265015480</v>
      </c>
    </row>
    <row r="17" spans="1:5" ht="26.4" x14ac:dyDescent="0.25">
      <c r="A17" s="396" t="s">
        <v>575</v>
      </c>
      <c r="B17" s="397" t="s">
        <v>1352</v>
      </c>
      <c r="C17" s="398">
        <v>136963381</v>
      </c>
      <c r="D17" s="398">
        <v>0</v>
      </c>
      <c r="E17" s="398">
        <v>136963381</v>
      </c>
    </row>
    <row r="18" spans="1:5" ht="26.4" x14ac:dyDescent="0.25">
      <c r="A18" s="396" t="s">
        <v>576</v>
      </c>
      <c r="B18" s="397" t="s">
        <v>1353</v>
      </c>
      <c r="C18" s="398">
        <v>395207866</v>
      </c>
      <c r="D18" s="398">
        <v>0</v>
      </c>
      <c r="E18" s="398">
        <v>395207866</v>
      </c>
    </row>
    <row r="19" spans="1:5" x14ac:dyDescent="0.25">
      <c r="A19" s="396" t="s">
        <v>546</v>
      </c>
      <c r="B19" s="516" t="s">
        <v>1354</v>
      </c>
      <c r="C19" s="398">
        <v>613120067</v>
      </c>
      <c r="D19" s="398">
        <v>0</v>
      </c>
      <c r="E19" s="398">
        <v>613120067</v>
      </c>
    </row>
    <row r="20" spans="1:5" x14ac:dyDescent="0.25">
      <c r="A20" s="399" t="s">
        <v>527</v>
      </c>
      <c r="B20" s="400" t="s">
        <v>1355</v>
      </c>
      <c r="C20" s="401">
        <v>1145291314</v>
      </c>
      <c r="D20" s="401">
        <v>0</v>
      </c>
      <c r="E20" s="401">
        <v>1145291314</v>
      </c>
    </row>
    <row r="21" spans="1:5" x14ac:dyDescent="0.25">
      <c r="A21" s="399" t="s">
        <v>580</v>
      </c>
      <c r="B21" s="400" t="s">
        <v>1356</v>
      </c>
      <c r="C21" s="401">
        <v>10692315</v>
      </c>
      <c r="D21" s="401">
        <v>0</v>
      </c>
      <c r="E21" s="401">
        <v>10692315</v>
      </c>
    </row>
    <row r="22" spans="1:5" x14ac:dyDescent="0.25">
      <c r="A22" s="399" t="s">
        <v>528</v>
      </c>
      <c r="B22" s="400" t="s">
        <v>1357</v>
      </c>
      <c r="C22" s="401">
        <v>0</v>
      </c>
      <c r="D22" s="401">
        <v>0</v>
      </c>
      <c r="E22" s="401">
        <v>0</v>
      </c>
    </row>
    <row r="23" spans="1:5" x14ac:dyDescent="0.25">
      <c r="A23" s="399" t="s">
        <v>583</v>
      </c>
      <c r="B23" s="400" t="s">
        <v>1358</v>
      </c>
      <c r="C23" s="401">
        <v>16720675207</v>
      </c>
      <c r="D23" s="401">
        <v>0</v>
      </c>
      <c r="E23" s="401">
        <v>16720675207</v>
      </c>
    </row>
    <row r="24" spans="1:5" ht="26.4" x14ac:dyDescent="0.25">
      <c r="A24" s="396" t="s">
        <v>548</v>
      </c>
      <c r="B24" s="397" t="s">
        <v>1359</v>
      </c>
      <c r="C24" s="398">
        <v>14821720892</v>
      </c>
      <c r="D24" s="398">
        <v>0</v>
      </c>
      <c r="E24" s="398">
        <v>14821720892</v>
      </c>
    </row>
    <row r="25" spans="1:5" x14ac:dyDescent="0.25">
      <c r="A25" s="396" t="s">
        <v>586</v>
      </c>
      <c r="B25" s="397" t="s">
        <v>1360</v>
      </c>
      <c r="C25" s="398">
        <v>-2386904370</v>
      </c>
      <c r="D25" s="398">
        <v>0</v>
      </c>
      <c r="E25" s="398">
        <v>-2386904370</v>
      </c>
    </row>
    <row r="26" spans="1:5" x14ac:dyDescent="0.25">
      <c r="A26" s="396" t="s">
        <v>530</v>
      </c>
      <c r="B26" s="397" t="s">
        <v>1361</v>
      </c>
      <c r="C26" s="398">
        <v>0</v>
      </c>
      <c r="D26" s="398">
        <v>0</v>
      </c>
      <c r="E26" s="398">
        <v>0</v>
      </c>
    </row>
    <row r="27" spans="1:5" x14ac:dyDescent="0.25">
      <c r="A27" s="396" t="s">
        <v>588</v>
      </c>
      <c r="B27" s="397" t="s">
        <v>1362</v>
      </c>
      <c r="C27" s="398">
        <v>-529564723</v>
      </c>
      <c r="D27" s="398">
        <v>0</v>
      </c>
      <c r="E27" s="398">
        <v>-529564723</v>
      </c>
    </row>
    <row r="28" spans="1:5" x14ac:dyDescent="0.25">
      <c r="A28" s="399" t="s">
        <v>590</v>
      </c>
      <c r="B28" s="400" t="s">
        <v>1363</v>
      </c>
      <c r="C28" s="401">
        <v>11905251799</v>
      </c>
      <c r="D28" s="401">
        <v>0</v>
      </c>
      <c r="E28" s="401">
        <v>11905251799</v>
      </c>
    </row>
    <row r="29" spans="1:5" ht="26.4" x14ac:dyDescent="0.25">
      <c r="A29" s="396" t="s">
        <v>592</v>
      </c>
      <c r="B29" s="397" t="s">
        <v>1364</v>
      </c>
      <c r="C29" s="398">
        <v>85901985</v>
      </c>
      <c r="D29" s="398">
        <v>0</v>
      </c>
      <c r="E29" s="398">
        <v>85901985</v>
      </c>
    </row>
    <row r="30" spans="1:5" ht="26.4" x14ac:dyDescent="0.25">
      <c r="A30" s="396" t="s">
        <v>594</v>
      </c>
      <c r="B30" s="397" t="s">
        <v>1365</v>
      </c>
      <c r="C30" s="398">
        <v>178102023</v>
      </c>
      <c r="D30" s="398">
        <v>0</v>
      </c>
      <c r="E30" s="398">
        <v>178102023</v>
      </c>
    </row>
    <row r="31" spans="1:5" ht="26.4" x14ac:dyDescent="0.25">
      <c r="A31" s="396" t="s">
        <v>596</v>
      </c>
      <c r="B31" s="397" t="s">
        <v>1366</v>
      </c>
      <c r="C31" s="398">
        <v>176466919</v>
      </c>
      <c r="D31" s="398">
        <v>0</v>
      </c>
      <c r="E31" s="398">
        <v>176466919</v>
      </c>
    </row>
    <row r="32" spans="1:5" x14ac:dyDescent="0.25">
      <c r="A32" s="399" t="s">
        <v>598</v>
      </c>
      <c r="B32" s="400" t="s">
        <v>1367</v>
      </c>
      <c r="C32" s="401">
        <v>440470927</v>
      </c>
      <c r="D32" s="401">
        <v>0</v>
      </c>
      <c r="E32" s="401">
        <v>440470927</v>
      </c>
    </row>
    <row r="33" spans="1:5" ht="26.4" x14ac:dyDescent="0.25">
      <c r="A33" s="399" t="s">
        <v>600</v>
      </c>
      <c r="B33" s="400" t="s">
        <v>1368</v>
      </c>
      <c r="C33" s="401">
        <v>0</v>
      </c>
      <c r="D33" s="401">
        <v>0</v>
      </c>
      <c r="E33" s="401">
        <v>0</v>
      </c>
    </row>
    <row r="34" spans="1:5" x14ac:dyDescent="0.25">
      <c r="A34" s="399" t="s">
        <v>602</v>
      </c>
      <c r="B34" s="400" t="s">
        <v>1369</v>
      </c>
      <c r="C34" s="401">
        <v>4374952481</v>
      </c>
      <c r="D34" s="401">
        <v>0</v>
      </c>
      <c r="E34" s="401">
        <v>4374952481</v>
      </c>
    </row>
    <row r="35" spans="1:5" x14ac:dyDescent="0.25">
      <c r="A35" s="399" t="s">
        <v>604</v>
      </c>
      <c r="B35" s="400" t="s">
        <v>1370</v>
      </c>
      <c r="C35" s="401">
        <v>16720675207</v>
      </c>
      <c r="D35" s="401">
        <v>0</v>
      </c>
      <c r="E35" s="401">
        <v>16720675207</v>
      </c>
    </row>
  </sheetData>
  <mergeCells count="1">
    <mergeCell ref="A3:E3"/>
  </mergeCells>
  <pageMargins left="0.70866141732283461" right="0.70866141732283461" top="0.74803149606299213" bottom="0.74803149606299213" header="0.31496062992125984" footer="0.31496062992125984"/>
  <pageSetup paperSize="9" scale="78" fitToHeight="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7DBA-B4B9-44DE-A8FE-48508CBF6B86}">
  <sheetPr>
    <tabColor rgb="FF92D050"/>
    <pageSetUpPr fitToPage="1"/>
  </sheetPr>
  <dimension ref="A1:O294"/>
  <sheetViews>
    <sheetView view="pageBreakPreview" topLeftCell="A91" zoomScaleNormal="100" zoomScaleSheetLayoutView="100" workbookViewId="0">
      <selection activeCell="L198" sqref="L198"/>
    </sheetView>
  </sheetViews>
  <sheetFormatPr defaultColWidth="8.88671875" defaultRowHeight="16.8" x14ac:dyDescent="0.3"/>
  <cols>
    <col min="1" max="1" width="5.88671875" style="4" customWidth="1"/>
    <col min="2" max="2" width="7.6640625" style="3" customWidth="1"/>
    <col min="3" max="3" width="65.44140625" style="3" customWidth="1"/>
    <col min="4" max="4" width="11.109375" style="8" customWidth="1"/>
    <col min="5" max="5" width="10.109375" style="8" customWidth="1"/>
    <col min="6" max="6" width="9.88671875" style="8" customWidth="1"/>
    <col min="7" max="7" width="7.88671875" style="8" customWidth="1"/>
    <col min="8" max="9" width="10.6640625" style="8" bestFit="1" customWidth="1"/>
    <col min="10" max="10" width="9" style="8" bestFit="1" customWidth="1"/>
    <col min="11" max="11" width="7.88671875" style="8" customWidth="1"/>
    <col min="12" max="12" width="13" style="419" customWidth="1"/>
    <col min="13" max="13" width="10.6640625" bestFit="1" customWidth="1"/>
  </cols>
  <sheetData>
    <row r="1" spans="1:15" x14ac:dyDescent="0.3">
      <c r="A1" s="8"/>
      <c r="B1" s="10"/>
      <c r="C1" s="7"/>
      <c r="D1" s="9"/>
      <c r="E1" s="9"/>
      <c r="F1" s="9"/>
      <c r="G1" s="9"/>
      <c r="H1" s="9"/>
      <c r="I1" s="9"/>
      <c r="J1" s="9"/>
      <c r="K1" s="9"/>
      <c r="L1" s="9"/>
      <c r="M1" s="9"/>
      <c r="N1" s="9"/>
      <c r="O1" s="10" t="s">
        <v>1786</v>
      </c>
    </row>
    <row r="2" spans="1:15" x14ac:dyDescent="0.3">
      <c r="A2" s="8"/>
      <c r="B2" s="7"/>
      <c r="C2" s="7"/>
      <c r="D2" s="109"/>
      <c r="E2" s="109"/>
      <c r="F2" s="109"/>
      <c r="G2" s="109"/>
      <c r="H2" s="109"/>
      <c r="I2" s="109"/>
      <c r="J2" s="109"/>
      <c r="K2" s="109"/>
      <c r="L2" s="109"/>
      <c r="M2" s="109"/>
      <c r="N2" s="109"/>
      <c r="O2" s="109"/>
    </row>
    <row r="3" spans="1:15" ht="16.5" customHeight="1" x14ac:dyDescent="0.25">
      <c r="A3" s="550" t="s">
        <v>3</v>
      </c>
      <c r="B3" s="550"/>
      <c r="C3" s="550"/>
      <c r="D3" s="550"/>
      <c r="E3" s="550"/>
      <c r="F3" s="550"/>
      <c r="G3" s="550"/>
      <c r="H3" s="550"/>
      <c r="I3" s="550"/>
      <c r="J3" s="550"/>
      <c r="K3" s="550"/>
      <c r="L3" s="550"/>
      <c r="M3" s="550"/>
      <c r="N3" s="550"/>
      <c r="O3" s="550"/>
    </row>
    <row r="4" spans="1:15" ht="13.8" x14ac:dyDescent="0.25">
      <c r="A4" s="550" t="s">
        <v>1787</v>
      </c>
      <c r="B4" s="550"/>
      <c r="C4" s="550"/>
      <c r="D4" s="550"/>
      <c r="E4" s="550"/>
      <c r="F4" s="550"/>
      <c r="G4" s="550"/>
      <c r="H4" s="550"/>
      <c r="I4" s="550"/>
      <c r="J4" s="550"/>
      <c r="K4" s="550"/>
      <c r="L4" s="550"/>
      <c r="M4" s="550"/>
      <c r="N4" s="550"/>
      <c r="O4" s="550"/>
    </row>
    <row r="5" spans="1:15" ht="17.399999999999999" thickBot="1" x14ac:dyDescent="0.35">
      <c r="A5" s="410"/>
      <c r="B5" s="410"/>
      <c r="C5" s="410"/>
      <c r="L5" s="420"/>
    </row>
    <row r="6" spans="1:15" ht="15" customHeight="1" thickBot="1" x14ac:dyDescent="0.3">
      <c r="A6" s="236"/>
      <c r="B6" s="237"/>
      <c r="C6" s="238"/>
      <c r="D6" s="546" t="s">
        <v>151</v>
      </c>
      <c r="E6" s="547"/>
      <c r="F6" s="547"/>
      <c r="G6" s="547"/>
      <c r="H6" s="546" t="s">
        <v>155</v>
      </c>
      <c r="I6" s="547"/>
      <c r="J6" s="547"/>
      <c r="K6" s="547"/>
      <c r="L6" s="546" t="s">
        <v>156</v>
      </c>
      <c r="M6" s="547"/>
      <c r="N6" s="547"/>
      <c r="O6" s="547"/>
    </row>
    <row r="7" spans="1:15" ht="42" thickBot="1" x14ac:dyDescent="0.3">
      <c r="A7" s="239"/>
      <c r="B7" s="240"/>
      <c r="C7" s="241"/>
      <c r="D7" s="242" t="s">
        <v>22</v>
      </c>
      <c r="E7" s="117" t="s">
        <v>38</v>
      </c>
      <c r="F7" s="118" t="s">
        <v>39</v>
      </c>
      <c r="G7" s="243" t="s">
        <v>145</v>
      </c>
      <c r="H7" s="411" t="s">
        <v>22</v>
      </c>
      <c r="I7" s="118" t="s">
        <v>38</v>
      </c>
      <c r="J7" s="118" t="s">
        <v>39</v>
      </c>
      <c r="K7" s="120" t="s">
        <v>145</v>
      </c>
      <c r="L7" s="242" t="s">
        <v>22</v>
      </c>
      <c r="M7" s="117" t="s">
        <v>38</v>
      </c>
      <c r="N7" s="118" t="s">
        <v>39</v>
      </c>
      <c r="O7" s="243" t="s">
        <v>145</v>
      </c>
    </row>
    <row r="8" spans="1:15" ht="13.8" x14ac:dyDescent="0.25">
      <c r="A8" s="244" t="s">
        <v>4</v>
      </c>
      <c r="B8" s="245" t="s">
        <v>5</v>
      </c>
      <c r="C8" s="246" t="s">
        <v>6</v>
      </c>
      <c r="D8" s="247"/>
      <c r="E8" s="248"/>
      <c r="F8" s="248"/>
      <c r="G8" s="421"/>
      <c r="H8" s="422"/>
      <c r="I8" s="248"/>
      <c r="J8" s="248"/>
      <c r="K8" s="423"/>
      <c r="L8" s="247"/>
      <c r="M8" s="248"/>
      <c r="N8" s="248"/>
      <c r="O8" s="421"/>
    </row>
    <row r="9" spans="1:15" ht="13.8" x14ac:dyDescent="0.25">
      <c r="A9" s="249"/>
      <c r="B9" s="250"/>
      <c r="C9" s="150"/>
      <c r="D9" s="136"/>
      <c r="E9" s="137"/>
      <c r="F9" s="137"/>
      <c r="G9" s="210"/>
      <c r="H9" s="139"/>
      <c r="I9" s="137"/>
      <c r="J9" s="137"/>
      <c r="K9" s="140"/>
      <c r="L9" s="136"/>
      <c r="M9" s="137"/>
      <c r="N9" s="137"/>
      <c r="O9" s="210"/>
    </row>
    <row r="10" spans="1:15" ht="13.8" x14ac:dyDescent="0.25">
      <c r="A10" s="249">
        <v>101</v>
      </c>
      <c r="B10" s="251"/>
      <c r="C10" s="135" t="s">
        <v>319</v>
      </c>
      <c r="D10" s="136"/>
      <c r="E10" s="137"/>
      <c r="F10" s="137"/>
      <c r="G10" s="210"/>
      <c r="H10" s="139"/>
      <c r="I10" s="137"/>
      <c r="J10" s="137"/>
      <c r="K10" s="140"/>
      <c r="L10" s="136"/>
      <c r="M10" s="137"/>
      <c r="N10" s="137"/>
      <c r="O10" s="210"/>
    </row>
    <row r="11" spans="1:15" ht="13.8" x14ac:dyDescent="0.25">
      <c r="A11" s="126"/>
      <c r="B11" s="252" t="s">
        <v>7</v>
      </c>
      <c r="C11" s="253" t="s">
        <v>20</v>
      </c>
      <c r="D11" s="141">
        <v>508790</v>
      </c>
      <c r="E11" s="130">
        <v>508790</v>
      </c>
      <c r="F11" s="130">
        <v>0</v>
      </c>
      <c r="G11" s="197">
        <v>0</v>
      </c>
      <c r="H11" s="129">
        <v>549978</v>
      </c>
      <c r="I11" s="130">
        <v>549978</v>
      </c>
      <c r="J11" s="130">
        <v>0</v>
      </c>
      <c r="K11" s="132">
        <v>0</v>
      </c>
      <c r="L11" s="141">
        <v>549434</v>
      </c>
      <c r="M11" s="130">
        <f>L11</f>
        <v>549434</v>
      </c>
      <c r="N11" s="130">
        <v>0</v>
      </c>
      <c r="O11" s="197">
        <v>0</v>
      </c>
    </row>
    <row r="12" spans="1:15" ht="13.8" x14ac:dyDescent="0.25">
      <c r="A12" s="126"/>
      <c r="B12" s="252" t="s">
        <v>11</v>
      </c>
      <c r="C12" s="253" t="s">
        <v>48</v>
      </c>
      <c r="D12" s="141">
        <v>64332</v>
      </c>
      <c r="E12" s="130">
        <v>64332</v>
      </c>
      <c r="F12" s="130">
        <v>0</v>
      </c>
      <c r="G12" s="197">
        <v>0</v>
      </c>
      <c r="H12" s="129">
        <v>68425</v>
      </c>
      <c r="I12" s="130">
        <v>68425</v>
      </c>
      <c r="J12" s="130">
        <v>0</v>
      </c>
      <c r="K12" s="132">
        <v>0</v>
      </c>
      <c r="L12" s="141">
        <v>68419</v>
      </c>
      <c r="M12" s="130">
        <f>L12</f>
        <v>68419</v>
      </c>
      <c r="N12" s="130">
        <v>0</v>
      </c>
      <c r="O12" s="197">
        <v>0</v>
      </c>
    </row>
    <row r="13" spans="1:15" ht="13.8" x14ac:dyDescent="0.25">
      <c r="A13" s="126"/>
      <c r="B13" s="252" t="s">
        <v>12</v>
      </c>
      <c r="C13" s="253" t="s">
        <v>24</v>
      </c>
      <c r="D13" s="141">
        <v>77521</v>
      </c>
      <c r="E13" s="130">
        <v>77521</v>
      </c>
      <c r="F13" s="130">
        <v>0</v>
      </c>
      <c r="G13" s="197">
        <v>0</v>
      </c>
      <c r="H13" s="129">
        <v>76181</v>
      </c>
      <c r="I13" s="130">
        <v>76181</v>
      </c>
      <c r="J13" s="130">
        <v>0</v>
      </c>
      <c r="K13" s="132">
        <v>0</v>
      </c>
      <c r="L13" s="141">
        <v>61929</v>
      </c>
      <c r="M13" s="130">
        <f>L13</f>
        <v>61929</v>
      </c>
      <c r="N13" s="130">
        <v>0</v>
      </c>
      <c r="O13" s="197">
        <v>0</v>
      </c>
    </row>
    <row r="14" spans="1:15" ht="13.8" x14ac:dyDescent="0.25">
      <c r="A14" s="254"/>
      <c r="B14" s="156" t="s">
        <v>17</v>
      </c>
      <c r="C14" s="253" t="s">
        <v>43</v>
      </c>
      <c r="D14" s="141"/>
      <c r="E14" s="130"/>
      <c r="F14" s="130"/>
      <c r="G14" s="197"/>
      <c r="H14" s="129"/>
      <c r="I14" s="130"/>
      <c r="J14" s="130"/>
      <c r="K14" s="132"/>
      <c r="L14" s="141"/>
      <c r="M14" s="130"/>
      <c r="N14" s="130"/>
      <c r="O14" s="197"/>
    </row>
    <row r="15" spans="1:15" ht="13.8" x14ac:dyDescent="0.25">
      <c r="A15" s="254"/>
      <c r="B15" s="156"/>
      <c r="C15" s="253" t="s">
        <v>106</v>
      </c>
      <c r="D15" s="141">
        <v>3156</v>
      </c>
      <c r="E15" s="130">
        <v>3156</v>
      </c>
      <c r="F15" s="130">
        <v>0</v>
      </c>
      <c r="G15" s="197">
        <v>0</v>
      </c>
      <c r="H15" s="129">
        <v>3087</v>
      </c>
      <c r="I15" s="130">
        <v>3087</v>
      </c>
      <c r="J15" s="130">
        <v>0</v>
      </c>
      <c r="K15" s="132">
        <v>0</v>
      </c>
      <c r="L15" s="141">
        <v>3084</v>
      </c>
      <c r="M15" s="130">
        <f>L15</f>
        <v>3084</v>
      </c>
      <c r="N15" s="130">
        <v>0</v>
      </c>
      <c r="O15" s="197">
        <v>0</v>
      </c>
    </row>
    <row r="16" spans="1:15" ht="13.8" x14ac:dyDescent="0.25">
      <c r="A16" s="255"/>
      <c r="B16" s="256"/>
      <c r="C16" s="257" t="s">
        <v>45</v>
      </c>
      <c r="D16" s="143">
        <f t="shared" ref="D16:O16" si="0">SUM(D15:D15)</f>
        <v>3156</v>
      </c>
      <c r="E16" s="144">
        <f t="shared" si="0"/>
        <v>3156</v>
      </c>
      <c r="F16" s="144">
        <f t="shared" si="0"/>
        <v>0</v>
      </c>
      <c r="G16" s="194">
        <f t="shared" si="0"/>
        <v>0</v>
      </c>
      <c r="H16" s="146">
        <v>3087</v>
      </c>
      <c r="I16" s="144">
        <v>3087</v>
      </c>
      <c r="J16" s="144">
        <v>0</v>
      </c>
      <c r="K16" s="147">
        <v>0</v>
      </c>
      <c r="L16" s="143">
        <f t="shared" si="0"/>
        <v>3084</v>
      </c>
      <c r="M16" s="144">
        <f t="shared" si="0"/>
        <v>3084</v>
      </c>
      <c r="N16" s="144">
        <f t="shared" si="0"/>
        <v>0</v>
      </c>
      <c r="O16" s="194">
        <f t="shared" si="0"/>
        <v>0</v>
      </c>
    </row>
    <row r="17" spans="1:15" ht="13.8" x14ac:dyDescent="0.25">
      <c r="A17" s="255"/>
      <c r="B17" s="156" t="s">
        <v>19</v>
      </c>
      <c r="C17" s="253" t="s">
        <v>18</v>
      </c>
      <c r="D17" s="143"/>
      <c r="E17" s="144"/>
      <c r="F17" s="144"/>
      <c r="G17" s="194"/>
      <c r="H17" s="146"/>
      <c r="I17" s="144"/>
      <c r="J17" s="144"/>
      <c r="K17" s="147"/>
      <c r="L17" s="143"/>
      <c r="M17" s="144"/>
      <c r="N17" s="144"/>
      <c r="O17" s="194"/>
    </row>
    <row r="18" spans="1:15" ht="13.8" x14ac:dyDescent="0.25">
      <c r="A18" s="255"/>
      <c r="B18" s="156"/>
      <c r="C18" s="253" t="s">
        <v>1811</v>
      </c>
      <c r="D18" s="141">
        <v>1500</v>
      </c>
      <c r="E18" s="130">
        <v>1500</v>
      </c>
      <c r="F18" s="130">
        <v>0</v>
      </c>
      <c r="G18" s="197">
        <v>0</v>
      </c>
      <c r="H18" s="129">
        <v>1500</v>
      </c>
      <c r="I18" s="130">
        <v>1500</v>
      </c>
      <c r="J18" s="130">
        <v>0</v>
      </c>
      <c r="K18" s="132">
        <v>0</v>
      </c>
      <c r="L18" s="141">
        <v>441</v>
      </c>
      <c r="M18" s="130">
        <f>L18</f>
        <v>441</v>
      </c>
      <c r="N18" s="130">
        <v>0</v>
      </c>
      <c r="O18" s="197">
        <v>0</v>
      </c>
    </row>
    <row r="19" spans="1:15" ht="27.6" x14ac:dyDescent="0.25">
      <c r="A19" s="255"/>
      <c r="B19" s="156"/>
      <c r="C19" s="263" t="s">
        <v>1812</v>
      </c>
      <c r="D19" s="141">
        <v>1270</v>
      </c>
      <c r="E19" s="130">
        <v>1270</v>
      </c>
      <c r="F19" s="130">
        <v>0</v>
      </c>
      <c r="G19" s="197">
        <v>0</v>
      </c>
      <c r="H19" s="129">
        <v>1270</v>
      </c>
      <c r="I19" s="130">
        <v>1270</v>
      </c>
      <c r="J19" s="130">
        <v>0</v>
      </c>
      <c r="K19" s="132">
        <v>0</v>
      </c>
      <c r="L19" s="141">
        <v>2044</v>
      </c>
      <c r="M19" s="130">
        <f t="shared" ref="M19:M20" si="1">L19</f>
        <v>2044</v>
      </c>
      <c r="N19" s="130">
        <v>0</v>
      </c>
      <c r="O19" s="197">
        <v>0</v>
      </c>
    </row>
    <row r="20" spans="1:15" ht="13.8" x14ac:dyDescent="0.25">
      <c r="A20" s="255"/>
      <c r="B20" s="156"/>
      <c r="C20" s="253" t="s">
        <v>1682</v>
      </c>
      <c r="D20" s="141">
        <v>2600</v>
      </c>
      <c r="E20" s="130">
        <v>2600</v>
      </c>
      <c r="F20" s="130">
        <v>0</v>
      </c>
      <c r="G20" s="197">
        <v>0</v>
      </c>
      <c r="H20" s="129">
        <v>2600</v>
      </c>
      <c r="I20" s="130">
        <v>2600</v>
      </c>
      <c r="J20" s="130">
        <v>0</v>
      </c>
      <c r="K20" s="132">
        <v>0</v>
      </c>
      <c r="L20" s="141">
        <v>2589</v>
      </c>
      <c r="M20" s="130">
        <f t="shared" si="1"/>
        <v>2589</v>
      </c>
      <c r="N20" s="130">
        <v>0</v>
      </c>
      <c r="O20" s="197">
        <v>0</v>
      </c>
    </row>
    <row r="21" spans="1:15" ht="13.8" x14ac:dyDescent="0.25">
      <c r="A21" s="255"/>
      <c r="B21" s="156"/>
      <c r="C21" s="257" t="s">
        <v>103</v>
      </c>
      <c r="D21" s="143">
        <f t="shared" ref="D21:O21" si="2">SUM(D18:D20)</f>
        <v>5370</v>
      </c>
      <c r="E21" s="144">
        <f t="shared" si="2"/>
        <v>5370</v>
      </c>
      <c r="F21" s="144">
        <f t="shared" si="2"/>
        <v>0</v>
      </c>
      <c r="G21" s="194">
        <f t="shared" si="2"/>
        <v>0</v>
      </c>
      <c r="H21" s="146">
        <v>5370</v>
      </c>
      <c r="I21" s="144">
        <v>5370</v>
      </c>
      <c r="J21" s="144">
        <v>0</v>
      </c>
      <c r="K21" s="147">
        <v>0</v>
      </c>
      <c r="L21" s="143">
        <f t="shared" si="2"/>
        <v>5074</v>
      </c>
      <c r="M21" s="144">
        <f t="shared" si="2"/>
        <v>5074</v>
      </c>
      <c r="N21" s="144">
        <f t="shared" si="2"/>
        <v>0</v>
      </c>
      <c r="O21" s="194">
        <f t="shared" si="2"/>
        <v>0</v>
      </c>
    </row>
    <row r="22" spans="1:15" ht="13.8" x14ac:dyDescent="0.25">
      <c r="A22" s="254"/>
      <c r="B22" s="156"/>
      <c r="C22" s="150" t="s">
        <v>9</v>
      </c>
      <c r="D22" s="258">
        <f t="shared" ref="D22:O22" si="3">D11+D12+D13+D16+D21</f>
        <v>659169</v>
      </c>
      <c r="E22" s="259">
        <f t="shared" si="3"/>
        <v>659169</v>
      </c>
      <c r="F22" s="259">
        <f t="shared" si="3"/>
        <v>0</v>
      </c>
      <c r="G22" s="424">
        <f t="shared" si="3"/>
        <v>0</v>
      </c>
      <c r="H22" s="425">
        <v>703041</v>
      </c>
      <c r="I22" s="259">
        <v>703041</v>
      </c>
      <c r="J22" s="259">
        <v>0</v>
      </c>
      <c r="K22" s="426">
        <v>0</v>
      </c>
      <c r="L22" s="258">
        <f t="shared" si="3"/>
        <v>687940</v>
      </c>
      <c r="M22" s="259">
        <f t="shared" si="3"/>
        <v>687940</v>
      </c>
      <c r="N22" s="259">
        <f t="shared" si="3"/>
        <v>0</v>
      </c>
      <c r="O22" s="424">
        <f t="shared" si="3"/>
        <v>0</v>
      </c>
    </row>
    <row r="23" spans="1:15" ht="13.8" x14ac:dyDescent="0.25">
      <c r="A23" s="254"/>
      <c r="B23" s="156"/>
      <c r="C23" s="253"/>
      <c r="D23" s="141"/>
      <c r="E23" s="130"/>
      <c r="F23" s="130"/>
      <c r="G23" s="197"/>
      <c r="H23" s="129"/>
      <c r="I23" s="130"/>
      <c r="J23" s="130"/>
      <c r="K23" s="132"/>
      <c r="L23" s="141"/>
      <c r="M23" s="130"/>
      <c r="N23" s="130"/>
      <c r="O23" s="197"/>
    </row>
    <row r="24" spans="1:15" ht="13.8" x14ac:dyDescent="0.25">
      <c r="A24" s="249">
        <v>102</v>
      </c>
      <c r="B24" s="156"/>
      <c r="C24" s="150" t="s">
        <v>121</v>
      </c>
      <c r="D24" s="136"/>
      <c r="E24" s="137"/>
      <c r="F24" s="137"/>
      <c r="G24" s="210"/>
      <c r="H24" s="139"/>
      <c r="I24" s="137"/>
      <c r="J24" s="137"/>
      <c r="K24" s="140"/>
      <c r="L24" s="136"/>
      <c r="M24" s="137"/>
      <c r="N24" s="137"/>
      <c r="O24" s="210"/>
    </row>
    <row r="25" spans="1:15" ht="13.8" x14ac:dyDescent="0.25">
      <c r="A25" s="126"/>
      <c r="B25" s="252" t="s">
        <v>7</v>
      </c>
      <c r="C25" s="253" t="s">
        <v>20</v>
      </c>
      <c r="D25" s="141">
        <v>88376</v>
      </c>
      <c r="E25" s="130">
        <v>88376</v>
      </c>
      <c r="F25" s="130">
        <v>0</v>
      </c>
      <c r="G25" s="197">
        <v>0</v>
      </c>
      <c r="H25" s="129">
        <v>89333</v>
      </c>
      <c r="I25" s="130">
        <v>89333</v>
      </c>
      <c r="J25" s="130">
        <v>0</v>
      </c>
      <c r="K25" s="132">
        <v>0</v>
      </c>
      <c r="L25" s="141">
        <v>89112</v>
      </c>
      <c r="M25" s="130">
        <f>L25</f>
        <v>89112</v>
      </c>
      <c r="N25" s="130">
        <v>0</v>
      </c>
      <c r="O25" s="197">
        <v>0</v>
      </c>
    </row>
    <row r="26" spans="1:15" ht="13.8" x14ac:dyDescent="0.25">
      <c r="A26" s="126"/>
      <c r="B26" s="252" t="s">
        <v>11</v>
      </c>
      <c r="C26" s="253" t="s">
        <v>48</v>
      </c>
      <c r="D26" s="141">
        <v>11435</v>
      </c>
      <c r="E26" s="130">
        <v>11435</v>
      </c>
      <c r="F26" s="130">
        <v>0</v>
      </c>
      <c r="G26" s="197">
        <v>0</v>
      </c>
      <c r="H26" s="129">
        <v>11660</v>
      </c>
      <c r="I26" s="130">
        <v>11660</v>
      </c>
      <c r="J26" s="130">
        <v>0</v>
      </c>
      <c r="K26" s="132">
        <v>0</v>
      </c>
      <c r="L26" s="141">
        <v>11656</v>
      </c>
      <c r="M26" s="130">
        <f>L26</f>
        <v>11656</v>
      </c>
      <c r="N26" s="130">
        <v>0</v>
      </c>
      <c r="O26" s="197">
        <v>0</v>
      </c>
    </row>
    <row r="27" spans="1:15" ht="13.8" x14ac:dyDescent="0.25">
      <c r="A27" s="254"/>
      <c r="B27" s="156" t="s">
        <v>12</v>
      </c>
      <c r="C27" s="253" t="s">
        <v>24</v>
      </c>
      <c r="D27" s="141">
        <v>87432</v>
      </c>
      <c r="E27" s="130">
        <v>87432</v>
      </c>
      <c r="F27" s="130">
        <v>0</v>
      </c>
      <c r="G27" s="197">
        <v>0</v>
      </c>
      <c r="H27" s="129">
        <v>88639</v>
      </c>
      <c r="I27" s="130">
        <v>88639</v>
      </c>
      <c r="J27" s="130">
        <v>0</v>
      </c>
      <c r="K27" s="132">
        <v>0</v>
      </c>
      <c r="L27" s="141">
        <v>71132</v>
      </c>
      <c r="M27" s="130">
        <f>L27</f>
        <v>71132</v>
      </c>
      <c r="N27" s="130"/>
      <c r="O27" s="197"/>
    </row>
    <row r="28" spans="1:15" ht="13.8" x14ac:dyDescent="0.25">
      <c r="A28" s="254"/>
      <c r="B28" s="156" t="s">
        <v>14</v>
      </c>
      <c r="C28" s="253" t="s">
        <v>42</v>
      </c>
      <c r="D28" s="141"/>
      <c r="E28" s="130"/>
      <c r="F28" s="130"/>
      <c r="G28" s="197"/>
      <c r="H28" s="129"/>
      <c r="I28" s="130"/>
      <c r="J28" s="130"/>
      <c r="K28" s="132"/>
      <c r="L28" s="141"/>
      <c r="M28" s="130"/>
      <c r="N28" s="130"/>
      <c r="O28" s="197"/>
    </row>
    <row r="29" spans="1:15" ht="13.8" x14ac:dyDescent="0.25">
      <c r="A29" s="254"/>
      <c r="B29" s="156"/>
      <c r="C29" s="253" t="s">
        <v>46</v>
      </c>
      <c r="D29" s="141"/>
      <c r="E29" s="130"/>
      <c r="F29" s="130"/>
      <c r="G29" s="197"/>
      <c r="H29" s="129"/>
      <c r="I29" s="130"/>
      <c r="J29" s="130"/>
      <c r="K29" s="132"/>
      <c r="L29" s="141"/>
      <c r="M29" s="130"/>
      <c r="N29" s="130"/>
      <c r="O29" s="197"/>
    </row>
    <row r="30" spans="1:15" ht="13.8" x14ac:dyDescent="0.25">
      <c r="A30" s="254"/>
      <c r="B30" s="256"/>
      <c r="C30" s="257" t="s">
        <v>154</v>
      </c>
      <c r="D30" s="143"/>
      <c r="E30" s="144"/>
      <c r="F30" s="144"/>
      <c r="G30" s="194"/>
      <c r="H30" s="146"/>
      <c r="I30" s="144"/>
      <c r="J30" s="144"/>
      <c r="K30" s="147"/>
      <c r="L30" s="143"/>
      <c r="M30" s="144"/>
      <c r="N30" s="144"/>
      <c r="O30" s="194"/>
    </row>
    <row r="31" spans="1:15" ht="13.8" x14ac:dyDescent="0.25">
      <c r="A31" s="254"/>
      <c r="B31" s="156" t="s">
        <v>17</v>
      </c>
      <c r="C31" s="253" t="s">
        <v>43</v>
      </c>
      <c r="D31" s="141"/>
      <c r="E31" s="130"/>
      <c r="F31" s="130"/>
      <c r="G31" s="197"/>
      <c r="H31" s="129"/>
      <c r="I31" s="130"/>
      <c r="J31" s="130"/>
      <c r="K31" s="132"/>
      <c r="L31" s="141"/>
      <c r="M31" s="130"/>
      <c r="N31" s="130"/>
      <c r="O31" s="197"/>
    </row>
    <row r="32" spans="1:15" ht="13.8" x14ac:dyDescent="0.25">
      <c r="A32" s="254"/>
      <c r="B32" s="156"/>
      <c r="C32" s="253" t="s">
        <v>106</v>
      </c>
      <c r="D32" s="141">
        <v>8079</v>
      </c>
      <c r="E32" s="130">
        <v>8079</v>
      </c>
      <c r="F32" s="130">
        <v>0</v>
      </c>
      <c r="G32" s="197">
        <v>0</v>
      </c>
      <c r="H32" s="129">
        <v>10224</v>
      </c>
      <c r="I32" s="130">
        <v>10224</v>
      </c>
      <c r="J32" s="130">
        <v>0</v>
      </c>
      <c r="K32" s="132">
        <v>0</v>
      </c>
      <c r="L32" s="141">
        <v>6065</v>
      </c>
      <c r="M32" s="130">
        <f>L32</f>
        <v>6065</v>
      </c>
      <c r="N32" s="130">
        <v>0</v>
      </c>
      <c r="O32" s="197">
        <v>0</v>
      </c>
    </row>
    <row r="33" spans="1:15" ht="13.8" x14ac:dyDescent="0.25">
      <c r="A33" s="254"/>
      <c r="B33" s="156"/>
      <c r="C33" s="253" t="s">
        <v>1683</v>
      </c>
      <c r="D33" s="141">
        <v>1600</v>
      </c>
      <c r="E33" s="130">
        <v>1600</v>
      </c>
      <c r="F33" s="130">
        <v>0</v>
      </c>
      <c r="G33" s="197">
        <v>0</v>
      </c>
      <c r="H33" s="129">
        <v>1600</v>
      </c>
      <c r="I33" s="130">
        <v>1600</v>
      </c>
      <c r="J33" s="130">
        <v>0</v>
      </c>
      <c r="K33" s="132">
        <v>0</v>
      </c>
      <c r="L33" s="141">
        <v>1600</v>
      </c>
      <c r="M33" s="130">
        <f>L33</f>
        <v>1600</v>
      </c>
      <c r="N33" s="130"/>
      <c r="O33" s="197"/>
    </row>
    <row r="34" spans="1:15" ht="13.8" x14ac:dyDescent="0.25">
      <c r="A34" s="254"/>
      <c r="B34" s="156"/>
      <c r="C34" s="253" t="s">
        <v>1684</v>
      </c>
      <c r="D34" s="141">
        <v>5715</v>
      </c>
      <c r="E34" s="130">
        <v>5715</v>
      </c>
      <c r="F34" s="130">
        <v>0</v>
      </c>
      <c r="G34" s="197">
        <v>0</v>
      </c>
      <c r="H34" s="129">
        <v>5715</v>
      </c>
      <c r="I34" s="130">
        <v>5715</v>
      </c>
      <c r="J34" s="130">
        <v>0</v>
      </c>
      <c r="K34" s="132">
        <v>0</v>
      </c>
      <c r="L34" s="141">
        <v>0</v>
      </c>
      <c r="M34" s="130">
        <f>L34</f>
        <v>0</v>
      </c>
      <c r="N34" s="130"/>
      <c r="O34" s="197"/>
    </row>
    <row r="35" spans="1:15" ht="13.8" x14ac:dyDescent="0.25">
      <c r="A35" s="254"/>
      <c r="B35" s="156"/>
      <c r="C35" s="253" t="s">
        <v>1685</v>
      </c>
      <c r="D35" s="141">
        <v>1870</v>
      </c>
      <c r="E35" s="130">
        <v>1870</v>
      </c>
      <c r="F35" s="130">
        <v>0</v>
      </c>
      <c r="G35" s="197">
        <v>0</v>
      </c>
      <c r="H35" s="129">
        <v>1870</v>
      </c>
      <c r="I35" s="130">
        <v>1870</v>
      </c>
      <c r="J35" s="130">
        <v>0</v>
      </c>
      <c r="K35" s="132">
        <v>0</v>
      </c>
      <c r="L35" s="141">
        <v>2245</v>
      </c>
      <c r="M35" s="130">
        <f>L35</f>
        <v>2245</v>
      </c>
      <c r="N35" s="130"/>
      <c r="O35" s="197"/>
    </row>
    <row r="36" spans="1:15" ht="13.8" x14ac:dyDescent="0.25">
      <c r="A36" s="255"/>
      <c r="B36" s="256"/>
      <c r="C36" s="257" t="s">
        <v>45</v>
      </c>
      <c r="D36" s="143">
        <f t="shared" ref="D36:O36" si="4">SUM(D32:D35)</f>
        <v>17264</v>
      </c>
      <c r="E36" s="144">
        <f t="shared" si="4"/>
        <v>17264</v>
      </c>
      <c r="F36" s="144">
        <f t="shared" si="4"/>
        <v>0</v>
      </c>
      <c r="G36" s="194">
        <f t="shared" si="4"/>
        <v>0</v>
      </c>
      <c r="H36" s="146">
        <v>19409</v>
      </c>
      <c r="I36" s="144">
        <v>19409</v>
      </c>
      <c r="J36" s="144">
        <v>0</v>
      </c>
      <c r="K36" s="147">
        <v>0</v>
      </c>
      <c r="L36" s="143">
        <f t="shared" si="4"/>
        <v>9910</v>
      </c>
      <c r="M36" s="144">
        <f t="shared" si="4"/>
        <v>9910</v>
      </c>
      <c r="N36" s="144">
        <f t="shared" si="4"/>
        <v>0</v>
      </c>
      <c r="O36" s="194">
        <f t="shared" si="4"/>
        <v>0</v>
      </c>
    </row>
    <row r="37" spans="1:15" ht="13.8" x14ac:dyDescent="0.25">
      <c r="A37" s="254"/>
      <c r="B37" s="156"/>
      <c r="C37" s="150" t="s">
        <v>1508</v>
      </c>
      <c r="D37" s="258">
        <f>SUM(D25:D27)+D36</f>
        <v>204507</v>
      </c>
      <c r="E37" s="259">
        <f t="shared" ref="E37:G37" si="5">SUM(E25:E27)+E36</f>
        <v>204507</v>
      </c>
      <c r="F37" s="259">
        <f t="shared" si="5"/>
        <v>0</v>
      </c>
      <c r="G37" s="424">
        <f t="shared" si="5"/>
        <v>0</v>
      </c>
      <c r="H37" s="425">
        <v>209041</v>
      </c>
      <c r="I37" s="259">
        <v>209041</v>
      </c>
      <c r="J37" s="259">
        <v>0</v>
      </c>
      <c r="K37" s="426">
        <v>0</v>
      </c>
      <c r="L37" s="258">
        <f>SUM(L25:L27)+L36</f>
        <v>181810</v>
      </c>
      <c r="M37" s="259">
        <f t="shared" ref="M37:O37" si="6">SUM(M25:M27)+M36</f>
        <v>181810</v>
      </c>
      <c r="N37" s="259">
        <f t="shared" si="6"/>
        <v>0</v>
      </c>
      <c r="O37" s="424">
        <f t="shared" si="6"/>
        <v>0</v>
      </c>
    </row>
    <row r="38" spans="1:15" ht="13.8" x14ac:dyDescent="0.25">
      <c r="A38" s="254"/>
      <c r="B38" s="156"/>
      <c r="C38" s="150"/>
      <c r="D38" s="136"/>
      <c r="E38" s="137"/>
      <c r="F38" s="137"/>
      <c r="G38" s="210"/>
      <c r="H38" s="139"/>
      <c r="I38" s="137"/>
      <c r="J38" s="137"/>
      <c r="K38" s="140"/>
      <c r="L38" s="136"/>
      <c r="M38" s="137"/>
      <c r="N38" s="137"/>
      <c r="O38" s="210"/>
    </row>
    <row r="39" spans="1:15" ht="13.8" x14ac:dyDescent="0.25">
      <c r="A39" s="249">
        <v>103</v>
      </c>
      <c r="B39" s="156"/>
      <c r="C39" s="150" t="s">
        <v>40</v>
      </c>
      <c r="D39" s="136"/>
      <c r="E39" s="137"/>
      <c r="F39" s="137"/>
      <c r="G39" s="210"/>
      <c r="H39" s="139"/>
      <c r="I39" s="137"/>
      <c r="J39" s="137"/>
      <c r="K39" s="140"/>
      <c r="L39" s="136"/>
      <c r="M39" s="137"/>
      <c r="N39" s="137"/>
      <c r="O39" s="210"/>
    </row>
    <row r="40" spans="1:15" ht="13.8" x14ac:dyDescent="0.25">
      <c r="A40" s="126"/>
      <c r="B40" s="252" t="s">
        <v>7</v>
      </c>
      <c r="C40" s="253" t="s">
        <v>20</v>
      </c>
      <c r="D40" s="141">
        <v>516063</v>
      </c>
      <c r="E40" s="130">
        <v>516063</v>
      </c>
      <c r="F40" s="130">
        <v>0</v>
      </c>
      <c r="G40" s="197">
        <v>0</v>
      </c>
      <c r="H40" s="129">
        <v>488612</v>
      </c>
      <c r="I40" s="130">
        <v>488612</v>
      </c>
      <c r="J40" s="130">
        <v>0</v>
      </c>
      <c r="K40" s="132">
        <v>0</v>
      </c>
      <c r="L40" s="141">
        <v>452836</v>
      </c>
      <c r="M40" s="130">
        <f>L40</f>
        <v>452836</v>
      </c>
      <c r="N40" s="130">
        <v>0</v>
      </c>
      <c r="O40" s="197">
        <v>0</v>
      </c>
    </row>
    <row r="41" spans="1:15" ht="13.8" x14ac:dyDescent="0.25">
      <c r="A41" s="126"/>
      <c r="B41" s="252" t="s">
        <v>11</v>
      </c>
      <c r="C41" s="253" t="s">
        <v>48</v>
      </c>
      <c r="D41" s="141">
        <v>61650</v>
      </c>
      <c r="E41" s="130">
        <v>61650</v>
      </c>
      <c r="F41" s="130">
        <v>0</v>
      </c>
      <c r="G41" s="197">
        <v>0</v>
      </c>
      <c r="H41" s="129">
        <v>68615</v>
      </c>
      <c r="I41" s="130">
        <v>68615</v>
      </c>
      <c r="J41" s="130">
        <v>0</v>
      </c>
      <c r="K41" s="132">
        <v>0</v>
      </c>
      <c r="L41" s="141">
        <v>62129</v>
      </c>
      <c r="M41" s="130">
        <f t="shared" ref="M41:M42" si="7">L41</f>
        <v>62129</v>
      </c>
      <c r="N41" s="130">
        <v>0</v>
      </c>
      <c r="O41" s="197">
        <v>0</v>
      </c>
    </row>
    <row r="42" spans="1:15" ht="13.8" x14ac:dyDescent="0.25">
      <c r="A42" s="254"/>
      <c r="B42" s="156" t="s">
        <v>12</v>
      </c>
      <c r="C42" s="253" t="s">
        <v>24</v>
      </c>
      <c r="D42" s="141">
        <v>76250</v>
      </c>
      <c r="E42" s="130">
        <v>76250</v>
      </c>
      <c r="F42" s="130">
        <v>0</v>
      </c>
      <c r="G42" s="197">
        <v>0</v>
      </c>
      <c r="H42" s="129">
        <v>78606</v>
      </c>
      <c r="I42" s="130">
        <v>78606</v>
      </c>
      <c r="J42" s="130">
        <v>0</v>
      </c>
      <c r="K42" s="132">
        <v>0</v>
      </c>
      <c r="L42" s="141">
        <v>68940</v>
      </c>
      <c r="M42" s="130">
        <f t="shared" si="7"/>
        <v>68940</v>
      </c>
      <c r="N42" s="130">
        <v>0</v>
      </c>
      <c r="O42" s="197">
        <v>0</v>
      </c>
    </row>
    <row r="43" spans="1:15" ht="13.8" x14ac:dyDescent="0.25">
      <c r="A43" s="254"/>
      <c r="B43" s="156" t="s">
        <v>14</v>
      </c>
      <c r="C43" s="253" t="s">
        <v>42</v>
      </c>
      <c r="D43" s="141"/>
      <c r="E43" s="130"/>
      <c r="F43" s="130"/>
      <c r="G43" s="197"/>
      <c r="H43" s="129">
        <v>0</v>
      </c>
      <c r="I43" s="130">
        <v>0</v>
      </c>
      <c r="J43" s="130">
        <v>0</v>
      </c>
      <c r="K43" s="132">
        <v>0</v>
      </c>
      <c r="L43" s="141"/>
      <c r="M43" s="130"/>
      <c r="N43" s="130"/>
      <c r="O43" s="197"/>
    </row>
    <row r="44" spans="1:15" ht="13.8" x14ac:dyDescent="0.25">
      <c r="A44" s="254"/>
      <c r="B44" s="156"/>
      <c r="C44" s="253" t="s">
        <v>46</v>
      </c>
      <c r="D44" s="141"/>
      <c r="E44" s="130"/>
      <c r="F44" s="130"/>
      <c r="G44" s="197"/>
      <c r="H44" s="129">
        <v>0</v>
      </c>
      <c r="I44" s="130">
        <v>0</v>
      </c>
      <c r="J44" s="130">
        <v>0</v>
      </c>
      <c r="K44" s="132">
        <v>0</v>
      </c>
      <c r="L44" s="141"/>
      <c r="M44" s="130"/>
      <c r="N44" s="130"/>
      <c r="O44" s="197"/>
    </row>
    <row r="45" spans="1:15" s="154" customFormat="1" ht="13.8" x14ac:dyDescent="0.25">
      <c r="A45" s="255"/>
      <c r="B45" s="256"/>
      <c r="C45" s="257" t="s">
        <v>154</v>
      </c>
      <c r="D45" s="143"/>
      <c r="E45" s="144"/>
      <c r="F45" s="144"/>
      <c r="G45" s="194"/>
      <c r="H45" s="146">
        <v>0</v>
      </c>
      <c r="I45" s="144">
        <v>0</v>
      </c>
      <c r="J45" s="144">
        <v>0</v>
      </c>
      <c r="K45" s="147">
        <v>0</v>
      </c>
      <c r="L45" s="143"/>
      <c r="M45" s="144"/>
      <c r="N45" s="144"/>
      <c r="O45" s="194"/>
    </row>
    <row r="46" spans="1:15" ht="13.8" x14ac:dyDescent="0.25">
      <c r="A46" s="254"/>
      <c r="B46" s="156" t="s">
        <v>17</v>
      </c>
      <c r="C46" s="253" t="s">
        <v>43</v>
      </c>
      <c r="D46" s="141"/>
      <c r="E46" s="130"/>
      <c r="F46" s="130"/>
      <c r="G46" s="197"/>
      <c r="H46" s="129">
        <v>0</v>
      </c>
      <c r="I46" s="130">
        <v>0</v>
      </c>
      <c r="J46" s="130">
        <v>0</v>
      </c>
      <c r="K46" s="132">
        <v>0</v>
      </c>
      <c r="L46" s="141"/>
      <c r="M46" s="130"/>
      <c r="N46" s="130"/>
      <c r="O46" s="197"/>
    </row>
    <row r="47" spans="1:15" ht="13.8" x14ac:dyDescent="0.25">
      <c r="A47" s="126"/>
      <c r="B47" s="260"/>
      <c r="C47" s="253" t="s">
        <v>0</v>
      </c>
      <c r="D47" s="141">
        <v>3000</v>
      </c>
      <c r="E47" s="130">
        <v>3000</v>
      </c>
      <c r="F47" s="130">
        <v>0</v>
      </c>
      <c r="G47" s="197">
        <v>0</v>
      </c>
      <c r="H47" s="129">
        <v>3000</v>
      </c>
      <c r="I47" s="130">
        <v>3000</v>
      </c>
      <c r="J47" s="130">
        <v>0</v>
      </c>
      <c r="K47" s="132">
        <v>0</v>
      </c>
      <c r="L47" s="141">
        <v>279</v>
      </c>
      <c r="M47" s="130">
        <f>L47</f>
        <v>279</v>
      </c>
      <c r="N47" s="130">
        <v>0</v>
      </c>
      <c r="O47" s="197">
        <v>0</v>
      </c>
    </row>
    <row r="48" spans="1:15" ht="13.8" x14ac:dyDescent="0.25">
      <c r="A48" s="254"/>
      <c r="B48" s="156"/>
      <c r="C48" s="253" t="s">
        <v>147</v>
      </c>
      <c r="D48" s="141">
        <v>3000</v>
      </c>
      <c r="E48" s="130">
        <v>3000</v>
      </c>
      <c r="F48" s="130">
        <v>0</v>
      </c>
      <c r="G48" s="197">
        <v>0</v>
      </c>
      <c r="H48" s="129">
        <v>14039</v>
      </c>
      <c r="I48" s="130">
        <v>14039</v>
      </c>
      <c r="J48" s="130">
        <v>0</v>
      </c>
      <c r="K48" s="132">
        <v>0</v>
      </c>
      <c r="L48" s="141">
        <v>11401</v>
      </c>
      <c r="M48" s="130">
        <f t="shared" ref="M48:M49" si="8">L48</f>
        <v>11401</v>
      </c>
      <c r="N48" s="130">
        <v>0</v>
      </c>
      <c r="O48" s="197">
        <v>0</v>
      </c>
    </row>
    <row r="49" spans="1:15" ht="13.8" x14ac:dyDescent="0.25">
      <c r="A49" s="254"/>
      <c r="B49" s="156"/>
      <c r="C49" s="253" t="s">
        <v>1686</v>
      </c>
      <c r="D49" s="141">
        <v>600</v>
      </c>
      <c r="E49" s="130">
        <v>600</v>
      </c>
      <c r="F49" s="130">
        <v>0</v>
      </c>
      <c r="G49" s="197">
        <v>0</v>
      </c>
      <c r="H49" s="129">
        <v>600</v>
      </c>
      <c r="I49" s="130">
        <v>600</v>
      </c>
      <c r="J49" s="130">
        <v>0</v>
      </c>
      <c r="K49" s="132">
        <v>0</v>
      </c>
      <c r="L49" s="141">
        <v>576</v>
      </c>
      <c r="M49" s="130">
        <f t="shared" si="8"/>
        <v>576</v>
      </c>
      <c r="N49" s="130">
        <v>0</v>
      </c>
      <c r="O49" s="197">
        <v>0</v>
      </c>
    </row>
    <row r="50" spans="1:15" ht="13.8" x14ac:dyDescent="0.25">
      <c r="A50" s="255"/>
      <c r="B50" s="256"/>
      <c r="C50" s="257" t="s">
        <v>45</v>
      </c>
      <c r="D50" s="143">
        <f t="shared" ref="D50:O50" si="9">SUM(D47:D49)</f>
        <v>6600</v>
      </c>
      <c r="E50" s="144">
        <f t="shared" si="9"/>
        <v>6600</v>
      </c>
      <c r="F50" s="144">
        <f t="shared" si="9"/>
        <v>0</v>
      </c>
      <c r="G50" s="194">
        <f t="shared" si="9"/>
        <v>0</v>
      </c>
      <c r="H50" s="146">
        <v>17639</v>
      </c>
      <c r="I50" s="144">
        <v>17639</v>
      </c>
      <c r="J50" s="144">
        <v>0</v>
      </c>
      <c r="K50" s="147">
        <v>0</v>
      </c>
      <c r="L50" s="143">
        <f>SUM(L47:L49)</f>
        <v>12256</v>
      </c>
      <c r="M50" s="144">
        <f t="shared" si="9"/>
        <v>12256</v>
      </c>
      <c r="N50" s="144">
        <f t="shared" si="9"/>
        <v>0</v>
      </c>
      <c r="O50" s="194">
        <f t="shared" si="9"/>
        <v>0</v>
      </c>
    </row>
    <row r="51" spans="1:15" ht="13.8" x14ac:dyDescent="0.25">
      <c r="A51" s="254"/>
      <c r="B51" s="156"/>
      <c r="C51" s="150" t="s">
        <v>16</v>
      </c>
      <c r="D51" s="136">
        <f t="shared" ref="D51:O51" si="10">D40+D41+D42+D50</f>
        <v>660563</v>
      </c>
      <c r="E51" s="137">
        <f t="shared" si="10"/>
        <v>660563</v>
      </c>
      <c r="F51" s="137">
        <f t="shared" si="10"/>
        <v>0</v>
      </c>
      <c r="G51" s="210">
        <f t="shared" si="10"/>
        <v>0</v>
      </c>
      <c r="H51" s="139">
        <v>653472</v>
      </c>
      <c r="I51" s="137">
        <v>653472</v>
      </c>
      <c r="J51" s="137">
        <v>0</v>
      </c>
      <c r="K51" s="140">
        <v>0</v>
      </c>
      <c r="L51" s="136">
        <f t="shared" si="10"/>
        <v>596161</v>
      </c>
      <c r="M51" s="137">
        <f t="shared" si="10"/>
        <v>596161</v>
      </c>
      <c r="N51" s="137">
        <f t="shared" si="10"/>
        <v>0</v>
      </c>
      <c r="O51" s="210">
        <f t="shared" si="10"/>
        <v>0</v>
      </c>
    </row>
    <row r="52" spans="1:15" ht="13.8" x14ac:dyDescent="0.25">
      <c r="A52" s="254"/>
      <c r="B52" s="156"/>
      <c r="C52" s="150"/>
      <c r="D52" s="136"/>
      <c r="E52" s="137"/>
      <c r="F52" s="137"/>
      <c r="G52" s="210"/>
      <c r="H52" s="139"/>
      <c r="I52" s="137"/>
      <c r="J52" s="137"/>
      <c r="K52" s="140"/>
      <c r="L52" s="136"/>
      <c r="M52" s="137"/>
      <c r="N52" s="137"/>
      <c r="O52" s="210"/>
    </row>
    <row r="53" spans="1:15" ht="13.8" x14ac:dyDescent="0.25">
      <c r="A53" s="254"/>
      <c r="B53" s="156"/>
      <c r="C53" s="150" t="s">
        <v>1492</v>
      </c>
      <c r="D53" s="258">
        <f>D22+D37+D51</f>
        <v>1524239</v>
      </c>
      <c r="E53" s="259">
        <f>E22+E37+E51</f>
        <v>1524239</v>
      </c>
      <c r="F53" s="259">
        <f>F22+F37+F51</f>
        <v>0</v>
      </c>
      <c r="G53" s="424">
        <f>G22+G37+G51</f>
        <v>0</v>
      </c>
      <c r="H53" s="425">
        <v>1565554</v>
      </c>
      <c r="I53" s="259">
        <v>1565554</v>
      </c>
      <c r="J53" s="259">
        <v>0</v>
      </c>
      <c r="K53" s="426">
        <v>0</v>
      </c>
      <c r="L53" s="258">
        <f>L22+L37+L51</f>
        <v>1465911</v>
      </c>
      <c r="M53" s="259">
        <f>M22+M37+M51</f>
        <v>1465911</v>
      </c>
      <c r="N53" s="259">
        <f>N22+N37+N51</f>
        <v>0</v>
      </c>
      <c r="O53" s="424">
        <f>O22+O37+O51</f>
        <v>0</v>
      </c>
    </row>
    <row r="54" spans="1:15" ht="14.4" x14ac:dyDescent="0.3">
      <c r="A54" s="254"/>
      <c r="B54" s="156"/>
      <c r="C54" s="261"/>
      <c r="D54" s="262"/>
      <c r="E54" s="189"/>
      <c r="F54" s="189"/>
      <c r="G54" s="427"/>
      <c r="H54" s="428"/>
      <c r="I54" s="189"/>
      <c r="J54" s="189"/>
      <c r="K54" s="429"/>
      <c r="L54" s="262"/>
      <c r="M54" s="189"/>
      <c r="N54" s="189"/>
      <c r="O54" s="427"/>
    </row>
    <row r="55" spans="1:15" ht="13.8" x14ac:dyDescent="0.25">
      <c r="A55" s="249">
        <v>104</v>
      </c>
      <c r="B55" s="156"/>
      <c r="C55" s="150" t="s">
        <v>28</v>
      </c>
      <c r="D55" s="136"/>
      <c r="E55" s="137"/>
      <c r="F55" s="137"/>
      <c r="G55" s="210"/>
      <c r="H55" s="139"/>
      <c r="I55" s="137"/>
      <c r="J55" s="137"/>
      <c r="K55" s="140"/>
      <c r="L55" s="136"/>
      <c r="M55" s="137"/>
      <c r="N55" s="137"/>
      <c r="O55" s="210"/>
    </row>
    <row r="56" spans="1:15" ht="14.4" x14ac:dyDescent="0.3">
      <c r="A56" s="254"/>
      <c r="B56" s="156" t="s">
        <v>7</v>
      </c>
      <c r="C56" s="253" t="s">
        <v>20</v>
      </c>
      <c r="D56" s="262"/>
      <c r="E56" s="189"/>
      <c r="F56" s="189"/>
      <c r="G56" s="427"/>
      <c r="H56" s="428"/>
      <c r="I56" s="189"/>
      <c r="J56" s="189"/>
      <c r="K56" s="429"/>
      <c r="L56" s="262"/>
      <c r="M56" s="189"/>
      <c r="N56" s="189"/>
      <c r="O56" s="427"/>
    </row>
    <row r="57" spans="1:15" ht="13.8" x14ac:dyDescent="0.25">
      <c r="A57" s="254"/>
      <c r="B57" s="156"/>
      <c r="C57" s="253" t="s">
        <v>115</v>
      </c>
      <c r="D57" s="141">
        <v>37762</v>
      </c>
      <c r="E57" s="130">
        <v>37762</v>
      </c>
      <c r="F57" s="130">
        <v>0</v>
      </c>
      <c r="G57" s="197">
        <v>0</v>
      </c>
      <c r="H57" s="129">
        <v>39555</v>
      </c>
      <c r="I57" s="130">
        <v>39555</v>
      </c>
      <c r="J57" s="130">
        <v>0</v>
      </c>
      <c r="K57" s="132">
        <v>0</v>
      </c>
      <c r="L57" s="141">
        <v>39554</v>
      </c>
      <c r="M57" s="130">
        <f>L57</f>
        <v>39554</v>
      </c>
      <c r="N57" s="130">
        <v>0</v>
      </c>
      <c r="O57" s="197">
        <v>0</v>
      </c>
    </row>
    <row r="58" spans="1:15" ht="13.8" x14ac:dyDescent="0.25">
      <c r="A58" s="254"/>
      <c r="B58" s="156"/>
      <c r="C58" s="263" t="s">
        <v>144</v>
      </c>
      <c r="D58" s="141">
        <v>37508</v>
      </c>
      <c r="E58" s="130">
        <v>37508</v>
      </c>
      <c r="F58" s="130">
        <v>0</v>
      </c>
      <c r="G58" s="197">
        <v>0</v>
      </c>
      <c r="H58" s="129">
        <v>37508</v>
      </c>
      <c r="I58" s="130">
        <v>37508</v>
      </c>
      <c r="J58" s="130">
        <v>0</v>
      </c>
      <c r="K58" s="132">
        <v>0</v>
      </c>
      <c r="L58" s="141">
        <v>33725</v>
      </c>
      <c r="M58" s="130">
        <f>L58</f>
        <v>33725</v>
      </c>
      <c r="N58" s="130">
        <v>0</v>
      </c>
      <c r="O58" s="197">
        <v>0</v>
      </c>
    </row>
    <row r="59" spans="1:15" ht="13.8" x14ac:dyDescent="0.25">
      <c r="A59" s="254"/>
      <c r="B59" s="156"/>
      <c r="C59" s="263" t="s">
        <v>116</v>
      </c>
      <c r="D59" s="141">
        <v>15474</v>
      </c>
      <c r="E59" s="130">
        <v>0</v>
      </c>
      <c r="F59" s="130">
        <v>15474</v>
      </c>
      <c r="G59" s="197">
        <v>0</v>
      </c>
      <c r="H59" s="129">
        <v>15474</v>
      </c>
      <c r="I59" s="130">
        <v>0</v>
      </c>
      <c r="J59" s="130">
        <v>15474</v>
      </c>
      <c r="K59" s="132">
        <v>0</v>
      </c>
      <c r="L59" s="141">
        <v>15153</v>
      </c>
      <c r="M59" s="130">
        <v>0</v>
      </c>
      <c r="N59" s="130">
        <f>L59</f>
        <v>15153</v>
      </c>
      <c r="O59" s="197">
        <v>0</v>
      </c>
    </row>
    <row r="60" spans="1:15" ht="13.8" x14ac:dyDescent="0.25">
      <c r="A60" s="254"/>
      <c r="B60" s="156"/>
      <c r="C60" s="263" t="s">
        <v>117</v>
      </c>
      <c r="D60" s="141">
        <v>67611</v>
      </c>
      <c r="E60" s="130">
        <v>67611</v>
      </c>
      <c r="F60" s="130">
        <v>0</v>
      </c>
      <c r="G60" s="197">
        <v>0</v>
      </c>
      <c r="H60" s="129">
        <v>59611</v>
      </c>
      <c r="I60" s="130">
        <v>59611</v>
      </c>
      <c r="J60" s="130">
        <v>0</v>
      </c>
      <c r="K60" s="132">
        <v>0</v>
      </c>
      <c r="L60" s="141">
        <v>51533</v>
      </c>
      <c r="M60" s="130">
        <f>L60</f>
        <v>51533</v>
      </c>
      <c r="N60" s="130">
        <v>0</v>
      </c>
      <c r="O60" s="197">
        <v>0</v>
      </c>
    </row>
    <row r="61" spans="1:15" ht="13.8" x14ac:dyDescent="0.25">
      <c r="A61" s="254"/>
      <c r="B61" s="156"/>
      <c r="C61" s="263" t="s">
        <v>1687</v>
      </c>
      <c r="D61" s="141">
        <v>5106</v>
      </c>
      <c r="E61" s="130">
        <v>5106</v>
      </c>
      <c r="F61" s="130">
        <v>0</v>
      </c>
      <c r="G61" s="197">
        <v>0</v>
      </c>
      <c r="H61" s="129">
        <v>7640</v>
      </c>
      <c r="I61" s="130">
        <v>7640</v>
      </c>
      <c r="J61" s="130">
        <v>0</v>
      </c>
      <c r="K61" s="132">
        <v>0</v>
      </c>
      <c r="L61" s="141">
        <v>7639</v>
      </c>
      <c r="M61" s="130">
        <f>L61</f>
        <v>7639</v>
      </c>
      <c r="N61" s="130">
        <v>0</v>
      </c>
      <c r="O61" s="197">
        <v>0</v>
      </c>
    </row>
    <row r="62" spans="1:15" ht="13.8" x14ac:dyDescent="0.25">
      <c r="A62" s="254"/>
      <c r="B62" s="156"/>
      <c r="C62" s="263"/>
      <c r="D62" s="141"/>
      <c r="E62" s="130"/>
      <c r="F62" s="130"/>
      <c r="G62" s="197"/>
      <c r="H62" s="129"/>
      <c r="I62" s="130"/>
      <c r="J62" s="130"/>
      <c r="K62" s="132"/>
      <c r="L62" s="141"/>
      <c r="M62" s="130"/>
      <c r="N62" s="130"/>
      <c r="O62" s="197"/>
    </row>
    <row r="63" spans="1:15" ht="14.4" x14ac:dyDescent="0.3">
      <c r="A63" s="254"/>
      <c r="B63" s="156"/>
      <c r="C63" s="261" t="s">
        <v>31</v>
      </c>
      <c r="D63" s="262">
        <f t="shared" ref="D63:O63" si="11">SUM(D57:D62)</f>
        <v>163461</v>
      </c>
      <c r="E63" s="189">
        <f t="shared" si="11"/>
        <v>147987</v>
      </c>
      <c r="F63" s="189">
        <f t="shared" si="11"/>
        <v>15474</v>
      </c>
      <c r="G63" s="427">
        <f t="shared" si="11"/>
        <v>0</v>
      </c>
      <c r="H63" s="428">
        <v>159788</v>
      </c>
      <c r="I63" s="189">
        <v>144314</v>
      </c>
      <c r="J63" s="189">
        <v>15474</v>
      </c>
      <c r="K63" s="429">
        <v>0</v>
      </c>
      <c r="L63" s="262">
        <f t="shared" si="11"/>
        <v>147604</v>
      </c>
      <c r="M63" s="189">
        <f t="shared" si="11"/>
        <v>132451</v>
      </c>
      <c r="N63" s="189">
        <f t="shared" si="11"/>
        <v>15153</v>
      </c>
      <c r="O63" s="427">
        <f t="shared" si="11"/>
        <v>0</v>
      </c>
    </row>
    <row r="64" spans="1:15" ht="14.4" x14ac:dyDescent="0.3">
      <c r="A64" s="254"/>
      <c r="B64" s="156"/>
      <c r="C64" s="261"/>
      <c r="D64" s="262"/>
      <c r="E64" s="189"/>
      <c r="F64" s="189"/>
      <c r="G64" s="427"/>
      <c r="H64" s="428"/>
      <c r="I64" s="189"/>
      <c r="J64" s="189"/>
      <c r="K64" s="429"/>
      <c r="L64" s="262"/>
      <c r="M64" s="189"/>
      <c r="N64" s="189"/>
      <c r="O64" s="427"/>
    </row>
    <row r="65" spans="1:15" ht="14.4" x14ac:dyDescent="0.3">
      <c r="A65" s="254"/>
      <c r="B65" s="156" t="s">
        <v>11</v>
      </c>
      <c r="C65" s="253" t="s">
        <v>48</v>
      </c>
      <c r="D65" s="262"/>
      <c r="E65" s="189"/>
      <c r="F65" s="189"/>
      <c r="G65" s="427"/>
      <c r="H65" s="428"/>
      <c r="I65" s="189"/>
      <c r="J65" s="189"/>
      <c r="K65" s="429"/>
      <c r="L65" s="262"/>
      <c r="M65" s="189"/>
      <c r="N65" s="189"/>
      <c r="O65" s="427"/>
    </row>
    <row r="66" spans="1:15" ht="13.8" x14ac:dyDescent="0.25">
      <c r="A66" s="254"/>
      <c r="B66" s="156"/>
      <c r="C66" s="253" t="s">
        <v>115</v>
      </c>
      <c r="D66" s="141">
        <v>4713</v>
      </c>
      <c r="E66" s="130">
        <v>4713</v>
      </c>
      <c r="F66" s="130">
        <v>0</v>
      </c>
      <c r="G66" s="197">
        <v>0</v>
      </c>
      <c r="H66" s="129">
        <v>4713</v>
      </c>
      <c r="I66" s="130">
        <v>4713</v>
      </c>
      <c r="J66" s="130">
        <v>0</v>
      </c>
      <c r="K66" s="132">
        <v>0</v>
      </c>
      <c r="L66" s="141">
        <v>4235</v>
      </c>
      <c r="M66" s="130">
        <f>L66</f>
        <v>4235</v>
      </c>
      <c r="N66" s="130">
        <v>0</v>
      </c>
      <c r="O66" s="197">
        <v>0</v>
      </c>
    </row>
    <row r="67" spans="1:15" ht="13.8" x14ac:dyDescent="0.25">
      <c r="A67" s="254"/>
      <c r="B67" s="156"/>
      <c r="C67" s="263" t="s">
        <v>144</v>
      </c>
      <c r="D67" s="141">
        <v>4366</v>
      </c>
      <c r="E67" s="130">
        <v>4366</v>
      </c>
      <c r="F67" s="130">
        <v>0</v>
      </c>
      <c r="G67" s="197">
        <v>0</v>
      </c>
      <c r="H67" s="129">
        <v>4366</v>
      </c>
      <c r="I67" s="130">
        <v>4366</v>
      </c>
      <c r="J67" s="130">
        <v>0</v>
      </c>
      <c r="K67" s="132">
        <v>0</v>
      </c>
      <c r="L67" s="141">
        <v>4050</v>
      </c>
      <c r="M67" s="130">
        <f>L67</f>
        <v>4050</v>
      </c>
      <c r="N67" s="130">
        <v>0</v>
      </c>
      <c r="O67" s="197">
        <v>0</v>
      </c>
    </row>
    <row r="68" spans="1:15" ht="13.8" x14ac:dyDescent="0.25">
      <c r="A68" s="254"/>
      <c r="B68" s="156"/>
      <c r="C68" s="263" t="s">
        <v>116</v>
      </c>
      <c r="D68" s="141">
        <v>1686</v>
      </c>
      <c r="E68" s="130">
        <v>0</v>
      </c>
      <c r="F68" s="130">
        <v>1686</v>
      </c>
      <c r="G68" s="197">
        <v>0</v>
      </c>
      <c r="H68" s="129">
        <v>1686</v>
      </c>
      <c r="I68" s="130">
        <v>0</v>
      </c>
      <c r="J68" s="130">
        <v>1686</v>
      </c>
      <c r="K68" s="132">
        <v>0</v>
      </c>
      <c r="L68" s="141">
        <v>1317</v>
      </c>
      <c r="M68" s="130">
        <v>0</v>
      </c>
      <c r="N68" s="130">
        <f>L68</f>
        <v>1317</v>
      </c>
      <c r="O68" s="197">
        <v>0</v>
      </c>
    </row>
    <row r="69" spans="1:15" ht="13.8" x14ac:dyDescent="0.25">
      <c r="A69" s="254"/>
      <c r="B69" s="156"/>
      <c r="C69" s="263" t="s">
        <v>118</v>
      </c>
      <c r="D69" s="141">
        <v>8698</v>
      </c>
      <c r="E69" s="130">
        <v>8698</v>
      </c>
      <c r="F69" s="130">
        <v>0</v>
      </c>
      <c r="G69" s="197">
        <v>0</v>
      </c>
      <c r="H69" s="129">
        <v>8048</v>
      </c>
      <c r="I69" s="130">
        <v>8048</v>
      </c>
      <c r="J69" s="130">
        <v>0</v>
      </c>
      <c r="K69" s="132">
        <v>0</v>
      </c>
      <c r="L69" s="141">
        <v>8302</v>
      </c>
      <c r="M69" s="130">
        <f>L69</f>
        <v>8302</v>
      </c>
      <c r="N69" s="130">
        <v>0</v>
      </c>
      <c r="O69" s="197">
        <v>0</v>
      </c>
    </row>
    <row r="70" spans="1:15" ht="13.8" x14ac:dyDescent="0.25">
      <c r="A70" s="254"/>
      <c r="B70" s="156"/>
      <c r="C70" s="263" t="s">
        <v>1687</v>
      </c>
      <c r="D70" s="141">
        <v>664</v>
      </c>
      <c r="E70" s="130">
        <v>664</v>
      </c>
      <c r="F70" s="130">
        <v>0</v>
      </c>
      <c r="G70" s="197">
        <v>0</v>
      </c>
      <c r="H70" s="129">
        <v>995</v>
      </c>
      <c r="I70" s="130">
        <v>995</v>
      </c>
      <c r="J70" s="130">
        <v>0</v>
      </c>
      <c r="K70" s="132">
        <v>0</v>
      </c>
      <c r="L70" s="141">
        <v>993</v>
      </c>
      <c r="M70" s="130">
        <f>L70</f>
        <v>993</v>
      </c>
      <c r="N70" s="130">
        <v>0</v>
      </c>
      <c r="O70" s="197">
        <v>0</v>
      </c>
    </row>
    <row r="71" spans="1:15" ht="13.8" x14ac:dyDescent="0.25">
      <c r="A71" s="254"/>
      <c r="B71" s="156"/>
      <c r="C71" s="263"/>
      <c r="D71" s="141"/>
      <c r="E71" s="130"/>
      <c r="F71" s="130"/>
      <c r="G71" s="197"/>
      <c r="H71" s="129"/>
      <c r="I71" s="130"/>
      <c r="J71" s="130"/>
      <c r="K71" s="132"/>
      <c r="L71" s="141"/>
      <c r="M71" s="130"/>
      <c r="N71" s="130"/>
      <c r="O71" s="197"/>
    </row>
    <row r="72" spans="1:15" ht="14.4" x14ac:dyDescent="0.3">
      <c r="A72" s="254"/>
      <c r="B72" s="156"/>
      <c r="C72" s="261" t="s">
        <v>32</v>
      </c>
      <c r="D72" s="262">
        <f t="shared" ref="D72:O72" si="12">SUM(D66:D71)</f>
        <v>20127</v>
      </c>
      <c r="E72" s="189">
        <f t="shared" si="12"/>
        <v>18441</v>
      </c>
      <c r="F72" s="189">
        <f t="shared" si="12"/>
        <v>1686</v>
      </c>
      <c r="G72" s="427">
        <f t="shared" si="12"/>
        <v>0</v>
      </c>
      <c r="H72" s="428">
        <v>19808</v>
      </c>
      <c r="I72" s="189">
        <v>18122</v>
      </c>
      <c r="J72" s="189">
        <v>1686</v>
      </c>
      <c r="K72" s="429">
        <v>0</v>
      </c>
      <c r="L72" s="262">
        <f t="shared" si="12"/>
        <v>18897</v>
      </c>
      <c r="M72" s="189">
        <f t="shared" si="12"/>
        <v>17580</v>
      </c>
      <c r="N72" s="189">
        <f t="shared" si="12"/>
        <v>1317</v>
      </c>
      <c r="O72" s="427">
        <f t="shared" si="12"/>
        <v>0</v>
      </c>
    </row>
    <row r="73" spans="1:15" ht="14.4" x14ac:dyDescent="0.3">
      <c r="A73" s="254"/>
      <c r="B73" s="156"/>
      <c r="C73" s="261"/>
      <c r="D73" s="262"/>
      <c r="E73" s="189"/>
      <c r="F73" s="189"/>
      <c r="G73" s="427"/>
      <c r="H73" s="428"/>
      <c r="I73" s="189"/>
      <c r="J73" s="189"/>
      <c r="K73" s="429"/>
      <c r="L73" s="262"/>
      <c r="M73" s="189"/>
      <c r="N73" s="189"/>
      <c r="O73" s="427"/>
    </row>
    <row r="74" spans="1:15" ht="14.4" x14ac:dyDescent="0.3">
      <c r="A74" s="254"/>
      <c r="B74" s="156" t="s">
        <v>12</v>
      </c>
      <c r="C74" s="253" t="s">
        <v>24</v>
      </c>
      <c r="D74" s="262"/>
      <c r="E74" s="189"/>
      <c r="F74" s="189"/>
      <c r="G74" s="427"/>
      <c r="H74" s="428"/>
      <c r="I74" s="189"/>
      <c r="J74" s="189"/>
      <c r="K74" s="429"/>
      <c r="L74" s="262"/>
      <c r="M74" s="189"/>
      <c r="N74" s="189"/>
      <c r="O74" s="427"/>
    </row>
    <row r="75" spans="1:15" ht="13.8" x14ac:dyDescent="0.25">
      <c r="A75" s="254"/>
      <c r="B75" s="4"/>
      <c r="C75" s="253" t="s">
        <v>29</v>
      </c>
      <c r="D75" s="141">
        <v>2000</v>
      </c>
      <c r="E75" s="130">
        <v>0</v>
      </c>
      <c r="F75" s="130">
        <v>2000</v>
      </c>
      <c r="G75" s="197">
        <v>0</v>
      </c>
      <c r="H75" s="129">
        <v>2120</v>
      </c>
      <c r="I75" s="130">
        <v>0</v>
      </c>
      <c r="J75" s="130">
        <v>2120</v>
      </c>
      <c r="K75" s="132">
        <v>0</v>
      </c>
      <c r="L75" s="141">
        <v>2119</v>
      </c>
      <c r="M75" s="130">
        <v>0</v>
      </c>
      <c r="N75" s="130">
        <f>L75</f>
        <v>2119</v>
      </c>
      <c r="O75" s="197">
        <v>0</v>
      </c>
    </row>
    <row r="76" spans="1:15" ht="13.8" x14ac:dyDescent="0.25">
      <c r="A76" s="254"/>
      <c r="B76" s="156"/>
      <c r="C76" s="253" t="s">
        <v>72</v>
      </c>
      <c r="D76" s="141">
        <v>2500</v>
      </c>
      <c r="E76" s="130">
        <v>2500</v>
      </c>
      <c r="F76" s="130">
        <v>0</v>
      </c>
      <c r="G76" s="197">
        <v>0</v>
      </c>
      <c r="H76" s="129">
        <v>5054</v>
      </c>
      <c r="I76" s="130">
        <v>5054</v>
      </c>
      <c r="J76" s="130">
        <v>0</v>
      </c>
      <c r="K76" s="132">
        <v>0</v>
      </c>
      <c r="L76" s="141">
        <v>5053</v>
      </c>
      <c r="M76" s="130">
        <f t="shared" ref="M76:M86" si="13">L76</f>
        <v>5053</v>
      </c>
      <c r="N76" s="130">
        <v>0</v>
      </c>
      <c r="O76" s="197">
        <v>0</v>
      </c>
    </row>
    <row r="77" spans="1:15" ht="13.8" x14ac:dyDescent="0.25">
      <c r="A77" s="254"/>
      <c r="B77" s="156"/>
      <c r="C77" s="253" t="s">
        <v>1509</v>
      </c>
      <c r="D77" s="141">
        <v>2076</v>
      </c>
      <c r="E77" s="130">
        <v>2076</v>
      </c>
      <c r="F77" s="130">
        <v>0</v>
      </c>
      <c r="G77" s="197">
        <v>0</v>
      </c>
      <c r="H77" s="129">
        <v>1415</v>
      </c>
      <c r="I77" s="130">
        <v>1415</v>
      </c>
      <c r="J77" s="130">
        <v>0</v>
      </c>
      <c r="K77" s="132">
        <v>0</v>
      </c>
      <c r="L77" s="141">
        <v>1414</v>
      </c>
      <c r="M77" s="130">
        <f t="shared" si="13"/>
        <v>1414</v>
      </c>
      <c r="N77" s="130">
        <v>0</v>
      </c>
      <c r="O77" s="197">
        <v>0</v>
      </c>
    </row>
    <row r="78" spans="1:15" ht="13.8" x14ac:dyDescent="0.25">
      <c r="A78" s="254"/>
      <c r="B78" s="156"/>
      <c r="C78" s="253" t="s">
        <v>1510</v>
      </c>
      <c r="D78" s="141">
        <v>31000</v>
      </c>
      <c r="E78" s="130">
        <v>31000</v>
      </c>
      <c r="F78" s="130">
        <v>0</v>
      </c>
      <c r="G78" s="197">
        <v>0</v>
      </c>
      <c r="H78" s="129">
        <v>31000</v>
      </c>
      <c r="I78" s="130">
        <v>31000</v>
      </c>
      <c r="J78" s="130">
        <v>0</v>
      </c>
      <c r="K78" s="132">
        <v>0</v>
      </c>
      <c r="L78" s="141">
        <v>24130</v>
      </c>
      <c r="M78" s="130">
        <f t="shared" si="13"/>
        <v>24130</v>
      </c>
      <c r="N78" s="130">
        <v>0</v>
      </c>
      <c r="O78" s="197">
        <v>0</v>
      </c>
    </row>
    <row r="79" spans="1:15" ht="13.8" x14ac:dyDescent="0.25">
      <c r="A79" s="254"/>
      <c r="B79" s="156"/>
      <c r="C79" s="253" t="s">
        <v>1511</v>
      </c>
      <c r="D79" s="141">
        <v>50000</v>
      </c>
      <c r="E79" s="130">
        <v>50000</v>
      </c>
      <c r="F79" s="130">
        <v>0</v>
      </c>
      <c r="G79" s="197">
        <v>0</v>
      </c>
      <c r="H79" s="129">
        <v>50000</v>
      </c>
      <c r="I79" s="130">
        <v>50000</v>
      </c>
      <c r="J79" s="130">
        <v>0</v>
      </c>
      <c r="K79" s="132">
        <v>0</v>
      </c>
      <c r="L79" s="141">
        <v>27842</v>
      </c>
      <c r="M79" s="130">
        <f t="shared" si="13"/>
        <v>27842</v>
      </c>
      <c r="N79" s="130">
        <v>0</v>
      </c>
      <c r="O79" s="197">
        <v>0</v>
      </c>
    </row>
    <row r="80" spans="1:15" ht="13.8" x14ac:dyDescent="0.25">
      <c r="A80" s="254"/>
      <c r="B80" s="156"/>
      <c r="C80" s="253" t="s">
        <v>1512</v>
      </c>
      <c r="D80" s="141">
        <v>5000</v>
      </c>
      <c r="E80" s="130">
        <v>5000</v>
      </c>
      <c r="F80" s="130">
        <v>0</v>
      </c>
      <c r="G80" s="197">
        <v>0</v>
      </c>
      <c r="H80" s="129">
        <v>5000</v>
      </c>
      <c r="I80" s="130">
        <v>5000</v>
      </c>
      <c r="J80" s="130">
        <v>0</v>
      </c>
      <c r="K80" s="132">
        <v>0</v>
      </c>
      <c r="L80" s="141">
        <v>2054</v>
      </c>
      <c r="M80" s="130">
        <f t="shared" si="13"/>
        <v>2054</v>
      </c>
      <c r="N80" s="130">
        <v>0</v>
      </c>
      <c r="O80" s="197">
        <v>0</v>
      </c>
    </row>
    <row r="81" spans="1:15" ht="13.8" x14ac:dyDescent="0.25">
      <c r="A81" s="126"/>
      <c r="B81" s="260"/>
      <c r="C81" s="253" t="s">
        <v>1513</v>
      </c>
      <c r="D81" s="141">
        <v>10000</v>
      </c>
      <c r="E81" s="130">
        <v>10000</v>
      </c>
      <c r="F81" s="130">
        <v>0</v>
      </c>
      <c r="G81" s="197">
        <v>0</v>
      </c>
      <c r="H81" s="129">
        <v>27927</v>
      </c>
      <c r="I81" s="130">
        <v>27927</v>
      </c>
      <c r="J81" s="130">
        <v>0</v>
      </c>
      <c r="K81" s="132">
        <v>0</v>
      </c>
      <c r="L81" s="141">
        <v>27809</v>
      </c>
      <c r="M81" s="130">
        <f t="shared" si="13"/>
        <v>27809</v>
      </c>
      <c r="N81" s="130">
        <v>0</v>
      </c>
      <c r="O81" s="197">
        <v>0</v>
      </c>
    </row>
    <row r="82" spans="1:15" ht="28.5" customHeight="1" x14ac:dyDescent="0.25">
      <c r="A82" s="254"/>
      <c r="B82" s="156"/>
      <c r="C82" s="253" t="s">
        <v>1514</v>
      </c>
      <c r="D82" s="141">
        <v>71440</v>
      </c>
      <c r="E82" s="130">
        <v>71440</v>
      </c>
      <c r="F82" s="130">
        <v>0</v>
      </c>
      <c r="G82" s="197">
        <v>0</v>
      </c>
      <c r="H82" s="129">
        <v>56440</v>
      </c>
      <c r="I82" s="130">
        <v>56440</v>
      </c>
      <c r="J82" s="130">
        <v>0</v>
      </c>
      <c r="K82" s="132">
        <v>0</v>
      </c>
      <c r="L82" s="141">
        <v>46969</v>
      </c>
      <c r="M82" s="130">
        <f t="shared" si="13"/>
        <v>46969</v>
      </c>
      <c r="N82" s="130">
        <v>0</v>
      </c>
      <c r="O82" s="197">
        <v>0</v>
      </c>
    </row>
    <row r="83" spans="1:15" ht="13.8" x14ac:dyDescent="0.25">
      <c r="A83" s="254"/>
      <c r="B83" s="156"/>
      <c r="C83" s="253" t="s">
        <v>1515</v>
      </c>
      <c r="D83" s="141">
        <v>15000</v>
      </c>
      <c r="E83" s="130">
        <v>15000</v>
      </c>
      <c r="F83" s="130">
        <v>0</v>
      </c>
      <c r="G83" s="197">
        <v>0</v>
      </c>
      <c r="H83" s="129">
        <v>15000</v>
      </c>
      <c r="I83" s="130">
        <v>15000</v>
      </c>
      <c r="J83" s="130">
        <v>0</v>
      </c>
      <c r="K83" s="132">
        <v>0</v>
      </c>
      <c r="L83" s="141">
        <v>12710</v>
      </c>
      <c r="M83" s="130">
        <f t="shared" si="13"/>
        <v>12710</v>
      </c>
      <c r="N83" s="130">
        <v>0</v>
      </c>
      <c r="O83" s="197">
        <v>0</v>
      </c>
    </row>
    <row r="84" spans="1:15" ht="27.6" x14ac:dyDescent="0.25">
      <c r="A84" s="254"/>
      <c r="B84" s="156"/>
      <c r="C84" s="263" t="s">
        <v>1516</v>
      </c>
      <c r="D84" s="141">
        <v>18600</v>
      </c>
      <c r="E84" s="130">
        <v>18600</v>
      </c>
      <c r="F84" s="130">
        <v>0</v>
      </c>
      <c r="G84" s="197">
        <v>0</v>
      </c>
      <c r="H84" s="129">
        <v>19875</v>
      </c>
      <c r="I84" s="130">
        <v>19875</v>
      </c>
      <c r="J84" s="130">
        <v>0</v>
      </c>
      <c r="K84" s="132">
        <v>0</v>
      </c>
      <c r="L84" s="141">
        <v>19735</v>
      </c>
      <c r="M84" s="130">
        <f t="shared" si="13"/>
        <v>19735</v>
      </c>
      <c r="N84" s="130">
        <v>0</v>
      </c>
      <c r="O84" s="197">
        <v>0</v>
      </c>
    </row>
    <row r="85" spans="1:15" ht="13.8" x14ac:dyDescent="0.25">
      <c r="A85" s="254"/>
      <c r="B85" s="156"/>
      <c r="C85" s="253" t="s">
        <v>1517</v>
      </c>
      <c r="D85" s="141">
        <v>800</v>
      </c>
      <c r="E85" s="130">
        <v>800</v>
      </c>
      <c r="F85" s="130">
        <v>0</v>
      </c>
      <c r="G85" s="197">
        <v>0</v>
      </c>
      <c r="H85" s="129">
        <v>865</v>
      </c>
      <c r="I85" s="130">
        <v>865</v>
      </c>
      <c r="J85" s="130">
        <v>0</v>
      </c>
      <c r="K85" s="132">
        <v>0</v>
      </c>
      <c r="L85" s="141">
        <v>865</v>
      </c>
      <c r="M85" s="130">
        <f t="shared" si="13"/>
        <v>865</v>
      </c>
      <c r="N85" s="130">
        <v>0</v>
      </c>
      <c r="O85" s="197">
        <v>0</v>
      </c>
    </row>
    <row r="86" spans="1:15" ht="13.8" x14ac:dyDescent="0.25">
      <c r="A86" s="254"/>
      <c r="B86" s="156"/>
      <c r="C86" s="253" t="s">
        <v>1922</v>
      </c>
      <c r="D86" s="141">
        <v>81700</v>
      </c>
      <c r="E86" s="130">
        <v>81700</v>
      </c>
      <c r="F86" s="130">
        <v>0</v>
      </c>
      <c r="G86" s="197">
        <v>0</v>
      </c>
      <c r="H86" s="129">
        <v>104600</v>
      </c>
      <c r="I86" s="130">
        <v>104600</v>
      </c>
      <c r="J86" s="130">
        <v>0</v>
      </c>
      <c r="K86" s="132">
        <v>0</v>
      </c>
      <c r="L86" s="141">
        <v>103850</v>
      </c>
      <c r="M86" s="130">
        <f t="shared" si="13"/>
        <v>103850</v>
      </c>
      <c r="N86" s="130">
        <v>0</v>
      </c>
      <c r="O86" s="197">
        <v>0</v>
      </c>
    </row>
    <row r="87" spans="1:15" ht="13.8" x14ac:dyDescent="0.25">
      <c r="A87" s="254"/>
      <c r="B87" s="156"/>
      <c r="C87" s="253" t="s">
        <v>1518</v>
      </c>
      <c r="D87" s="141"/>
      <c r="E87" s="130"/>
      <c r="F87" s="130"/>
      <c r="G87" s="197"/>
      <c r="H87" s="129"/>
      <c r="I87" s="130"/>
      <c r="J87" s="130"/>
      <c r="K87" s="132"/>
      <c r="L87" s="141"/>
      <c r="M87" s="130"/>
      <c r="N87" s="130"/>
      <c r="O87" s="197"/>
    </row>
    <row r="88" spans="1:15" ht="13.8" x14ac:dyDescent="0.25">
      <c r="A88" s="254"/>
      <c r="B88" s="156"/>
      <c r="C88" s="253" t="s">
        <v>1519</v>
      </c>
      <c r="D88" s="141">
        <v>500</v>
      </c>
      <c r="E88" s="130">
        <v>500</v>
      </c>
      <c r="F88" s="130">
        <v>0</v>
      </c>
      <c r="G88" s="197">
        <v>0</v>
      </c>
      <c r="H88" s="129">
        <v>500</v>
      </c>
      <c r="I88" s="130">
        <v>500</v>
      </c>
      <c r="J88" s="130">
        <v>0</v>
      </c>
      <c r="K88" s="132">
        <v>0</v>
      </c>
      <c r="L88" s="141">
        <v>393</v>
      </c>
      <c r="M88" s="130">
        <f>L88</f>
        <v>393</v>
      </c>
      <c r="N88" s="130">
        <v>0</v>
      </c>
      <c r="O88" s="197">
        <v>0</v>
      </c>
    </row>
    <row r="89" spans="1:15" ht="13.8" x14ac:dyDescent="0.25">
      <c r="A89" s="254"/>
      <c r="B89" s="156"/>
      <c r="C89" s="253" t="s">
        <v>1520</v>
      </c>
      <c r="D89" s="141">
        <v>5500</v>
      </c>
      <c r="E89" s="130">
        <v>5500</v>
      </c>
      <c r="F89" s="130">
        <v>0</v>
      </c>
      <c r="G89" s="197">
        <v>0</v>
      </c>
      <c r="H89" s="129">
        <v>5500</v>
      </c>
      <c r="I89" s="130">
        <v>5500</v>
      </c>
      <c r="J89" s="130">
        <v>0</v>
      </c>
      <c r="K89" s="132">
        <v>0</v>
      </c>
      <c r="L89" s="141">
        <v>5411</v>
      </c>
      <c r="M89" s="130">
        <f>L89</f>
        <v>5411</v>
      </c>
      <c r="N89" s="130">
        <v>0</v>
      </c>
      <c r="O89" s="197">
        <v>0</v>
      </c>
    </row>
    <row r="90" spans="1:15" ht="13.8" x14ac:dyDescent="0.25">
      <c r="A90" s="254"/>
      <c r="B90" s="156"/>
      <c r="C90" s="263" t="s">
        <v>1688</v>
      </c>
      <c r="D90" s="163">
        <v>58000</v>
      </c>
      <c r="E90" s="164">
        <v>0</v>
      </c>
      <c r="F90" s="164">
        <v>58000</v>
      </c>
      <c r="G90" s="193">
        <v>0</v>
      </c>
      <c r="H90" s="166">
        <v>65535</v>
      </c>
      <c r="I90" s="164">
        <v>0</v>
      </c>
      <c r="J90" s="164">
        <v>65535</v>
      </c>
      <c r="K90" s="167">
        <v>0</v>
      </c>
      <c r="L90" s="163">
        <v>65053</v>
      </c>
      <c r="M90" s="164">
        <v>0</v>
      </c>
      <c r="N90" s="164">
        <f>L90</f>
        <v>65053</v>
      </c>
      <c r="O90" s="193">
        <v>0</v>
      </c>
    </row>
    <row r="91" spans="1:15" ht="13.8" x14ac:dyDescent="0.25">
      <c r="A91" s="254"/>
      <c r="B91" s="156"/>
      <c r="C91" s="263" t="s">
        <v>1689</v>
      </c>
      <c r="D91" s="163">
        <v>35000</v>
      </c>
      <c r="E91" s="164">
        <v>35000</v>
      </c>
      <c r="F91" s="164">
        <v>0</v>
      </c>
      <c r="G91" s="193">
        <v>0</v>
      </c>
      <c r="H91" s="166">
        <v>37352</v>
      </c>
      <c r="I91" s="164">
        <v>37352</v>
      </c>
      <c r="J91" s="164">
        <v>0</v>
      </c>
      <c r="K91" s="167">
        <v>0</v>
      </c>
      <c r="L91" s="163">
        <v>32932</v>
      </c>
      <c r="M91" s="164">
        <f>L91</f>
        <v>32932</v>
      </c>
      <c r="N91" s="164">
        <v>0</v>
      </c>
      <c r="O91" s="193">
        <v>0</v>
      </c>
    </row>
    <row r="92" spans="1:15" ht="13.8" x14ac:dyDescent="0.25">
      <c r="A92" s="254"/>
      <c r="B92" s="156"/>
      <c r="C92" s="263" t="s">
        <v>1690</v>
      </c>
      <c r="D92" s="163">
        <v>115870</v>
      </c>
      <c r="E92" s="164">
        <v>0</v>
      </c>
      <c r="F92" s="164">
        <v>115870</v>
      </c>
      <c r="G92" s="193">
        <v>0</v>
      </c>
      <c r="H92" s="166">
        <v>138404</v>
      </c>
      <c r="I92" s="164">
        <v>0</v>
      </c>
      <c r="J92" s="164">
        <v>138404</v>
      </c>
      <c r="K92" s="167">
        <v>0</v>
      </c>
      <c r="L92" s="163">
        <v>138403</v>
      </c>
      <c r="M92" s="164">
        <v>0</v>
      </c>
      <c r="N92" s="164">
        <f>L92</f>
        <v>138403</v>
      </c>
      <c r="O92" s="193">
        <v>0</v>
      </c>
    </row>
    <row r="93" spans="1:15" ht="13.8" x14ac:dyDescent="0.25">
      <c r="A93" s="254"/>
      <c r="B93" s="156"/>
      <c r="C93" s="263" t="s">
        <v>1691</v>
      </c>
      <c r="D93" s="163">
        <v>16068</v>
      </c>
      <c r="E93" s="164">
        <v>0</v>
      </c>
      <c r="F93" s="164">
        <v>16068</v>
      </c>
      <c r="G93" s="193">
        <v>0</v>
      </c>
      <c r="H93" s="166">
        <v>16396</v>
      </c>
      <c r="I93" s="164">
        <v>0</v>
      </c>
      <c r="J93" s="164">
        <v>16396</v>
      </c>
      <c r="K93" s="167">
        <v>0</v>
      </c>
      <c r="L93" s="163">
        <v>16396</v>
      </c>
      <c r="M93" s="164">
        <v>0</v>
      </c>
      <c r="N93" s="164">
        <f>L93</f>
        <v>16396</v>
      </c>
      <c r="O93" s="193">
        <v>0</v>
      </c>
    </row>
    <row r="94" spans="1:15" ht="13.8" x14ac:dyDescent="0.25">
      <c r="A94" s="254"/>
      <c r="B94" s="156"/>
      <c r="C94" s="263" t="s">
        <v>1692</v>
      </c>
      <c r="D94" s="163"/>
      <c r="E94" s="164"/>
      <c r="F94" s="164"/>
      <c r="G94" s="193"/>
      <c r="H94" s="166"/>
      <c r="I94" s="164"/>
      <c r="J94" s="164"/>
      <c r="K94" s="167"/>
      <c r="L94" s="163"/>
      <c r="M94" s="164"/>
      <c r="N94" s="164"/>
      <c r="O94" s="193"/>
    </row>
    <row r="95" spans="1:15" ht="13.8" x14ac:dyDescent="0.25">
      <c r="A95" s="254"/>
      <c r="B95" s="156"/>
      <c r="C95" s="263" t="s">
        <v>1693</v>
      </c>
      <c r="D95" s="163">
        <v>1000</v>
      </c>
      <c r="E95" s="164">
        <v>0</v>
      </c>
      <c r="F95" s="164">
        <v>1000</v>
      </c>
      <c r="G95" s="193">
        <v>0</v>
      </c>
      <c r="H95" s="166">
        <v>4315</v>
      </c>
      <c r="I95" s="164">
        <v>0</v>
      </c>
      <c r="J95" s="164">
        <v>4315</v>
      </c>
      <c r="K95" s="167">
        <v>0</v>
      </c>
      <c r="L95" s="163">
        <v>4315</v>
      </c>
      <c r="M95" s="164">
        <v>0</v>
      </c>
      <c r="N95" s="164">
        <f>L95</f>
        <v>4315</v>
      </c>
      <c r="O95" s="193">
        <v>0</v>
      </c>
    </row>
    <row r="96" spans="1:15" ht="13.8" x14ac:dyDescent="0.25">
      <c r="A96" s="254"/>
      <c r="B96" s="156"/>
      <c r="C96" s="263" t="s">
        <v>1694</v>
      </c>
      <c r="D96" s="163">
        <v>3000</v>
      </c>
      <c r="E96" s="164">
        <v>0</v>
      </c>
      <c r="F96" s="164">
        <v>3000</v>
      </c>
      <c r="G96" s="193">
        <v>0</v>
      </c>
      <c r="H96" s="166">
        <v>3000</v>
      </c>
      <c r="I96" s="164">
        <v>0</v>
      </c>
      <c r="J96" s="164">
        <v>3000</v>
      </c>
      <c r="K96" s="167">
        <v>0</v>
      </c>
      <c r="L96" s="163">
        <v>647</v>
      </c>
      <c r="M96" s="164">
        <v>0</v>
      </c>
      <c r="N96" s="164">
        <f>L96</f>
        <v>647</v>
      </c>
      <c r="O96" s="193">
        <v>0</v>
      </c>
    </row>
    <row r="97" spans="1:15" ht="13.8" x14ac:dyDescent="0.25">
      <c r="A97" s="254"/>
      <c r="B97" s="156"/>
      <c r="C97" s="263" t="s">
        <v>1923</v>
      </c>
      <c r="D97" s="163">
        <v>16000</v>
      </c>
      <c r="E97" s="164">
        <v>16000</v>
      </c>
      <c r="F97" s="164">
        <v>0</v>
      </c>
      <c r="G97" s="193">
        <v>0</v>
      </c>
      <c r="H97" s="166">
        <v>16000</v>
      </c>
      <c r="I97" s="164">
        <v>16000</v>
      </c>
      <c r="J97" s="164">
        <v>0</v>
      </c>
      <c r="K97" s="167">
        <v>0</v>
      </c>
      <c r="L97" s="163">
        <v>7811</v>
      </c>
      <c r="M97" s="164">
        <f>L97</f>
        <v>7811</v>
      </c>
      <c r="N97" s="164">
        <v>0</v>
      </c>
      <c r="O97" s="193">
        <v>0</v>
      </c>
    </row>
    <row r="98" spans="1:15" ht="13.8" x14ac:dyDescent="0.25">
      <c r="A98" s="126"/>
      <c r="B98" s="260"/>
      <c r="C98" s="253" t="s">
        <v>1695</v>
      </c>
      <c r="D98" s="141">
        <v>30650</v>
      </c>
      <c r="E98" s="130">
        <v>30650</v>
      </c>
      <c r="F98" s="130">
        <v>0</v>
      </c>
      <c r="G98" s="197">
        <v>0</v>
      </c>
      <c r="H98" s="129">
        <v>30650</v>
      </c>
      <c r="I98" s="130">
        <v>30650</v>
      </c>
      <c r="J98" s="130">
        <v>0</v>
      </c>
      <c r="K98" s="132">
        <v>0</v>
      </c>
      <c r="L98" s="141">
        <v>27925</v>
      </c>
      <c r="M98" s="130">
        <f>L98</f>
        <v>27925</v>
      </c>
      <c r="N98" s="130">
        <v>0</v>
      </c>
      <c r="O98" s="197">
        <v>0</v>
      </c>
    </row>
    <row r="99" spans="1:15" ht="13.8" x14ac:dyDescent="0.25">
      <c r="A99" s="254"/>
      <c r="B99" s="156"/>
      <c r="C99" s="263" t="s">
        <v>1696</v>
      </c>
      <c r="D99" s="163">
        <v>2000</v>
      </c>
      <c r="E99" s="164">
        <v>2000</v>
      </c>
      <c r="F99" s="164">
        <v>0</v>
      </c>
      <c r="G99" s="193">
        <v>0</v>
      </c>
      <c r="H99" s="166">
        <v>2477</v>
      </c>
      <c r="I99" s="164">
        <v>2477</v>
      </c>
      <c r="J99" s="164">
        <v>0</v>
      </c>
      <c r="K99" s="167">
        <v>0</v>
      </c>
      <c r="L99" s="163">
        <v>0</v>
      </c>
      <c r="M99" s="164">
        <v>0</v>
      </c>
      <c r="N99" s="164">
        <v>0</v>
      </c>
      <c r="O99" s="193">
        <v>0</v>
      </c>
    </row>
    <row r="100" spans="1:15" ht="13.8" x14ac:dyDescent="0.25">
      <c r="A100" s="126"/>
      <c r="B100" s="260"/>
      <c r="C100" s="263" t="s">
        <v>1697</v>
      </c>
      <c r="D100" s="141">
        <v>58838</v>
      </c>
      <c r="E100" s="130">
        <v>58838</v>
      </c>
      <c r="F100" s="130">
        <v>0</v>
      </c>
      <c r="G100" s="197">
        <v>0</v>
      </c>
      <c r="H100" s="129">
        <v>58838</v>
      </c>
      <c r="I100" s="130">
        <v>58838</v>
      </c>
      <c r="J100" s="130">
        <v>0</v>
      </c>
      <c r="K100" s="132">
        <v>0</v>
      </c>
      <c r="L100" s="141">
        <v>13506</v>
      </c>
      <c r="M100" s="130">
        <f>L100</f>
        <v>13506</v>
      </c>
      <c r="N100" s="130">
        <v>0</v>
      </c>
      <c r="O100" s="197">
        <v>0</v>
      </c>
    </row>
    <row r="101" spans="1:15" ht="13.8" x14ac:dyDescent="0.25">
      <c r="A101" s="254"/>
      <c r="B101" s="156"/>
      <c r="C101" s="263" t="s">
        <v>1698</v>
      </c>
      <c r="D101" s="163">
        <v>51750</v>
      </c>
      <c r="E101" s="164">
        <v>0</v>
      </c>
      <c r="F101" s="164">
        <v>51750</v>
      </c>
      <c r="G101" s="193">
        <v>0</v>
      </c>
      <c r="H101" s="166">
        <v>51750</v>
      </c>
      <c r="I101" s="164">
        <v>0</v>
      </c>
      <c r="J101" s="164">
        <v>51750</v>
      </c>
      <c r="K101" s="167">
        <v>0</v>
      </c>
      <c r="L101" s="163">
        <v>44059</v>
      </c>
      <c r="M101" s="164">
        <v>0</v>
      </c>
      <c r="N101" s="164">
        <f>L101</f>
        <v>44059</v>
      </c>
      <c r="O101" s="193">
        <v>0</v>
      </c>
    </row>
    <row r="102" spans="1:15" ht="13.8" x14ac:dyDescent="0.25">
      <c r="A102" s="254"/>
      <c r="B102" s="156"/>
      <c r="C102" s="263" t="s">
        <v>1699</v>
      </c>
      <c r="D102" s="163">
        <v>15000</v>
      </c>
      <c r="E102" s="164">
        <v>15000</v>
      </c>
      <c r="F102" s="164">
        <v>0</v>
      </c>
      <c r="G102" s="193">
        <v>0</v>
      </c>
      <c r="H102" s="166">
        <v>32500</v>
      </c>
      <c r="I102" s="164">
        <v>32500</v>
      </c>
      <c r="J102" s="164">
        <v>0</v>
      </c>
      <c r="K102" s="167">
        <v>0</v>
      </c>
      <c r="L102" s="163">
        <v>32037</v>
      </c>
      <c r="M102" s="164">
        <f>L102</f>
        <v>32037</v>
      </c>
      <c r="N102" s="164">
        <v>0</v>
      </c>
      <c r="O102" s="193">
        <v>0</v>
      </c>
    </row>
    <row r="103" spans="1:15" ht="13.8" x14ac:dyDescent="0.25">
      <c r="A103" s="254"/>
      <c r="B103" s="156"/>
      <c r="C103" s="263" t="s">
        <v>1700</v>
      </c>
      <c r="D103" s="163">
        <v>3400</v>
      </c>
      <c r="E103" s="164">
        <v>0</v>
      </c>
      <c r="F103" s="164">
        <v>3400</v>
      </c>
      <c r="G103" s="193">
        <v>0</v>
      </c>
      <c r="H103" s="166">
        <v>2800</v>
      </c>
      <c r="I103" s="164">
        <v>0</v>
      </c>
      <c r="J103" s="164">
        <v>2800</v>
      </c>
      <c r="K103" s="167">
        <v>0</v>
      </c>
      <c r="L103" s="163">
        <v>2794</v>
      </c>
      <c r="M103" s="164">
        <v>0</v>
      </c>
      <c r="N103" s="164">
        <f>L103</f>
        <v>2794</v>
      </c>
      <c r="O103" s="193">
        <v>0</v>
      </c>
    </row>
    <row r="104" spans="1:15" ht="13.8" x14ac:dyDescent="0.25">
      <c r="A104" s="126"/>
      <c r="B104" s="260"/>
      <c r="C104" s="253" t="s">
        <v>1701</v>
      </c>
      <c r="D104" s="141">
        <v>480</v>
      </c>
      <c r="E104" s="130">
        <v>480</v>
      </c>
      <c r="F104" s="130">
        <v>0</v>
      </c>
      <c r="G104" s="197">
        <v>0</v>
      </c>
      <c r="H104" s="129">
        <v>480</v>
      </c>
      <c r="I104" s="130">
        <v>480</v>
      </c>
      <c r="J104" s="130">
        <v>0</v>
      </c>
      <c r="K104" s="132">
        <v>0</v>
      </c>
      <c r="L104" s="141">
        <v>480</v>
      </c>
      <c r="M104" s="130">
        <f>L104</f>
        <v>480</v>
      </c>
      <c r="N104" s="130">
        <v>0</v>
      </c>
      <c r="O104" s="197">
        <v>0</v>
      </c>
    </row>
    <row r="105" spans="1:15" ht="13.8" x14ac:dyDescent="0.25">
      <c r="A105" s="126"/>
      <c r="B105" s="260"/>
      <c r="C105" s="263" t="s">
        <v>1702</v>
      </c>
      <c r="D105" s="141">
        <v>494813</v>
      </c>
      <c r="E105" s="130">
        <v>494813</v>
      </c>
      <c r="F105" s="130">
        <v>0</v>
      </c>
      <c r="G105" s="197">
        <v>0</v>
      </c>
      <c r="H105" s="129">
        <v>544240</v>
      </c>
      <c r="I105" s="130">
        <v>544240</v>
      </c>
      <c r="J105" s="130">
        <v>0</v>
      </c>
      <c r="K105" s="132">
        <v>0</v>
      </c>
      <c r="L105" s="141">
        <v>543627</v>
      </c>
      <c r="M105" s="130">
        <f>L105</f>
        <v>543627</v>
      </c>
      <c r="N105" s="130">
        <v>0</v>
      </c>
      <c r="O105" s="197">
        <v>0</v>
      </c>
    </row>
    <row r="106" spans="1:15" ht="13.8" x14ac:dyDescent="0.25">
      <c r="A106" s="126"/>
      <c r="B106" s="260"/>
      <c r="C106" s="263" t="s">
        <v>1703</v>
      </c>
      <c r="D106" s="141">
        <v>1000</v>
      </c>
      <c r="E106" s="130">
        <v>1000</v>
      </c>
      <c r="F106" s="130">
        <v>0</v>
      </c>
      <c r="G106" s="197">
        <v>0</v>
      </c>
      <c r="H106" s="129">
        <v>1000</v>
      </c>
      <c r="I106" s="130">
        <v>1000</v>
      </c>
      <c r="J106" s="130">
        <v>0</v>
      </c>
      <c r="K106" s="132">
        <v>0</v>
      </c>
      <c r="L106" s="141">
        <v>944</v>
      </c>
      <c r="M106" s="130">
        <f>L106</f>
        <v>944</v>
      </c>
      <c r="N106" s="130">
        <v>0</v>
      </c>
      <c r="O106" s="197">
        <v>0</v>
      </c>
    </row>
    <row r="107" spans="1:15" ht="30" customHeight="1" x14ac:dyDescent="0.25">
      <c r="A107" s="126"/>
      <c r="B107" s="260"/>
      <c r="C107" s="263" t="s">
        <v>1704</v>
      </c>
      <c r="D107" s="141">
        <v>320000</v>
      </c>
      <c r="E107" s="130">
        <v>320000</v>
      </c>
      <c r="F107" s="130">
        <v>0</v>
      </c>
      <c r="G107" s="197">
        <v>0</v>
      </c>
      <c r="H107" s="129">
        <v>330000</v>
      </c>
      <c r="I107" s="130">
        <v>330000</v>
      </c>
      <c r="J107" s="130">
        <v>0</v>
      </c>
      <c r="K107" s="132">
        <v>0</v>
      </c>
      <c r="L107" s="141">
        <v>317833</v>
      </c>
      <c r="M107" s="130">
        <f>L107</f>
        <v>317833</v>
      </c>
      <c r="N107" s="130">
        <v>0</v>
      </c>
      <c r="O107" s="197">
        <v>0</v>
      </c>
    </row>
    <row r="108" spans="1:15" ht="13.8" x14ac:dyDescent="0.25">
      <c r="A108" s="126"/>
      <c r="B108" s="260"/>
      <c r="C108" s="263" t="s">
        <v>1924</v>
      </c>
      <c r="D108" s="141">
        <v>3500</v>
      </c>
      <c r="E108" s="130">
        <v>3500</v>
      </c>
      <c r="F108" s="130">
        <v>0</v>
      </c>
      <c r="G108" s="197">
        <v>0</v>
      </c>
      <c r="H108" s="129">
        <v>3500</v>
      </c>
      <c r="I108" s="130">
        <v>3500</v>
      </c>
      <c r="J108" s="130">
        <v>0</v>
      </c>
      <c r="K108" s="132">
        <v>0</v>
      </c>
      <c r="L108" s="141">
        <v>3488</v>
      </c>
      <c r="M108" s="130">
        <f>L108</f>
        <v>3488</v>
      </c>
      <c r="N108" s="130">
        <v>0</v>
      </c>
      <c r="O108" s="197">
        <v>0</v>
      </c>
    </row>
    <row r="109" spans="1:15" ht="13.8" x14ac:dyDescent="0.25">
      <c r="A109" s="126"/>
      <c r="B109" s="260"/>
      <c r="C109" s="263" t="s">
        <v>1705</v>
      </c>
      <c r="D109" s="141">
        <v>285</v>
      </c>
      <c r="E109" s="130">
        <v>285</v>
      </c>
      <c r="F109" s="130">
        <v>0</v>
      </c>
      <c r="G109" s="197">
        <v>0</v>
      </c>
      <c r="H109" s="129">
        <v>285</v>
      </c>
      <c r="I109" s="130">
        <v>285</v>
      </c>
      <c r="J109" s="130">
        <v>0</v>
      </c>
      <c r="K109" s="132">
        <v>0</v>
      </c>
      <c r="L109" s="141">
        <v>0</v>
      </c>
      <c r="M109" s="130">
        <v>0</v>
      </c>
      <c r="N109" s="130">
        <v>0</v>
      </c>
      <c r="O109" s="197">
        <v>0</v>
      </c>
    </row>
    <row r="110" spans="1:15" ht="13.8" x14ac:dyDescent="0.25">
      <c r="A110" s="126"/>
      <c r="B110" s="260"/>
      <c r="C110" s="263" t="s">
        <v>1706</v>
      </c>
      <c r="D110" s="141">
        <v>5000</v>
      </c>
      <c r="E110" s="130">
        <v>5000</v>
      </c>
      <c r="F110" s="130"/>
      <c r="G110" s="197"/>
      <c r="H110" s="129">
        <v>3000</v>
      </c>
      <c r="I110" s="130">
        <v>3000</v>
      </c>
      <c r="J110" s="130">
        <v>0</v>
      </c>
      <c r="K110" s="132">
        <v>0</v>
      </c>
      <c r="L110" s="141">
        <v>260</v>
      </c>
      <c r="M110" s="130">
        <f>L110</f>
        <v>260</v>
      </c>
      <c r="N110" s="130">
        <v>0</v>
      </c>
      <c r="O110" s="197">
        <v>0</v>
      </c>
    </row>
    <row r="111" spans="1:15" ht="13.8" x14ac:dyDescent="0.25">
      <c r="A111" s="126"/>
      <c r="B111" s="260"/>
      <c r="C111" s="263" t="s">
        <v>1707</v>
      </c>
      <c r="D111" s="141">
        <v>1950</v>
      </c>
      <c r="E111" s="130">
        <v>1950</v>
      </c>
      <c r="F111" s="130">
        <v>0</v>
      </c>
      <c r="G111" s="197">
        <v>0</v>
      </c>
      <c r="H111" s="129">
        <v>3606</v>
      </c>
      <c r="I111" s="130">
        <v>3606</v>
      </c>
      <c r="J111" s="130">
        <v>0</v>
      </c>
      <c r="K111" s="132">
        <v>0</v>
      </c>
      <c r="L111" s="141">
        <v>3583</v>
      </c>
      <c r="M111" s="130">
        <f>L111</f>
        <v>3583</v>
      </c>
      <c r="N111" s="130">
        <v>0</v>
      </c>
      <c r="O111" s="197">
        <v>0</v>
      </c>
    </row>
    <row r="112" spans="1:15" ht="13.8" x14ac:dyDescent="0.25">
      <c r="A112" s="126"/>
      <c r="B112" s="260"/>
      <c r="C112" s="263" t="s">
        <v>1708</v>
      </c>
      <c r="D112" s="141">
        <v>28409</v>
      </c>
      <c r="E112" s="130">
        <v>0</v>
      </c>
      <c r="F112" s="130">
        <v>28409</v>
      </c>
      <c r="G112" s="197">
        <v>0</v>
      </c>
      <c r="H112" s="129">
        <v>39261</v>
      </c>
      <c r="I112" s="130">
        <v>0</v>
      </c>
      <c r="J112" s="130">
        <v>39261</v>
      </c>
      <c r="K112" s="132">
        <v>0</v>
      </c>
      <c r="L112" s="141">
        <v>7102</v>
      </c>
      <c r="M112" s="130">
        <v>0</v>
      </c>
      <c r="N112" s="130">
        <f>L112</f>
        <v>7102</v>
      </c>
      <c r="O112" s="197">
        <v>0</v>
      </c>
    </row>
    <row r="113" spans="1:15" ht="13.8" x14ac:dyDescent="0.25">
      <c r="A113" s="126"/>
      <c r="B113" s="260"/>
      <c r="C113" s="263" t="s">
        <v>1709</v>
      </c>
      <c r="D113" s="141">
        <v>4600</v>
      </c>
      <c r="E113" s="130">
        <v>0</v>
      </c>
      <c r="F113" s="130">
        <v>4600</v>
      </c>
      <c r="G113" s="197">
        <v>0</v>
      </c>
      <c r="H113" s="129">
        <v>6620</v>
      </c>
      <c r="I113" s="130">
        <v>0</v>
      </c>
      <c r="J113" s="130">
        <v>6620</v>
      </c>
      <c r="K113" s="132">
        <v>0</v>
      </c>
      <c r="L113" s="141">
        <v>6619</v>
      </c>
      <c r="M113" s="130">
        <v>0</v>
      </c>
      <c r="N113" s="130">
        <f>L113</f>
        <v>6619</v>
      </c>
      <c r="O113" s="197">
        <v>0</v>
      </c>
    </row>
    <row r="114" spans="1:15" ht="13.8" x14ac:dyDescent="0.25">
      <c r="A114" s="126"/>
      <c r="B114" s="260"/>
      <c r="C114" s="263" t="s">
        <v>1710</v>
      </c>
      <c r="D114" s="141">
        <v>4700</v>
      </c>
      <c r="E114" s="130">
        <v>4700</v>
      </c>
      <c r="F114" s="130">
        <v>0</v>
      </c>
      <c r="G114" s="197">
        <v>0</v>
      </c>
      <c r="H114" s="129">
        <v>6305</v>
      </c>
      <c r="I114" s="130">
        <v>6305</v>
      </c>
      <c r="J114" s="130">
        <v>0</v>
      </c>
      <c r="K114" s="132">
        <v>0</v>
      </c>
      <c r="L114" s="141">
        <v>6304</v>
      </c>
      <c r="M114" s="130">
        <f>L114</f>
        <v>6304</v>
      </c>
      <c r="N114" s="130">
        <v>0</v>
      </c>
      <c r="O114" s="197">
        <v>0</v>
      </c>
    </row>
    <row r="115" spans="1:15" ht="13.8" x14ac:dyDescent="0.25">
      <c r="A115" s="126"/>
      <c r="B115" s="260"/>
      <c r="C115" s="263" t="s">
        <v>1711</v>
      </c>
      <c r="D115" s="141">
        <v>910</v>
      </c>
      <c r="E115" s="130">
        <v>910</v>
      </c>
      <c r="F115" s="130">
        <v>0</v>
      </c>
      <c r="G115" s="197">
        <v>0</v>
      </c>
      <c r="H115" s="129">
        <v>1164</v>
      </c>
      <c r="I115" s="130">
        <v>1164</v>
      </c>
      <c r="J115" s="130">
        <v>0</v>
      </c>
      <c r="K115" s="132">
        <v>0</v>
      </c>
      <c r="L115" s="141">
        <v>1163</v>
      </c>
      <c r="M115" s="130">
        <f>L115</f>
        <v>1163</v>
      </c>
      <c r="N115" s="130">
        <v>0</v>
      </c>
      <c r="O115" s="197">
        <v>0</v>
      </c>
    </row>
    <row r="116" spans="1:15" ht="13.8" x14ac:dyDescent="0.25">
      <c r="A116" s="126"/>
      <c r="B116" s="260"/>
      <c r="C116" s="263" t="s">
        <v>1712</v>
      </c>
      <c r="D116" s="141"/>
      <c r="E116" s="130"/>
      <c r="F116" s="130"/>
      <c r="G116" s="197"/>
      <c r="H116" s="129">
        <v>2140</v>
      </c>
      <c r="I116" s="130">
        <v>0</v>
      </c>
      <c r="J116" s="130">
        <v>2140</v>
      </c>
      <c r="K116" s="132">
        <v>0</v>
      </c>
      <c r="L116" s="141">
        <v>2140</v>
      </c>
      <c r="M116" s="130">
        <v>0</v>
      </c>
      <c r="N116" s="130">
        <f>L116</f>
        <v>2140</v>
      </c>
      <c r="O116" s="197">
        <v>0</v>
      </c>
    </row>
    <row r="117" spans="1:15" ht="13.8" x14ac:dyDescent="0.25">
      <c r="A117" s="126"/>
      <c r="B117" s="260"/>
      <c r="C117" s="263" t="s">
        <v>1713</v>
      </c>
      <c r="D117" s="141"/>
      <c r="E117" s="130"/>
      <c r="F117" s="130"/>
      <c r="G117" s="197"/>
      <c r="H117" s="129">
        <v>453</v>
      </c>
      <c r="I117" s="130">
        <v>453</v>
      </c>
      <c r="J117" s="130">
        <v>0</v>
      </c>
      <c r="K117" s="132">
        <v>0</v>
      </c>
      <c r="L117" s="141">
        <v>453</v>
      </c>
      <c r="M117" s="130">
        <f>L117</f>
        <v>453</v>
      </c>
      <c r="N117" s="130">
        <v>0</v>
      </c>
      <c r="O117" s="197">
        <v>0</v>
      </c>
    </row>
    <row r="118" spans="1:15" ht="13.8" x14ac:dyDescent="0.25">
      <c r="A118" s="126"/>
      <c r="B118" s="260"/>
      <c r="C118" s="263" t="s">
        <v>1714</v>
      </c>
      <c r="D118" s="141"/>
      <c r="E118" s="130"/>
      <c r="F118" s="130"/>
      <c r="G118" s="197"/>
      <c r="H118" s="129">
        <v>5910</v>
      </c>
      <c r="I118" s="130">
        <v>5910</v>
      </c>
      <c r="J118" s="130">
        <v>0</v>
      </c>
      <c r="K118" s="132">
        <v>0</v>
      </c>
      <c r="L118" s="141">
        <v>7904</v>
      </c>
      <c r="M118" s="130">
        <f>L118</f>
        <v>7904</v>
      </c>
      <c r="N118" s="130">
        <v>0</v>
      </c>
      <c r="O118" s="197">
        <v>0</v>
      </c>
    </row>
    <row r="119" spans="1:15" ht="27.6" x14ac:dyDescent="0.25">
      <c r="A119" s="126"/>
      <c r="B119" s="260"/>
      <c r="C119" s="263" t="s">
        <v>1715</v>
      </c>
      <c r="D119" s="141"/>
      <c r="E119" s="130"/>
      <c r="F119" s="130"/>
      <c r="G119" s="197"/>
      <c r="H119" s="129">
        <v>20169</v>
      </c>
      <c r="I119" s="130">
        <v>20169</v>
      </c>
      <c r="J119" s="130">
        <v>0</v>
      </c>
      <c r="K119" s="132">
        <v>0</v>
      </c>
      <c r="L119" s="141">
        <v>2049</v>
      </c>
      <c r="M119" s="130">
        <f>L119</f>
        <v>2049</v>
      </c>
      <c r="N119" s="130">
        <v>0</v>
      </c>
      <c r="O119" s="197">
        <v>0</v>
      </c>
    </row>
    <row r="120" spans="1:15" ht="13.8" x14ac:dyDescent="0.25">
      <c r="A120" s="126"/>
      <c r="B120" s="260"/>
      <c r="C120" s="263" t="s">
        <v>1716</v>
      </c>
      <c r="D120" s="141"/>
      <c r="E120" s="130"/>
      <c r="F120" s="130"/>
      <c r="G120" s="197"/>
      <c r="H120" s="129">
        <v>3210</v>
      </c>
      <c r="I120" s="130">
        <v>3210</v>
      </c>
      <c r="J120" s="130">
        <v>0</v>
      </c>
      <c r="K120" s="132">
        <v>0</v>
      </c>
      <c r="L120" s="141">
        <v>3210</v>
      </c>
      <c r="M120" s="130">
        <f>L120</f>
        <v>3210</v>
      </c>
      <c r="N120" s="130">
        <v>0</v>
      </c>
      <c r="O120" s="197">
        <v>0</v>
      </c>
    </row>
    <row r="121" spans="1:15" ht="27.6" x14ac:dyDescent="0.25">
      <c r="A121" s="126"/>
      <c r="B121" s="260"/>
      <c r="C121" s="263" t="s">
        <v>1717</v>
      </c>
      <c r="D121" s="141"/>
      <c r="E121" s="130"/>
      <c r="F121" s="130"/>
      <c r="G121" s="197"/>
      <c r="H121" s="129">
        <v>240</v>
      </c>
      <c r="I121" s="130">
        <v>240</v>
      </c>
      <c r="J121" s="130">
        <v>0</v>
      </c>
      <c r="K121" s="132">
        <v>0</v>
      </c>
      <c r="L121" s="141">
        <v>240</v>
      </c>
      <c r="M121" s="130">
        <f>L121</f>
        <v>240</v>
      </c>
      <c r="N121" s="130">
        <v>0</v>
      </c>
      <c r="O121" s="197">
        <v>0</v>
      </c>
    </row>
    <row r="122" spans="1:15" ht="13.8" x14ac:dyDescent="0.25">
      <c r="A122" s="254"/>
      <c r="B122" s="156"/>
      <c r="C122" s="263"/>
      <c r="D122" s="163"/>
      <c r="E122" s="164"/>
      <c r="F122" s="164"/>
      <c r="G122" s="193"/>
      <c r="H122" s="166"/>
      <c r="I122" s="164"/>
      <c r="J122" s="164"/>
      <c r="K122" s="167"/>
      <c r="L122" s="163"/>
      <c r="M122" s="164"/>
      <c r="N122" s="164"/>
      <c r="O122" s="193"/>
    </row>
    <row r="123" spans="1:15" ht="14.4" x14ac:dyDescent="0.3">
      <c r="A123" s="254"/>
      <c r="B123" s="156"/>
      <c r="C123" s="261" t="s">
        <v>33</v>
      </c>
      <c r="D123" s="262">
        <f t="shared" ref="D123:O123" si="14">SUM(D75:D122)</f>
        <v>1568339</v>
      </c>
      <c r="E123" s="189">
        <f t="shared" si="14"/>
        <v>1284242</v>
      </c>
      <c r="F123" s="189">
        <f t="shared" si="14"/>
        <v>284097</v>
      </c>
      <c r="G123" s="427">
        <f t="shared" si="14"/>
        <v>0</v>
      </c>
      <c r="H123" s="428">
        <v>1756896</v>
      </c>
      <c r="I123" s="189">
        <v>1424555</v>
      </c>
      <c r="J123" s="189">
        <v>332341</v>
      </c>
      <c r="K123" s="429">
        <v>0</v>
      </c>
      <c r="L123" s="262">
        <f>SUM(L75:L122)</f>
        <v>1573631</v>
      </c>
      <c r="M123" s="189">
        <f t="shared" si="14"/>
        <v>1283984</v>
      </c>
      <c r="N123" s="189">
        <f t="shared" si="14"/>
        <v>289647</v>
      </c>
      <c r="O123" s="427">
        <f t="shared" si="14"/>
        <v>0</v>
      </c>
    </row>
    <row r="124" spans="1:15" x14ac:dyDescent="0.3">
      <c r="A124" s="254"/>
      <c r="B124" s="156"/>
      <c r="C124" s="261"/>
      <c r="D124" s="204"/>
      <c r="E124" s="205"/>
      <c r="F124" s="205"/>
      <c r="G124" s="208"/>
      <c r="H124" s="206"/>
      <c r="I124" s="205"/>
      <c r="J124" s="205"/>
      <c r="K124" s="207"/>
      <c r="L124" s="204"/>
      <c r="M124" s="205"/>
      <c r="N124" s="205"/>
      <c r="O124" s="208"/>
    </row>
    <row r="125" spans="1:15" x14ac:dyDescent="0.3">
      <c r="A125" s="254"/>
      <c r="B125" s="156" t="s">
        <v>8</v>
      </c>
      <c r="C125" s="253" t="s">
        <v>41</v>
      </c>
      <c r="D125" s="204"/>
      <c r="E125" s="205"/>
      <c r="F125" s="205"/>
      <c r="G125" s="208"/>
      <c r="H125" s="206"/>
      <c r="I125" s="205"/>
      <c r="J125" s="205"/>
      <c r="K125" s="207"/>
      <c r="L125" s="204"/>
      <c r="M125" s="205"/>
      <c r="N125" s="205"/>
      <c r="O125" s="208"/>
    </row>
    <row r="126" spans="1:15" ht="13.8" x14ac:dyDescent="0.25">
      <c r="A126" s="264"/>
      <c r="B126" s="156"/>
      <c r="C126" s="263" t="s">
        <v>73</v>
      </c>
      <c r="D126" s="141"/>
      <c r="E126" s="130"/>
      <c r="F126" s="130"/>
      <c r="G126" s="197"/>
      <c r="H126" s="129"/>
      <c r="I126" s="130"/>
      <c r="J126" s="130"/>
      <c r="K126" s="132"/>
      <c r="L126" s="141"/>
      <c r="M126" s="130"/>
      <c r="N126" s="130"/>
      <c r="O126" s="197"/>
    </row>
    <row r="127" spans="1:15" ht="13.8" x14ac:dyDescent="0.25">
      <c r="A127" s="264"/>
      <c r="B127" s="156"/>
      <c r="C127" s="263" t="s">
        <v>74</v>
      </c>
      <c r="D127" s="141">
        <v>4300</v>
      </c>
      <c r="E127" s="130">
        <v>0</v>
      </c>
      <c r="F127" s="130">
        <v>0</v>
      </c>
      <c r="G127" s="197">
        <v>4300</v>
      </c>
      <c r="H127" s="129">
        <v>4300</v>
      </c>
      <c r="I127" s="130">
        <v>0</v>
      </c>
      <c r="J127" s="130">
        <v>0</v>
      </c>
      <c r="K127" s="132">
        <v>4300</v>
      </c>
      <c r="L127" s="141">
        <v>3366</v>
      </c>
      <c r="M127" s="130">
        <v>0</v>
      </c>
      <c r="N127" s="130">
        <v>0</v>
      </c>
      <c r="O127" s="197">
        <f>L127</f>
        <v>3366</v>
      </c>
    </row>
    <row r="128" spans="1:15" ht="13.8" x14ac:dyDescent="0.25">
      <c r="A128" s="264"/>
      <c r="B128" s="156"/>
      <c r="C128" s="263" t="s">
        <v>122</v>
      </c>
      <c r="D128" s="141">
        <v>1350</v>
      </c>
      <c r="E128" s="130">
        <v>0</v>
      </c>
      <c r="F128" s="130">
        <v>0</v>
      </c>
      <c r="G128" s="197">
        <v>1350</v>
      </c>
      <c r="H128" s="129">
        <v>1350</v>
      </c>
      <c r="I128" s="130">
        <v>0</v>
      </c>
      <c r="J128" s="130">
        <v>0</v>
      </c>
      <c r="K128" s="132">
        <v>1350</v>
      </c>
      <c r="L128" s="141">
        <v>1280</v>
      </c>
      <c r="M128" s="130">
        <v>0</v>
      </c>
      <c r="N128" s="130">
        <v>0</v>
      </c>
      <c r="O128" s="197">
        <f t="shared" ref="O128:O136" si="15">L128</f>
        <v>1280</v>
      </c>
    </row>
    <row r="129" spans="1:15" ht="13.8" x14ac:dyDescent="0.25">
      <c r="A129" s="264"/>
      <c r="B129" s="156"/>
      <c r="C129" s="263" t="s">
        <v>123</v>
      </c>
      <c r="D129" s="141">
        <v>2800</v>
      </c>
      <c r="E129" s="130">
        <v>0</v>
      </c>
      <c r="F129" s="130">
        <v>0</v>
      </c>
      <c r="G129" s="197">
        <v>2800</v>
      </c>
      <c r="H129" s="129">
        <v>2908</v>
      </c>
      <c r="I129" s="130">
        <v>0</v>
      </c>
      <c r="J129" s="130">
        <v>0</v>
      </c>
      <c r="K129" s="132">
        <v>2908</v>
      </c>
      <c r="L129" s="141">
        <v>2908</v>
      </c>
      <c r="M129" s="130">
        <v>0</v>
      </c>
      <c r="N129" s="130">
        <v>0</v>
      </c>
      <c r="O129" s="197">
        <f t="shared" si="15"/>
        <v>2908</v>
      </c>
    </row>
    <row r="130" spans="1:15" ht="13.8" x14ac:dyDescent="0.25">
      <c r="A130" s="264"/>
      <c r="B130" s="156"/>
      <c r="C130" s="263" t="s">
        <v>124</v>
      </c>
      <c r="D130" s="141">
        <v>1550</v>
      </c>
      <c r="E130" s="130">
        <v>0</v>
      </c>
      <c r="F130" s="130">
        <v>0</v>
      </c>
      <c r="G130" s="197">
        <v>1550</v>
      </c>
      <c r="H130" s="129">
        <v>1550</v>
      </c>
      <c r="I130" s="130">
        <v>0</v>
      </c>
      <c r="J130" s="130">
        <v>0</v>
      </c>
      <c r="K130" s="132">
        <v>1550</v>
      </c>
      <c r="L130" s="141">
        <v>721</v>
      </c>
      <c r="M130" s="130">
        <v>0</v>
      </c>
      <c r="N130" s="130">
        <v>0</v>
      </c>
      <c r="O130" s="197">
        <f t="shared" si="15"/>
        <v>721</v>
      </c>
    </row>
    <row r="131" spans="1:15" ht="13.8" x14ac:dyDescent="0.25">
      <c r="A131" s="264"/>
      <c r="B131" s="156"/>
      <c r="C131" s="263" t="s">
        <v>125</v>
      </c>
      <c r="D131" s="141">
        <v>1800</v>
      </c>
      <c r="E131" s="130">
        <v>0</v>
      </c>
      <c r="F131" s="130">
        <v>0</v>
      </c>
      <c r="G131" s="197">
        <v>1800</v>
      </c>
      <c r="H131" s="129">
        <v>1800</v>
      </c>
      <c r="I131" s="130">
        <v>0</v>
      </c>
      <c r="J131" s="130">
        <v>0</v>
      </c>
      <c r="K131" s="132">
        <v>1800</v>
      </c>
      <c r="L131" s="141">
        <v>1119</v>
      </c>
      <c r="M131" s="130">
        <v>0</v>
      </c>
      <c r="N131" s="130">
        <v>0</v>
      </c>
      <c r="O131" s="197">
        <f t="shared" si="15"/>
        <v>1119</v>
      </c>
    </row>
    <row r="132" spans="1:15" ht="13.8" x14ac:dyDescent="0.25">
      <c r="A132" s="264"/>
      <c r="B132" s="156"/>
      <c r="C132" s="263" t="s">
        <v>126</v>
      </c>
      <c r="D132" s="141">
        <v>600</v>
      </c>
      <c r="E132" s="130">
        <v>0</v>
      </c>
      <c r="F132" s="130">
        <v>0</v>
      </c>
      <c r="G132" s="197">
        <v>600</v>
      </c>
      <c r="H132" s="129">
        <v>600</v>
      </c>
      <c r="I132" s="130">
        <v>0</v>
      </c>
      <c r="J132" s="130">
        <v>0</v>
      </c>
      <c r="K132" s="132">
        <v>600</v>
      </c>
      <c r="L132" s="141">
        <v>300</v>
      </c>
      <c r="M132" s="130">
        <v>0</v>
      </c>
      <c r="N132" s="130">
        <v>0</v>
      </c>
      <c r="O132" s="197">
        <f t="shared" si="15"/>
        <v>300</v>
      </c>
    </row>
    <row r="133" spans="1:15" ht="13.8" x14ac:dyDescent="0.25">
      <c r="A133" s="264"/>
      <c r="B133" s="252"/>
      <c r="C133" s="265" t="s">
        <v>148</v>
      </c>
      <c r="D133" s="141">
        <v>300</v>
      </c>
      <c r="E133" s="130">
        <v>0</v>
      </c>
      <c r="F133" s="130">
        <v>0</v>
      </c>
      <c r="G133" s="197">
        <v>300</v>
      </c>
      <c r="H133" s="129">
        <v>435</v>
      </c>
      <c r="I133" s="130">
        <v>0</v>
      </c>
      <c r="J133" s="130">
        <v>0</v>
      </c>
      <c r="K133" s="132">
        <v>435</v>
      </c>
      <c r="L133" s="141">
        <v>435</v>
      </c>
      <c r="M133" s="130">
        <v>0</v>
      </c>
      <c r="N133" s="130">
        <v>0</v>
      </c>
      <c r="O133" s="197">
        <f t="shared" si="15"/>
        <v>435</v>
      </c>
    </row>
    <row r="134" spans="1:15" ht="13.8" x14ac:dyDescent="0.25">
      <c r="A134" s="126"/>
      <c r="B134" s="260"/>
      <c r="C134" s="253" t="s">
        <v>75</v>
      </c>
      <c r="D134" s="141">
        <v>1800</v>
      </c>
      <c r="E134" s="130">
        <v>0</v>
      </c>
      <c r="F134" s="130">
        <v>0</v>
      </c>
      <c r="G134" s="197">
        <v>1800</v>
      </c>
      <c r="H134" s="129">
        <v>2066</v>
      </c>
      <c r="I134" s="130">
        <v>0</v>
      </c>
      <c r="J134" s="130">
        <v>0</v>
      </c>
      <c r="K134" s="132">
        <v>2066</v>
      </c>
      <c r="L134" s="141">
        <v>2065</v>
      </c>
      <c r="M134" s="130">
        <v>0</v>
      </c>
      <c r="N134" s="130">
        <v>0</v>
      </c>
      <c r="O134" s="197">
        <f t="shared" si="15"/>
        <v>2065</v>
      </c>
    </row>
    <row r="135" spans="1:15" ht="13.8" x14ac:dyDescent="0.25">
      <c r="A135" s="126"/>
      <c r="B135" s="260"/>
      <c r="C135" s="253" t="s">
        <v>76</v>
      </c>
      <c r="D135" s="141">
        <v>500</v>
      </c>
      <c r="E135" s="130">
        <v>0</v>
      </c>
      <c r="F135" s="130">
        <v>0</v>
      </c>
      <c r="G135" s="197">
        <v>500</v>
      </c>
      <c r="H135" s="129">
        <v>530</v>
      </c>
      <c r="I135" s="130">
        <v>0</v>
      </c>
      <c r="J135" s="130">
        <v>0</v>
      </c>
      <c r="K135" s="132">
        <v>530</v>
      </c>
      <c r="L135" s="141">
        <v>528</v>
      </c>
      <c r="M135" s="130">
        <v>0</v>
      </c>
      <c r="N135" s="130">
        <v>0</v>
      </c>
      <c r="O135" s="197">
        <f t="shared" si="15"/>
        <v>528</v>
      </c>
    </row>
    <row r="136" spans="1:15" ht="13.8" x14ac:dyDescent="0.25">
      <c r="A136" s="264"/>
      <c r="B136" s="156"/>
      <c r="C136" s="263"/>
      <c r="D136" s="141"/>
      <c r="E136" s="130"/>
      <c r="F136" s="130"/>
      <c r="G136" s="197"/>
      <c r="H136" s="129"/>
      <c r="I136" s="130"/>
      <c r="J136" s="130"/>
      <c r="K136" s="132"/>
      <c r="L136" s="141"/>
      <c r="M136" s="130"/>
      <c r="N136" s="130"/>
      <c r="O136" s="197">
        <f t="shared" si="15"/>
        <v>0</v>
      </c>
    </row>
    <row r="137" spans="1:15" ht="14.4" x14ac:dyDescent="0.3">
      <c r="A137" s="254"/>
      <c r="B137" s="266"/>
      <c r="C137" s="261" t="s">
        <v>34</v>
      </c>
      <c r="D137" s="262">
        <f t="shared" ref="D137:G137" si="16">SUM(D126:D136)</f>
        <v>15000</v>
      </c>
      <c r="E137" s="189">
        <f t="shared" si="16"/>
        <v>0</v>
      </c>
      <c r="F137" s="189">
        <f t="shared" si="16"/>
        <v>0</v>
      </c>
      <c r="G137" s="427">
        <f t="shared" si="16"/>
        <v>15000</v>
      </c>
      <c r="H137" s="428">
        <v>15539</v>
      </c>
      <c r="I137" s="189">
        <v>0</v>
      </c>
      <c r="J137" s="189">
        <v>0</v>
      </c>
      <c r="K137" s="429">
        <v>15539</v>
      </c>
      <c r="L137" s="262">
        <f t="shared" ref="L137:O137" si="17">SUM(L126:L136)</f>
        <v>12722</v>
      </c>
      <c r="M137" s="189">
        <f t="shared" si="17"/>
        <v>0</v>
      </c>
      <c r="N137" s="189">
        <f t="shared" si="17"/>
        <v>0</v>
      </c>
      <c r="O137" s="427">
        <f t="shared" si="17"/>
        <v>12722</v>
      </c>
    </row>
    <row r="138" spans="1:15" x14ac:dyDescent="0.3">
      <c r="A138" s="254"/>
      <c r="B138" s="156"/>
      <c r="C138" s="261"/>
      <c r="D138" s="204"/>
      <c r="E138" s="205"/>
      <c r="F138" s="205"/>
      <c r="G138" s="208"/>
      <c r="H138" s="206"/>
      <c r="I138" s="205"/>
      <c r="J138" s="205"/>
      <c r="K138" s="207"/>
      <c r="L138" s="204"/>
      <c r="M138" s="205"/>
      <c r="N138" s="205"/>
      <c r="O138" s="208"/>
    </row>
    <row r="139" spans="1:15" x14ac:dyDescent="0.3">
      <c r="A139" s="254"/>
      <c r="B139" s="156" t="s">
        <v>14</v>
      </c>
      <c r="C139" s="253" t="s">
        <v>42</v>
      </c>
      <c r="D139" s="204"/>
      <c r="E139" s="205"/>
      <c r="F139" s="205"/>
      <c r="G139" s="208"/>
      <c r="H139" s="206"/>
      <c r="I139" s="205"/>
      <c r="J139" s="205"/>
      <c r="K139" s="207"/>
      <c r="L139" s="204"/>
      <c r="M139" s="205"/>
      <c r="N139" s="205"/>
      <c r="O139" s="208"/>
    </row>
    <row r="140" spans="1:15" x14ac:dyDescent="0.3">
      <c r="A140" s="254"/>
      <c r="B140" s="156"/>
      <c r="C140" s="253" t="s">
        <v>46</v>
      </c>
      <c r="D140" s="204"/>
      <c r="E140" s="205"/>
      <c r="F140" s="205"/>
      <c r="G140" s="208"/>
      <c r="H140" s="206"/>
      <c r="I140" s="205"/>
      <c r="J140" s="205"/>
      <c r="K140" s="207"/>
      <c r="L140" s="204"/>
      <c r="M140" s="205"/>
      <c r="N140" s="205"/>
      <c r="O140" s="208"/>
    </row>
    <row r="141" spans="1:15" ht="27.6" x14ac:dyDescent="0.25">
      <c r="A141" s="126"/>
      <c r="B141" s="260"/>
      <c r="C141" s="263" t="s">
        <v>127</v>
      </c>
      <c r="D141" s="141">
        <f>364331+67738+71468-602</f>
        <v>502935</v>
      </c>
      <c r="E141" s="130">
        <v>346513</v>
      </c>
      <c r="F141" s="430">
        <v>156422</v>
      </c>
      <c r="G141" s="431">
        <v>0</v>
      </c>
      <c r="H141" s="432">
        <v>593701</v>
      </c>
      <c r="I141" s="430">
        <v>437279</v>
      </c>
      <c r="J141" s="430">
        <v>156422</v>
      </c>
      <c r="K141" s="433">
        <v>0</v>
      </c>
      <c r="L141" s="141">
        <v>580246</v>
      </c>
      <c r="M141" s="130">
        <v>423824</v>
      </c>
      <c r="N141" s="430">
        <v>156422</v>
      </c>
      <c r="O141" s="431">
        <v>0</v>
      </c>
    </row>
    <row r="142" spans="1:15" ht="27.6" x14ac:dyDescent="0.25">
      <c r="A142" s="126"/>
      <c r="B142" s="260"/>
      <c r="C142" s="263" t="s">
        <v>128</v>
      </c>
      <c r="D142" s="141">
        <v>1500</v>
      </c>
      <c r="E142" s="130">
        <v>0</v>
      </c>
      <c r="F142" s="130">
        <v>1500</v>
      </c>
      <c r="G142" s="197">
        <v>0</v>
      </c>
      <c r="H142" s="129">
        <v>1500</v>
      </c>
      <c r="I142" s="130">
        <v>0</v>
      </c>
      <c r="J142" s="130">
        <v>1500</v>
      </c>
      <c r="K142" s="132">
        <v>0</v>
      </c>
      <c r="L142" s="141">
        <v>800</v>
      </c>
      <c r="M142" s="130">
        <v>0</v>
      </c>
      <c r="N142" s="130">
        <f>L142</f>
        <v>800</v>
      </c>
      <c r="O142" s="197">
        <v>0</v>
      </c>
    </row>
    <row r="143" spans="1:15" ht="13.8" x14ac:dyDescent="0.25">
      <c r="A143" s="126"/>
      <c r="B143" s="260"/>
      <c r="C143" s="253" t="s">
        <v>141</v>
      </c>
      <c r="D143" s="141">
        <v>1500</v>
      </c>
      <c r="E143" s="130">
        <v>0</v>
      </c>
      <c r="F143" s="130">
        <v>1500</v>
      </c>
      <c r="G143" s="197">
        <v>0</v>
      </c>
      <c r="H143" s="129">
        <v>1290</v>
      </c>
      <c r="I143" s="130">
        <v>0</v>
      </c>
      <c r="J143" s="130">
        <v>1290</v>
      </c>
      <c r="K143" s="132">
        <v>0</v>
      </c>
      <c r="L143" s="141">
        <v>1286</v>
      </c>
      <c r="M143" s="130">
        <v>0</v>
      </c>
      <c r="N143" s="130">
        <f>L143</f>
        <v>1286</v>
      </c>
      <c r="O143" s="197">
        <v>0</v>
      </c>
    </row>
    <row r="144" spans="1:15" ht="13.8" x14ac:dyDescent="0.25">
      <c r="A144" s="126"/>
      <c r="B144" s="260"/>
      <c r="C144" s="253" t="s">
        <v>129</v>
      </c>
      <c r="D144" s="141">
        <v>3800</v>
      </c>
      <c r="E144" s="130">
        <v>0</v>
      </c>
      <c r="F144" s="130">
        <v>3800</v>
      </c>
      <c r="G144" s="197">
        <v>0</v>
      </c>
      <c r="H144" s="129">
        <v>3800</v>
      </c>
      <c r="I144" s="130">
        <v>0</v>
      </c>
      <c r="J144" s="130">
        <v>3800</v>
      </c>
      <c r="K144" s="132">
        <v>0</v>
      </c>
      <c r="L144" s="141">
        <v>3455</v>
      </c>
      <c r="M144" s="130">
        <v>0</v>
      </c>
      <c r="N144" s="130">
        <f>L144</f>
        <v>3455</v>
      </c>
      <c r="O144" s="197">
        <v>0</v>
      </c>
    </row>
    <row r="145" spans="1:15" ht="13.8" x14ac:dyDescent="0.25">
      <c r="A145" s="126"/>
      <c r="B145" s="260"/>
      <c r="C145" s="263" t="s">
        <v>1718</v>
      </c>
      <c r="D145" s="141">
        <v>15643</v>
      </c>
      <c r="E145" s="130">
        <v>15643</v>
      </c>
      <c r="F145" s="130">
        <v>0</v>
      </c>
      <c r="G145" s="197">
        <v>0</v>
      </c>
      <c r="H145" s="129">
        <v>15643</v>
      </c>
      <c r="I145" s="130">
        <v>15643</v>
      </c>
      <c r="J145" s="130">
        <v>0</v>
      </c>
      <c r="K145" s="132">
        <v>0</v>
      </c>
      <c r="L145" s="141">
        <v>15643</v>
      </c>
      <c r="M145" s="130">
        <f t="shared" ref="M145:M153" si="18">L145</f>
        <v>15643</v>
      </c>
      <c r="N145" s="130">
        <v>0</v>
      </c>
      <c r="O145" s="197">
        <v>0</v>
      </c>
    </row>
    <row r="146" spans="1:15" ht="13.8" x14ac:dyDescent="0.25">
      <c r="A146" s="126"/>
      <c r="B146" s="260"/>
      <c r="C146" s="263" t="s">
        <v>1719</v>
      </c>
      <c r="D146" s="141">
        <v>52</v>
      </c>
      <c r="E146" s="130">
        <v>52</v>
      </c>
      <c r="F146" s="130">
        <v>0</v>
      </c>
      <c r="G146" s="197">
        <v>0</v>
      </c>
      <c r="H146" s="129">
        <v>4188</v>
      </c>
      <c r="I146" s="130">
        <v>4188</v>
      </c>
      <c r="J146" s="130">
        <v>0</v>
      </c>
      <c r="K146" s="132">
        <v>0</v>
      </c>
      <c r="L146" s="141">
        <v>4169</v>
      </c>
      <c r="M146" s="130">
        <f t="shared" si="18"/>
        <v>4169</v>
      </c>
      <c r="N146" s="130">
        <v>0</v>
      </c>
      <c r="O146" s="197">
        <v>0</v>
      </c>
    </row>
    <row r="147" spans="1:15" ht="13.8" x14ac:dyDescent="0.25">
      <c r="A147" s="126"/>
      <c r="B147" s="260"/>
      <c r="C147" s="263" t="s">
        <v>1720</v>
      </c>
      <c r="D147" s="141">
        <v>1759</v>
      </c>
      <c r="E147" s="130">
        <v>1759</v>
      </c>
      <c r="F147" s="130">
        <v>0</v>
      </c>
      <c r="G147" s="197">
        <v>0</v>
      </c>
      <c r="H147" s="129">
        <v>3710</v>
      </c>
      <c r="I147" s="130">
        <v>3710</v>
      </c>
      <c r="J147" s="130">
        <v>0</v>
      </c>
      <c r="K147" s="132">
        <v>0</v>
      </c>
      <c r="L147" s="141">
        <v>3710</v>
      </c>
      <c r="M147" s="130">
        <f t="shared" si="18"/>
        <v>3710</v>
      </c>
      <c r="N147" s="130">
        <v>0</v>
      </c>
      <c r="O147" s="197">
        <v>0</v>
      </c>
    </row>
    <row r="148" spans="1:15" ht="13.8" x14ac:dyDescent="0.25">
      <c r="A148" s="126"/>
      <c r="B148" s="260"/>
      <c r="C148" s="263" t="s">
        <v>1721</v>
      </c>
      <c r="D148" s="141"/>
      <c r="E148" s="130"/>
      <c r="F148" s="130"/>
      <c r="G148" s="197"/>
      <c r="H148" s="129">
        <v>1208</v>
      </c>
      <c r="I148" s="130">
        <v>1208</v>
      </c>
      <c r="J148" s="130">
        <v>0</v>
      </c>
      <c r="K148" s="132">
        <v>0</v>
      </c>
      <c r="L148" s="141">
        <v>1208</v>
      </c>
      <c r="M148" s="130">
        <f t="shared" si="18"/>
        <v>1208</v>
      </c>
      <c r="N148" s="130">
        <v>0</v>
      </c>
      <c r="O148" s="197">
        <v>0</v>
      </c>
    </row>
    <row r="149" spans="1:15" ht="13.8" x14ac:dyDescent="0.25">
      <c r="A149" s="126"/>
      <c r="B149" s="260"/>
      <c r="C149" s="263" t="s">
        <v>1722</v>
      </c>
      <c r="D149" s="141"/>
      <c r="E149" s="130"/>
      <c r="F149" s="130"/>
      <c r="G149" s="197"/>
      <c r="H149" s="129">
        <v>305</v>
      </c>
      <c r="I149" s="130">
        <v>305</v>
      </c>
      <c r="J149" s="130">
        <v>0</v>
      </c>
      <c r="K149" s="132">
        <v>0</v>
      </c>
      <c r="L149" s="141">
        <v>305</v>
      </c>
      <c r="M149" s="130">
        <f t="shared" si="18"/>
        <v>305</v>
      </c>
      <c r="N149" s="130">
        <v>0</v>
      </c>
      <c r="O149" s="197">
        <v>0</v>
      </c>
    </row>
    <row r="150" spans="1:15" ht="27.6" x14ac:dyDescent="0.25">
      <c r="A150" s="126"/>
      <c r="B150" s="260"/>
      <c r="C150" s="263" t="s">
        <v>1723</v>
      </c>
      <c r="D150" s="141"/>
      <c r="E150" s="130"/>
      <c r="F150" s="130"/>
      <c r="G150" s="197"/>
      <c r="H150" s="129">
        <v>1823</v>
      </c>
      <c r="I150" s="130">
        <v>1823</v>
      </c>
      <c r="J150" s="130">
        <v>0</v>
      </c>
      <c r="K150" s="132">
        <v>0</v>
      </c>
      <c r="L150" s="141">
        <v>1823</v>
      </c>
      <c r="M150" s="130">
        <f t="shared" si="18"/>
        <v>1823</v>
      </c>
      <c r="N150" s="130">
        <v>0</v>
      </c>
      <c r="O150" s="197">
        <v>0</v>
      </c>
    </row>
    <row r="151" spans="1:15" ht="13.8" x14ac:dyDescent="0.25">
      <c r="A151" s="126"/>
      <c r="B151" s="260"/>
      <c r="C151" s="263" t="s">
        <v>1664</v>
      </c>
      <c r="D151" s="141"/>
      <c r="E151" s="130"/>
      <c r="F151" s="130"/>
      <c r="G151" s="197"/>
      <c r="H151" s="129">
        <v>5085</v>
      </c>
      <c r="I151" s="130">
        <v>5085</v>
      </c>
      <c r="J151" s="130">
        <v>0</v>
      </c>
      <c r="K151" s="132">
        <v>0</v>
      </c>
      <c r="L151" s="141">
        <v>5085</v>
      </c>
      <c r="M151" s="130">
        <f t="shared" si="18"/>
        <v>5085</v>
      </c>
      <c r="N151" s="130">
        <v>0</v>
      </c>
      <c r="O151" s="197">
        <v>0</v>
      </c>
    </row>
    <row r="152" spans="1:15" ht="13.8" x14ac:dyDescent="0.25">
      <c r="A152" s="126"/>
      <c r="B152" s="260"/>
      <c r="C152" s="263" t="s">
        <v>1724</v>
      </c>
      <c r="D152" s="141"/>
      <c r="E152" s="130"/>
      <c r="F152" s="130"/>
      <c r="G152" s="197"/>
      <c r="H152" s="129">
        <v>2950</v>
      </c>
      <c r="I152" s="130">
        <v>2950</v>
      </c>
      <c r="J152" s="130">
        <v>0</v>
      </c>
      <c r="K152" s="132">
        <v>0</v>
      </c>
      <c r="L152" s="141">
        <v>2949</v>
      </c>
      <c r="M152" s="130">
        <f t="shared" si="18"/>
        <v>2949</v>
      </c>
      <c r="N152" s="130">
        <v>0</v>
      </c>
      <c r="O152" s="197">
        <v>0</v>
      </c>
    </row>
    <row r="153" spans="1:15" ht="13.8" x14ac:dyDescent="0.25">
      <c r="A153" s="126"/>
      <c r="B153" s="260"/>
      <c r="C153" s="263" t="s">
        <v>1925</v>
      </c>
      <c r="D153" s="141"/>
      <c r="E153" s="130"/>
      <c r="F153" s="130"/>
      <c r="G153" s="197"/>
      <c r="H153" s="129">
        <v>2175</v>
      </c>
      <c r="I153" s="130">
        <v>2175</v>
      </c>
      <c r="J153" s="130">
        <v>0</v>
      </c>
      <c r="K153" s="132">
        <v>0</v>
      </c>
      <c r="L153" s="141">
        <v>2175</v>
      </c>
      <c r="M153" s="130">
        <f t="shared" si="18"/>
        <v>2175</v>
      </c>
      <c r="N153" s="130">
        <v>0</v>
      </c>
      <c r="O153" s="197">
        <v>0</v>
      </c>
    </row>
    <row r="154" spans="1:15" ht="13.8" x14ac:dyDescent="0.25">
      <c r="A154" s="254"/>
      <c r="B154" s="156"/>
      <c r="C154" s="263"/>
      <c r="D154" s="163"/>
      <c r="E154" s="164"/>
      <c r="F154" s="164"/>
      <c r="G154" s="193"/>
      <c r="H154" s="166"/>
      <c r="I154" s="164"/>
      <c r="J154" s="164"/>
      <c r="K154" s="167"/>
      <c r="L154" s="163"/>
      <c r="M154" s="164"/>
      <c r="N154" s="164"/>
      <c r="O154" s="193"/>
    </row>
    <row r="155" spans="1:15" ht="14.4" x14ac:dyDescent="0.3">
      <c r="A155" s="254"/>
      <c r="B155" s="156"/>
      <c r="C155" s="257" t="s">
        <v>21</v>
      </c>
      <c r="D155" s="262">
        <f>SUM(D141:D154)</f>
        <v>527189</v>
      </c>
      <c r="E155" s="189">
        <f>SUM(E141:E154)</f>
        <v>363967</v>
      </c>
      <c r="F155" s="189">
        <f>SUM(F141:F154)</f>
        <v>163222</v>
      </c>
      <c r="G155" s="427">
        <f>SUM(G141:G154)</f>
        <v>0</v>
      </c>
      <c r="H155" s="428">
        <v>637378</v>
      </c>
      <c r="I155" s="189">
        <v>474366</v>
      </c>
      <c r="J155" s="189">
        <v>163012</v>
      </c>
      <c r="K155" s="429">
        <v>0</v>
      </c>
      <c r="L155" s="262">
        <f>SUM(L141:L154)</f>
        <v>622854</v>
      </c>
      <c r="M155" s="189">
        <f>SUM(M141:M154)</f>
        <v>460891</v>
      </c>
      <c r="N155" s="189">
        <f>SUM(N141:N154)</f>
        <v>161963</v>
      </c>
      <c r="O155" s="427">
        <f>SUM(O141:O154)</f>
        <v>0</v>
      </c>
    </row>
    <row r="156" spans="1:15" x14ac:dyDescent="0.3">
      <c r="A156" s="254"/>
      <c r="B156" s="156"/>
      <c r="C156" s="257"/>
      <c r="D156" s="204"/>
      <c r="E156" s="205"/>
      <c r="F156" s="205"/>
      <c r="G156" s="208"/>
      <c r="H156" s="206"/>
      <c r="I156" s="205"/>
      <c r="J156" s="205"/>
      <c r="K156" s="207"/>
      <c r="L156" s="204"/>
      <c r="M156" s="205"/>
      <c r="N156" s="205"/>
      <c r="O156" s="208"/>
    </row>
    <row r="157" spans="1:15" x14ac:dyDescent="0.3">
      <c r="A157" s="254"/>
      <c r="B157" s="156"/>
      <c r="C157" s="253" t="s">
        <v>47</v>
      </c>
      <c r="D157" s="204"/>
      <c r="E157" s="205"/>
      <c r="F157" s="205"/>
      <c r="G157" s="208"/>
      <c r="H157" s="206"/>
      <c r="I157" s="205"/>
      <c r="J157" s="205"/>
      <c r="K157" s="207"/>
      <c r="L157" s="204"/>
      <c r="M157" s="205"/>
      <c r="N157" s="205"/>
      <c r="O157" s="208"/>
    </row>
    <row r="158" spans="1:15" ht="13.8" x14ac:dyDescent="0.25">
      <c r="A158" s="126"/>
      <c r="B158" s="260"/>
      <c r="C158" s="253" t="s">
        <v>1725</v>
      </c>
      <c r="D158" s="141">
        <v>60000</v>
      </c>
      <c r="E158" s="130"/>
      <c r="F158" s="130">
        <v>60000</v>
      </c>
      <c r="G158" s="197"/>
      <c r="H158" s="129">
        <v>61000</v>
      </c>
      <c r="I158" s="130">
        <v>0</v>
      </c>
      <c r="J158" s="130">
        <v>61000</v>
      </c>
      <c r="K158" s="132">
        <v>0</v>
      </c>
      <c r="L158" s="141">
        <v>61000</v>
      </c>
      <c r="M158" s="130">
        <v>0</v>
      </c>
      <c r="N158" s="130">
        <f>L158</f>
        <v>61000</v>
      </c>
      <c r="O158" s="197">
        <v>0</v>
      </c>
    </row>
    <row r="159" spans="1:15" ht="13.8" x14ac:dyDescent="0.25">
      <c r="A159" s="254"/>
      <c r="B159" s="156"/>
      <c r="C159" s="253" t="s">
        <v>1726</v>
      </c>
      <c r="D159" s="141">
        <v>1743</v>
      </c>
      <c r="E159" s="130">
        <v>1743</v>
      </c>
      <c r="F159" s="130">
        <v>0</v>
      </c>
      <c r="G159" s="197">
        <v>0</v>
      </c>
      <c r="H159" s="129">
        <v>1743</v>
      </c>
      <c r="I159" s="130">
        <v>1743</v>
      </c>
      <c r="J159" s="130">
        <v>0</v>
      </c>
      <c r="K159" s="132">
        <v>0</v>
      </c>
      <c r="L159" s="141">
        <v>1730</v>
      </c>
      <c r="M159" s="130">
        <f>L159</f>
        <v>1730</v>
      </c>
      <c r="N159" s="130">
        <v>0</v>
      </c>
      <c r="O159" s="197">
        <v>0</v>
      </c>
    </row>
    <row r="160" spans="1:15" ht="13.8" x14ac:dyDescent="0.25">
      <c r="A160" s="254"/>
      <c r="B160" s="156"/>
      <c r="C160" s="263" t="s">
        <v>1727</v>
      </c>
      <c r="D160" s="163">
        <v>7000</v>
      </c>
      <c r="E160" s="164"/>
      <c r="F160" s="164">
        <v>7000</v>
      </c>
      <c r="G160" s="193"/>
      <c r="H160" s="166">
        <v>7346</v>
      </c>
      <c r="I160" s="164">
        <v>0</v>
      </c>
      <c r="J160" s="164">
        <v>7346</v>
      </c>
      <c r="K160" s="167">
        <v>0</v>
      </c>
      <c r="L160" s="163">
        <v>7181</v>
      </c>
      <c r="M160" s="164">
        <v>0</v>
      </c>
      <c r="N160" s="164">
        <f>L160</f>
        <v>7181</v>
      </c>
      <c r="O160" s="193">
        <v>0</v>
      </c>
    </row>
    <row r="161" spans="1:15" ht="13.8" x14ac:dyDescent="0.25">
      <c r="A161" s="255"/>
      <c r="B161" s="156"/>
      <c r="C161" s="263" t="s">
        <v>1728</v>
      </c>
      <c r="D161" s="163">
        <v>1000</v>
      </c>
      <c r="E161" s="164">
        <v>0</v>
      </c>
      <c r="F161" s="164">
        <v>1000</v>
      </c>
      <c r="G161" s="193">
        <v>0</v>
      </c>
      <c r="H161" s="166">
        <v>1200</v>
      </c>
      <c r="I161" s="164">
        <v>0</v>
      </c>
      <c r="J161" s="164">
        <v>1200</v>
      </c>
      <c r="K161" s="167">
        <v>0</v>
      </c>
      <c r="L161" s="163">
        <v>1200</v>
      </c>
      <c r="M161" s="164">
        <v>0</v>
      </c>
      <c r="N161" s="164">
        <f>L161</f>
        <v>1200</v>
      </c>
      <c r="O161" s="193">
        <v>0</v>
      </c>
    </row>
    <row r="162" spans="1:15" ht="13.8" x14ac:dyDescent="0.25">
      <c r="A162" s="254"/>
      <c r="B162" s="156"/>
      <c r="C162" s="263" t="s">
        <v>1729</v>
      </c>
      <c r="D162" s="163">
        <v>600</v>
      </c>
      <c r="E162" s="164">
        <v>0</v>
      </c>
      <c r="F162" s="164">
        <v>600</v>
      </c>
      <c r="G162" s="193">
        <v>0</v>
      </c>
      <c r="H162" s="166">
        <v>800</v>
      </c>
      <c r="I162" s="164">
        <v>0</v>
      </c>
      <c r="J162" s="164">
        <v>800</v>
      </c>
      <c r="K162" s="167">
        <v>0</v>
      </c>
      <c r="L162" s="163">
        <v>800</v>
      </c>
      <c r="M162" s="164">
        <v>0</v>
      </c>
      <c r="N162" s="164">
        <f>L162</f>
        <v>800</v>
      </c>
      <c r="O162" s="193">
        <v>0</v>
      </c>
    </row>
    <row r="163" spans="1:15" ht="13.8" x14ac:dyDescent="0.25">
      <c r="A163" s="254"/>
      <c r="B163" s="156"/>
      <c r="C163" s="263" t="s">
        <v>1730</v>
      </c>
      <c r="D163" s="163">
        <v>1600</v>
      </c>
      <c r="E163" s="164"/>
      <c r="F163" s="164">
        <v>1600</v>
      </c>
      <c r="G163" s="193"/>
      <c r="H163" s="166">
        <v>1600</v>
      </c>
      <c r="I163" s="164">
        <v>0</v>
      </c>
      <c r="J163" s="164">
        <v>1600</v>
      </c>
      <c r="K163" s="167">
        <v>0</v>
      </c>
      <c r="L163" s="163">
        <v>1600</v>
      </c>
      <c r="M163" s="164">
        <v>0</v>
      </c>
      <c r="N163" s="164">
        <f>L163</f>
        <v>1600</v>
      </c>
      <c r="O163" s="193">
        <v>0</v>
      </c>
    </row>
    <row r="164" spans="1:15" ht="13.8" x14ac:dyDescent="0.25">
      <c r="A164" s="126"/>
      <c r="B164" s="260"/>
      <c r="C164" s="253" t="s">
        <v>1731</v>
      </c>
      <c r="D164" s="141">
        <v>1000</v>
      </c>
      <c r="E164" s="130">
        <v>0</v>
      </c>
      <c r="F164" s="130">
        <v>1000</v>
      </c>
      <c r="G164" s="197">
        <v>0</v>
      </c>
      <c r="H164" s="129">
        <v>1000</v>
      </c>
      <c r="I164" s="130">
        <v>0</v>
      </c>
      <c r="J164" s="130">
        <v>1000</v>
      </c>
      <c r="K164" s="132">
        <v>0</v>
      </c>
      <c r="L164" s="141">
        <v>1000</v>
      </c>
      <c r="M164" s="130">
        <v>0</v>
      </c>
      <c r="N164" s="130">
        <f>L164</f>
        <v>1000</v>
      </c>
      <c r="O164" s="197">
        <v>0</v>
      </c>
    </row>
    <row r="165" spans="1:15" ht="13.8" x14ac:dyDescent="0.25">
      <c r="A165" s="254"/>
      <c r="B165" s="156"/>
      <c r="C165" s="267" t="s">
        <v>1732</v>
      </c>
      <c r="D165" s="163">
        <v>576</v>
      </c>
      <c r="E165" s="164">
        <v>576</v>
      </c>
      <c r="F165" s="164">
        <v>0</v>
      </c>
      <c r="G165" s="193">
        <v>0</v>
      </c>
      <c r="H165" s="166">
        <v>626</v>
      </c>
      <c r="I165" s="164">
        <v>626</v>
      </c>
      <c r="J165" s="164">
        <v>0</v>
      </c>
      <c r="K165" s="167">
        <v>0</v>
      </c>
      <c r="L165" s="163">
        <v>624</v>
      </c>
      <c r="M165" s="164">
        <f>L165</f>
        <v>624</v>
      </c>
      <c r="N165" s="164">
        <v>0</v>
      </c>
      <c r="O165" s="193">
        <v>0</v>
      </c>
    </row>
    <row r="166" spans="1:15" ht="27.6" x14ac:dyDescent="0.25">
      <c r="A166" s="254"/>
      <c r="B166" s="156"/>
      <c r="C166" s="265" t="s">
        <v>1733</v>
      </c>
      <c r="D166" s="163">
        <v>6000</v>
      </c>
      <c r="E166" s="164">
        <v>6000</v>
      </c>
      <c r="F166" s="164">
        <v>0</v>
      </c>
      <c r="G166" s="193">
        <v>0</v>
      </c>
      <c r="H166" s="166">
        <v>6000</v>
      </c>
      <c r="I166" s="164">
        <v>6000</v>
      </c>
      <c r="J166" s="164">
        <v>0</v>
      </c>
      <c r="K166" s="167">
        <v>0</v>
      </c>
      <c r="L166" s="163">
        <v>6000</v>
      </c>
      <c r="M166" s="164">
        <f>L166</f>
        <v>6000</v>
      </c>
      <c r="N166" s="164">
        <v>0</v>
      </c>
      <c r="O166" s="193">
        <v>0</v>
      </c>
    </row>
    <row r="167" spans="1:15" s="186" customFormat="1" ht="27.6" x14ac:dyDescent="0.25">
      <c r="A167" s="254"/>
      <c r="B167" s="156"/>
      <c r="C167" s="265" t="s">
        <v>1734</v>
      </c>
      <c r="D167" s="163">
        <v>10000</v>
      </c>
      <c r="E167" s="164">
        <v>10000</v>
      </c>
      <c r="F167" s="164">
        <v>0</v>
      </c>
      <c r="G167" s="193">
        <v>0</v>
      </c>
      <c r="H167" s="166">
        <v>10000</v>
      </c>
      <c r="I167" s="164">
        <v>10000</v>
      </c>
      <c r="J167" s="164">
        <v>0</v>
      </c>
      <c r="K167" s="167">
        <v>0</v>
      </c>
      <c r="L167" s="163">
        <v>0</v>
      </c>
      <c r="M167" s="164">
        <v>0</v>
      </c>
      <c r="N167" s="164">
        <v>0</v>
      </c>
      <c r="O167" s="193">
        <v>0</v>
      </c>
    </row>
    <row r="168" spans="1:15" s="186" customFormat="1" ht="27.6" x14ac:dyDescent="0.25">
      <c r="A168" s="254"/>
      <c r="B168" s="156"/>
      <c r="C168" s="265" t="s">
        <v>1735</v>
      </c>
      <c r="D168" s="163"/>
      <c r="E168" s="164"/>
      <c r="F168" s="164"/>
      <c r="G168" s="193"/>
      <c r="H168" s="166">
        <v>25000</v>
      </c>
      <c r="I168" s="164">
        <v>25000</v>
      </c>
      <c r="J168" s="164">
        <v>0</v>
      </c>
      <c r="K168" s="167">
        <v>0</v>
      </c>
      <c r="L168" s="163">
        <v>0</v>
      </c>
      <c r="M168" s="164">
        <v>0</v>
      </c>
      <c r="N168" s="164">
        <v>0</v>
      </c>
      <c r="O168" s="193">
        <v>0</v>
      </c>
    </row>
    <row r="169" spans="1:15" ht="13.8" x14ac:dyDescent="0.25">
      <c r="A169" s="254"/>
      <c r="B169" s="156"/>
      <c r="C169" s="265" t="s">
        <v>1736</v>
      </c>
      <c r="D169" s="163">
        <v>0</v>
      </c>
      <c r="E169" s="164">
        <v>0</v>
      </c>
      <c r="F169" s="164">
        <v>0</v>
      </c>
      <c r="G169" s="193">
        <v>0</v>
      </c>
      <c r="H169" s="166">
        <v>12000</v>
      </c>
      <c r="I169" s="164">
        <v>12000</v>
      </c>
      <c r="J169" s="164">
        <v>0</v>
      </c>
      <c r="K169" s="167">
        <v>0</v>
      </c>
      <c r="L169" s="163">
        <v>6800</v>
      </c>
      <c r="M169" s="164">
        <f>L169</f>
        <v>6800</v>
      </c>
      <c r="N169" s="164">
        <v>0</v>
      </c>
      <c r="O169" s="193">
        <v>0</v>
      </c>
    </row>
    <row r="170" spans="1:15" ht="13.8" x14ac:dyDescent="0.25">
      <c r="A170" s="126"/>
      <c r="B170" s="260"/>
      <c r="C170" s="263" t="s">
        <v>1737</v>
      </c>
      <c r="D170" s="141"/>
      <c r="E170" s="130"/>
      <c r="F170" s="130"/>
      <c r="G170" s="197"/>
      <c r="H170" s="129">
        <v>15000</v>
      </c>
      <c r="I170" s="130">
        <v>15000</v>
      </c>
      <c r="J170" s="130">
        <v>0</v>
      </c>
      <c r="K170" s="132">
        <v>0</v>
      </c>
      <c r="L170" s="141">
        <v>0</v>
      </c>
      <c r="M170" s="130">
        <v>0</v>
      </c>
      <c r="N170" s="130">
        <v>0</v>
      </c>
      <c r="O170" s="197">
        <v>0</v>
      </c>
    </row>
    <row r="171" spans="1:15" ht="13.8" x14ac:dyDescent="0.25">
      <c r="A171" s="126"/>
      <c r="B171" s="260"/>
      <c r="C171" s="263" t="s">
        <v>1738</v>
      </c>
      <c r="D171" s="141"/>
      <c r="E171" s="130"/>
      <c r="F171" s="130"/>
      <c r="G171" s="197"/>
      <c r="H171" s="129">
        <v>350</v>
      </c>
      <c r="I171" s="130">
        <v>350</v>
      </c>
      <c r="J171" s="130">
        <v>0</v>
      </c>
      <c r="K171" s="132">
        <v>0</v>
      </c>
      <c r="L171" s="141">
        <v>350</v>
      </c>
      <c r="M171" s="130">
        <v>350</v>
      </c>
      <c r="N171" s="130">
        <v>0</v>
      </c>
      <c r="O171" s="197">
        <v>0</v>
      </c>
    </row>
    <row r="172" spans="1:15" ht="13.8" x14ac:dyDescent="0.25">
      <c r="A172" s="254"/>
      <c r="B172" s="156"/>
      <c r="C172" s="265"/>
      <c r="D172" s="163"/>
      <c r="E172" s="164"/>
      <c r="F172" s="164"/>
      <c r="G172" s="193"/>
      <c r="H172" s="166"/>
      <c r="I172" s="164"/>
      <c r="J172" s="164"/>
      <c r="K172" s="167"/>
      <c r="L172" s="163"/>
      <c r="M172" s="164"/>
      <c r="N172" s="164"/>
      <c r="O172" s="193"/>
    </row>
    <row r="173" spans="1:15" ht="14.4" x14ac:dyDescent="0.3">
      <c r="A173" s="254"/>
      <c r="B173" s="156"/>
      <c r="C173" s="257" t="s">
        <v>21</v>
      </c>
      <c r="D173" s="262">
        <f t="shared" ref="D173:O173" si="19">SUM(D158:D172)</f>
        <v>89519</v>
      </c>
      <c r="E173" s="189">
        <f t="shared" si="19"/>
        <v>18319</v>
      </c>
      <c r="F173" s="189">
        <f t="shared" si="19"/>
        <v>71200</v>
      </c>
      <c r="G173" s="427">
        <f t="shared" si="19"/>
        <v>0</v>
      </c>
      <c r="H173" s="428">
        <v>143665</v>
      </c>
      <c r="I173" s="189">
        <v>70719</v>
      </c>
      <c r="J173" s="189">
        <v>72946</v>
      </c>
      <c r="K173" s="429">
        <v>0</v>
      </c>
      <c r="L173" s="262">
        <f t="shared" si="19"/>
        <v>88285</v>
      </c>
      <c r="M173" s="189">
        <f t="shared" si="19"/>
        <v>15504</v>
      </c>
      <c r="N173" s="189">
        <f t="shared" si="19"/>
        <v>72781</v>
      </c>
      <c r="O173" s="427">
        <f t="shared" si="19"/>
        <v>0</v>
      </c>
    </row>
    <row r="174" spans="1:15" x14ac:dyDescent="0.3">
      <c r="A174" s="254"/>
      <c r="B174" s="156"/>
      <c r="C174" s="261"/>
      <c r="D174" s="204"/>
      <c r="E174" s="205"/>
      <c r="F174" s="205"/>
      <c r="G174" s="208"/>
      <c r="H174" s="206"/>
      <c r="I174" s="205"/>
      <c r="J174" s="205"/>
      <c r="K174" s="207"/>
      <c r="L174" s="204"/>
      <c r="M174" s="205"/>
      <c r="N174" s="205"/>
      <c r="O174" s="208"/>
    </row>
    <row r="175" spans="1:15" x14ac:dyDescent="0.3">
      <c r="A175" s="126"/>
      <c r="B175" s="266"/>
      <c r="C175" s="253" t="s">
        <v>57</v>
      </c>
      <c r="D175" s="204"/>
      <c r="E175" s="205"/>
      <c r="F175" s="205"/>
      <c r="G175" s="208"/>
      <c r="H175" s="206"/>
      <c r="I175" s="205"/>
      <c r="J175" s="205"/>
      <c r="K175" s="207"/>
      <c r="L175" s="204"/>
      <c r="M175" s="205"/>
      <c r="N175" s="205"/>
      <c r="O175" s="208"/>
    </row>
    <row r="176" spans="1:15" ht="14.4" x14ac:dyDescent="0.3">
      <c r="A176" s="126"/>
      <c r="B176" s="266"/>
      <c r="C176" s="253" t="s">
        <v>1739</v>
      </c>
      <c r="D176" s="141">
        <v>7000</v>
      </c>
      <c r="E176" s="130">
        <v>7000</v>
      </c>
      <c r="F176" s="130">
        <v>0</v>
      </c>
      <c r="G176" s="197">
        <v>0</v>
      </c>
      <c r="H176" s="129">
        <v>7000</v>
      </c>
      <c r="I176" s="130">
        <v>7000</v>
      </c>
      <c r="J176" s="130">
        <v>0</v>
      </c>
      <c r="K176" s="132">
        <v>0</v>
      </c>
      <c r="L176" s="141">
        <v>0</v>
      </c>
      <c r="M176" s="130">
        <v>0</v>
      </c>
      <c r="N176" s="130">
        <v>0</v>
      </c>
      <c r="O176" s="197">
        <v>0</v>
      </c>
    </row>
    <row r="177" spans="1:15" ht="14.4" x14ac:dyDescent="0.3">
      <c r="A177" s="126"/>
      <c r="B177" s="266"/>
      <c r="C177" s="263"/>
      <c r="D177" s="163"/>
      <c r="E177" s="164"/>
      <c r="F177" s="164"/>
      <c r="G177" s="193"/>
      <c r="H177" s="166"/>
      <c r="I177" s="164"/>
      <c r="J177" s="164"/>
      <c r="K177" s="167"/>
      <c r="L177" s="163"/>
      <c r="M177" s="164"/>
      <c r="N177" s="164"/>
      <c r="O177" s="193"/>
    </row>
    <row r="178" spans="1:15" ht="14.4" x14ac:dyDescent="0.3">
      <c r="A178" s="126"/>
      <c r="B178" s="156"/>
      <c r="C178" s="257" t="s">
        <v>21</v>
      </c>
      <c r="D178" s="262">
        <f>SUM(D176:D177)</f>
        <v>7000</v>
      </c>
      <c r="E178" s="189">
        <f t="shared" ref="E178:G178" si="20">SUM(E176:E177)</f>
        <v>7000</v>
      </c>
      <c r="F178" s="189">
        <f t="shared" si="20"/>
        <v>0</v>
      </c>
      <c r="G178" s="427">
        <f t="shared" si="20"/>
        <v>0</v>
      </c>
      <c r="H178" s="428">
        <v>7000</v>
      </c>
      <c r="I178" s="189">
        <v>7000</v>
      </c>
      <c r="J178" s="189">
        <v>0</v>
      </c>
      <c r="K178" s="429">
        <v>0</v>
      </c>
      <c r="L178" s="262">
        <f>SUM(L176:L177)</f>
        <v>0</v>
      </c>
      <c r="M178" s="189">
        <f t="shared" ref="M178:O178" si="21">SUM(M176:M177)</f>
        <v>0</v>
      </c>
      <c r="N178" s="189">
        <f t="shared" si="21"/>
        <v>0</v>
      </c>
      <c r="O178" s="427">
        <f t="shared" si="21"/>
        <v>0</v>
      </c>
    </row>
    <row r="179" spans="1:15" x14ac:dyDescent="0.3">
      <c r="A179" s="126"/>
      <c r="B179" s="156"/>
      <c r="C179" s="261"/>
      <c r="D179" s="204"/>
      <c r="E179" s="205"/>
      <c r="F179" s="205"/>
      <c r="G179" s="208"/>
      <c r="H179" s="206"/>
      <c r="I179" s="205"/>
      <c r="J179" s="205"/>
      <c r="K179" s="207"/>
      <c r="L179" s="204"/>
      <c r="M179" s="205"/>
      <c r="N179" s="205"/>
      <c r="O179" s="208"/>
    </row>
    <row r="180" spans="1:15" ht="14.4" x14ac:dyDescent="0.3">
      <c r="A180" s="126"/>
      <c r="B180" s="266"/>
      <c r="C180" s="253" t="s">
        <v>50</v>
      </c>
      <c r="D180" s="141">
        <v>5000</v>
      </c>
      <c r="E180" s="130">
        <v>5000</v>
      </c>
      <c r="F180" s="130">
        <v>0</v>
      </c>
      <c r="G180" s="197">
        <v>0</v>
      </c>
      <c r="H180" s="129">
        <v>1380</v>
      </c>
      <c r="I180" s="130">
        <v>1380</v>
      </c>
      <c r="J180" s="130">
        <v>0</v>
      </c>
      <c r="K180" s="132">
        <v>0</v>
      </c>
      <c r="L180" s="141">
        <v>0</v>
      </c>
      <c r="M180" s="130">
        <v>0</v>
      </c>
      <c r="N180" s="130">
        <v>0</v>
      </c>
      <c r="O180" s="197">
        <v>0</v>
      </c>
    </row>
    <row r="181" spans="1:15" ht="14.4" x14ac:dyDescent="0.3">
      <c r="A181" s="126"/>
      <c r="B181" s="266"/>
      <c r="C181" s="253"/>
      <c r="D181" s="141"/>
      <c r="E181" s="130"/>
      <c r="F181" s="130"/>
      <c r="G181" s="197"/>
      <c r="H181" s="129"/>
      <c r="I181" s="130"/>
      <c r="J181" s="130"/>
      <c r="K181" s="132"/>
      <c r="L181" s="141"/>
      <c r="M181" s="130"/>
      <c r="N181" s="130"/>
      <c r="O181" s="197"/>
    </row>
    <row r="182" spans="1:15" ht="13.8" x14ac:dyDescent="0.25">
      <c r="A182" s="126"/>
      <c r="B182" s="156"/>
      <c r="C182" s="253" t="s">
        <v>1740</v>
      </c>
      <c r="D182" s="141">
        <v>66497</v>
      </c>
      <c r="E182" s="130">
        <v>66497</v>
      </c>
      <c r="F182" s="130">
        <v>0</v>
      </c>
      <c r="G182" s="197">
        <v>0</v>
      </c>
      <c r="H182" s="129">
        <v>66497</v>
      </c>
      <c r="I182" s="130">
        <v>66497</v>
      </c>
      <c r="J182" s="130">
        <v>0</v>
      </c>
      <c r="K182" s="132">
        <v>0</v>
      </c>
      <c r="L182" s="141">
        <v>66497</v>
      </c>
      <c r="M182" s="130">
        <f>L182</f>
        <v>66497</v>
      </c>
      <c r="N182" s="130">
        <v>0</v>
      </c>
      <c r="O182" s="197">
        <v>0</v>
      </c>
    </row>
    <row r="183" spans="1:15" ht="13.8" x14ac:dyDescent="0.25">
      <c r="A183" s="126"/>
      <c r="B183" s="156"/>
      <c r="C183" s="253"/>
      <c r="D183" s="141"/>
      <c r="E183" s="130"/>
      <c r="F183" s="130"/>
      <c r="G183" s="197"/>
      <c r="H183" s="129"/>
      <c r="I183" s="130"/>
      <c r="J183" s="130"/>
      <c r="K183" s="132"/>
      <c r="L183" s="141"/>
      <c r="M183" s="130"/>
      <c r="N183" s="130"/>
      <c r="O183" s="197"/>
    </row>
    <row r="184" spans="1:15" ht="13.8" x14ac:dyDescent="0.25">
      <c r="A184" s="126"/>
      <c r="B184" s="156"/>
      <c r="C184" s="253"/>
      <c r="D184" s="141"/>
      <c r="E184" s="130"/>
      <c r="F184" s="130"/>
      <c r="G184" s="197"/>
      <c r="H184" s="129"/>
      <c r="I184" s="130"/>
      <c r="J184" s="130"/>
      <c r="K184" s="132"/>
      <c r="L184" s="141"/>
      <c r="M184" s="130"/>
      <c r="N184" s="130"/>
      <c r="O184" s="197"/>
    </row>
    <row r="185" spans="1:15" ht="14.4" x14ac:dyDescent="0.3">
      <c r="A185" s="126"/>
      <c r="B185" s="156"/>
      <c r="C185" s="261" t="s">
        <v>49</v>
      </c>
      <c r="D185" s="262">
        <f t="shared" ref="D185:O185" si="22">D155+D173+D178+D180+D182</f>
        <v>695205</v>
      </c>
      <c r="E185" s="189">
        <f t="shared" si="22"/>
        <v>460783</v>
      </c>
      <c r="F185" s="189">
        <f t="shared" si="22"/>
        <v>234422</v>
      </c>
      <c r="G185" s="427">
        <f t="shared" si="22"/>
        <v>0</v>
      </c>
      <c r="H185" s="428">
        <v>855920</v>
      </c>
      <c r="I185" s="189">
        <v>619962</v>
      </c>
      <c r="J185" s="189">
        <v>235958</v>
      </c>
      <c r="K185" s="429">
        <v>0</v>
      </c>
      <c r="L185" s="262">
        <f t="shared" si="22"/>
        <v>777636</v>
      </c>
      <c r="M185" s="189">
        <f t="shared" si="22"/>
        <v>542892</v>
      </c>
      <c r="N185" s="189">
        <f t="shared" si="22"/>
        <v>234744</v>
      </c>
      <c r="O185" s="427">
        <f t="shared" si="22"/>
        <v>0</v>
      </c>
    </row>
    <row r="186" spans="1:15" x14ac:dyDescent="0.3">
      <c r="A186" s="254"/>
      <c r="B186" s="156"/>
      <c r="C186" s="261"/>
      <c r="D186" s="204"/>
      <c r="E186" s="205"/>
      <c r="F186" s="205"/>
      <c r="G186" s="208"/>
      <c r="H186" s="206"/>
      <c r="I186" s="205"/>
      <c r="J186" s="205"/>
      <c r="K186" s="207"/>
      <c r="L186" s="204"/>
      <c r="M186" s="205"/>
      <c r="N186" s="205"/>
      <c r="O186" s="208"/>
    </row>
    <row r="187" spans="1:15" x14ac:dyDescent="0.3">
      <c r="A187" s="254"/>
      <c r="B187" s="156" t="s">
        <v>17</v>
      </c>
      <c r="C187" s="253" t="s">
        <v>43</v>
      </c>
      <c r="D187" s="204"/>
      <c r="E187" s="205"/>
      <c r="F187" s="205"/>
      <c r="G187" s="208"/>
      <c r="H187" s="206"/>
      <c r="I187" s="205"/>
      <c r="J187" s="205"/>
      <c r="K187" s="207"/>
      <c r="L187" s="204"/>
      <c r="M187" s="205"/>
      <c r="N187" s="205"/>
      <c r="O187" s="208"/>
    </row>
    <row r="188" spans="1:15" ht="13.8" x14ac:dyDescent="0.25">
      <c r="A188" s="254"/>
      <c r="B188" s="156"/>
      <c r="C188" s="263" t="s">
        <v>1741</v>
      </c>
      <c r="D188" s="141">
        <v>10000</v>
      </c>
      <c r="E188" s="130">
        <v>10000</v>
      </c>
      <c r="F188" s="130">
        <v>0</v>
      </c>
      <c r="G188" s="197">
        <v>0</v>
      </c>
      <c r="H188" s="129">
        <v>5000</v>
      </c>
      <c r="I188" s="130">
        <v>5000</v>
      </c>
      <c r="J188" s="130">
        <v>0</v>
      </c>
      <c r="K188" s="132">
        <v>0</v>
      </c>
      <c r="L188" s="141">
        <v>826</v>
      </c>
      <c r="M188" s="130">
        <f>L188</f>
        <v>826</v>
      </c>
      <c r="N188" s="130">
        <v>0</v>
      </c>
      <c r="O188" s="197">
        <v>0</v>
      </c>
    </row>
    <row r="189" spans="1:15" s="436" customFormat="1" ht="13.8" x14ac:dyDescent="0.25">
      <c r="A189" s="434"/>
      <c r="B189" s="435"/>
      <c r="C189" s="263" t="s">
        <v>1742</v>
      </c>
      <c r="D189" s="141">
        <v>6400</v>
      </c>
      <c r="E189" s="130">
        <v>0</v>
      </c>
      <c r="F189" s="130">
        <v>6400</v>
      </c>
      <c r="G189" s="197">
        <v>0</v>
      </c>
      <c r="H189" s="129">
        <v>6400</v>
      </c>
      <c r="I189" s="130">
        <v>0</v>
      </c>
      <c r="J189" s="130">
        <v>6400</v>
      </c>
      <c r="K189" s="132">
        <v>0</v>
      </c>
      <c r="L189" s="141">
        <v>0</v>
      </c>
      <c r="M189" s="130">
        <v>0</v>
      </c>
      <c r="N189" s="130">
        <v>0</v>
      </c>
      <c r="O189" s="197">
        <v>0</v>
      </c>
    </row>
    <row r="190" spans="1:15" s="436" customFormat="1" ht="13.8" x14ac:dyDescent="0.25">
      <c r="A190" s="437"/>
      <c r="B190" s="438"/>
      <c r="C190" s="265" t="s">
        <v>1743</v>
      </c>
      <c r="D190" s="141">
        <v>50000</v>
      </c>
      <c r="E190" s="130">
        <v>50000</v>
      </c>
      <c r="F190" s="130">
        <v>0</v>
      </c>
      <c r="G190" s="197">
        <v>0</v>
      </c>
      <c r="H190" s="129">
        <v>47845</v>
      </c>
      <c r="I190" s="130">
        <v>47845</v>
      </c>
      <c r="J190" s="130">
        <v>0</v>
      </c>
      <c r="K190" s="132">
        <v>0</v>
      </c>
      <c r="L190" s="141">
        <v>47841</v>
      </c>
      <c r="M190" s="130">
        <f t="shared" ref="M190:M197" si="23">L190</f>
        <v>47841</v>
      </c>
      <c r="N190" s="130">
        <v>0</v>
      </c>
      <c r="O190" s="197">
        <v>0</v>
      </c>
    </row>
    <row r="191" spans="1:15" s="436" customFormat="1" ht="13.8" x14ac:dyDescent="0.25">
      <c r="A191" s="437"/>
      <c r="B191" s="438"/>
      <c r="C191" s="265" t="s">
        <v>1744</v>
      </c>
      <c r="D191" s="141">
        <v>600</v>
      </c>
      <c r="E191" s="130">
        <v>600</v>
      </c>
      <c r="F191" s="130">
        <v>0</v>
      </c>
      <c r="G191" s="197">
        <v>0</v>
      </c>
      <c r="H191" s="129">
        <v>600</v>
      </c>
      <c r="I191" s="130">
        <v>600</v>
      </c>
      <c r="J191" s="130">
        <v>0</v>
      </c>
      <c r="K191" s="132">
        <v>0</v>
      </c>
      <c r="L191" s="141">
        <v>599</v>
      </c>
      <c r="M191" s="130">
        <f t="shared" si="23"/>
        <v>599</v>
      </c>
      <c r="N191" s="130">
        <v>0</v>
      </c>
      <c r="O191" s="197">
        <v>0</v>
      </c>
    </row>
    <row r="192" spans="1:15" ht="13.8" x14ac:dyDescent="0.25">
      <c r="A192" s="254"/>
      <c r="B192" s="156"/>
      <c r="C192" s="265" t="s">
        <v>1745</v>
      </c>
      <c r="D192" s="163">
        <v>2000</v>
      </c>
      <c r="E192" s="164">
        <v>2000</v>
      </c>
      <c r="F192" s="164">
        <v>0</v>
      </c>
      <c r="G192" s="193">
        <v>0</v>
      </c>
      <c r="H192" s="166">
        <v>2000</v>
      </c>
      <c r="I192" s="164">
        <v>2000</v>
      </c>
      <c r="J192" s="164">
        <v>0</v>
      </c>
      <c r="K192" s="167">
        <v>0</v>
      </c>
      <c r="L192" s="163">
        <v>2000</v>
      </c>
      <c r="M192" s="164">
        <f t="shared" si="23"/>
        <v>2000</v>
      </c>
      <c r="N192" s="164">
        <v>0</v>
      </c>
      <c r="O192" s="193">
        <v>0</v>
      </c>
    </row>
    <row r="193" spans="1:15" ht="27.6" x14ac:dyDescent="0.25">
      <c r="A193" s="254"/>
      <c r="B193" s="156"/>
      <c r="C193" s="265" t="s">
        <v>1746</v>
      </c>
      <c r="D193" s="163"/>
      <c r="E193" s="164"/>
      <c r="F193" s="164"/>
      <c r="G193" s="193"/>
      <c r="H193" s="166">
        <v>4433</v>
      </c>
      <c r="I193" s="164">
        <v>4433</v>
      </c>
      <c r="J193" s="164">
        <v>0</v>
      </c>
      <c r="K193" s="167">
        <v>0</v>
      </c>
      <c r="L193" s="163">
        <v>4432</v>
      </c>
      <c r="M193" s="164">
        <f t="shared" si="23"/>
        <v>4432</v>
      </c>
      <c r="N193" s="164">
        <v>0</v>
      </c>
      <c r="O193" s="193">
        <v>0</v>
      </c>
    </row>
    <row r="194" spans="1:15" ht="13.8" x14ac:dyDescent="0.25">
      <c r="A194" s="254"/>
      <c r="B194" s="156"/>
      <c r="C194" s="265" t="s">
        <v>1747</v>
      </c>
      <c r="D194" s="163"/>
      <c r="E194" s="164"/>
      <c r="F194" s="164"/>
      <c r="G194" s="193"/>
      <c r="H194" s="166">
        <v>3304</v>
      </c>
      <c r="I194" s="164">
        <v>3304</v>
      </c>
      <c r="J194" s="164">
        <v>0</v>
      </c>
      <c r="K194" s="167">
        <v>0</v>
      </c>
      <c r="L194" s="163">
        <v>3203</v>
      </c>
      <c r="M194" s="164">
        <f t="shared" si="23"/>
        <v>3203</v>
      </c>
      <c r="N194" s="164">
        <v>0</v>
      </c>
      <c r="O194" s="193">
        <v>0</v>
      </c>
    </row>
    <row r="195" spans="1:15" ht="27.6" x14ac:dyDescent="0.25">
      <c r="A195" s="254"/>
      <c r="B195" s="156"/>
      <c r="C195" s="265" t="s">
        <v>1748</v>
      </c>
      <c r="D195" s="163"/>
      <c r="E195" s="164"/>
      <c r="F195" s="164"/>
      <c r="G195" s="193"/>
      <c r="H195" s="166">
        <v>5652</v>
      </c>
      <c r="I195" s="164">
        <v>5652</v>
      </c>
      <c r="J195" s="164">
        <v>0</v>
      </c>
      <c r="K195" s="167">
        <v>0</v>
      </c>
      <c r="L195" s="163">
        <v>5652</v>
      </c>
      <c r="M195" s="164">
        <f t="shared" si="23"/>
        <v>5652</v>
      </c>
      <c r="N195" s="164">
        <v>0</v>
      </c>
      <c r="O195" s="193">
        <v>0</v>
      </c>
    </row>
    <row r="196" spans="1:15" ht="13.8" x14ac:dyDescent="0.25">
      <c r="A196" s="254"/>
      <c r="B196" s="156"/>
      <c r="C196" s="265" t="s">
        <v>1749</v>
      </c>
      <c r="D196" s="163"/>
      <c r="E196" s="164"/>
      <c r="F196" s="164"/>
      <c r="G196" s="193"/>
      <c r="H196" s="166">
        <v>2852</v>
      </c>
      <c r="I196" s="164">
        <v>2852</v>
      </c>
      <c r="J196" s="164">
        <v>0</v>
      </c>
      <c r="K196" s="167">
        <v>0</v>
      </c>
      <c r="L196" s="163">
        <v>2828</v>
      </c>
      <c r="M196" s="164">
        <f t="shared" si="23"/>
        <v>2828</v>
      </c>
      <c r="N196" s="164">
        <v>0</v>
      </c>
      <c r="O196" s="193">
        <v>0</v>
      </c>
    </row>
    <row r="197" spans="1:15" ht="13.8" x14ac:dyDescent="0.25">
      <c r="A197" s="254"/>
      <c r="B197" s="156"/>
      <c r="C197" s="265" t="s">
        <v>1750</v>
      </c>
      <c r="D197" s="163"/>
      <c r="E197" s="164"/>
      <c r="F197" s="164"/>
      <c r="G197" s="193"/>
      <c r="H197" s="166">
        <v>3611</v>
      </c>
      <c r="I197" s="164">
        <v>3611</v>
      </c>
      <c r="J197" s="164">
        <v>0</v>
      </c>
      <c r="K197" s="167">
        <v>0</v>
      </c>
      <c r="L197" s="163">
        <v>3610</v>
      </c>
      <c r="M197" s="164">
        <f t="shared" si="23"/>
        <v>3610</v>
      </c>
      <c r="N197" s="164">
        <v>0</v>
      </c>
      <c r="O197" s="193">
        <v>0</v>
      </c>
    </row>
    <row r="198" spans="1:15" ht="13.8" x14ac:dyDescent="0.25">
      <c r="A198" s="254"/>
      <c r="B198" s="156"/>
      <c r="C198" s="265" t="s">
        <v>1751</v>
      </c>
      <c r="D198" s="163"/>
      <c r="E198" s="164"/>
      <c r="F198" s="164"/>
      <c r="G198" s="193"/>
      <c r="H198" s="166">
        <v>6495</v>
      </c>
      <c r="I198" s="164">
        <v>6495</v>
      </c>
      <c r="J198" s="164">
        <v>0</v>
      </c>
      <c r="K198" s="167">
        <v>0</v>
      </c>
      <c r="L198" s="163">
        <v>0</v>
      </c>
      <c r="M198" s="164">
        <v>0</v>
      </c>
      <c r="N198" s="164">
        <v>0</v>
      </c>
      <c r="O198" s="193">
        <v>0</v>
      </c>
    </row>
    <row r="199" spans="1:15" ht="27.6" x14ac:dyDescent="0.25">
      <c r="A199" s="254"/>
      <c r="B199" s="156"/>
      <c r="C199" s="265" t="s">
        <v>1752</v>
      </c>
      <c r="D199" s="163"/>
      <c r="E199" s="164"/>
      <c r="F199" s="164"/>
      <c r="G199" s="193"/>
      <c r="H199" s="166">
        <v>3230</v>
      </c>
      <c r="I199" s="164">
        <v>3230</v>
      </c>
      <c r="J199" s="164">
        <v>0</v>
      </c>
      <c r="K199" s="167">
        <v>0</v>
      </c>
      <c r="L199" s="163">
        <v>3229</v>
      </c>
      <c r="M199" s="164">
        <f t="shared" ref="M199:M205" si="24">L199</f>
        <v>3229</v>
      </c>
      <c r="N199" s="164">
        <v>0</v>
      </c>
      <c r="O199" s="193">
        <v>0</v>
      </c>
    </row>
    <row r="200" spans="1:15" ht="13.8" x14ac:dyDescent="0.25">
      <c r="A200" s="254"/>
      <c r="B200" s="156"/>
      <c r="C200" s="265" t="s">
        <v>1753</v>
      </c>
      <c r="D200" s="163"/>
      <c r="E200" s="164"/>
      <c r="F200" s="164"/>
      <c r="G200" s="193"/>
      <c r="H200" s="166">
        <v>2630</v>
      </c>
      <c r="I200" s="164">
        <v>2630</v>
      </c>
      <c r="J200" s="164">
        <v>0</v>
      </c>
      <c r="K200" s="167">
        <v>0</v>
      </c>
      <c r="L200" s="163">
        <v>2629</v>
      </c>
      <c r="M200" s="164">
        <f t="shared" si="24"/>
        <v>2629</v>
      </c>
      <c r="N200" s="164">
        <v>0</v>
      </c>
      <c r="O200" s="193">
        <v>0</v>
      </c>
    </row>
    <row r="201" spans="1:15" ht="13.8" x14ac:dyDescent="0.25">
      <c r="A201" s="254"/>
      <c r="B201" s="156"/>
      <c r="C201" s="265" t="s">
        <v>1754</v>
      </c>
      <c r="D201" s="163"/>
      <c r="E201" s="164"/>
      <c r="F201" s="164"/>
      <c r="G201" s="193"/>
      <c r="H201" s="166">
        <v>2321</v>
      </c>
      <c r="I201" s="164">
        <v>2321</v>
      </c>
      <c r="J201" s="164">
        <v>0</v>
      </c>
      <c r="K201" s="167">
        <v>0</v>
      </c>
      <c r="L201" s="163">
        <v>2275</v>
      </c>
      <c r="M201" s="164">
        <f t="shared" si="24"/>
        <v>2275</v>
      </c>
      <c r="N201" s="164">
        <v>0</v>
      </c>
      <c r="O201" s="193">
        <v>0</v>
      </c>
    </row>
    <row r="202" spans="1:15" ht="13.8" x14ac:dyDescent="0.25">
      <c r="A202" s="254"/>
      <c r="B202" s="156"/>
      <c r="C202" s="265" t="s">
        <v>1755</v>
      </c>
      <c r="D202" s="163"/>
      <c r="E202" s="164"/>
      <c r="F202" s="164"/>
      <c r="G202" s="193"/>
      <c r="H202" s="166">
        <v>40970</v>
      </c>
      <c r="I202" s="164">
        <v>40970</v>
      </c>
      <c r="J202" s="164">
        <v>0</v>
      </c>
      <c r="K202" s="167">
        <v>0</v>
      </c>
      <c r="L202" s="163">
        <v>48</v>
      </c>
      <c r="M202" s="164">
        <f t="shared" si="24"/>
        <v>48</v>
      </c>
      <c r="N202" s="164">
        <v>0</v>
      </c>
      <c r="O202" s="193">
        <v>0</v>
      </c>
    </row>
    <row r="203" spans="1:15" ht="13.8" x14ac:dyDescent="0.25">
      <c r="A203" s="254"/>
      <c r="B203" s="156"/>
      <c r="C203" s="265" t="s">
        <v>1756</v>
      </c>
      <c r="D203" s="163"/>
      <c r="E203" s="164"/>
      <c r="F203" s="164"/>
      <c r="G203" s="193"/>
      <c r="H203" s="166">
        <v>1143</v>
      </c>
      <c r="I203" s="164">
        <v>1143</v>
      </c>
      <c r="J203" s="164">
        <v>0</v>
      </c>
      <c r="K203" s="167">
        <v>0</v>
      </c>
      <c r="L203" s="163">
        <v>1143</v>
      </c>
      <c r="M203" s="164">
        <f t="shared" si="24"/>
        <v>1143</v>
      </c>
      <c r="N203" s="164">
        <v>0</v>
      </c>
      <c r="O203" s="193">
        <v>0</v>
      </c>
    </row>
    <row r="204" spans="1:15" ht="13.8" x14ac:dyDescent="0.25">
      <c r="A204" s="254"/>
      <c r="B204" s="156"/>
      <c r="C204" s="265" t="s">
        <v>1757</v>
      </c>
      <c r="D204" s="163"/>
      <c r="E204" s="164"/>
      <c r="F204" s="164"/>
      <c r="G204" s="193"/>
      <c r="H204" s="166">
        <v>606</v>
      </c>
      <c r="I204" s="164">
        <v>606</v>
      </c>
      <c r="J204" s="164">
        <v>0</v>
      </c>
      <c r="K204" s="167">
        <v>0</v>
      </c>
      <c r="L204" s="163">
        <v>606</v>
      </c>
      <c r="M204" s="164">
        <f t="shared" si="24"/>
        <v>606</v>
      </c>
      <c r="N204" s="164">
        <v>0</v>
      </c>
      <c r="O204" s="193">
        <v>0</v>
      </c>
    </row>
    <row r="205" spans="1:15" ht="13.8" x14ac:dyDescent="0.25">
      <c r="A205" s="254"/>
      <c r="B205" s="156"/>
      <c r="C205" s="265" t="s">
        <v>1758</v>
      </c>
      <c r="D205" s="163"/>
      <c r="E205" s="164"/>
      <c r="F205" s="164"/>
      <c r="G205" s="193"/>
      <c r="H205" s="166">
        <v>1973</v>
      </c>
      <c r="I205" s="164">
        <v>1973</v>
      </c>
      <c r="J205" s="164">
        <v>0</v>
      </c>
      <c r="K205" s="167">
        <v>0</v>
      </c>
      <c r="L205" s="163">
        <v>1972</v>
      </c>
      <c r="M205" s="164">
        <f t="shared" si="24"/>
        <v>1972</v>
      </c>
      <c r="N205" s="164">
        <v>0</v>
      </c>
      <c r="O205" s="193">
        <v>0</v>
      </c>
    </row>
    <row r="206" spans="1:15" ht="13.8" x14ac:dyDescent="0.25">
      <c r="A206" s="254"/>
      <c r="B206" s="156"/>
      <c r="C206" s="265"/>
      <c r="D206" s="163"/>
      <c r="E206" s="164"/>
      <c r="F206" s="164"/>
      <c r="G206" s="193"/>
      <c r="H206" s="166"/>
      <c r="I206" s="164"/>
      <c r="J206" s="164"/>
      <c r="K206" s="167"/>
      <c r="L206" s="163"/>
      <c r="M206" s="164"/>
      <c r="N206" s="164"/>
      <c r="O206" s="193"/>
    </row>
    <row r="207" spans="1:15" ht="14.4" x14ac:dyDescent="0.3">
      <c r="A207" s="254"/>
      <c r="B207" s="156"/>
      <c r="C207" s="261" t="s">
        <v>35</v>
      </c>
      <c r="D207" s="262">
        <f>SUM(D188:D192)</f>
        <v>69000</v>
      </c>
      <c r="E207" s="189">
        <f>SUM(E188:E192)</f>
        <v>62600</v>
      </c>
      <c r="F207" s="189">
        <f>SUM(F188:F192)</f>
        <v>6400</v>
      </c>
      <c r="G207" s="427">
        <f>SUM(G188:G192)</f>
        <v>0</v>
      </c>
      <c r="H207" s="428">
        <v>141065</v>
      </c>
      <c r="I207" s="189">
        <v>134665</v>
      </c>
      <c r="J207" s="189">
        <v>6400</v>
      </c>
      <c r="K207" s="429">
        <v>0</v>
      </c>
      <c r="L207" s="262">
        <f>SUM(L188:L206)</f>
        <v>82893</v>
      </c>
      <c r="M207" s="189">
        <f>SUM(M188:M206)</f>
        <v>82893</v>
      </c>
      <c r="N207" s="189">
        <f>SUM(N188:N206)</f>
        <v>0</v>
      </c>
      <c r="O207" s="427">
        <f>SUM(O188:O206)</f>
        <v>0</v>
      </c>
    </row>
    <row r="208" spans="1:15" x14ac:dyDescent="0.3">
      <c r="A208" s="254"/>
      <c r="B208" s="156"/>
      <c r="C208" s="261"/>
      <c r="D208" s="204"/>
      <c r="E208" s="205"/>
      <c r="F208" s="205"/>
      <c r="G208" s="208"/>
      <c r="H208" s="206"/>
      <c r="I208" s="205"/>
      <c r="J208" s="205"/>
      <c r="K208" s="207"/>
      <c r="L208" s="204"/>
      <c r="M208" s="205"/>
      <c r="N208" s="205"/>
      <c r="O208" s="208"/>
    </row>
    <row r="209" spans="1:15" x14ac:dyDescent="0.3">
      <c r="A209" s="254"/>
      <c r="B209" s="156" t="s">
        <v>19</v>
      </c>
      <c r="C209" s="253" t="s">
        <v>18</v>
      </c>
      <c r="D209" s="204"/>
      <c r="E209" s="205"/>
      <c r="F209" s="205"/>
      <c r="G209" s="208"/>
      <c r="H209" s="206"/>
      <c r="I209" s="205"/>
      <c r="J209" s="205"/>
      <c r="K209" s="207"/>
      <c r="L209" s="204"/>
      <c r="M209" s="205"/>
      <c r="N209" s="205"/>
      <c r="O209" s="208"/>
    </row>
    <row r="210" spans="1:15" ht="13.8" x14ac:dyDescent="0.25">
      <c r="A210" s="254"/>
      <c r="B210" s="156"/>
      <c r="C210" s="265" t="s">
        <v>1917</v>
      </c>
      <c r="D210" s="141">
        <f>96628+27050+56892</f>
        <v>180570</v>
      </c>
      <c r="E210" s="130">
        <f>D210</f>
        <v>180570</v>
      </c>
      <c r="F210" s="130">
        <v>0</v>
      </c>
      <c r="G210" s="197">
        <v>0</v>
      </c>
      <c r="H210" s="129">
        <v>180570</v>
      </c>
      <c r="I210" s="130">
        <v>180570</v>
      </c>
      <c r="J210" s="130">
        <v>0</v>
      </c>
      <c r="K210" s="132">
        <v>0</v>
      </c>
      <c r="L210" s="141">
        <v>80119</v>
      </c>
      <c r="M210" s="130">
        <f>L210</f>
        <v>80119</v>
      </c>
      <c r="N210" s="130">
        <v>0</v>
      </c>
      <c r="O210" s="197">
        <v>0</v>
      </c>
    </row>
    <row r="211" spans="1:15" ht="13.8" x14ac:dyDescent="0.25">
      <c r="A211" s="254"/>
      <c r="B211" s="156"/>
      <c r="C211" s="265" t="s">
        <v>1759</v>
      </c>
      <c r="D211" s="141">
        <v>5300</v>
      </c>
      <c r="E211" s="130">
        <v>5300</v>
      </c>
      <c r="F211" s="130">
        <v>0</v>
      </c>
      <c r="G211" s="197">
        <v>0</v>
      </c>
      <c r="H211" s="129">
        <v>4750</v>
      </c>
      <c r="I211" s="130">
        <v>4750</v>
      </c>
      <c r="J211" s="130">
        <v>0</v>
      </c>
      <c r="K211" s="132">
        <v>0</v>
      </c>
      <c r="L211" s="141">
        <v>4746</v>
      </c>
      <c r="M211" s="130">
        <f>L211</f>
        <v>4746</v>
      </c>
      <c r="N211" s="130">
        <v>0</v>
      </c>
      <c r="O211" s="197">
        <v>0</v>
      </c>
    </row>
    <row r="212" spans="1:15" ht="13.8" x14ac:dyDescent="0.25">
      <c r="A212" s="254"/>
      <c r="B212" s="156"/>
      <c r="C212" s="265" t="s">
        <v>1760</v>
      </c>
      <c r="D212" s="141">
        <v>13275</v>
      </c>
      <c r="E212" s="130">
        <v>13275</v>
      </c>
      <c r="F212" s="130">
        <v>0</v>
      </c>
      <c r="G212" s="197">
        <v>0</v>
      </c>
      <c r="H212" s="129">
        <v>13275</v>
      </c>
      <c r="I212" s="130">
        <v>13275</v>
      </c>
      <c r="J212" s="130">
        <v>0</v>
      </c>
      <c r="K212" s="132">
        <v>0</v>
      </c>
      <c r="L212" s="141">
        <v>7963</v>
      </c>
      <c r="M212" s="130">
        <f>L212</f>
        <v>7963</v>
      </c>
      <c r="N212" s="130">
        <v>0</v>
      </c>
      <c r="O212" s="197">
        <v>0</v>
      </c>
    </row>
    <row r="213" spans="1:15" s="436" customFormat="1" ht="27.6" x14ac:dyDescent="0.25">
      <c r="A213" s="434"/>
      <c r="B213" s="435"/>
      <c r="C213" s="265" t="s">
        <v>1761</v>
      </c>
      <c r="D213" s="141">
        <v>7309</v>
      </c>
      <c r="E213" s="130">
        <v>7309</v>
      </c>
      <c r="F213" s="130">
        <v>0</v>
      </c>
      <c r="G213" s="197">
        <v>0</v>
      </c>
      <c r="H213" s="129">
        <v>7309</v>
      </c>
      <c r="I213" s="130">
        <v>7309</v>
      </c>
      <c r="J213" s="130">
        <v>0</v>
      </c>
      <c r="K213" s="132">
        <v>0</v>
      </c>
      <c r="L213" s="141">
        <v>7309</v>
      </c>
      <c r="M213" s="130">
        <f>L213</f>
        <v>7309</v>
      </c>
      <c r="N213" s="130">
        <v>0</v>
      </c>
      <c r="O213" s="197">
        <v>0</v>
      </c>
    </row>
    <row r="214" spans="1:15" s="436" customFormat="1" ht="27.6" x14ac:dyDescent="0.25">
      <c r="A214" s="434"/>
      <c r="B214" s="435"/>
      <c r="C214" s="265" t="s">
        <v>1762</v>
      </c>
      <c r="D214" s="141"/>
      <c r="E214" s="130"/>
      <c r="F214" s="130"/>
      <c r="G214" s="197"/>
      <c r="H214" s="129">
        <v>3682</v>
      </c>
      <c r="I214" s="130">
        <v>0</v>
      </c>
      <c r="J214" s="130">
        <v>3682</v>
      </c>
      <c r="K214" s="132">
        <v>0</v>
      </c>
      <c r="L214" s="141">
        <v>3682</v>
      </c>
      <c r="M214" s="130">
        <v>0</v>
      </c>
      <c r="N214" s="130">
        <f>L214</f>
        <v>3682</v>
      </c>
      <c r="O214" s="197">
        <v>0</v>
      </c>
    </row>
    <row r="215" spans="1:15" s="436" customFormat="1" ht="13.8" x14ac:dyDescent="0.25">
      <c r="A215" s="434"/>
      <c r="B215" s="435"/>
      <c r="C215" s="265" t="s">
        <v>1763</v>
      </c>
      <c r="D215" s="141"/>
      <c r="E215" s="130"/>
      <c r="F215" s="130"/>
      <c r="G215" s="197"/>
      <c r="H215" s="129">
        <v>4294</v>
      </c>
      <c r="I215" s="130">
        <v>4294</v>
      </c>
      <c r="J215" s="130">
        <v>0</v>
      </c>
      <c r="K215" s="132">
        <v>0</v>
      </c>
      <c r="L215" s="141">
        <v>4294</v>
      </c>
      <c r="M215" s="130">
        <f>L215</f>
        <v>4294</v>
      </c>
      <c r="N215" s="130">
        <v>0</v>
      </c>
      <c r="O215" s="197">
        <v>0</v>
      </c>
    </row>
    <row r="216" spans="1:15" ht="13.8" x14ac:dyDescent="0.25">
      <c r="A216" s="254"/>
      <c r="B216" s="156"/>
      <c r="C216" s="265"/>
      <c r="D216" s="141"/>
      <c r="E216" s="130"/>
      <c r="F216" s="130"/>
      <c r="G216" s="197"/>
      <c r="H216" s="129"/>
      <c r="I216" s="130"/>
      <c r="J216" s="130"/>
      <c r="K216" s="132"/>
      <c r="L216" s="141"/>
      <c r="M216" s="130"/>
      <c r="N216" s="130"/>
      <c r="O216" s="197"/>
    </row>
    <row r="217" spans="1:15" ht="14.4" x14ac:dyDescent="0.3">
      <c r="A217" s="254"/>
      <c r="B217" s="156"/>
      <c r="C217" s="261" t="s">
        <v>36</v>
      </c>
      <c r="D217" s="262">
        <f t="shared" ref="D217:O217" si="25">SUM(D210:D216)</f>
        <v>206454</v>
      </c>
      <c r="E217" s="189">
        <f t="shared" si="25"/>
        <v>206454</v>
      </c>
      <c r="F217" s="189">
        <f t="shared" si="25"/>
        <v>0</v>
      </c>
      <c r="G217" s="427">
        <f t="shared" si="25"/>
        <v>0</v>
      </c>
      <c r="H217" s="428">
        <v>213880</v>
      </c>
      <c r="I217" s="189">
        <v>210198</v>
      </c>
      <c r="J217" s="189">
        <v>3682</v>
      </c>
      <c r="K217" s="429">
        <v>0</v>
      </c>
      <c r="L217" s="262">
        <f t="shared" si="25"/>
        <v>108113</v>
      </c>
      <c r="M217" s="189">
        <f t="shared" si="25"/>
        <v>104431</v>
      </c>
      <c r="N217" s="189">
        <f t="shared" si="25"/>
        <v>3682</v>
      </c>
      <c r="O217" s="427">
        <f t="shared" si="25"/>
        <v>0</v>
      </c>
    </row>
    <row r="218" spans="1:15" ht="14.4" x14ac:dyDescent="0.3">
      <c r="A218" s="254"/>
      <c r="B218" s="266"/>
      <c r="C218" s="261"/>
      <c r="D218" s="141"/>
      <c r="E218" s="130"/>
      <c r="F218" s="130"/>
      <c r="G218" s="197"/>
      <c r="H218" s="129"/>
      <c r="I218" s="130"/>
      <c r="J218" s="130"/>
      <c r="K218" s="132"/>
      <c r="L218" s="141"/>
      <c r="M218" s="130"/>
      <c r="N218" s="130"/>
      <c r="O218" s="197"/>
    </row>
    <row r="219" spans="1:15" ht="13.8" x14ac:dyDescent="0.25">
      <c r="A219" s="254"/>
      <c r="B219" s="156" t="s">
        <v>26</v>
      </c>
      <c r="C219" s="253" t="s">
        <v>44</v>
      </c>
      <c r="D219" s="141"/>
      <c r="E219" s="130"/>
      <c r="F219" s="130"/>
      <c r="G219" s="197"/>
      <c r="H219" s="129"/>
      <c r="I219" s="130"/>
      <c r="J219" s="130"/>
      <c r="K219" s="132"/>
      <c r="L219" s="141"/>
      <c r="M219" s="130"/>
      <c r="N219" s="130"/>
      <c r="O219" s="197"/>
    </row>
    <row r="220" spans="1:15" ht="13.8" x14ac:dyDescent="0.25">
      <c r="A220" s="126"/>
      <c r="B220" s="156"/>
      <c r="C220" s="257"/>
      <c r="D220" s="143"/>
      <c r="E220" s="144"/>
      <c r="F220" s="144"/>
      <c r="G220" s="194"/>
      <c r="H220" s="146"/>
      <c r="I220" s="144"/>
      <c r="J220" s="144"/>
      <c r="K220" s="147"/>
      <c r="L220" s="143"/>
      <c r="M220" s="144"/>
      <c r="N220" s="144"/>
      <c r="O220" s="194"/>
    </row>
    <row r="221" spans="1:15" ht="13.8" x14ac:dyDescent="0.25">
      <c r="A221" s="134"/>
      <c r="B221" s="268"/>
      <c r="C221" s="253" t="s">
        <v>1764</v>
      </c>
      <c r="D221" s="141"/>
      <c r="E221" s="130"/>
      <c r="F221" s="130"/>
      <c r="G221" s="197"/>
      <c r="H221" s="129"/>
      <c r="I221" s="130"/>
      <c r="J221" s="130"/>
      <c r="K221" s="132"/>
      <c r="L221" s="141"/>
      <c r="M221" s="130"/>
      <c r="N221" s="130"/>
      <c r="O221" s="197"/>
    </row>
    <row r="222" spans="1:15" ht="13.8" x14ac:dyDescent="0.25">
      <c r="A222" s="126"/>
      <c r="B222" s="260"/>
      <c r="C222" s="253" t="s">
        <v>1765</v>
      </c>
      <c r="D222" s="141">
        <v>6000</v>
      </c>
      <c r="E222" s="130">
        <v>0</v>
      </c>
      <c r="F222" s="130">
        <v>6000</v>
      </c>
      <c r="G222" s="197">
        <v>0</v>
      </c>
      <c r="H222" s="129">
        <v>6000</v>
      </c>
      <c r="I222" s="130">
        <v>0</v>
      </c>
      <c r="J222" s="130">
        <v>6000</v>
      </c>
      <c r="K222" s="132">
        <v>0</v>
      </c>
      <c r="L222" s="141">
        <v>2269</v>
      </c>
      <c r="M222" s="130">
        <v>0</v>
      </c>
      <c r="N222" s="130">
        <v>2269</v>
      </c>
      <c r="O222" s="197">
        <v>0</v>
      </c>
    </row>
    <row r="223" spans="1:15" ht="13.8" x14ac:dyDescent="0.25">
      <c r="A223" s="126"/>
      <c r="B223" s="268"/>
      <c r="C223" s="265"/>
      <c r="D223" s="141"/>
      <c r="E223" s="130"/>
      <c r="F223" s="130"/>
      <c r="G223" s="197"/>
      <c r="H223" s="129"/>
      <c r="I223" s="130"/>
      <c r="J223" s="130"/>
      <c r="K223" s="132"/>
      <c r="L223" s="141"/>
      <c r="M223" s="130"/>
      <c r="N223" s="130"/>
      <c r="O223" s="197"/>
    </row>
    <row r="224" spans="1:15" ht="14.4" x14ac:dyDescent="0.3">
      <c r="A224" s="126"/>
      <c r="B224" s="268"/>
      <c r="C224" s="257" t="s">
        <v>21</v>
      </c>
      <c r="D224" s="262">
        <f t="shared" ref="D224:O224" si="26">SUM(D222:D223)</f>
        <v>6000</v>
      </c>
      <c r="E224" s="189">
        <f t="shared" si="26"/>
        <v>0</v>
      </c>
      <c r="F224" s="189">
        <f t="shared" si="26"/>
        <v>6000</v>
      </c>
      <c r="G224" s="427">
        <f t="shared" si="26"/>
        <v>0</v>
      </c>
      <c r="H224" s="428">
        <v>6000</v>
      </c>
      <c r="I224" s="189">
        <v>0</v>
      </c>
      <c r="J224" s="189">
        <v>6000</v>
      </c>
      <c r="K224" s="429">
        <v>0</v>
      </c>
      <c r="L224" s="262">
        <f t="shared" si="26"/>
        <v>2269</v>
      </c>
      <c r="M224" s="189">
        <f t="shared" si="26"/>
        <v>0</v>
      </c>
      <c r="N224" s="189">
        <f t="shared" si="26"/>
        <v>2269</v>
      </c>
      <c r="O224" s="427">
        <f t="shared" si="26"/>
        <v>0</v>
      </c>
    </row>
    <row r="225" spans="1:15" ht="13.8" x14ac:dyDescent="0.25">
      <c r="A225" s="126"/>
      <c r="B225" s="268"/>
      <c r="C225" s="257"/>
      <c r="D225" s="143"/>
      <c r="E225" s="144"/>
      <c r="F225" s="144"/>
      <c r="G225" s="194"/>
      <c r="H225" s="146"/>
      <c r="I225" s="144"/>
      <c r="J225" s="144"/>
      <c r="K225" s="147"/>
      <c r="L225" s="143"/>
      <c r="M225" s="144"/>
      <c r="N225" s="144"/>
      <c r="O225" s="194"/>
    </row>
    <row r="226" spans="1:15" ht="13.8" x14ac:dyDescent="0.25">
      <c r="A226" s="126"/>
      <c r="B226" s="268"/>
      <c r="C226" s="257"/>
      <c r="D226" s="143"/>
      <c r="E226" s="144"/>
      <c r="F226" s="144"/>
      <c r="G226" s="194"/>
      <c r="H226" s="146"/>
      <c r="I226" s="144"/>
      <c r="J226" s="144"/>
      <c r="K226" s="147"/>
      <c r="L226" s="143"/>
      <c r="M226" s="144"/>
      <c r="N226" s="144"/>
      <c r="O226" s="194"/>
    </row>
    <row r="227" spans="1:15" ht="14.4" x14ac:dyDescent="0.3">
      <c r="A227" s="126"/>
      <c r="B227" s="268"/>
      <c r="C227" s="261" t="s">
        <v>37</v>
      </c>
      <c r="D227" s="262">
        <f>D224</f>
        <v>6000</v>
      </c>
      <c r="E227" s="189">
        <f t="shared" ref="E227:G227" si="27">E224</f>
        <v>0</v>
      </c>
      <c r="F227" s="189">
        <f t="shared" si="27"/>
        <v>6000</v>
      </c>
      <c r="G227" s="427">
        <f t="shared" si="27"/>
        <v>0</v>
      </c>
      <c r="H227" s="428">
        <v>6000</v>
      </c>
      <c r="I227" s="189">
        <v>0</v>
      </c>
      <c r="J227" s="189">
        <v>6000</v>
      </c>
      <c r="K227" s="429">
        <v>0</v>
      </c>
      <c r="L227" s="262">
        <f>L224</f>
        <v>2269</v>
      </c>
      <c r="M227" s="189">
        <f t="shared" ref="M227:O227" si="28">M224</f>
        <v>0</v>
      </c>
      <c r="N227" s="189">
        <f t="shared" si="28"/>
        <v>2269</v>
      </c>
      <c r="O227" s="427">
        <f t="shared" si="28"/>
        <v>0</v>
      </c>
    </row>
    <row r="228" spans="1:15" ht="14.4" x14ac:dyDescent="0.3">
      <c r="A228" s="126"/>
      <c r="B228" s="156"/>
      <c r="C228" s="261"/>
      <c r="D228" s="262"/>
      <c r="E228" s="189"/>
      <c r="F228" s="189"/>
      <c r="G228" s="427"/>
      <c r="H228" s="428"/>
      <c r="I228" s="189"/>
      <c r="J228" s="189"/>
      <c r="K228" s="429"/>
      <c r="L228" s="262"/>
      <c r="M228" s="189"/>
      <c r="N228" s="189"/>
      <c r="O228" s="427"/>
    </row>
    <row r="229" spans="1:15" ht="13.8" x14ac:dyDescent="0.25">
      <c r="A229" s="126"/>
      <c r="B229" s="156"/>
      <c r="C229" s="150" t="s">
        <v>10</v>
      </c>
      <c r="D229" s="136">
        <f>D63+D72+D123+D137+D185+D207+D217+D227</f>
        <v>2743586</v>
      </c>
      <c r="E229" s="137">
        <f>E63+E72+E123+E137+E185+E207+E217+E227</f>
        <v>2180507</v>
      </c>
      <c r="F229" s="137">
        <f>F63+F72+F123+F137+F185+F207+F217+F227</f>
        <v>548079</v>
      </c>
      <c r="G229" s="210">
        <f>G63+G72+G123+G137+G185+G207+G217+G227</f>
        <v>15000</v>
      </c>
      <c r="H229" s="139">
        <v>3168896</v>
      </c>
      <c r="I229" s="137">
        <v>2551816</v>
      </c>
      <c r="J229" s="137">
        <v>601541</v>
      </c>
      <c r="K229" s="140">
        <v>15539</v>
      </c>
      <c r="L229" s="136">
        <f>L63+L72+L123+L137+L185+L207+L217+L227</f>
        <v>2723765</v>
      </c>
      <c r="M229" s="137">
        <f>M63+M72+M123+M137+M185+M207+M217+M227</f>
        <v>2164231</v>
      </c>
      <c r="N229" s="137">
        <f>N63+N72+N123+N137+N185+N207+N217+N227</f>
        <v>546812</v>
      </c>
      <c r="O229" s="210">
        <f>O63+O72+O123+O137+O185+O207+O217+O227</f>
        <v>12722</v>
      </c>
    </row>
    <row r="230" spans="1:15" x14ac:dyDescent="0.3">
      <c r="A230" s="126"/>
      <c r="B230" s="269"/>
      <c r="C230" s="270"/>
      <c r="D230" s="204"/>
      <c r="E230" s="205"/>
      <c r="F230" s="205"/>
      <c r="G230" s="208"/>
      <c r="H230" s="206"/>
      <c r="I230" s="205"/>
      <c r="J230" s="205"/>
      <c r="K230" s="207"/>
      <c r="L230" s="204"/>
      <c r="M230" s="205"/>
      <c r="N230" s="205"/>
      <c r="O230" s="208"/>
    </row>
    <row r="231" spans="1:15" x14ac:dyDescent="0.3">
      <c r="A231" s="126"/>
      <c r="B231" s="156" t="s">
        <v>56</v>
      </c>
      <c r="C231" s="253" t="s">
        <v>69</v>
      </c>
      <c r="D231" s="204"/>
      <c r="E231" s="205"/>
      <c r="F231" s="205"/>
      <c r="G231" s="208"/>
      <c r="H231" s="206"/>
      <c r="I231" s="205"/>
      <c r="J231" s="205"/>
      <c r="K231" s="207"/>
      <c r="L231" s="204"/>
      <c r="M231" s="205"/>
      <c r="N231" s="205"/>
      <c r="O231" s="208"/>
    </row>
    <row r="232" spans="1:15" x14ac:dyDescent="0.3">
      <c r="A232" s="126"/>
      <c r="B232" s="266"/>
      <c r="C232" s="253" t="s">
        <v>70</v>
      </c>
      <c r="D232" s="204"/>
      <c r="E232" s="205"/>
      <c r="F232" s="205"/>
      <c r="G232" s="208"/>
      <c r="H232" s="206"/>
      <c r="I232" s="205"/>
      <c r="J232" s="205"/>
      <c r="K232" s="207"/>
      <c r="L232" s="204"/>
      <c r="M232" s="205"/>
      <c r="N232" s="205"/>
      <c r="O232" s="208"/>
    </row>
    <row r="233" spans="1:15" ht="13.8" x14ac:dyDescent="0.25">
      <c r="A233" s="126"/>
      <c r="B233" s="156"/>
      <c r="C233" s="128" t="s">
        <v>66</v>
      </c>
      <c r="D233" s="141">
        <v>0</v>
      </c>
      <c r="E233" s="130">
        <v>0</v>
      </c>
      <c r="F233" s="130">
        <v>0</v>
      </c>
      <c r="G233" s="197">
        <v>0</v>
      </c>
      <c r="H233" s="129">
        <v>0</v>
      </c>
      <c r="I233" s="130">
        <v>0</v>
      </c>
      <c r="J233" s="130">
        <v>0</v>
      </c>
      <c r="K233" s="132">
        <v>0</v>
      </c>
      <c r="L233" s="141"/>
      <c r="M233" s="130"/>
      <c r="N233" s="130"/>
      <c r="O233" s="197"/>
    </row>
    <row r="234" spans="1:15" ht="13.8" x14ac:dyDescent="0.25">
      <c r="A234" s="126"/>
      <c r="B234" s="156"/>
      <c r="C234" s="128" t="s">
        <v>67</v>
      </c>
      <c r="D234" s="141">
        <v>26389</v>
      </c>
      <c r="E234" s="130">
        <v>26389</v>
      </c>
      <c r="F234" s="130">
        <v>0</v>
      </c>
      <c r="G234" s="197">
        <v>0</v>
      </c>
      <c r="H234" s="129">
        <v>26389</v>
      </c>
      <c r="I234" s="130">
        <v>26389</v>
      </c>
      <c r="J234" s="130">
        <v>0</v>
      </c>
      <c r="K234" s="132">
        <v>0</v>
      </c>
      <c r="L234" s="141">
        <v>26389</v>
      </c>
      <c r="M234" s="130">
        <f>L234</f>
        <v>26389</v>
      </c>
      <c r="N234" s="130">
        <v>0</v>
      </c>
      <c r="O234" s="197">
        <v>0</v>
      </c>
    </row>
    <row r="235" spans="1:15" ht="13.8" x14ac:dyDescent="0.25">
      <c r="A235" s="126"/>
      <c r="B235" s="260"/>
      <c r="C235" s="253" t="s">
        <v>68</v>
      </c>
      <c r="D235" s="141">
        <v>0</v>
      </c>
      <c r="E235" s="130">
        <v>0</v>
      </c>
      <c r="F235" s="130">
        <v>0</v>
      </c>
      <c r="G235" s="197">
        <v>0</v>
      </c>
      <c r="H235" s="129">
        <v>0</v>
      </c>
      <c r="I235" s="130">
        <v>0</v>
      </c>
      <c r="J235" s="130">
        <v>0</v>
      </c>
      <c r="K235" s="132">
        <v>0</v>
      </c>
      <c r="L235" s="141"/>
      <c r="M235" s="130"/>
      <c r="N235" s="130"/>
      <c r="O235" s="197"/>
    </row>
    <row r="236" spans="1:15" ht="14.4" x14ac:dyDescent="0.3">
      <c r="A236" s="126"/>
      <c r="B236" s="156"/>
      <c r="C236" s="261" t="s">
        <v>21</v>
      </c>
      <c r="D236" s="258">
        <f t="shared" ref="D236:G236" si="29">SUM(D233:D235)</f>
        <v>26389</v>
      </c>
      <c r="E236" s="259">
        <f t="shared" si="29"/>
        <v>26389</v>
      </c>
      <c r="F236" s="259">
        <f t="shared" si="29"/>
        <v>0</v>
      </c>
      <c r="G236" s="424">
        <f t="shared" si="29"/>
        <v>0</v>
      </c>
      <c r="H236" s="425">
        <v>26389</v>
      </c>
      <c r="I236" s="259">
        <v>26389</v>
      </c>
      <c r="J236" s="259">
        <v>0</v>
      </c>
      <c r="K236" s="426">
        <v>0</v>
      </c>
      <c r="L236" s="258">
        <f t="shared" ref="L236:O236" si="30">SUM(L233:L235)</f>
        <v>26389</v>
      </c>
      <c r="M236" s="259">
        <f t="shared" si="30"/>
        <v>26389</v>
      </c>
      <c r="N236" s="259">
        <f t="shared" si="30"/>
        <v>0</v>
      </c>
      <c r="O236" s="424">
        <f t="shared" si="30"/>
        <v>0</v>
      </c>
    </row>
    <row r="237" spans="1:15" ht="14.4" x14ac:dyDescent="0.3">
      <c r="A237" s="126"/>
      <c r="B237" s="156"/>
      <c r="C237" s="261"/>
      <c r="D237" s="258"/>
      <c r="E237" s="259"/>
      <c r="F237" s="259"/>
      <c r="G237" s="424"/>
      <c r="H237" s="425"/>
      <c r="I237" s="259"/>
      <c r="J237" s="259"/>
      <c r="K237" s="426"/>
      <c r="L237" s="258"/>
      <c r="M237" s="259"/>
      <c r="N237" s="259"/>
      <c r="O237" s="424"/>
    </row>
    <row r="238" spans="1:15" ht="13.8" x14ac:dyDescent="0.25">
      <c r="A238" s="126"/>
      <c r="B238" s="156"/>
      <c r="C238" s="128" t="s">
        <v>71</v>
      </c>
      <c r="D238" s="141">
        <v>64586</v>
      </c>
      <c r="E238" s="130">
        <v>64586</v>
      </c>
      <c r="F238" s="130">
        <v>0</v>
      </c>
      <c r="G238" s="197">
        <v>0</v>
      </c>
      <c r="H238" s="129">
        <v>66598</v>
      </c>
      <c r="I238" s="130">
        <v>66598</v>
      </c>
      <c r="J238" s="130">
        <v>0</v>
      </c>
      <c r="K238" s="132">
        <v>0</v>
      </c>
      <c r="L238" s="141">
        <v>66598</v>
      </c>
      <c r="M238" s="130">
        <f>L238</f>
        <v>66598</v>
      </c>
      <c r="N238" s="130">
        <v>0</v>
      </c>
      <c r="O238" s="197">
        <v>0</v>
      </c>
    </row>
    <row r="239" spans="1:15" ht="13.8" x14ac:dyDescent="0.25">
      <c r="A239" s="126"/>
      <c r="B239" s="271"/>
      <c r="C239" s="253"/>
      <c r="D239" s="141"/>
      <c r="E239" s="130"/>
      <c r="F239" s="130"/>
      <c r="G239" s="197"/>
      <c r="H239" s="129"/>
      <c r="I239" s="130"/>
      <c r="J239" s="130"/>
      <c r="K239" s="132"/>
      <c r="L239" s="141"/>
      <c r="M239" s="130"/>
      <c r="N239" s="130"/>
      <c r="O239" s="197"/>
    </row>
    <row r="240" spans="1:15" ht="14.4" thickBot="1" x14ac:dyDescent="0.3">
      <c r="A240" s="113"/>
      <c r="B240" s="272"/>
      <c r="C240" s="273" t="s">
        <v>15</v>
      </c>
      <c r="D240" s="228">
        <f>SUM(D53,D236,D229)+D238</f>
        <v>4358800</v>
      </c>
      <c r="E240" s="229">
        <f>SUM(E53,E236,E229)+E238</f>
        <v>3795721</v>
      </c>
      <c r="F240" s="229">
        <f>SUM(F53,F236,F229)+F238</f>
        <v>548079</v>
      </c>
      <c r="G240" s="439">
        <f>SUM(G53,G236,G229)+G238</f>
        <v>15000</v>
      </c>
      <c r="H240" s="231">
        <v>4827437</v>
      </c>
      <c r="I240" s="229">
        <v>4210357</v>
      </c>
      <c r="J240" s="229">
        <v>601541</v>
      </c>
      <c r="K240" s="232">
        <v>15539</v>
      </c>
      <c r="L240" s="228">
        <f>SUM(L53,L236,L229)+L238</f>
        <v>4282663</v>
      </c>
      <c r="M240" s="229">
        <f>SUM(M53,M236,M229)+M238</f>
        <v>3723129</v>
      </c>
      <c r="N240" s="229">
        <f>SUM(N53,N236,N229)+N238</f>
        <v>546812</v>
      </c>
      <c r="O240" s="439">
        <f>SUM(O53,O236,O229)+O238</f>
        <v>12722</v>
      </c>
    </row>
    <row r="241" spans="1:12" x14ac:dyDescent="0.3">
      <c r="A241" s="7"/>
      <c r="B241" s="234"/>
      <c r="C241" s="274"/>
      <c r="D241" s="235"/>
      <c r="E241"/>
      <c r="F241"/>
      <c r="G241"/>
      <c r="H241"/>
      <c r="I241"/>
      <c r="J241"/>
      <c r="K241"/>
      <c r="L241"/>
    </row>
    <row r="242" spans="1:12" x14ac:dyDescent="0.3">
      <c r="A242" s="7"/>
      <c r="B242" s="7"/>
      <c r="C242" s="275"/>
      <c r="E242"/>
      <c r="F242"/>
      <c r="G242"/>
      <c r="H242"/>
      <c r="I242"/>
      <c r="J242"/>
      <c r="K242"/>
      <c r="L242"/>
    </row>
    <row r="243" spans="1:12" x14ac:dyDescent="0.3">
      <c r="A243" s="7"/>
      <c r="B243" s="7"/>
      <c r="C243" s="7"/>
      <c r="D243" s="276"/>
      <c r="E243"/>
      <c r="F243"/>
      <c r="G243"/>
      <c r="H243"/>
      <c r="I243"/>
      <c r="J243"/>
      <c r="K243"/>
      <c r="L243"/>
    </row>
    <row r="244" spans="1:12" x14ac:dyDescent="0.3">
      <c r="A244" s="7"/>
      <c r="B244" s="7"/>
      <c r="C244" s="7"/>
      <c r="E244"/>
      <c r="F244"/>
      <c r="G244"/>
      <c r="H244"/>
      <c r="I244"/>
      <c r="J244"/>
      <c r="K244"/>
      <c r="L244"/>
    </row>
    <row r="245" spans="1:12" x14ac:dyDescent="0.3">
      <c r="A245" s="7"/>
      <c r="B245" s="7"/>
      <c r="C245" s="7"/>
      <c r="E245"/>
      <c r="F245"/>
      <c r="G245"/>
      <c r="H245"/>
      <c r="I245"/>
      <c r="J245"/>
      <c r="K245"/>
      <c r="L245"/>
    </row>
    <row r="246" spans="1:12" x14ac:dyDescent="0.3">
      <c r="A246" s="7"/>
      <c r="B246" s="7"/>
      <c r="C246" s="7"/>
      <c r="E246"/>
      <c r="F246"/>
      <c r="G246"/>
      <c r="H246"/>
      <c r="I246"/>
      <c r="J246"/>
      <c r="K246"/>
      <c r="L246"/>
    </row>
    <row r="247" spans="1:12" x14ac:dyDescent="0.3">
      <c r="A247" s="8"/>
      <c r="B247" s="8"/>
      <c r="C247" s="8"/>
      <c r="E247"/>
      <c r="F247"/>
      <c r="G247"/>
      <c r="H247"/>
      <c r="I247"/>
      <c r="J247"/>
      <c r="K247"/>
      <c r="L247"/>
    </row>
    <row r="248" spans="1:12" x14ac:dyDescent="0.3">
      <c r="A248" s="8"/>
      <c r="B248" s="8"/>
      <c r="C248" s="8"/>
      <c r="E248"/>
      <c r="F248"/>
      <c r="G248"/>
      <c r="H248"/>
      <c r="I248"/>
      <c r="J248"/>
      <c r="K248"/>
      <c r="L248"/>
    </row>
    <row r="249" spans="1:12" x14ac:dyDescent="0.3">
      <c r="A249" s="8"/>
      <c r="B249" s="8"/>
      <c r="C249" s="8"/>
      <c r="E249"/>
      <c r="F249"/>
      <c r="G249"/>
      <c r="H249"/>
      <c r="I249"/>
      <c r="J249"/>
      <c r="K249"/>
      <c r="L249"/>
    </row>
    <row r="250" spans="1:12" x14ac:dyDescent="0.3">
      <c r="A250" s="8"/>
      <c r="B250" s="8"/>
      <c r="C250" s="8"/>
      <c r="E250"/>
      <c r="F250"/>
      <c r="G250"/>
      <c r="H250"/>
      <c r="I250"/>
      <c r="J250"/>
      <c r="K250"/>
      <c r="L250"/>
    </row>
    <row r="251" spans="1:12" x14ac:dyDescent="0.3">
      <c r="A251" s="8"/>
      <c r="B251" s="8"/>
      <c r="C251" s="8"/>
      <c r="E251"/>
      <c r="F251"/>
      <c r="G251"/>
      <c r="H251"/>
      <c r="I251"/>
      <c r="J251"/>
      <c r="K251"/>
      <c r="L251"/>
    </row>
    <row r="252" spans="1:12" x14ac:dyDescent="0.3">
      <c r="A252" s="8"/>
      <c r="B252" s="8"/>
      <c r="C252" s="8"/>
      <c r="E252"/>
      <c r="F252"/>
      <c r="G252"/>
      <c r="H252"/>
      <c r="I252"/>
      <c r="J252"/>
      <c r="K252"/>
      <c r="L252"/>
    </row>
    <row r="253" spans="1:12" x14ac:dyDescent="0.3">
      <c r="A253" s="8"/>
      <c r="B253" s="8"/>
      <c r="C253" s="8"/>
      <c r="E253"/>
      <c r="F253"/>
      <c r="G253"/>
      <c r="H253"/>
      <c r="I253"/>
      <c r="J253"/>
      <c r="K253"/>
      <c r="L253"/>
    </row>
    <row r="254" spans="1:12" x14ac:dyDescent="0.3">
      <c r="A254" s="8"/>
      <c r="B254" s="8"/>
      <c r="C254" s="8"/>
      <c r="E254"/>
      <c r="F254"/>
      <c r="G254"/>
      <c r="H254"/>
      <c r="I254"/>
      <c r="J254"/>
      <c r="K254"/>
      <c r="L254"/>
    </row>
    <row r="255" spans="1:12" x14ac:dyDescent="0.3">
      <c r="A255" s="8"/>
      <c r="B255" s="8"/>
      <c r="C255" s="8"/>
      <c r="E255"/>
      <c r="F255"/>
      <c r="G255"/>
      <c r="H255"/>
      <c r="I255"/>
      <c r="J255"/>
      <c r="K255"/>
      <c r="L255"/>
    </row>
    <row r="256" spans="1:12" x14ac:dyDescent="0.3">
      <c r="A256" s="8"/>
      <c r="B256" s="8"/>
      <c r="C256" s="8"/>
      <c r="E256"/>
      <c r="F256"/>
      <c r="G256"/>
      <c r="H256"/>
      <c r="I256"/>
      <c r="J256"/>
      <c r="K256"/>
      <c r="L256"/>
    </row>
    <row r="257" spans="1:12" x14ac:dyDescent="0.3">
      <c r="A257" s="8"/>
      <c r="B257" s="8"/>
      <c r="C257" s="8"/>
      <c r="E257"/>
      <c r="F257"/>
      <c r="G257"/>
      <c r="H257"/>
      <c r="I257"/>
      <c r="J257"/>
      <c r="K257"/>
      <c r="L257"/>
    </row>
    <row r="258" spans="1:12" x14ac:dyDescent="0.3">
      <c r="A258" s="8"/>
      <c r="B258" s="8"/>
      <c r="C258" s="8"/>
      <c r="E258"/>
      <c r="F258"/>
      <c r="G258"/>
      <c r="H258"/>
      <c r="I258"/>
      <c r="J258"/>
      <c r="K258"/>
      <c r="L258"/>
    </row>
    <row r="259" spans="1:12" x14ac:dyDescent="0.3">
      <c r="A259" s="8"/>
      <c r="B259" s="8"/>
      <c r="C259" s="8"/>
      <c r="E259"/>
      <c r="F259"/>
      <c r="G259"/>
      <c r="H259"/>
      <c r="I259"/>
      <c r="J259"/>
      <c r="K259"/>
      <c r="L259"/>
    </row>
    <row r="260" spans="1:12" x14ac:dyDescent="0.3">
      <c r="A260" s="8"/>
      <c r="B260" s="8"/>
      <c r="C260" s="8"/>
      <c r="E260"/>
      <c r="F260"/>
      <c r="G260"/>
      <c r="H260"/>
      <c r="I260"/>
      <c r="J260"/>
      <c r="K260"/>
      <c r="L260"/>
    </row>
    <row r="261" spans="1:12" x14ac:dyDescent="0.3">
      <c r="A261" s="8"/>
      <c r="B261" s="8"/>
      <c r="C261" s="8"/>
      <c r="E261"/>
      <c r="F261"/>
      <c r="G261"/>
      <c r="H261"/>
      <c r="I261"/>
      <c r="J261"/>
      <c r="K261"/>
      <c r="L261"/>
    </row>
    <row r="262" spans="1:12" x14ac:dyDescent="0.3">
      <c r="A262" s="8"/>
      <c r="B262" s="8"/>
      <c r="C262" s="8"/>
      <c r="E262"/>
      <c r="F262"/>
      <c r="G262"/>
      <c r="H262"/>
      <c r="I262"/>
      <c r="J262"/>
      <c r="K262"/>
      <c r="L262"/>
    </row>
    <row r="263" spans="1:12" x14ac:dyDescent="0.3">
      <c r="A263" s="8"/>
      <c r="B263" s="8"/>
      <c r="C263" s="8"/>
      <c r="E263"/>
      <c r="F263"/>
      <c r="G263"/>
      <c r="H263"/>
      <c r="I263"/>
      <c r="J263"/>
      <c r="K263"/>
      <c r="L263"/>
    </row>
    <row r="264" spans="1:12" x14ac:dyDescent="0.3">
      <c r="A264" s="8"/>
      <c r="B264" s="8"/>
      <c r="C264" s="8"/>
      <c r="E264"/>
      <c r="F264"/>
      <c r="G264"/>
      <c r="H264"/>
      <c r="I264"/>
      <c r="J264"/>
      <c r="K264"/>
      <c r="L264"/>
    </row>
    <row r="265" spans="1:12" x14ac:dyDescent="0.3">
      <c r="A265" s="8"/>
      <c r="B265" s="8"/>
      <c r="C265" s="8"/>
      <c r="E265"/>
      <c r="F265"/>
      <c r="G265"/>
      <c r="H265"/>
      <c r="I265"/>
      <c r="J265"/>
      <c r="K265"/>
      <c r="L265"/>
    </row>
    <row r="266" spans="1:12" x14ac:dyDescent="0.3">
      <c r="A266" s="8"/>
      <c r="B266" s="8"/>
      <c r="C266" s="8"/>
      <c r="E266"/>
      <c r="F266"/>
      <c r="G266"/>
      <c r="H266"/>
      <c r="I266"/>
      <c r="J266"/>
      <c r="K266"/>
      <c r="L266"/>
    </row>
    <row r="267" spans="1:12" x14ac:dyDescent="0.3">
      <c r="A267" s="8"/>
      <c r="B267" s="8"/>
      <c r="C267" s="8"/>
      <c r="D267"/>
      <c r="E267"/>
      <c r="F267"/>
      <c r="G267"/>
      <c r="H267"/>
      <c r="I267"/>
      <c r="J267"/>
      <c r="K267"/>
      <c r="L267"/>
    </row>
    <row r="268" spans="1:12" x14ac:dyDescent="0.3">
      <c r="A268" s="8"/>
      <c r="B268" s="8"/>
      <c r="C268" s="8"/>
      <c r="D268"/>
      <c r="E268"/>
      <c r="F268"/>
      <c r="G268"/>
      <c r="H268"/>
      <c r="I268"/>
      <c r="J268"/>
      <c r="K268"/>
      <c r="L268"/>
    </row>
    <row r="269" spans="1:12" x14ac:dyDescent="0.3">
      <c r="A269" s="8"/>
      <c r="B269" s="8"/>
      <c r="C269" s="8"/>
      <c r="D269"/>
      <c r="E269"/>
      <c r="F269"/>
      <c r="G269"/>
      <c r="H269"/>
      <c r="I269"/>
      <c r="J269"/>
      <c r="K269"/>
      <c r="L269"/>
    </row>
    <row r="270" spans="1:12" x14ac:dyDescent="0.3">
      <c r="A270" s="8"/>
      <c r="B270" s="8"/>
      <c r="C270" s="8"/>
      <c r="D270"/>
      <c r="E270"/>
      <c r="F270"/>
      <c r="G270"/>
      <c r="H270"/>
      <c r="I270"/>
      <c r="J270"/>
      <c r="K270"/>
      <c r="L270"/>
    </row>
    <row r="271" spans="1:12" x14ac:dyDescent="0.3">
      <c r="A271" s="8"/>
      <c r="B271" s="8"/>
      <c r="C271" s="8"/>
      <c r="D271"/>
      <c r="E271"/>
      <c r="F271"/>
      <c r="G271"/>
      <c r="H271"/>
      <c r="I271"/>
      <c r="J271"/>
      <c r="K271"/>
      <c r="L271"/>
    </row>
    <row r="272" spans="1:12" x14ac:dyDescent="0.3">
      <c r="A272" s="8"/>
      <c r="B272" s="8"/>
      <c r="C272" s="8"/>
      <c r="D272"/>
      <c r="E272"/>
      <c r="F272"/>
      <c r="G272"/>
      <c r="H272"/>
      <c r="I272"/>
      <c r="J272"/>
      <c r="K272"/>
      <c r="L272"/>
    </row>
    <row r="273" spans="1:12" x14ac:dyDescent="0.3">
      <c r="A273" s="8"/>
      <c r="B273" s="8"/>
      <c r="C273" s="8"/>
      <c r="D273"/>
      <c r="E273"/>
      <c r="F273"/>
      <c r="G273"/>
      <c r="H273"/>
      <c r="I273"/>
      <c r="J273"/>
      <c r="K273"/>
      <c r="L273"/>
    </row>
    <row r="274" spans="1:12" x14ac:dyDescent="0.3">
      <c r="A274" s="8"/>
      <c r="B274" s="8"/>
      <c r="C274" s="8"/>
      <c r="D274"/>
      <c r="E274"/>
      <c r="F274"/>
      <c r="G274"/>
      <c r="H274"/>
      <c r="I274"/>
      <c r="J274"/>
      <c r="K274"/>
      <c r="L274"/>
    </row>
    <row r="275" spans="1:12" x14ac:dyDescent="0.3">
      <c r="A275" s="8"/>
      <c r="B275" s="8"/>
      <c r="C275" s="8"/>
      <c r="D275"/>
      <c r="E275"/>
      <c r="F275"/>
      <c r="G275"/>
      <c r="H275"/>
      <c r="I275"/>
      <c r="J275"/>
      <c r="K275"/>
      <c r="L275"/>
    </row>
    <row r="276" spans="1:12" x14ac:dyDescent="0.3">
      <c r="A276" s="8"/>
      <c r="B276" s="8"/>
      <c r="C276" s="8"/>
      <c r="D276"/>
      <c r="E276"/>
      <c r="F276"/>
      <c r="G276"/>
      <c r="H276"/>
      <c r="I276"/>
      <c r="J276"/>
      <c r="K276"/>
      <c r="L276"/>
    </row>
    <row r="277" spans="1:12" x14ac:dyDescent="0.3">
      <c r="A277" s="8"/>
      <c r="B277" s="8"/>
      <c r="C277" s="8"/>
      <c r="D277"/>
      <c r="E277"/>
      <c r="F277"/>
      <c r="G277"/>
      <c r="H277"/>
      <c r="I277"/>
      <c r="J277"/>
      <c r="K277"/>
      <c r="L277"/>
    </row>
    <row r="278" spans="1:12" x14ac:dyDescent="0.3">
      <c r="A278" s="8"/>
      <c r="B278" s="8"/>
      <c r="C278" s="8"/>
      <c r="D278"/>
      <c r="E278"/>
      <c r="F278"/>
      <c r="G278"/>
      <c r="H278"/>
      <c r="I278"/>
      <c r="J278"/>
      <c r="K278"/>
      <c r="L278"/>
    </row>
    <row r="279" spans="1:12" x14ac:dyDescent="0.3">
      <c r="A279" s="8"/>
      <c r="B279" s="8"/>
      <c r="C279" s="8"/>
      <c r="D279"/>
      <c r="E279"/>
      <c r="F279"/>
      <c r="G279"/>
      <c r="H279"/>
      <c r="I279"/>
      <c r="J279"/>
      <c r="K279"/>
      <c r="L279"/>
    </row>
    <row r="280" spans="1:12" x14ac:dyDescent="0.3">
      <c r="A280" s="8"/>
      <c r="B280" s="8"/>
      <c r="C280" s="8"/>
      <c r="D280"/>
      <c r="E280"/>
      <c r="F280"/>
      <c r="G280"/>
      <c r="H280"/>
      <c r="I280"/>
      <c r="J280"/>
      <c r="K280"/>
      <c r="L280"/>
    </row>
    <row r="281" spans="1:12" x14ac:dyDescent="0.3">
      <c r="A281" s="8"/>
      <c r="B281" s="8"/>
      <c r="C281" s="8"/>
      <c r="D281"/>
      <c r="E281"/>
      <c r="F281"/>
      <c r="G281"/>
      <c r="H281"/>
      <c r="I281"/>
      <c r="J281"/>
      <c r="K281"/>
      <c r="L281"/>
    </row>
    <row r="282" spans="1:12" x14ac:dyDescent="0.3">
      <c r="A282" s="8"/>
      <c r="B282" s="8"/>
      <c r="C282" s="8"/>
      <c r="D282"/>
      <c r="E282"/>
      <c r="F282"/>
      <c r="G282"/>
      <c r="H282"/>
      <c r="I282"/>
      <c r="J282"/>
      <c r="K282"/>
      <c r="L282"/>
    </row>
    <row r="283" spans="1:12" x14ac:dyDescent="0.3">
      <c r="A283" s="8"/>
      <c r="B283" s="8"/>
      <c r="C283" s="8"/>
      <c r="D283"/>
      <c r="E283"/>
      <c r="F283"/>
      <c r="G283"/>
      <c r="H283"/>
      <c r="I283"/>
      <c r="J283"/>
      <c r="K283"/>
      <c r="L283"/>
    </row>
    <row r="284" spans="1:12" x14ac:dyDescent="0.3">
      <c r="A284" s="8"/>
      <c r="B284" s="8"/>
      <c r="C284" s="8"/>
      <c r="D284"/>
      <c r="E284"/>
      <c r="F284"/>
      <c r="G284"/>
      <c r="H284"/>
      <c r="I284"/>
      <c r="J284"/>
      <c r="K284"/>
      <c r="L284"/>
    </row>
    <row r="285" spans="1:12" x14ac:dyDescent="0.3">
      <c r="A285" s="8"/>
      <c r="B285" s="8"/>
      <c r="C285" s="8"/>
      <c r="D285"/>
      <c r="E285"/>
      <c r="F285"/>
      <c r="G285"/>
      <c r="H285"/>
      <c r="I285"/>
      <c r="J285"/>
      <c r="K285"/>
      <c r="L285"/>
    </row>
    <row r="286" spans="1:12" x14ac:dyDescent="0.3">
      <c r="A286" s="8"/>
      <c r="B286" s="8"/>
      <c r="C286" s="8"/>
      <c r="D286"/>
      <c r="E286"/>
      <c r="F286"/>
      <c r="G286"/>
      <c r="H286"/>
      <c r="I286"/>
      <c r="J286"/>
      <c r="K286"/>
      <c r="L286"/>
    </row>
    <row r="287" spans="1:12" x14ac:dyDescent="0.3">
      <c r="A287" s="8"/>
      <c r="B287" s="8"/>
      <c r="C287" s="8"/>
      <c r="D287"/>
      <c r="E287"/>
      <c r="F287"/>
      <c r="G287"/>
      <c r="H287"/>
      <c r="I287"/>
      <c r="J287"/>
      <c r="K287"/>
      <c r="L287"/>
    </row>
    <row r="288" spans="1:12" x14ac:dyDescent="0.3">
      <c r="A288" s="8"/>
      <c r="B288" s="8"/>
      <c r="C288" s="8"/>
      <c r="D288"/>
      <c r="E288"/>
      <c r="F288"/>
      <c r="G288"/>
      <c r="H288"/>
      <c r="I288"/>
      <c r="J288"/>
      <c r="K288"/>
      <c r="L288"/>
    </row>
    <row r="289" spans="1:12" x14ac:dyDescent="0.3">
      <c r="A289" s="8"/>
      <c r="B289" s="8"/>
      <c r="C289" s="8"/>
      <c r="D289"/>
      <c r="E289"/>
      <c r="F289"/>
      <c r="G289"/>
      <c r="H289"/>
      <c r="I289"/>
      <c r="J289"/>
      <c r="K289"/>
      <c r="L289"/>
    </row>
    <row r="290" spans="1:12" x14ac:dyDescent="0.3">
      <c r="A290" s="8"/>
      <c r="B290" s="8"/>
      <c r="C290" s="8"/>
      <c r="D290"/>
      <c r="E290"/>
      <c r="F290"/>
      <c r="G290"/>
      <c r="H290"/>
      <c r="I290"/>
      <c r="J290"/>
      <c r="K290"/>
      <c r="L290"/>
    </row>
    <row r="291" spans="1:12" x14ac:dyDescent="0.3">
      <c r="A291" s="8"/>
      <c r="B291" s="8"/>
      <c r="C291" s="8"/>
      <c r="D291"/>
      <c r="E291"/>
      <c r="F291"/>
      <c r="G291"/>
      <c r="H291"/>
      <c r="I291"/>
      <c r="J291"/>
      <c r="K291"/>
      <c r="L291"/>
    </row>
    <row r="292" spans="1:12" ht="13.8" x14ac:dyDescent="0.25">
      <c r="A292" s="7"/>
      <c r="B292" s="7"/>
      <c r="C292" s="7"/>
      <c r="D292"/>
      <c r="E292"/>
      <c r="F292"/>
      <c r="G292"/>
      <c r="H292"/>
      <c r="I292"/>
      <c r="J292"/>
      <c r="K292"/>
      <c r="L292"/>
    </row>
    <row r="293" spans="1:12" ht="13.8" x14ac:dyDescent="0.25">
      <c r="A293" s="7"/>
      <c r="B293" s="7"/>
      <c r="C293" s="7"/>
      <c r="D293"/>
      <c r="E293"/>
      <c r="F293"/>
      <c r="G293"/>
      <c r="H293"/>
      <c r="I293"/>
      <c r="J293"/>
      <c r="K293"/>
      <c r="L293"/>
    </row>
    <row r="294" spans="1:12" ht="13.8" x14ac:dyDescent="0.25">
      <c r="A294" s="7"/>
      <c r="B294" s="7"/>
      <c r="C294" s="7"/>
      <c r="D294"/>
      <c r="E294"/>
      <c r="F294"/>
      <c r="G294"/>
      <c r="H294"/>
      <c r="I294"/>
      <c r="J294"/>
      <c r="K294"/>
      <c r="L294"/>
    </row>
  </sheetData>
  <mergeCells count="5">
    <mergeCell ref="D6:G6"/>
    <mergeCell ref="H6:K6"/>
    <mergeCell ref="L6:O6"/>
    <mergeCell ref="A3:O3"/>
    <mergeCell ref="A4:O4"/>
  </mergeCells>
  <pageMargins left="0.39370078740157483" right="0.39370078740157483" top="0.78740157480314965" bottom="0.78740157480314965" header="0.51181102362204722" footer="0.51181102362204722"/>
  <pageSetup paperSize="9" scale="71" fitToHeight="0" orientation="landscape" r:id="rId1"/>
  <rowBreaks count="1" manualBreakCount="1">
    <brk id="42" max="1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C0616-7DF1-4FA5-81F0-E9D1DD4CF807}">
  <sheetPr>
    <tabColor rgb="FF92D050"/>
    <pageSetUpPr fitToPage="1"/>
  </sheetPr>
  <dimension ref="A1:E48"/>
  <sheetViews>
    <sheetView view="pageBreakPreview" zoomScale="115" zoomScaleNormal="100" zoomScaleSheetLayoutView="115" workbookViewId="0">
      <selection activeCell="E1" sqref="E1"/>
    </sheetView>
  </sheetViews>
  <sheetFormatPr defaultRowHeight="13.2" x14ac:dyDescent="0.25"/>
  <cols>
    <col min="1" max="1" width="8.109375" style="53" customWidth="1"/>
    <col min="2" max="2" width="54.33203125" style="53" customWidth="1"/>
    <col min="3" max="3" width="20.88671875" style="53" customWidth="1"/>
    <col min="4" max="4" width="15.33203125" style="53" bestFit="1" customWidth="1"/>
    <col min="5" max="5" width="17.88671875" style="53" customWidth="1"/>
    <col min="6" max="256" width="9.109375" style="53"/>
    <col min="257" max="257" width="8.109375" style="53" customWidth="1"/>
    <col min="258" max="258" width="41" style="53" customWidth="1"/>
    <col min="259" max="261" width="32.88671875" style="53" customWidth="1"/>
    <col min="262" max="512" width="9.109375" style="53"/>
    <col min="513" max="513" width="8.109375" style="53" customWidth="1"/>
    <col min="514" max="514" width="41" style="53" customWidth="1"/>
    <col min="515" max="517" width="32.88671875" style="53" customWidth="1"/>
    <col min="518" max="768" width="9.109375" style="53"/>
    <col min="769" max="769" width="8.109375" style="53" customWidth="1"/>
    <col min="770" max="770" width="41" style="53" customWidth="1"/>
    <col min="771" max="773" width="32.88671875" style="53" customWidth="1"/>
    <col min="774" max="1024" width="9.109375" style="53"/>
    <col min="1025" max="1025" width="8.109375" style="53" customWidth="1"/>
    <col min="1026" max="1026" width="41" style="53" customWidth="1"/>
    <col min="1027" max="1029" width="32.88671875" style="53" customWidth="1"/>
    <col min="1030" max="1280" width="9.109375" style="53"/>
    <col min="1281" max="1281" width="8.109375" style="53" customWidth="1"/>
    <col min="1282" max="1282" width="41" style="53" customWidth="1"/>
    <col min="1283" max="1285" width="32.88671875" style="53" customWidth="1"/>
    <col min="1286" max="1536" width="9.109375" style="53"/>
    <col min="1537" max="1537" width="8.109375" style="53" customWidth="1"/>
    <col min="1538" max="1538" width="41" style="53" customWidth="1"/>
    <col min="1539" max="1541" width="32.88671875" style="53" customWidth="1"/>
    <col min="1542" max="1792" width="9.109375" style="53"/>
    <col min="1793" max="1793" width="8.109375" style="53" customWidth="1"/>
    <col min="1794" max="1794" width="41" style="53" customWidth="1"/>
    <col min="1795" max="1797" width="32.88671875" style="53" customWidth="1"/>
    <col min="1798" max="2048" width="9.109375" style="53"/>
    <col min="2049" max="2049" width="8.109375" style="53" customWidth="1"/>
    <col min="2050" max="2050" width="41" style="53" customWidth="1"/>
    <col min="2051" max="2053" width="32.88671875" style="53" customWidth="1"/>
    <col min="2054" max="2304" width="9.109375" style="53"/>
    <col min="2305" max="2305" width="8.109375" style="53" customWidth="1"/>
    <col min="2306" max="2306" width="41" style="53" customWidth="1"/>
    <col min="2307" max="2309" width="32.88671875" style="53" customWidth="1"/>
    <col min="2310" max="2560" width="9.109375" style="53"/>
    <col min="2561" max="2561" width="8.109375" style="53" customWidth="1"/>
    <col min="2562" max="2562" width="41" style="53" customWidth="1"/>
    <col min="2563" max="2565" width="32.88671875" style="53" customWidth="1"/>
    <col min="2566" max="2816" width="9.109375" style="53"/>
    <col min="2817" max="2817" width="8.109375" style="53" customWidth="1"/>
    <col min="2818" max="2818" width="41" style="53" customWidth="1"/>
    <col min="2819" max="2821" width="32.88671875" style="53" customWidth="1"/>
    <col min="2822" max="3072" width="9.109375" style="53"/>
    <col min="3073" max="3073" width="8.109375" style="53" customWidth="1"/>
    <col min="3074" max="3074" width="41" style="53" customWidth="1"/>
    <col min="3075" max="3077" width="32.88671875" style="53" customWidth="1"/>
    <col min="3078" max="3328" width="9.109375" style="53"/>
    <col min="3329" max="3329" width="8.109375" style="53" customWidth="1"/>
    <col min="3330" max="3330" width="41" style="53" customWidth="1"/>
    <col min="3331" max="3333" width="32.88671875" style="53" customWidth="1"/>
    <col min="3334" max="3584" width="9.109375" style="53"/>
    <col min="3585" max="3585" width="8.109375" style="53" customWidth="1"/>
    <col min="3586" max="3586" width="41" style="53" customWidth="1"/>
    <col min="3587" max="3589" width="32.88671875" style="53" customWidth="1"/>
    <col min="3590" max="3840" width="9.109375" style="53"/>
    <col min="3841" max="3841" width="8.109375" style="53" customWidth="1"/>
    <col min="3842" max="3842" width="41" style="53" customWidth="1"/>
    <col min="3843" max="3845" width="32.88671875" style="53" customWidth="1"/>
    <col min="3846" max="4096" width="9.109375" style="53"/>
    <col min="4097" max="4097" width="8.109375" style="53" customWidth="1"/>
    <col min="4098" max="4098" width="41" style="53" customWidth="1"/>
    <col min="4099" max="4101" width="32.88671875" style="53" customWidth="1"/>
    <col min="4102" max="4352" width="9.109375" style="53"/>
    <col min="4353" max="4353" width="8.109375" style="53" customWidth="1"/>
    <col min="4354" max="4354" width="41" style="53" customWidth="1"/>
    <col min="4355" max="4357" width="32.88671875" style="53" customWidth="1"/>
    <col min="4358" max="4608" width="9.109375" style="53"/>
    <col min="4609" max="4609" width="8.109375" style="53" customWidth="1"/>
    <col min="4610" max="4610" width="41" style="53" customWidth="1"/>
    <col min="4611" max="4613" width="32.88671875" style="53" customWidth="1"/>
    <col min="4614" max="4864" width="9.109375" style="53"/>
    <col min="4865" max="4865" width="8.109375" style="53" customWidth="1"/>
    <col min="4866" max="4866" width="41" style="53" customWidth="1"/>
    <col min="4867" max="4869" width="32.88671875" style="53" customWidth="1"/>
    <col min="4870" max="5120" width="9.109375" style="53"/>
    <col min="5121" max="5121" width="8.109375" style="53" customWidth="1"/>
    <col min="5122" max="5122" width="41" style="53" customWidth="1"/>
    <col min="5123" max="5125" width="32.88671875" style="53" customWidth="1"/>
    <col min="5126" max="5376" width="9.109375" style="53"/>
    <col min="5377" max="5377" width="8.109375" style="53" customWidth="1"/>
    <col min="5378" max="5378" width="41" style="53" customWidth="1"/>
    <col min="5379" max="5381" width="32.88671875" style="53" customWidth="1"/>
    <col min="5382" max="5632" width="9.109375" style="53"/>
    <col min="5633" max="5633" width="8.109375" style="53" customWidth="1"/>
    <col min="5634" max="5634" width="41" style="53" customWidth="1"/>
    <col min="5635" max="5637" width="32.88671875" style="53" customWidth="1"/>
    <col min="5638" max="5888" width="9.109375" style="53"/>
    <col min="5889" max="5889" width="8.109375" style="53" customWidth="1"/>
    <col min="5890" max="5890" width="41" style="53" customWidth="1"/>
    <col min="5891" max="5893" width="32.88671875" style="53" customWidth="1"/>
    <col min="5894" max="6144" width="9.109375" style="53"/>
    <col min="6145" max="6145" width="8.109375" style="53" customWidth="1"/>
    <col min="6146" max="6146" width="41" style="53" customWidth="1"/>
    <col min="6147" max="6149" width="32.88671875" style="53" customWidth="1"/>
    <col min="6150" max="6400" width="9.109375" style="53"/>
    <col min="6401" max="6401" width="8.109375" style="53" customWidth="1"/>
    <col min="6402" max="6402" width="41" style="53" customWidth="1"/>
    <col min="6403" max="6405" width="32.88671875" style="53" customWidth="1"/>
    <col min="6406" max="6656" width="9.109375" style="53"/>
    <col min="6657" max="6657" width="8.109375" style="53" customWidth="1"/>
    <col min="6658" max="6658" width="41" style="53" customWidth="1"/>
    <col min="6659" max="6661" width="32.88671875" style="53" customWidth="1"/>
    <col min="6662" max="6912" width="9.109375" style="53"/>
    <col min="6913" max="6913" width="8.109375" style="53" customWidth="1"/>
    <col min="6914" max="6914" width="41" style="53" customWidth="1"/>
    <col min="6915" max="6917" width="32.88671875" style="53" customWidth="1"/>
    <col min="6918" max="7168" width="9.109375" style="53"/>
    <col min="7169" max="7169" width="8.109375" style="53" customWidth="1"/>
    <col min="7170" max="7170" width="41" style="53" customWidth="1"/>
    <col min="7171" max="7173" width="32.88671875" style="53" customWidth="1"/>
    <col min="7174" max="7424" width="9.109375" style="53"/>
    <col min="7425" max="7425" width="8.109375" style="53" customWidth="1"/>
    <col min="7426" max="7426" width="41" style="53" customWidth="1"/>
    <col min="7427" max="7429" width="32.88671875" style="53" customWidth="1"/>
    <col min="7430" max="7680" width="9.109375" style="53"/>
    <col min="7681" max="7681" width="8.109375" style="53" customWidth="1"/>
    <col min="7682" max="7682" width="41" style="53" customWidth="1"/>
    <col min="7683" max="7685" width="32.88671875" style="53" customWidth="1"/>
    <col min="7686" max="7936" width="9.109375" style="53"/>
    <col min="7937" max="7937" width="8.109375" style="53" customWidth="1"/>
    <col min="7938" max="7938" width="41" style="53" customWidth="1"/>
    <col min="7939" max="7941" width="32.88671875" style="53" customWidth="1"/>
    <col min="7942" max="8192" width="9.109375" style="53"/>
    <col min="8193" max="8193" width="8.109375" style="53" customWidth="1"/>
    <col min="8194" max="8194" width="41" style="53" customWidth="1"/>
    <col min="8195" max="8197" width="32.88671875" style="53" customWidth="1"/>
    <col min="8198" max="8448" width="9.109375" style="53"/>
    <col min="8449" max="8449" width="8.109375" style="53" customWidth="1"/>
    <col min="8450" max="8450" width="41" style="53" customWidth="1"/>
    <col min="8451" max="8453" width="32.88671875" style="53" customWidth="1"/>
    <col min="8454" max="8704" width="9.109375" style="53"/>
    <col min="8705" max="8705" width="8.109375" style="53" customWidth="1"/>
    <col min="8706" max="8706" width="41" style="53" customWidth="1"/>
    <col min="8707" max="8709" width="32.88671875" style="53" customWidth="1"/>
    <col min="8710" max="8960" width="9.109375" style="53"/>
    <col min="8961" max="8961" width="8.109375" style="53" customWidth="1"/>
    <col min="8962" max="8962" width="41" style="53" customWidth="1"/>
    <col min="8963" max="8965" width="32.88671875" style="53" customWidth="1"/>
    <col min="8966" max="9216" width="9.109375" style="53"/>
    <col min="9217" max="9217" width="8.109375" style="53" customWidth="1"/>
    <col min="9218" max="9218" width="41" style="53" customWidth="1"/>
    <col min="9219" max="9221" width="32.88671875" style="53" customWidth="1"/>
    <col min="9222" max="9472" width="9.109375" style="53"/>
    <col min="9473" max="9473" width="8.109375" style="53" customWidth="1"/>
    <col min="9474" max="9474" width="41" style="53" customWidth="1"/>
    <col min="9475" max="9477" width="32.88671875" style="53" customWidth="1"/>
    <col min="9478" max="9728" width="9.109375" style="53"/>
    <col min="9729" max="9729" width="8.109375" style="53" customWidth="1"/>
    <col min="9730" max="9730" width="41" style="53" customWidth="1"/>
    <col min="9731" max="9733" width="32.88671875" style="53" customWidth="1"/>
    <col min="9734" max="9984" width="9.109375" style="53"/>
    <col min="9985" max="9985" width="8.109375" style="53" customWidth="1"/>
    <col min="9986" max="9986" width="41" style="53" customWidth="1"/>
    <col min="9987" max="9989" width="32.88671875" style="53" customWidth="1"/>
    <col min="9990" max="10240" width="9.109375" style="53"/>
    <col min="10241" max="10241" width="8.109375" style="53" customWidth="1"/>
    <col min="10242" max="10242" width="41" style="53" customWidth="1"/>
    <col min="10243" max="10245" width="32.88671875" style="53" customWidth="1"/>
    <col min="10246" max="10496" width="9.109375" style="53"/>
    <col min="10497" max="10497" width="8.109375" style="53" customWidth="1"/>
    <col min="10498" max="10498" width="41" style="53" customWidth="1"/>
    <col min="10499" max="10501" width="32.88671875" style="53" customWidth="1"/>
    <col min="10502" max="10752" width="9.109375" style="53"/>
    <col min="10753" max="10753" width="8.109375" style="53" customWidth="1"/>
    <col min="10754" max="10754" width="41" style="53" customWidth="1"/>
    <col min="10755" max="10757" width="32.88671875" style="53" customWidth="1"/>
    <col min="10758" max="11008" width="9.109375" style="53"/>
    <col min="11009" max="11009" width="8.109375" style="53" customWidth="1"/>
    <col min="11010" max="11010" width="41" style="53" customWidth="1"/>
    <col min="11011" max="11013" width="32.88671875" style="53" customWidth="1"/>
    <col min="11014" max="11264" width="9.109375" style="53"/>
    <col min="11265" max="11265" width="8.109375" style="53" customWidth="1"/>
    <col min="11266" max="11266" width="41" style="53" customWidth="1"/>
    <col min="11267" max="11269" width="32.88671875" style="53" customWidth="1"/>
    <col min="11270" max="11520" width="9.109375" style="53"/>
    <col min="11521" max="11521" width="8.109375" style="53" customWidth="1"/>
    <col min="11522" max="11522" width="41" style="53" customWidth="1"/>
    <col min="11523" max="11525" width="32.88671875" style="53" customWidth="1"/>
    <col min="11526" max="11776" width="9.109375" style="53"/>
    <col min="11777" max="11777" width="8.109375" style="53" customWidth="1"/>
    <col min="11778" max="11778" width="41" style="53" customWidth="1"/>
    <col min="11779" max="11781" width="32.88671875" style="53" customWidth="1"/>
    <col min="11782" max="12032" width="9.109375" style="53"/>
    <col min="12033" max="12033" width="8.109375" style="53" customWidth="1"/>
    <col min="12034" max="12034" width="41" style="53" customWidth="1"/>
    <col min="12035" max="12037" width="32.88671875" style="53" customWidth="1"/>
    <col min="12038" max="12288" width="9.109375" style="53"/>
    <col min="12289" max="12289" width="8.109375" style="53" customWidth="1"/>
    <col min="12290" max="12290" width="41" style="53" customWidth="1"/>
    <col min="12291" max="12293" width="32.88671875" style="53" customWidth="1"/>
    <col min="12294" max="12544" width="9.109375" style="53"/>
    <col min="12545" max="12545" width="8.109375" style="53" customWidth="1"/>
    <col min="12546" max="12546" width="41" style="53" customWidth="1"/>
    <col min="12547" max="12549" width="32.88671875" style="53" customWidth="1"/>
    <col min="12550" max="12800" width="9.109375" style="53"/>
    <col min="12801" max="12801" width="8.109375" style="53" customWidth="1"/>
    <col min="12802" max="12802" width="41" style="53" customWidth="1"/>
    <col min="12803" max="12805" width="32.88671875" style="53" customWidth="1"/>
    <col min="12806" max="13056" width="9.109375" style="53"/>
    <col min="13057" max="13057" width="8.109375" style="53" customWidth="1"/>
    <col min="13058" max="13058" width="41" style="53" customWidth="1"/>
    <col min="13059" max="13061" width="32.88671875" style="53" customWidth="1"/>
    <col min="13062" max="13312" width="9.109375" style="53"/>
    <col min="13313" max="13313" width="8.109375" style="53" customWidth="1"/>
    <col min="13314" max="13314" width="41" style="53" customWidth="1"/>
    <col min="13315" max="13317" width="32.88671875" style="53" customWidth="1"/>
    <col min="13318" max="13568" width="9.109375" style="53"/>
    <col min="13569" max="13569" width="8.109375" style="53" customWidth="1"/>
    <col min="13570" max="13570" width="41" style="53" customWidth="1"/>
    <col min="13571" max="13573" width="32.88671875" style="53" customWidth="1"/>
    <col min="13574" max="13824" width="9.109375" style="53"/>
    <col min="13825" max="13825" width="8.109375" style="53" customWidth="1"/>
    <col min="13826" max="13826" width="41" style="53" customWidth="1"/>
    <col min="13827" max="13829" width="32.88671875" style="53" customWidth="1"/>
    <col min="13830" max="14080" width="9.109375" style="53"/>
    <col min="14081" max="14081" width="8.109375" style="53" customWidth="1"/>
    <col min="14082" max="14082" width="41" style="53" customWidth="1"/>
    <col min="14083" max="14085" width="32.88671875" style="53" customWidth="1"/>
    <col min="14086" max="14336" width="9.109375" style="53"/>
    <col min="14337" max="14337" width="8.109375" style="53" customWidth="1"/>
    <col min="14338" max="14338" width="41" style="53" customWidth="1"/>
    <col min="14339" max="14341" width="32.88671875" style="53" customWidth="1"/>
    <col min="14342" max="14592" width="9.109375" style="53"/>
    <col min="14593" max="14593" width="8.109375" style="53" customWidth="1"/>
    <col min="14594" max="14594" width="41" style="53" customWidth="1"/>
    <col min="14595" max="14597" width="32.88671875" style="53" customWidth="1"/>
    <col min="14598" max="14848" width="9.109375" style="53"/>
    <col min="14849" max="14849" width="8.109375" style="53" customWidth="1"/>
    <col min="14850" max="14850" width="41" style="53" customWidth="1"/>
    <col min="14851" max="14853" width="32.88671875" style="53" customWidth="1"/>
    <col min="14854" max="15104" width="9.109375" style="53"/>
    <col min="15105" max="15105" width="8.109375" style="53" customWidth="1"/>
    <col min="15106" max="15106" width="41" style="53" customWidth="1"/>
    <col min="15107" max="15109" width="32.88671875" style="53" customWidth="1"/>
    <col min="15110" max="15360" width="9.109375" style="53"/>
    <col min="15361" max="15361" width="8.109375" style="53" customWidth="1"/>
    <col min="15362" max="15362" width="41" style="53" customWidth="1"/>
    <col min="15363" max="15365" width="32.88671875" style="53" customWidth="1"/>
    <col min="15366" max="15616" width="9.109375" style="53"/>
    <col min="15617" max="15617" width="8.109375" style="53" customWidth="1"/>
    <col min="15618" max="15618" width="41" style="53" customWidth="1"/>
    <col min="15619" max="15621" width="32.88671875" style="53" customWidth="1"/>
    <col min="15622" max="15872" width="9.109375" style="53"/>
    <col min="15873" max="15873" width="8.109375" style="53" customWidth="1"/>
    <col min="15874" max="15874" width="41" style="53" customWidth="1"/>
    <col min="15875" max="15877" width="32.88671875" style="53" customWidth="1"/>
    <col min="15878" max="16128" width="9.109375" style="53"/>
    <col min="16129" max="16129" width="8.109375" style="53" customWidth="1"/>
    <col min="16130" max="16130" width="41" style="53" customWidth="1"/>
    <col min="16131" max="16133" width="32.88671875" style="53" customWidth="1"/>
    <col min="16134" max="16384" width="9.109375" style="53"/>
  </cols>
  <sheetData>
    <row r="1" spans="1:5" ht="13.8" x14ac:dyDescent="0.25">
      <c r="E1" s="11" t="s">
        <v>1853</v>
      </c>
    </row>
    <row r="3" spans="1:5" ht="15" x14ac:dyDescent="0.25">
      <c r="A3" s="577" t="s">
        <v>1371</v>
      </c>
      <c r="B3" s="578"/>
      <c r="C3" s="578"/>
      <c r="D3" s="578"/>
      <c r="E3" s="578"/>
    </row>
    <row r="4" spans="1:5" ht="30" x14ac:dyDescent="0.25">
      <c r="A4" s="71" t="s">
        <v>516</v>
      </c>
      <c r="B4" s="71" t="s">
        <v>160</v>
      </c>
      <c r="C4" s="57" t="s">
        <v>554</v>
      </c>
      <c r="D4" s="71" t="s">
        <v>555</v>
      </c>
      <c r="E4" s="57" t="s">
        <v>556</v>
      </c>
    </row>
    <row r="5" spans="1:5" x14ac:dyDescent="0.25">
      <c r="A5" s="396" t="s">
        <v>517</v>
      </c>
      <c r="B5" s="397" t="s">
        <v>1372</v>
      </c>
      <c r="C5" s="398">
        <v>982746556</v>
      </c>
      <c r="D5" s="398">
        <v>0</v>
      </c>
      <c r="E5" s="398">
        <v>982746556</v>
      </c>
    </row>
    <row r="6" spans="1:5" ht="26.4" x14ac:dyDescent="0.25">
      <c r="A6" s="396" t="s">
        <v>558</v>
      </c>
      <c r="B6" s="397" t="s">
        <v>1373</v>
      </c>
      <c r="C6" s="398">
        <v>231806024</v>
      </c>
      <c r="D6" s="398">
        <v>0</v>
      </c>
      <c r="E6" s="398">
        <v>231806024</v>
      </c>
    </row>
    <row r="7" spans="1:5" x14ac:dyDescent="0.25">
      <c r="A7" s="396" t="s">
        <v>519</v>
      </c>
      <c r="B7" s="397" t="s">
        <v>1374</v>
      </c>
      <c r="C7" s="398">
        <v>52476287</v>
      </c>
      <c r="D7" s="398">
        <v>0</v>
      </c>
      <c r="E7" s="398">
        <v>52476287</v>
      </c>
    </row>
    <row r="8" spans="1:5" ht="26.4" x14ac:dyDescent="0.25">
      <c r="A8" s="399" t="s">
        <v>520</v>
      </c>
      <c r="B8" s="400" t="s">
        <v>1375</v>
      </c>
      <c r="C8" s="401">
        <v>1267028867</v>
      </c>
      <c r="D8" s="401">
        <v>0</v>
      </c>
      <c r="E8" s="401">
        <v>1267028867</v>
      </c>
    </row>
    <row r="9" spans="1:5" x14ac:dyDescent="0.25">
      <c r="A9" s="396" t="s">
        <v>521</v>
      </c>
      <c r="B9" s="397" t="s">
        <v>1376</v>
      </c>
      <c r="C9" s="398">
        <v>0</v>
      </c>
      <c r="D9" s="398">
        <v>0</v>
      </c>
      <c r="E9" s="398">
        <v>0</v>
      </c>
    </row>
    <row r="10" spans="1:5" x14ac:dyDescent="0.25">
      <c r="A10" s="396" t="s">
        <v>523</v>
      </c>
      <c r="B10" s="397" t="s">
        <v>1377</v>
      </c>
      <c r="C10" s="398">
        <v>0</v>
      </c>
      <c r="D10" s="398">
        <v>0</v>
      </c>
      <c r="E10" s="398">
        <v>0</v>
      </c>
    </row>
    <row r="11" spans="1:5" x14ac:dyDescent="0.25">
      <c r="A11" s="399" t="s">
        <v>525</v>
      </c>
      <c r="B11" s="400" t="s">
        <v>1378</v>
      </c>
      <c r="C11" s="401">
        <v>0</v>
      </c>
      <c r="D11" s="401">
        <v>0</v>
      </c>
      <c r="E11" s="401">
        <v>0</v>
      </c>
    </row>
    <row r="12" spans="1:5" ht="26.4" x14ac:dyDescent="0.25">
      <c r="A12" s="396" t="s">
        <v>565</v>
      </c>
      <c r="B12" s="397" t="s">
        <v>1379</v>
      </c>
      <c r="C12" s="398">
        <v>3562322426</v>
      </c>
      <c r="D12" s="398">
        <v>-1362703197</v>
      </c>
      <c r="E12" s="398">
        <v>2199619229</v>
      </c>
    </row>
    <row r="13" spans="1:5" ht="26.4" x14ac:dyDescent="0.25">
      <c r="A13" s="396" t="s">
        <v>567</v>
      </c>
      <c r="B13" s="397" t="s">
        <v>1380</v>
      </c>
      <c r="C13" s="398">
        <v>115081312</v>
      </c>
      <c r="D13" s="398">
        <v>0</v>
      </c>
      <c r="E13" s="398">
        <v>115081312</v>
      </c>
    </row>
    <row r="14" spans="1:5" x14ac:dyDescent="0.25">
      <c r="A14" s="396" t="s">
        <v>569</v>
      </c>
      <c r="B14" s="516" t="s">
        <v>1381</v>
      </c>
      <c r="C14" s="398">
        <v>133231778</v>
      </c>
      <c r="D14" s="398">
        <v>0</v>
      </c>
      <c r="E14" s="398">
        <v>133231778</v>
      </c>
    </row>
    <row r="15" spans="1:5" x14ac:dyDescent="0.25">
      <c r="A15" s="396" t="s">
        <v>571</v>
      </c>
      <c r="B15" s="397" t="s">
        <v>1382</v>
      </c>
      <c r="C15" s="398">
        <v>160492721</v>
      </c>
      <c r="D15" s="398">
        <v>0</v>
      </c>
      <c r="E15" s="398">
        <v>160492721</v>
      </c>
    </row>
    <row r="16" spans="1:5" x14ac:dyDescent="0.25">
      <c r="A16" s="399" t="s">
        <v>573</v>
      </c>
      <c r="B16" s="400" t="s">
        <v>1383</v>
      </c>
      <c r="C16" s="401">
        <v>3971128237</v>
      </c>
      <c r="D16" s="401">
        <v>-1362703197</v>
      </c>
      <c r="E16" s="401">
        <v>2608425040</v>
      </c>
    </row>
    <row r="17" spans="1:5" x14ac:dyDescent="0.25">
      <c r="A17" s="396" t="s">
        <v>575</v>
      </c>
      <c r="B17" s="397" t="s">
        <v>1384</v>
      </c>
      <c r="C17" s="398">
        <v>50139633</v>
      </c>
      <c r="D17" s="398">
        <v>0</v>
      </c>
      <c r="E17" s="398">
        <v>50139633</v>
      </c>
    </row>
    <row r="18" spans="1:5" x14ac:dyDescent="0.25">
      <c r="A18" s="396" t="s">
        <v>576</v>
      </c>
      <c r="B18" s="397" t="s">
        <v>1385</v>
      </c>
      <c r="C18" s="398">
        <v>1380207739</v>
      </c>
      <c r="D18" s="398">
        <v>0</v>
      </c>
      <c r="E18" s="398">
        <v>1380207739</v>
      </c>
    </row>
    <row r="19" spans="1:5" x14ac:dyDescent="0.25">
      <c r="A19" s="396" t="s">
        <v>546</v>
      </c>
      <c r="B19" s="397" t="s">
        <v>1386</v>
      </c>
      <c r="C19" s="398">
        <v>0</v>
      </c>
      <c r="D19" s="398">
        <v>0</v>
      </c>
      <c r="E19" s="398">
        <v>0</v>
      </c>
    </row>
    <row r="20" spans="1:5" x14ac:dyDescent="0.25">
      <c r="A20" s="396" t="s">
        <v>527</v>
      </c>
      <c r="B20" s="397" t="s">
        <v>1387</v>
      </c>
      <c r="C20" s="398">
        <v>22473515</v>
      </c>
      <c r="D20" s="398">
        <v>0</v>
      </c>
      <c r="E20" s="398">
        <v>22473515</v>
      </c>
    </row>
    <row r="21" spans="1:5" x14ac:dyDescent="0.25">
      <c r="A21" s="399" t="s">
        <v>580</v>
      </c>
      <c r="B21" s="400" t="s">
        <v>1388</v>
      </c>
      <c r="C21" s="401">
        <v>1452820887</v>
      </c>
      <c r="D21" s="401">
        <v>0</v>
      </c>
      <c r="E21" s="401">
        <v>1452820887</v>
      </c>
    </row>
    <row r="22" spans="1:5" x14ac:dyDescent="0.25">
      <c r="A22" s="396" t="s">
        <v>528</v>
      </c>
      <c r="B22" s="397" t="s">
        <v>1389</v>
      </c>
      <c r="C22" s="398">
        <v>1110019889</v>
      </c>
      <c r="D22" s="398">
        <v>0</v>
      </c>
      <c r="E22" s="398">
        <v>1110019889</v>
      </c>
    </row>
    <row r="23" spans="1:5" x14ac:dyDescent="0.25">
      <c r="A23" s="396" t="s">
        <v>583</v>
      </c>
      <c r="B23" s="397" t="s">
        <v>1390</v>
      </c>
      <c r="C23" s="398">
        <v>151561233</v>
      </c>
      <c r="D23" s="398">
        <v>0</v>
      </c>
      <c r="E23" s="398">
        <v>151561233</v>
      </c>
    </row>
    <row r="24" spans="1:5" x14ac:dyDescent="0.25">
      <c r="A24" s="396" t="s">
        <v>548</v>
      </c>
      <c r="B24" s="397" t="s">
        <v>1391</v>
      </c>
      <c r="C24" s="398">
        <v>163340860</v>
      </c>
      <c r="D24" s="398">
        <v>0</v>
      </c>
      <c r="E24" s="398">
        <v>163340860</v>
      </c>
    </row>
    <row r="25" spans="1:5" x14ac:dyDescent="0.25">
      <c r="A25" s="399" t="s">
        <v>586</v>
      </c>
      <c r="B25" s="400" t="s">
        <v>1392</v>
      </c>
      <c r="C25" s="401">
        <v>1424921982</v>
      </c>
      <c r="D25" s="401">
        <v>0</v>
      </c>
      <c r="E25" s="401">
        <v>1424921982</v>
      </c>
    </row>
    <row r="26" spans="1:5" x14ac:dyDescent="0.25">
      <c r="A26" s="399" t="s">
        <v>530</v>
      </c>
      <c r="B26" s="400" t="s">
        <v>1393</v>
      </c>
      <c r="C26" s="401">
        <v>476372309</v>
      </c>
      <c r="D26" s="401">
        <v>0</v>
      </c>
      <c r="E26" s="401">
        <v>476372309</v>
      </c>
    </row>
    <row r="27" spans="1:5" x14ac:dyDescent="0.25">
      <c r="A27" s="399" t="s">
        <v>588</v>
      </c>
      <c r="B27" s="400" t="s">
        <v>1394</v>
      </c>
      <c r="C27" s="401">
        <v>2421670548</v>
      </c>
      <c r="D27" s="401">
        <v>-1362703197</v>
      </c>
      <c r="E27" s="401">
        <v>1058967351</v>
      </c>
    </row>
    <row r="28" spans="1:5" x14ac:dyDescent="0.25">
      <c r="A28" s="399" t="s">
        <v>590</v>
      </c>
      <c r="B28" s="400" t="s">
        <v>1395</v>
      </c>
      <c r="C28" s="401">
        <v>-537628622</v>
      </c>
      <c r="D28" s="401">
        <v>0</v>
      </c>
      <c r="E28" s="401">
        <v>-537628622</v>
      </c>
    </row>
    <row r="29" spans="1:5" x14ac:dyDescent="0.25">
      <c r="A29" s="396" t="s">
        <v>592</v>
      </c>
      <c r="B29" s="397" t="s">
        <v>1396</v>
      </c>
      <c r="C29" s="398">
        <v>0</v>
      </c>
      <c r="D29" s="398">
        <v>0</v>
      </c>
      <c r="E29" s="398">
        <v>0</v>
      </c>
    </row>
    <row r="30" spans="1:5" ht="26.4" x14ac:dyDescent="0.25">
      <c r="A30" s="396" t="s">
        <v>594</v>
      </c>
      <c r="B30" s="397" t="s">
        <v>1397</v>
      </c>
      <c r="C30" s="398">
        <v>0</v>
      </c>
      <c r="D30" s="398">
        <v>0</v>
      </c>
      <c r="E30" s="398">
        <v>0</v>
      </c>
    </row>
    <row r="31" spans="1:5" ht="26.4" x14ac:dyDescent="0.25">
      <c r="A31" s="396" t="s">
        <v>596</v>
      </c>
      <c r="B31" s="397" t="s">
        <v>1398</v>
      </c>
      <c r="C31" s="398">
        <v>0</v>
      </c>
      <c r="D31" s="398">
        <v>0</v>
      </c>
      <c r="E31" s="398">
        <v>0</v>
      </c>
    </row>
    <row r="32" spans="1:5" ht="26.4" x14ac:dyDescent="0.25">
      <c r="A32" s="396" t="s">
        <v>598</v>
      </c>
      <c r="B32" s="397" t="s">
        <v>1399</v>
      </c>
      <c r="C32" s="398">
        <v>14296323</v>
      </c>
      <c r="D32" s="398">
        <v>0</v>
      </c>
      <c r="E32" s="398">
        <v>14296323</v>
      </c>
    </row>
    <row r="33" spans="1:5" ht="26.4" x14ac:dyDescent="0.25">
      <c r="A33" s="396" t="s">
        <v>600</v>
      </c>
      <c r="B33" s="397" t="s">
        <v>1400</v>
      </c>
      <c r="C33" s="398">
        <v>0</v>
      </c>
      <c r="D33" s="398">
        <v>0</v>
      </c>
      <c r="E33" s="398">
        <v>0</v>
      </c>
    </row>
    <row r="34" spans="1:5" ht="26.4" x14ac:dyDescent="0.25">
      <c r="A34" s="396" t="s">
        <v>602</v>
      </c>
      <c r="B34" s="397" t="s">
        <v>1401</v>
      </c>
      <c r="C34" s="398">
        <v>0</v>
      </c>
      <c r="D34" s="398">
        <v>0</v>
      </c>
      <c r="E34" s="398">
        <v>0</v>
      </c>
    </row>
    <row r="35" spans="1:5" ht="39.6" x14ac:dyDescent="0.25">
      <c r="A35" s="396" t="s">
        <v>604</v>
      </c>
      <c r="B35" s="397" t="s">
        <v>1402</v>
      </c>
      <c r="C35" s="398">
        <v>0</v>
      </c>
      <c r="D35" s="398">
        <v>0</v>
      </c>
      <c r="E35" s="398">
        <v>0</v>
      </c>
    </row>
    <row r="36" spans="1:5" ht="26.4" x14ac:dyDescent="0.25">
      <c r="A36" s="399" t="s">
        <v>606</v>
      </c>
      <c r="B36" s="400" t="s">
        <v>1403</v>
      </c>
      <c r="C36" s="401">
        <v>14296323</v>
      </c>
      <c r="D36" s="401">
        <v>0</v>
      </c>
      <c r="E36" s="401">
        <v>14296323</v>
      </c>
    </row>
    <row r="37" spans="1:5" ht="26.4" x14ac:dyDescent="0.25">
      <c r="A37" s="396" t="s">
        <v>608</v>
      </c>
      <c r="B37" s="397" t="s">
        <v>1404</v>
      </c>
      <c r="C37" s="398">
        <v>0</v>
      </c>
      <c r="D37" s="398">
        <v>0</v>
      </c>
      <c r="E37" s="398">
        <v>0</v>
      </c>
    </row>
    <row r="38" spans="1:5" ht="26.4" x14ac:dyDescent="0.25">
      <c r="A38" s="396" t="s">
        <v>532</v>
      </c>
      <c r="B38" s="397" t="s">
        <v>1405</v>
      </c>
      <c r="C38" s="398">
        <v>0</v>
      </c>
      <c r="D38" s="398">
        <v>0</v>
      </c>
      <c r="E38" s="398">
        <v>0</v>
      </c>
    </row>
    <row r="39" spans="1:5" x14ac:dyDescent="0.25">
      <c r="A39" s="396" t="s">
        <v>550</v>
      </c>
      <c r="B39" s="397" t="s">
        <v>1406</v>
      </c>
      <c r="C39" s="398">
        <v>6232424</v>
      </c>
      <c r="D39" s="398">
        <v>0</v>
      </c>
      <c r="E39" s="398">
        <v>6232424</v>
      </c>
    </row>
    <row r="40" spans="1:5" x14ac:dyDescent="0.25">
      <c r="A40" s="396" t="s">
        <v>611</v>
      </c>
      <c r="B40" s="397" t="s">
        <v>1643</v>
      </c>
      <c r="C40" s="398">
        <v>0</v>
      </c>
      <c r="D40" s="398">
        <v>0</v>
      </c>
      <c r="E40" s="398">
        <v>0</v>
      </c>
    </row>
    <row r="41" spans="1:5" x14ac:dyDescent="0.25">
      <c r="A41" s="396" t="s">
        <v>613</v>
      </c>
      <c r="B41" s="397" t="s">
        <v>1407</v>
      </c>
      <c r="C41" s="398">
        <v>0</v>
      </c>
      <c r="D41" s="398">
        <v>0</v>
      </c>
      <c r="E41" s="398">
        <v>0</v>
      </c>
    </row>
    <row r="42" spans="1:5" ht="26.4" x14ac:dyDescent="0.25">
      <c r="A42" s="396" t="s">
        <v>614</v>
      </c>
      <c r="B42" s="397" t="s">
        <v>1408</v>
      </c>
      <c r="C42" s="398">
        <v>0</v>
      </c>
      <c r="D42" s="398">
        <v>0</v>
      </c>
      <c r="E42" s="398">
        <v>0</v>
      </c>
    </row>
    <row r="43" spans="1:5" x14ac:dyDescent="0.25">
      <c r="A43" s="396" t="s">
        <v>533</v>
      </c>
      <c r="B43" s="397" t="s">
        <v>1409</v>
      </c>
      <c r="C43" s="398">
        <v>0</v>
      </c>
      <c r="D43" s="398">
        <v>0</v>
      </c>
      <c r="E43" s="398">
        <v>0</v>
      </c>
    </row>
    <row r="44" spans="1:5" ht="26.4" x14ac:dyDescent="0.25">
      <c r="A44" s="396" t="s">
        <v>534</v>
      </c>
      <c r="B44" s="397" t="s">
        <v>1410</v>
      </c>
      <c r="C44" s="398">
        <v>0</v>
      </c>
      <c r="D44" s="398">
        <v>0</v>
      </c>
      <c r="E44" s="398">
        <v>0</v>
      </c>
    </row>
    <row r="45" spans="1:5" ht="39.6" x14ac:dyDescent="0.25">
      <c r="A45" s="396" t="s">
        <v>551</v>
      </c>
      <c r="B45" s="397" t="s">
        <v>1644</v>
      </c>
      <c r="C45" s="398">
        <v>0</v>
      </c>
      <c r="D45" s="398">
        <v>0</v>
      </c>
      <c r="E45" s="398">
        <v>0</v>
      </c>
    </row>
    <row r="46" spans="1:5" x14ac:dyDescent="0.25">
      <c r="A46" s="399" t="s">
        <v>536</v>
      </c>
      <c r="B46" s="400" t="s">
        <v>1411</v>
      </c>
      <c r="C46" s="401">
        <v>6232424</v>
      </c>
      <c r="D46" s="401">
        <v>0</v>
      </c>
      <c r="E46" s="401">
        <v>6232424</v>
      </c>
    </row>
    <row r="47" spans="1:5" x14ac:dyDescent="0.25">
      <c r="A47" s="399" t="s">
        <v>538</v>
      </c>
      <c r="B47" s="400" t="s">
        <v>1412</v>
      </c>
      <c r="C47" s="401">
        <v>8063899</v>
      </c>
      <c r="D47" s="401">
        <v>0</v>
      </c>
      <c r="E47" s="401">
        <v>8063899</v>
      </c>
    </row>
    <row r="48" spans="1:5" x14ac:dyDescent="0.25">
      <c r="A48" s="399" t="s">
        <v>618</v>
      </c>
      <c r="B48" s="400" t="s">
        <v>1645</v>
      </c>
      <c r="C48" s="401">
        <v>-529564723</v>
      </c>
      <c r="D48" s="401">
        <v>0</v>
      </c>
      <c r="E48" s="401">
        <v>-529564723</v>
      </c>
    </row>
  </sheetData>
  <mergeCells count="1">
    <mergeCell ref="A3:E3"/>
  </mergeCells>
  <pageMargins left="0.70866141732283461" right="0.70866141732283461" top="0.74803149606299213" bottom="0.74803149606299213" header="0.31496062992125984" footer="0.31496062992125984"/>
  <pageSetup paperSize="9" scale="76" fitToHeight="0" orientation="portrait"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DF5CF-E17E-459D-93E4-95FE72F95A2A}">
  <sheetPr>
    <tabColor rgb="FF92D050"/>
    <pageSetUpPr fitToPage="1"/>
  </sheetPr>
  <dimension ref="A1:M38"/>
  <sheetViews>
    <sheetView view="pageBreakPreview" zoomScaleNormal="100" zoomScaleSheetLayoutView="100" workbookViewId="0">
      <selection activeCell="I30" sqref="I30"/>
    </sheetView>
  </sheetViews>
  <sheetFormatPr defaultRowHeight="13.2" x14ac:dyDescent="0.25"/>
  <cols>
    <col min="1" max="1" width="40" style="1" customWidth="1"/>
    <col min="2" max="4" width="10.44140625" style="1" customWidth="1"/>
    <col min="5" max="5" width="10.6640625" style="1" bestFit="1" customWidth="1"/>
    <col min="6" max="6" width="11" style="1" customWidth="1"/>
    <col min="7" max="7" width="4.6640625" style="1" customWidth="1"/>
    <col min="8" max="8" width="35.44140625" style="1" customWidth="1"/>
    <col min="9" max="9" width="10.44140625" style="1" customWidth="1"/>
    <col min="10" max="10" width="9.88671875" style="1" customWidth="1"/>
    <col min="11" max="12" width="10.6640625" style="1" bestFit="1" customWidth="1"/>
    <col min="13" max="13" width="10.6640625" style="1" customWidth="1"/>
    <col min="14" max="240" width="9.109375" style="1"/>
    <col min="241" max="241" width="40" style="1" customWidth="1"/>
    <col min="242" max="242" width="12" style="1" customWidth="1"/>
    <col min="243" max="245" width="10.44140625" style="1" customWidth="1"/>
    <col min="246" max="246" width="11" style="1" customWidth="1"/>
    <col min="247" max="247" width="4.6640625" style="1" customWidth="1"/>
    <col min="248" max="248" width="32.44140625" style="1" customWidth="1"/>
    <col min="249" max="249" width="12" style="1" customWidth="1"/>
    <col min="250" max="252" width="13.5546875" style="1" customWidth="1"/>
    <col min="253" max="253" width="11" style="1" customWidth="1"/>
    <col min="254" max="496" width="9.109375" style="1"/>
    <col min="497" max="497" width="40" style="1" customWidth="1"/>
    <col min="498" max="498" width="12" style="1" customWidth="1"/>
    <col min="499" max="501" width="10.44140625" style="1" customWidth="1"/>
    <col min="502" max="502" width="11" style="1" customWidth="1"/>
    <col min="503" max="503" width="4.6640625" style="1" customWidth="1"/>
    <col min="504" max="504" width="32.44140625" style="1" customWidth="1"/>
    <col min="505" max="505" width="12" style="1" customWidth="1"/>
    <col min="506" max="508" width="13.5546875" style="1" customWidth="1"/>
    <col min="509" max="509" width="11" style="1" customWidth="1"/>
    <col min="510" max="752" width="9.109375" style="1"/>
    <col min="753" max="753" width="40" style="1" customWidth="1"/>
    <col min="754" max="754" width="12" style="1" customWidth="1"/>
    <col min="755" max="757" width="10.44140625" style="1" customWidth="1"/>
    <col min="758" max="758" width="11" style="1" customWidth="1"/>
    <col min="759" max="759" width="4.6640625" style="1" customWidth="1"/>
    <col min="760" max="760" width="32.44140625" style="1" customWidth="1"/>
    <col min="761" max="761" width="12" style="1" customWidth="1"/>
    <col min="762" max="764" width="13.5546875" style="1" customWidth="1"/>
    <col min="765" max="765" width="11" style="1" customWidth="1"/>
    <col min="766" max="1008" width="9.109375" style="1"/>
    <col min="1009" max="1009" width="40" style="1" customWidth="1"/>
    <col min="1010" max="1010" width="12" style="1" customWidth="1"/>
    <col min="1011" max="1013" width="10.44140625" style="1" customWidth="1"/>
    <col min="1014" max="1014" width="11" style="1" customWidth="1"/>
    <col min="1015" max="1015" width="4.6640625" style="1" customWidth="1"/>
    <col min="1016" max="1016" width="32.44140625" style="1" customWidth="1"/>
    <col min="1017" max="1017" width="12" style="1" customWidth="1"/>
    <col min="1018" max="1020" width="13.5546875" style="1" customWidth="1"/>
    <col min="1021" max="1021" width="11" style="1" customWidth="1"/>
    <col min="1022" max="1264" width="9.109375" style="1"/>
    <col min="1265" max="1265" width="40" style="1" customWidth="1"/>
    <col min="1266" max="1266" width="12" style="1" customWidth="1"/>
    <col min="1267" max="1269" width="10.44140625" style="1" customWidth="1"/>
    <col min="1270" max="1270" width="11" style="1" customWidth="1"/>
    <col min="1271" max="1271" width="4.6640625" style="1" customWidth="1"/>
    <col min="1272" max="1272" width="32.44140625" style="1" customWidth="1"/>
    <col min="1273" max="1273" width="12" style="1" customWidth="1"/>
    <col min="1274" max="1276" width="13.5546875" style="1" customWidth="1"/>
    <col min="1277" max="1277" width="11" style="1" customWidth="1"/>
    <col min="1278" max="1520" width="9.109375" style="1"/>
    <col min="1521" max="1521" width="40" style="1" customWidth="1"/>
    <col min="1522" max="1522" width="12" style="1" customWidth="1"/>
    <col min="1523" max="1525" width="10.44140625" style="1" customWidth="1"/>
    <col min="1526" max="1526" width="11" style="1" customWidth="1"/>
    <col min="1527" max="1527" width="4.6640625" style="1" customWidth="1"/>
    <col min="1528" max="1528" width="32.44140625" style="1" customWidth="1"/>
    <col min="1529" max="1529" width="12" style="1" customWidth="1"/>
    <col min="1530" max="1532" width="13.5546875" style="1" customWidth="1"/>
    <col min="1533" max="1533" width="11" style="1" customWidth="1"/>
    <col min="1534" max="1776" width="9.109375" style="1"/>
    <col min="1777" max="1777" width="40" style="1" customWidth="1"/>
    <col min="1778" max="1778" width="12" style="1" customWidth="1"/>
    <col min="1779" max="1781" width="10.44140625" style="1" customWidth="1"/>
    <col min="1782" max="1782" width="11" style="1" customWidth="1"/>
    <col min="1783" max="1783" width="4.6640625" style="1" customWidth="1"/>
    <col min="1784" max="1784" width="32.44140625" style="1" customWidth="1"/>
    <col min="1785" max="1785" width="12" style="1" customWidth="1"/>
    <col min="1786" max="1788" width="13.5546875" style="1" customWidth="1"/>
    <col min="1789" max="1789" width="11" style="1" customWidth="1"/>
    <col min="1790" max="2032" width="9.109375" style="1"/>
    <col min="2033" max="2033" width="40" style="1" customWidth="1"/>
    <col min="2034" max="2034" width="12" style="1" customWidth="1"/>
    <col min="2035" max="2037" width="10.44140625" style="1" customWidth="1"/>
    <col min="2038" max="2038" width="11" style="1" customWidth="1"/>
    <col min="2039" max="2039" width="4.6640625" style="1" customWidth="1"/>
    <col min="2040" max="2040" width="32.44140625" style="1" customWidth="1"/>
    <col min="2041" max="2041" width="12" style="1" customWidth="1"/>
    <col min="2042" max="2044" width="13.5546875" style="1" customWidth="1"/>
    <col min="2045" max="2045" width="11" style="1" customWidth="1"/>
    <col min="2046" max="2288" width="9.109375" style="1"/>
    <col min="2289" max="2289" width="40" style="1" customWidth="1"/>
    <col min="2290" max="2290" width="12" style="1" customWidth="1"/>
    <col min="2291" max="2293" width="10.44140625" style="1" customWidth="1"/>
    <col min="2294" max="2294" width="11" style="1" customWidth="1"/>
    <col min="2295" max="2295" width="4.6640625" style="1" customWidth="1"/>
    <col min="2296" max="2296" width="32.44140625" style="1" customWidth="1"/>
    <col min="2297" max="2297" width="12" style="1" customWidth="1"/>
    <col min="2298" max="2300" width="13.5546875" style="1" customWidth="1"/>
    <col min="2301" max="2301" width="11" style="1" customWidth="1"/>
    <col min="2302" max="2544" width="9.109375" style="1"/>
    <col min="2545" max="2545" width="40" style="1" customWidth="1"/>
    <col min="2546" max="2546" width="12" style="1" customWidth="1"/>
    <col min="2547" max="2549" width="10.44140625" style="1" customWidth="1"/>
    <col min="2550" max="2550" width="11" style="1" customWidth="1"/>
    <col min="2551" max="2551" width="4.6640625" style="1" customWidth="1"/>
    <col min="2552" max="2552" width="32.44140625" style="1" customWidth="1"/>
    <col min="2553" max="2553" width="12" style="1" customWidth="1"/>
    <col min="2554" max="2556" width="13.5546875" style="1" customWidth="1"/>
    <col min="2557" max="2557" width="11" style="1" customWidth="1"/>
    <col min="2558" max="2800" width="9.109375" style="1"/>
    <col min="2801" max="2801" width="40" style="1" customWidth="1"/>
    <col min="2802" max="2802" width="12" style="1" customWidth="1"/>
    <col min="2803" max="2805" width="10.44140625" style="1" customWidth="1"/>
    <col min="2806" max="2806" width="11" style="1" customWidth="1"/>
    <col min="2807" max="2807" width="4.6640625" style="1" customWidth="1"/>
    <col min="2808" max="2808" width="32.44140625" style="1" customWidth="1"/>
    <col min="2809" max="2809" width="12" style="1" customWidth="1"/>
    <col min="2810" max="2812" width="13.5546875" style="1" customWidth="1"/>
    <col min="2813" max="2813" width="11" style="1" customWidth="1"/>
    <col min="2814" max="3056" width="9.109375" style="1"/>
    <col min="3057" max="3057" width="40" style="1" customWidth="1"/>
    <col min="3058" max="3058" width="12" style="1" customWidth="1"/>
    <col min="3059" max="3061" width="10.44140625" style="1" customWidth="1"/>
    <col min="3062" max="3062" width="11" style="1" customWidth="1"/>
    <col min="3063" max="3063" width="4.6640625" style="1" customWidth="1"/>
    <col min="3064" max="3064" width="32.44140625" style="1" customWidth="1"/>
    <col min="3065" max="3065" width="12" style="1" customWidth="1"/>
    <col min="3066" max="3068" width="13.5546875" style="1" customWidth="1"/>
    <col min="3069" max="3069" width="11" style="1" customWidth="1"/>
    <col min="3070" max="3312" width="9.109375" style="1"/>
    <col min="3313" max="3313" width="40" style="1" customWidth="1"/>
    <col min="3314" max="3314" width="12" style="1" customWidth="1"/>
    <col min="3315" max="3317" width="10.44140625" style="1" customWidth="1"/>
    <col min="3318" max="3318" width="11" style="1" customWidth="1"/>
    <col min="3319" max="3319" width="4.6640625" style="1" customWidth="1"/>
    <col min="3320" max="3320" width="32.44140625" style="1" customWidth="1"/>
    <col min="3321" max="3321" width="12" style="1" customWidth="1"/>
    <col min="3322" max="3324" width="13.5546875" style="1" customWidth="1"/>
    <col min="3325" max="3325" width="11" style="1" customWidth="1"/>
    <col min="3326" max="3568" width="9.109375" style="1"/>
    <col min="3569" max="3569" width="40" style="1" customWidth="1"/>
    <col min="3570" max="3570" width="12" style="1" customWidth="1"/>
    <col min="3571" max="3573" width="10.44140625" style="1" customWidth="1"/>
    <col min="3574" max="3574" width="11" style="1" customWidth="1"/>
    <col min="3575" max="3575" width="4.6640625" style="1" customWidth="1"/>
    <col min="3576" max="3576" width="32.44140625" style="1" customWidth="1"/>
    <col min="3577" max="3577" width="12" style="1" customWidth="1"/>
    <col min="3578" max="3580" width="13.5546875" style="1" customWidth="1"/>
    <col min="3581" max="3581" width="11" style="1" customWidth="1"/>
    <col min="3582" max="3824" width="9.109375" style="1"/>
    <col min="3825" max="3825" width="40" style="1" customWidth="1"/>
    <col min="3826" max="3826" width="12" style="1" customWidth="1"/>
    <col min="3827" max="3829" width="10.44140625" style="1" customWidth="1"/>
    <col min="3830" max="3830" width="11" style="1" customWidth="1"/>
    <col min="3831" max="3831" width="4.6640625" style="1" customWidth="1"/>
    <col min="3832" max="3832" width="32.44140625" style="1" customWidth="1"/>
    <col min="3833" max="3833" width="12" style="1" customWidth="1"/>
    <col min="3834" max="3836" width="13.5546875" style="1" customWidth="1"/>
    <col min="3837" max="3837" width="11" style="1" customWidth="1"/>
    <col min="3838" max="4080" width="9.109375" style="1"/>
    <col min="4081" max="4081" width="40" style="1" customWidth="1"/>
    <col min="4082" max="4082" width="12" style="1" customWidth="1"/>
    <col min="4083" max="4085" width="10.44140625" style="1" customWidth="1"/>
    <col min="4086" max="4086" width="11" style="1" customWidth="1"/>
    <col min="4087" max="4087" width="4.6640625" style="1" customWidth="1"/>
    <col min="4088" max="4088" width="32.44140625" style="1" customWidth="1"/>
    <col min="4089" max="4089" width="12" style="1" customWidth="1"/>
    <col min="4090" max="4092" width="13.5546875" style="1" customWidth="1"/>
    <col min="4093" max="4093" width="11" style="1" customWidth="1"/>
    <col min="4094" max="4336" width="9.109375" style="1"/>
    <col min="4337" max="4337" width="40" style="1" customWidth="1"/>
    <col min="4338" max="4338" width="12" style="1" customWidth="1"/>
    <col min="4339" max="4341" width="10.44140625" style="1" customWidth="1"/>
    <col min="4342" max="4342" width="11" style="1" customWidth="1"/>
    <col min="4343" max="4343" width="4.6640625" style="1" customWidth="1"/>
    <col min="4344" max="4344" width="32.44140625" style="1" customWidth="1"/>
    <col min="4345" max="4345" width="12" style="1" customWidth="1"/>
    <col min="4346" max="4348" width="13.5546875" style="1" customWidth="1"/>
    <col min="4349" max="4349" width="11" style="1" customWidth="1"/>
    <col min="4350" max="4592" width="9.109375" style="1"/>
    <col min="4593" max="4593" width="40" style="1" customWidth="1"/>
    <col min="4594" max="4594" width="12" style="1" customWidth="1"/>
    <col min="4595" max="4597" width="10.44140625" style="1" customWidth="1"/>
    <col min="4598" max="4598" width="11" style="1" customWidth="1"/>
    <col min="4599" max="4599" width="4.6640625" style="1" customWidth="1"/>
    <col min="4600" max="4600" width="32.44140625" style="1" customWidth="1"/>
    <col min="4601" max="4601" width="12" style="1" customWidth="1"/>
    <col min="4602" max="4604" width="13.5546875" style="1" customWidth="1"/>
    <col min="4605" max="4605" width="11" style="1" customWidth="1"/>
    <col min="4606" max="4848" width="9.109375" style="1"/>
    <col min="4849" max="4849" width="40" style="1" customWidth="1"/>
    <col min="4850" max="4850" width="12" style="1" customWidth="1"/>
    <col min="4851" max="4853" width="10.44140625" style="1" customWidth="1"/>
    <col min="4854" max="4854" width="11" style="1" customWidth="1"/>
    <col min="4855" max="4855" width="4.6640625" style="1" customWidth="1"/>
    <col min="4856" max="4856" width="32.44140625" style="1" customWidth="1"/>
    <col min="4857" max="4857" width="12" style="1" customWidth="1"/>
    <col min="4858" max="4860" width="13.5546875" style="1" customWidth="1"/>
    <col min="4861" max="4861" width="11" style="1" customWidth="1"/>
    <col min="4862" max="5104" width="9.109375" style="1"/>
    <col min="5105" max="5105" width="40" style="1" customWidth="1"/>
    <col min="5106" max="5106" width="12" style="1" customWidth="1"/>
    <col min="5107" max="5109" width="10.44140625" style="1" customWidth="1"/>
    <col min="5110" max="5110" width="11" style="1" customWidth="1"/>
    <col min="5111" max="5111" width="4.6640625" style="1" customWidth="1"/>
    <col min="5112" max="5112" width="32.44140625" style="1" customWidth="1"/>
    <col min="5113" max="5113" width="12" style="1" customWidth="1"/>
    <col min="5114" max="5116" width="13.5546875" style="1" customWidth="1"/>
    <col min="5117" max="5117" width="11" style="1" customWidth="1"/>
    <col min="5118" max="5360" width="9.109375" style="1"/>
    <col min="5361" max="5361" width="40" style="1" customWidth="1"/>
    <col min="5362" max="5362" width="12" style="1" customWidth="1"/>
    <col min="5363" max="5365" width="10.44140625" style="1" customWidth="1"/>
    <col min="5366" max="5366" width="11" style="1" customWidth="1"/>
    <col min="5367" max="5367" width="4.6640625" style="1" customWidth="1"/>
    <col min="5368" max="5368" width="32.44140625" style="1" customWidth="1"/>
    <col min="5369" max="5369" width="12" style="1" customWidth="1"/>
    <col min="5370" max="5372" width="13.5546875" style="1" customWidth="1"/>
    <col min="5373" max="5373" width="11" style="1" customWidth="1"/>
    <col min="5374" max="5616" width="9.109375" style="1"/>
    <col min="5617" max="5617" width="40" style="1" customWidth="1"/>
    <col min="5618" max="5618" width="12" style="1" customWidth="1"/>
    <col min="5619" max="5621" width="10.44140625" style="1" customWidth="1"/>
    <col min="5622" max="5622" width="11" style="1" customWidth="1"/>
    <col min="5623" max="5623" width="4.6640625" style="1" customWidth="1"/>
    <col min="5624" max="5624" width="32.44140625" style="1" customWidth="1"/>
    <col min="5625" max="5625" width="12" style="1" customWidth="1"/>
    <col min="5626" max="5628" width="13.5546875" style="1" customWidth="1"/>
    <col min="5629" max="5629" width="11" style="1" customWidth="1"/>
    <col min="5630" max="5872" width="9.109375" style="1"/>
    <col min="5873" max="5873" width="40" style="1" customWidth="1"/>
    <col min="5874" max="5874" width="12" style="1" customWidth="1"/>
    <col min="5875" max="5877" width="10.44140625" style="1" customWidth="1"/>
    <col min="5878" max="5878" width="11" style="1" customWidth="1"/>
    <col min="5879" max="5879" width="4.6640625" style="1" customWidth="1"/>
    <col min="5880" max="5880" width="32.44140625" style="1" customWidth="1"/>
    <col min="5881" max="5881" width="12" style="1" customWidth="1"/>
    <col min="5882" max="5884" width="13.5546875" style="1" customWidth="1"/>
    <col min="5885" max="5885" width="11" style="1" customWidth="1"/>
    <col min="5886" max="6128" width="9.109375" style="1"/>
    <col min="6129" max="6129" width="40" style="1" customWidth="1"/>
    <col min="6130" max="6130" width="12" style="1" customWidth="1"/>
    <col min="6131" max="6133" width="10.44140625" style="1" customWidth="1"/>
    <col min="6134" max="6134" width="11" style="1" customWidth="1"/>
    <col min="6135" max="6135" width="4.6640625" style="1" customWidth="1"/>
    <col min="6136" max="6136" width="32.44140625" style="1" customWidth="1"/>
    <col min="6137" max="6137" width="12" style="1" customWidth="1"/>
    <col min="6138" max="6140" width="13.5546875" style="1" customWidth="1"/>
    <col min="6141" max="6141" width="11" style="1" customWidth="1"/>
    <col min="6142" max="6384" width="9.109375" style="1"/>
    <col min="6385" max="6385" width="40" style="1" customWidth="1"/>
    <col min="6386" max="6386" width="12" style="1" customWidth="1"/>
    <col min="6387" max="6389" width="10.44140625" style="1" customWidth="1"/>
    <col min="6390" max="6390" width="11" style="1" customWidth="1"/>
    <col min="6391" max="6391" width="4.6640625" style="1" customWidth="1"/>
    <col min="6392" max="6392" width="32.44140625" style="1" customWidth="1"/>
    <col min="6393" max="6393" width="12" style="1" customWidth="1"/>
    <col min="6394" max="6396" width="13.5546875" style="1" customWidth="1"/>
    <col min="6397" max="6397" width="11" style="1" customWidth="1"/>
    <col min="6398" max="6640" width="9.109375" style="1"/>
    <col min="6641" max="6641" width="40" style="1" customWidth="1"/>
    <col min="6642" max="6642" width="12" style="1" customWidth="1"/>
    <col min="6643" max="6645" width="10.44140625" style="1" customWidth="1"/>
    <col min="6646" max="6646" width="11" style="1" customWidth="1"/>
    <col min="6647" max="6647" width="4.6640625" style="1" customWidth="1"/>
    <col min="6648" max="6648" width="32.44140625" style="1" customWidth="1"/>
    <col min="6649" max="6649" width="12" style="1" customWidth="1"/>
    <col min="6650" max="6652" width="13.5546875" style="1" customWidth="1"/>
    <col min="6653" max="6653" width="11" style="1" customWidth="1"/>
    <col min="6654" max="6896" width="9.109375" style="1"/>
    <col min="6897" max="6897" width="40" style="1" customWidth="1"/>
    <col min="6898" max="6898" width="12" style="1" customWidth="1"/>
    <col min="6899" max="6901" width="10.44140625" style="1" customWidth="1"/>
    <col min="6902" max="6902" width="11" style="1" customWidth="1"/>
    <col min="6903" max="6903" width="4.6640625" style="1" customWidth="1"/>
    <col min="6904" max="6904" width="32.44140625" style="1" customWidth="1"/>
    <col min="6905" max="6905" width="12" style="1" customWidth="1"/>
    <col min="6906" max="6908" width="13.5546875" style="1" customWidth="1"/>
    <col min="6909" max="6909" width="11" style="1" customWidth="1"/>
    <col min="6910" max="7152" width="9.109375" style="1"/>
    <col min="7153" max="7153" width="40" style="1" customWidth="1"/>
    <col min="7154" max="7154" width="12" style="1" customWidth="1"/>
    <col min="7155" max="7157" width="10.44140625" style="1" customWidth="1"/>
    <col min="7158" max="7158" width="11" style="1" customWidth="1"/>
    <col min="7159" max="7159" width="4.6640625" style="1" customWidth="1"/>
    <col min="7160" max="7160" width="32.44140625" style="1" customWidth="1"/>
    <col min="7161" max="7161" width="12" style="1" customWidth="1"/>
    <col min="7162" max="7164" width="13.5546875" style="1" customWidth="1"/>
    <col min="7165" max="7165" width="11" style="1" customWidth="1"/>
    <col min="7166" max="7408" width="9.109375" style="1"/>
    <col min="7409" max="7409" width="40" style="1" customWidth="1"/>
    <col min="7410" max="7410" width="12" style="1" customWidth="1"/>
    <col min="7411" max="7413" width="10.44140625" style="1" customWidth="1"/>
    <col min="7414" max="7414" width="11" style="1" customWidth="1"/>
    <col min="7415" max="7415" width="4.6640625" style="1" customWidth="1"/>
    <col min="7416" max="7416" width="32.44140625" style="1" customWidth="1"/>
    <col min="7417" max="7417" width="12" style="1" customWidth="1"/>
    <col min="7418" max="7420" width="13.5546875" style="1" customWidth="1"/>
    <col min="7421" max="7421" width="11" style="1" customWidth="1"/>
    <col min="7422" max="7664" width="9.109375" style="1"/>
    <col min="7665" max="7665" width="40" style="1" customWidth="1"/>
    <col min="7666" max="7666" width="12" style="1" customWidth="1"/>
    <col min="7667" max="7669" width="10.44140625" style="1" customWidth="1"/>
    <col min="7670" max="7670" width="11" style="1" customWidth="1"/>
    <col min="7671" max="7671" width="4.6640625" style="1" customWidth="1"/>
    <col min="7672" max="7672" width="32.44140625" style="1" customWidth="1"/>
    <col min="7673" max="7673" width="12" style="1" customWidth="1"/>
    <col min="7674" max="7676" width="13.5546875" style="1" customWidth="1"/>
    <col min="7677" max="7677" width="11" style="1" customWidth="1"/>
    <col min="7678" max="7920" width="9.109375" style="1"/>
    <col min="7921" max="7921" width="40" style="1" customWidth="1"/>
    <col min="7922" max="7922" width="12" style="1" customWidth="1"/>
    <col min="7923" max="7925" width="10.44140625" style="1" customWidth="1"/>
    <col min="7926" max="7926" width="11" style="1" customWidth="1"/>
    <col min="7927" max="7927" width="4.6640625" style="1" customWidth="1"/>
    <col min="7928" max="7928" width="32.44140625" style="1" customWidth="1"/>
    <col min="7929" max="7929" width="12" style="1" customWidth="1"/>
    <col min="7930" max="7932" width="13.5546875" style="1" customWidth="1"/>
    <col min="7933" max="7933" width="11" style="1" customWidth="1"/>
    <col min="7934" max="8176" width="9.109375" style="1"/>
    <col min="8177" max="8177" width="40" style="1" customWidth="1"/>
    <col min="8178" max="8178" width="12" style="1" customWidth="1"/>
    <col min="8179" max="8181" width="10.44140625" style="1" customWidth="1"/>
    <col min="8182" max="8182" width="11" style="1" customWidth="1"/>
    <col min="8183" max="8183" width="4.6640625" style="1" customWidth="1"/>
    <col min="8184" max="8184" width="32.44140625" style="1" customWidth="1"/>
    <col min="8185" max="8185" width="12" style="1" customWidth="1"/>
    <col min="8186" max="8188" width="13.5546875" style="1" customWidth="1"/>
    <col min="8189" max="8189" width="11" style="1" customWidth="1"/>
    <col min="8190" max="8432" width="9.109375" style="1"/>
    <col min="8433" max="8433" width="40" style="1" customWidth="1"/>
    <col min="8434" max="8434" width="12" style="1" customWidth="1"/>
    <col min="8435" max="8437" width="10.44140625" style="1" customWidth="1"/>
    <col min="8438" max="8438" width="11" style="1" customWidth="1"/>
    <col min="8439" max="8439" width="4.6640625" style="1" customWidth="1"/>
    <col min="8440" max="8440" width="32.44140625" style="1" customWidth="1"/>
    <col min="8441" max="8441" width="12" style="1" customWidth="1"/>
    <col min="8442" max="8444" width="13.5546875" style="1" customWidth="1"/>
    <col min="8445" max="8445" width="11" style="1" customWidth="1"/>
    <col min="8446" max="8688" width="9.109375" style="1"/>
    <col min="8689" max="8689" width="40" style="1" customWidth="1"/>
    <col min="8690" max="8690" width="12" style="1" customWidth="1"/>
    <col min="8691" max="8693" width="10.44140625" style="1" customWidth="1"/>
    <col min="8694" max="8694" width="11" style="1" customWidth="1"/>
    <col min="8695" max="8695" width="4.6640625" style="1" customWidth="1"/>
    <col min="8696" max="8696" width="32.44140625" style="1" customWidth="1"/>
    <col min="8697" max="8697" width="12" style="1" customWidth="1"/>
    <col min="8698" max="8700" width="13.5546875" style="1" customWidth="1"/>
    <col min="8701" max="8701" width="11" style="1" customWidth="1"/>
    <col min="8702" max="8944" width="9.109375" style="1"/>
    <col min="8945" max="8945" width="40" style="1" customWidth="1"/>
    <col min="8946" max="8946" width="12" style="1" customWidth="1"/>
    <col min="8947" max="8949" width="10.44140625" style="1" customWidth="1"/>
    <col min="8950" max="8950" width="11" style="1" customWidth="1"/>
    <col min="8951" max="8951" width="4.6640625" style="1" customWidth="1"/>
    <col min="8952" max="8952" width="32.44140625" style="1" customWidth="1"/>
    <col min="8953" max="8953" width="12" style="1" customWidth="1"/>
    <col min="8954" max="8956" width="13.5546875" style="1" customWidth="1"/>
    <col min="8957" max="8957" width="11" style="1" customWidth="1"/>
    <col min="8958" max="9200" width="9.109375" style="1"/>
    <col min="9201" max="9201" width="40" style="1" customWidth="1"/>
    <col min="9202" max="9202" width="12" style="1" customWidth="1"/>
    <col min="9203" max="9205" width="10.44140625" style="1" customWidth="1"/>
    <col min="9206" max="9206" width="11" style="1" customWidth="1"/>
    <col min="9207" max="9207" width="4.6640625" style="1" customWidth="1"/>
    <col min="9208" max="9208" width="32.44140625" style="1" customWidth="1"/>
    <col min="9209" max="9209" width="12" style="1" customWidth="1"/>
    <col min="9210" max="9212" width="13.5546875" style="1" customWidth="1"/>
    <col min="9213" max="9213" width="11" style="1" customWidth="1"/>
    <col min="9214" max="9456" width="9.109375" style="1"/>
    <col min="9457" max="9457" width="40" style="1" customWidth="1"/>
    <col min="9458" max="9458" width="12" style="1" customWidth="1"/>
    <col min="9459" max="9461" width="10.44140625" style="1" customWidth="1"/>
    <col min="9462" max="9462" width="11" style="1" customWidth="1"/>
    <col min="9463" max="9463" width="4.6640625" style="1" customWidth="1"/>
    <col min="9464" max="9464" width="32.44140625" style="1" customWidth="1"/>
    <col min="9465" max="9465" width="12" style="1" customWidth="1"/>
    <col min="9466" max="9468" width="13.5546875" style="1" customWidth="1"/>
    <col min="9469" max="9469" width="11" style="1" customWidth="1"/>
    <col min="9470" max="9712" width="9.109375" style="1"/>
    <col min="9713" max="9713" width="40" style="1" customWidth="1"/>
    <col min="9714" max="9714" width="12" style="1" customWidth="1"/>
    <col min="9715" max="9717" width="10.44140625" style="1" customWidth="1"/>
    <col min="9718" max="9718" width="11" style="1" customWidth="1"/>
    <col min="9719" max="9719" width="4.6640625" style="1" customWidth="1"/>
    <col min="9720" max="9720" width="32.44140625" style="1" customWidth="1"/>
    <col min="9721" max="9721" width="12" style="1" customWidth="1"/>
    <col min="9722" max="9724" width="13.5546875" style="1" customWidth="1"/>
    <col min="9725" max="9725" width="11" style="1" customWidth="1"/>
    <col min="9726" max="9968" width="9.109375" style="1"/>
    <col min="9969" max="9969" width="40" style="1" customWidth="1"/>
    <col min="9970" max="9970" width="12" style="1" customWidth="1"/>
    <col min="9971" max="9973" width="10.44140625" style="1" customWidth="1"/>
    <col min="9974" max="9974" width="11" style="1" customWidth="1"/>
    <col min="9975" max="9975" width="4.6640625" style="1" customWidth="1"/>
    <col min="9976" max="9976" width="32.44140625" style="1" customWidth="1"/>
    <col min="9977" max="9977" width="12" style="1" customWidth="1"/>
    <col min="9978" max="9980" width="13.5546875" style="1" customWidth="1"/>
    <col min="9981" max="9981" width="11" style="1" customWidth="1"/>
    <col min="9982" max="10224" width="9.109375" style="1"/>
    <col min="10225" max="10225" width="40" style="1" customWidth="1"/>
    <col min="10226" max="10226" width="12" style="1" customWidth="1"/>
    <col min="10227" max="10229" width="10.44140625" style="1" customWidth="1"/>
    <col min="10230" max="10230" width="11" style="1" customWidth="1"/>
    <col min="10231" max="10231" width="4.6640625" style="1" customWidth="1"/>
    <col min="10232" max="10232" width="32.44140625" style="1" customWidth="1"/>
    <col min="10233" max="10233" width="12" style="1" customWidth="1"/>
    <col min="10234" max="10236" width="13.5546875" style="1" customWidth="1"/>
    <col min="10237" max="10237" width="11" style="1" customWidth="1"/>
    <col min="10238" max="10480" width="9.109375" style="1"/>
    <col min="10481" max="10481" width="40" style="1" customWidth="1"/>
    <col min="10482" max="10482" width="12" style="1" customWidth="1"/>
    <col min="10483" max="10485" width="10.44140625" style="1" customWidth="1"/>
    <col min="10486" max="10486" width="11" style="1" customWidth="1"/>
    <col min="10487" max="10487" width="4.6640625" style="1" customWidth="1"/>
    <col min="10488" max="10488" width="32.44140625" style="1" customWidth="1"/>
    <col min="10489" max="10489" width="12" style="1" customWidth="1"/>
    <col min="10490" max="10492" width="13.5546875" style="1" customWidth="1"/>
    <col min="10493" max="10493" width="11" style="1" customWidth="1"/>
    <col min="10494" max="10736" width="9.109375" style="1"/>
    <col min="10737" max="10737" width="40" style="1" customWidth="1"/>
    <col min="10738" max="10738" width="12" style="1" customWidth="1"/>
    <col min="10739" max="10741" width="10.44140625" style="1" customWidth="1"/>
    <col min="10742" max="10742" width="11" style="1" customWidth="1"/>
    <col min="10743" max="10743" width="4.6640625" style="1" customWidth="1"/>
    <col min="10744" max="10744" width="32.44140625" style="1" customWidth="1"/>
    <col min="10745" max="10745" width="12" style="1" customWidth="1"/>
    <col min="10746" max="10748" width="13.5546875" style="1" customWidth="1"/>
    <col min="10749" max="10749" width="11" style="1" customWidth="1"/>
    <col min="10750" max="10992" width="9.109375" style="1"/>
    <col min="10993" max="10993" width="40" style="1" customWidth="1"/>
    <col min="10994" max="10994" width="12" style="1" customWidth="1"/>
    <col min="10995" max="10997" width="10.44140625" style="1" customWidth="1"/>
    <col min="10998" max="10998" width="11" style="1" customWidth="1"/>
    <col min="10999" max="10999" width="4.6640625" style="1" customWidth="1"/>
    <col min="11000" max="11000" width="32.44140625" style="1" customWidth="1"/>
    <col min="11001" max="11001" width="12" style="1" customWidth="1"/>
    <col min="11002" max="11004" width="13.5546875" style="1" customWidth="1"/>
    <col min="11005" max="11005" width="11" style="1" customWidth="1"/>
    <col min="11006" max="11248" width="9.109375" style="1"/>
    <col min="11249" max="11249" width="40" style="1" customWidth="1"/>
    <col min="11250" max="11250" width="12" style="1" customWidth="1"/>
    <col min="11251" max="11253" width="10.44140625" style="1" customWidth="1"/>
    <col min="11254" max="11254" width="11" style="1" customWidth="1"/>
    <col min="11255" max="11255" width="4.6640625" style="1" customWidth="1"/>
    <col min="11256" max="11256" width="32.44140625" style="1" customWidth="1"/>
    <col min="11257" max="11257" width="12" style="1" customWidth="1"/>
    <col min="11258" max="11260" width="13.5546875" style="1" customWidth="1"/>
    <col min="11261" max="11261" width="11" style="1" customWidth="1"/>
    <col min="11262" max="11504" width="9.109375" style="1"/>
    <col min="11505" max="11505" width="40" style="1" customWidth="1"/>
    <col min="11506" max="11506" width="12" style="1" customWidth="1"/>
    <col min="11507" max="11509" width="10.44140625" style="1" customWidth="1"/>
    <col min="11510" max="11510" width="11" style="1" customWidth="1"/>
    <col min="11511" max="11511" width="4.6640625" style="1" customWidth="1"/>
    <col min="11512" max="11512" width="32.44140625" style="1" customWidth="1"/>
    <col min="11513" max="11513" width="12" style="1" customWidth="1"/>
    <col min="11514" max="11516" width="13.5546875" style="1" customWidth="1"/>
    <col min="11517" max="11517" width="11" style="1" customWidth="1"/>
    <col min="11518" max="11760" width="9.109375" style="1"/>
    <col min="11761" max="11761" width="40" style="1" customWidth="1"/>
    <col min="11762" max="11762" width="12" style="1" customWidth="1"/>
    <col min="11763" max="11765" width="10.44140625" style="1" customWidth="1"/>
    <col min="11766" max="11766" width="11" style="1" customWidth="1"/>
    <col min="11767" max="11767" width="4.6640625" style="1" customWidth="1"/>
    <col min="11768" max="11768" width="32.44140625" style="1" customWidth="1"/>
    <col min="11769" max="11769" width="12" style="1" customWidth="1"/>
    <col min="11770" max="11772" width="13.5546875" style="1" customWidth="1"/>
    <col min="11773" max="11773" width="11" style="1" customWidth="1"/>
    <col min="11774" max="12016" width="9.109375" style="1"/>
    <col min="12017" max="12017" width="40" style="1" customWidth="1"/>
    <col min="12018" max="12018" width="12" style="1" customWidth="1"/>
    <col min="12019" max="12021" width="10.44140625" style="1" customWidth="1"/>
    <col min="12022" max="12022" width="11" style="1" customWidth="1"/>
    <col min="12023" max="12023" width="4.6640625" style="1" customWidth="1"/>
    <col min="12024" max="12024" width="32.44140625" style="1" customWidth="1"/>
    <col min="12025" max="12025" width="12" style="1" customWidth="1"/>
    <col min="12026" max="12028" width="13.5546875" style="1" customWidth="1"/>
    <col min="12029" max="12029" width="11" style="1" customWidth="1"/>
    <col min="12030" max="12272" width="9.109375" style="1"/>
    <col min="12273" max="12273" width="40" style="1" customWidth="1"/>
    <col min="12274" max="12274" width="12" style="1" customWidth="1"/>
    <col min="12275" max="12277" width="10.44140625" style="1" customWidth="1"/>
    <col min="12278" max="12278" width="11" style="1" customWidth="1"/>
    <col min="12279" max="12279" width="4.6640625" style="1" customWidth="1"/>
    <col min="12280" max="12280" width="32.44140625" style="1" customWidth="1"/>
    <col min="12281" max="12281" width="12" style="1" customWidth="1"/>
    <col min="12282" max="12284" width="13.5546875" style="1" customWidth="1"/>
    <col min="12285" max="12285" width="11" style="1" customWidth="1"/>
    <col min="12286" max="12528" width="9.109375" style="1"/>
    <col min="12529" max="12529" width="40" style="1" customWidth="1"/>
    <col min="12530" max="12530" width="12" style="1" customWidth="1"/>
    <col min="12531" max="12533" width="10.44140625" style="1" customWidth="1"/>
    <col min="12534" max="12534" width="11" style="1" customWidth="1"/>
    <col min="12535" max="12535" width="4.6640625" style="1" customWidth="1"/>
    <col min="12536" max="12536" width="32.44140625" style="1" customWidth="1"/>
    <col min="12537" max="12537" width="12" style="1" customWidth="1"/>
    <col min="12538" max="12540" width="13.5546875" style="1" customWidth="1"/>
    <col min="12541" max="12541" width="11" style="1" customWidth="1"/>
    <col min="12542" max="12784" width="9.109375" style="1"/>
    <col min="12785" max="12785" width="40" style="1" customWidth="1"/>
    <col min="12786" max="12786" width="12" style="1" customWidth="1"/>
    <col min="12787" max="12789" width="10.44140625" style="1" customWidth="1"/>
    <col min="12790" max="12790" width="11" style="1" customWidth="1"/>
    <col min="12791" max="12791" width="4.6640625" style="1" customWidth="1"/>
    <col min="12792" max="12792" width="32.44140625" style="1" customWidth="1"/>
    <col min="12793" max="12793" width="12" style="1" customWidth="1"/>
    <col min="12794" max="12796" width="13.5546875" style="1" customWidth="1"/>
    <col min="12797" max="12797" width="11" style="1" customWidth="1"/>
    <col min="12798" max="13040" width="9.109375" style="1"/>
    <col min="13041" max="13041" width="40" style="1" customWidth="1"/>
    <col min="13042" max="13042" width="12" style="1" customWidth="1"/>
    <col min="13043" max="13045" width="10.44140625" style="1" customWidth="1"/>
    <col min="13046" max="13046" width="11" style="1" customWidth="1"/>
    <col min="13047" max="13047" width="4.6640625" style="1" customWidth="1"/>
    <col min="13048" max="13048" width="32.44140625" style="1" customWidth="1"/>
    <col min="13049" max="13049" width="12" style="1" customWidth="1"/>
    <col min="13050" max="13052" width="13.5546875" style="1" customWidth="1"/>
    <col min="13053" max="13053" width="11" style="1" customWidth="1"/>
    <col min="13054" max="13296" width="9.109375" style="1"/>
    <col min="13297" max="13297" width="40" style="1" customWidth="1"/>
    <col min="13298" max="13298" width="12" style="1" customWidth="1"/>
    <col min="13299" max="13301" width="10.44140625" style="1" customWidth="1"/>
    <col min="13302" max="13302" width="11" style="1" customWidth="1"/>
    <col min="13303" max="13303" width="4.6640625" style="1" customWidth="1"/>
    <col min="13304" max="13304" width="32.44140625" style="1" customWidth="1"/>
    <col min="13305" max="13305" width="12" style="1" customWidth="1"/>
    <col min="13306" max="13308" width="13.5546875" style="1" customWidth="1"/>
    <col min="13309" max="13309" width="11" style="1" customWidth="1"/>
    <col min="13310" max="13552" width="9.109375" style="1"/>
    <col min="13553" max="13553" width="40" style="1" customWidth="1"/>
    <col min="13554" max="13554" width="12" style="1" customWidth="1"/>
    <col min="13555" max="13557" width="10.44140625" style="1" customWidth="1"/>
    <col min="13558" max="13558" width="11" style="1" customWidth="1"/>
    <col min="13559" max="13559" width="4.6640625" style="1" customWidth="1"/>
    <col min="13560" max="13560" width="32.44140625" style="1" customWidth="1"/>
    <col min="13561" max="13561" width="12" style="1" customWidth="1"/>
    <col min="13562" max="13564" width="13.5546875" style="1" customWidth="1"/>
    <col min="13565" max="13565" width="11" style="1" customWidth="1"/>
    <col min="13566" max="13808" width="9.109375" style="1"/>
    <col min="13809" max="13809" width="40" style="1" customWidth="1"/>
    <col min="13810" max="13810" width="12" style="1" customWidth="1"/>
    <col min="13811" max="13813" width="10.44140625" style="1" customWidth="1"/>
    <col min="13814" max="13814" width="11" style="1" customWidth="1"/>
    <col min="13815" max="13815" width="4.6640625" style="1" customWidth="1"/>
    <col min="13816" max="13816" width="32.44140625" style="1" customWidth="1"/>
    <col min="13817" max="13817" width="12" style="1" customWidth="1"/>
    <col min="13818" max="13820" width="13.5546875" style="1" customWidth="1"/>
    <col min="13821" max="13821" width="11" style="1" customWidth="1"/>
    <col min="13822" max="14064" width="9.109375" style="1"/>
    <col min="14065" max="14065" width="40" style="1" customWidth="1"/>
    <col min="14066" max="14066" width="12" style="1" customWidth="1"/>
    <col min="14067" max="14069" width="10.44140625" style="1" customWidth="1"/>
    <col min="14070" max="14070" width="11" style="1" customWidth="1"/>
    <col min="14071" max="14071" width="4.6640625" style="1" customWidth="1"/>
    <col min="14072" max="14072" width="32.44140625" style="1" customWidth="1"/>
    <col min="14073" max="14073" width="12" style="1" customWidth="1"/>
    <col min="14074" max="14076" width="13.5546875" style="1" customWidth="1"/>
    <col min="14077" max="14077" width="11" style="1" customWidth="1"/>
    <col min="14078" max="14320" width="9.109375" style="1"/>
    <col min="14321" max="14321" width="40" style="1" customWidth="1"/>
    <col min="14322" max="14322" width="12" style="1" customWidth="1"/>
    <col min="14323" max="14325" width="10.44140625" style="1" customWidth="1"/>
    <col min="14326" max="14326" width="11" style="1" customWidth="1"/>
    <col min="14327" max="14327" width="4.6640625" style="1" customWidth="1"/>
    <col min="14328" max="14328" width="32.44140625" style="1" customWidth="1"/>
    <col min="14329" max="14329" width="12" style="1" customWidth="1"/>
    <col min="14330" max="14332" width="13.5546875" style="1" customWidth="1"/>
    <col min="14333" max="14333" width="11" style="1" customWidth="1"/>
    <col min="14334" max="14576" width="9.109375" style="1"/>
    <col min="14577" max="14577" width="40" style="1" customWidth="1"/>
    <col min="14578" max="14578" width="12" style="1" customWidth="1"/>
    <col min="14579" max="14581" width="10.44140625" style="1" customWidth="1"/>
    <col min="14582" max="14582" width="11" style="1" customWidth="1"/>
    <col min="14583" max="14583" width="4.6640625" style="1" customWidth="1"/>
    <col min="14584" max="14584" width="32.44140625" style="1" customWidth="1"/>
    <col min="14585" max="14585" width="12" style="1" customWidth="1"/>
    <col min="14586" max="14588" width="13.5546875" style="1" customWidth="1"/>
    <col min="14589" max="14589" width="11" style="1" customWidth="1"/>
    <col min="14590" max="14832" width="9.109375" style="1"/>
    <col min="14833" max="14833" width="40" style="1" customWidth="1"/>
    <col min="14834" max="14834" width="12" style="1" customWidth="1"/>
    <col min="14835" max="14837" width="10.44140625" style="1" customWidth="1"/>
    <col min="14838" max="14838" width="11" style="1" customWidth="1"/>
    <col min="14839" max="14839" width="4.6640625" style="1" customWidth="1"/>
    <col min="14840" max="14840" width="32.44140625" style="1" customWidth="1"/>
    <col min="14841" max="14841" width="12" style="1" customWidth="1"/>
    <col min="14842" max="14844" width="13.5546875" style="1" customWidth="1"/>
    <col min="14845" max="14845" width="11" style="1" customWidth="1"/>
    <col min="14846" max="15088" width="9.109375" style="1"/>
    <col min="15089" max="15089" width="40" style="1" customWidth="1"/>
    <col min="15090" max="15090" width="12" style="1" customWidth="1"/>
    <col min="15091" max="15093" width="10.44140625" style="1" customWidth="1"/>
    <col min="15094" max="15094" width="11" style="1" customWidth="1"/>
    <col min="15095" max="15095" width="4.6640625" style="1" customWidth="1"/>
    <col min="15096" max="15096" width="32.44140625" style="1" customWidth="1"/>
    <col min="15097" max="15097" width="12" style="1" customWidth="1"/>
    <col min="15098" max="15100" width="13.5546875" style="1" customWidth="1"/>
    <col min="15101" max="15101" width="11" style="1" customWidth="1"/>
    <col min="15102" max="15344" width="9.109375" style="1"/>
    <col min="15345" max="15345" width="40" style="1" customWidth="1"/>
    <col min="15346" max="15346" width="12" style="1" customWidth="1"/>
    <col min="15347" max="15349" width="10.44140625" style="1" customWidth="1"/>
    <col min="15350" max="15350" width="11" style="1" customWidth="1"/>
    <col min="15351" max="15351" width="4.6640625" style="1" customWidth="1"/>
    <col min="15352" max="15352" width="32.44140625" style="1" customWidth="1"/>
    <col min="15353" max="15353" width="12" style="1" customWidth="1"/>
    <col min="15354" max="15356" width="13.5546875" style="1" customWidth="1"/>
    <col min="15357" max="15357" width="11" style="1" customWidth="1"/>
    <col min="15358" max="15600" width="9.109375" style="1"/>
    <col min="15601" max="15601" width="40" style="1" customWidth="1"/>
    <col min="15602" max="15602" width="12" style="1" customWidth="1"/>
    <col min="15603" max="15605" width="10.44140625" style="1" customWidth="1"/>
    <col min="15606" max="15606" width="11" style="1" customWidth="1"/>
    <col min="15607" max="15607" width="4.6640625" style="1" customWidth="1"/>
    <col min="15608" max="15608" width="32.44140625" style="1" customWidth="1"/>
    <col min="15609" max="15609" width="12" style="1" customWidth="1"/>
    <col min="15610" max="15612" width="13.5546875" style="1" customWidth="1"/>
    <col min="15613" max="15613" width="11" style="1" customWidth="1"/>
    <col min="15614" max="15856" width="9.109375" style="1"/>
    <col min="15857" max="15857" width="40" style="1" customWidth="1"/>
    <col min="15858" max="15858" width="12" style="1" customWidth="1"/>
    <col min="15859" max="15861" width="10.44140625" style="1" customWidth="1"/>
    <col min="15862" max="15862" width="11" style="1" customWidth="1"/>
    <col min="15863" max="15863" width="4.6640625" style="1" customWidth="1"/>
    <col min="15864" max="15864" width="32.44140625" style="1" customWidth="1"/>
    <col min="15865" max="15865" width="12" style="1" customWidth="1"/>
    <col min="15866" max="15868" width="13.5546875" style="1" customWidth="1"/>
    <col min="15869" max="15869" width="11" style="1" customWidth="1"/>
    <col min="15870" max="16112" width="9.109375" style="1"/>
    <col min="16113" max="16113" width="40" style="1" customWidth="1"/>
    <col min="16114" max="16114" width="12" style="1" customWidth="1"/>
    <col min="16115" max="16117" width="10.44140625" style="1" customWidth="1"/>
    <col min="16118" max="16118" width="11" style="1" customWidth="1"/>
    <col min="16119" max="16119" width="4.6640625" style="1" customWidth="1"/>
    <col min="16120" max="16120" width="32.44140625" style="1" customWidth="1"/>
    <col min="16121" max="16121" width="12" style="1" customWidth="1"/>
    <col min="16122" max="16124" width="13.5546875" style="1" customWidth="1"/>
    <col min="16125" max="16125" width="11" style="1" customWidth="1"/>
    <col min="16126" max="16380" width="9.109375" style="1"/>
    <col min="16381" max="16384" width="8.88671875" style="1" customWidth="1"/>
  </cols>
  <sheetData>
    <row r="1" spans="1:13" ht="15.6" customHeight="1" x14ac:dyDescent="0.25">
      <c r="A1" s="286"/>
      <c r="B1" s="286"/>
      <c r="C1" s="286"/>
      <c r="D1" s="286"/>
      <c r="E1" s="286"/>
      <c r="F1" s="286"/>
      <c r="G1" s="286"/>
      <c r="H1" s="286"/>
      <c r="I1" s="286"/>
      <c r="J1" s="279"/>
      <c r="K1" s="279"/>
      <c r="L1" s="279"/>
      <c r="M1" s="279" t="s">
        <v>1844</v>
      </c>
    </row>
    <row r="2" spans="1:13" ht="15.6" customHeight="1" x14ac:dyDescent="0.25">
      <c r="A2" s="286"/>
      <c r="B2" s="286"/>
      <c r="C2" s="286"/>
      <c r="D2" s="286"/>
      <c r="E2" s="286"/>
      <c r="F2" s="286"/>
      <c r="G2" s="286"/>
      <c r="H2" s="286"/>
      <c r="I2" s="286"/>
      <c r="J2" s="279"/>
      <c r="K2" s="279"/>
      <c r="L2" s="279"/>
    </row>
    <row r="3" spans="1:13" ht="12.75" customHeight="1" x14ac:dyDescent="0.25">
      <c r="A3" s="579" t="s">
        <v>85</v>
      </c>
      <c r="B3" s="579"/>
      <c r="C3" s="579"/>
      <c r="D3" s="579"/>
      <c r="E3" s="579"/>
      <c r="F3" s="579"/>
      <c r="G3" s="579"/>
      <c r="H3" s="579"/>
      <c r="I3" s="579"/>
      <c r="J3" s="579"/>
      <c r="K3" s="579"/>
      <c r="L3" s="579"/>
    </row>
    <row r="4" spans="1:13" x14ac:dyDescent="0.25">
      <c r="A4" s="580" t="s">
        <v>1770</v>
      </c>
      <c r="B4" s="580"/>
      <c r="C4" s="580"/>
      <c r="D4" s="580"/>
      <c r="E4" s="580"/>
      <c r="F4" s="580"/>
      <c r="G4" s="580"/>
      <c r="H4" s="580"/>
      <c r="I4" s="580"/>
      <c r="J4" s="580"/>
      <c r="K4" s="580"/>
      <c r="L4" s="580"/>
    </row>
    <row r="5" spans="1:13" x14ac:dyDescent="0.25">
      <c r="A5" s="347"/>
      <c r="B5" s="520"/>
      <c r="C5" s="520"/>
      <c r="D5" s="520"/>
      <c r="E5" s="520"/>
      <c r="F5" s="520"/>
      <c r="G5" s="520"/>
      <c r="H5" s="347"/>
      <c r="I5" s="521"/>
    </row>
    <row r="6" spans="1:13" x14ac:dyDescent="0.25">
      <c r="A6" s="348" t="s">
        <v>86</v>
      </c>
      <c r="B6" s="522"/>
      <c r="C6" s="522"/>
      <c r="D6" s="522"/>
      <c r="E6" s="522"/>
      <c r="F6" s="522"/>
      <c r="G6" s="523"/>
      <c r="H6" s="348" t="s">
        <v>87</v>
      </c>
      <c r="I6" s="524"/>
      <c r="J6" s="2"/>
      <c r="K6" s="2"/>
      <c r="L6" s="2"/>
      <c r="M6" s="2"/>
    </row>
    <row r="7" spans="1:13" x14ac:dyDescent="0.25">
      <c r="A7" s="349"/>
      <c r="B7" s="525" t="s">
        <v>1526</v>
      </c>
      <c r="C7" s="525" t="s">
        <v>1843</v>
      </c>
      <c r="D7" s="525" t="s">
        <v>1771</v>
      </c>
      <c r="E7" s="525" t="s">
        <v>1841</v>
      </c>
      <c r="F7" s="525" t="s">
        <v>1842</v>
      </c>
      <c r="G7" s="526"/>
      <c r="H7" s="349"/>
      <c r="I7" s="525" t="s">
        <v>1526</v>
      </c>
      <c r="J7" s="525" t="s">
        <v>1843</v>
      </c>
      <c r="K7" s="525" t="s">
        <v>1771</v>
      </c>
      <c r="L7" s="525" t="s">
        <v>1841</v>
      </c>
      <c r="M7" s="525" t="s">
        <v>1842</v>
      </c>
    </row>
    <row r="8" spans="1:13" x14ac:dyDescent="0.25">
      <c r="A8" s="348"/>
      <c r="B8" s="527" t="s">
        <v>22</v>
      </c>
      <c r="C8" s="527" t="s">
        <v>22</v>
      </c>
      <c r="D8" s="527" t="s">
        <v>22</v>
      </c>
      <c r="E8" s="527" t="s">
        <v>22</v>
      </c>
      <c r="F8" s="527" t="s">
        <v>22</v>
      </c>
      <c r="G8" s="528"/>
      <c r="H8" s="529"/>
      <c r="I8" s="527" t="s">
        <v>22</v>
      </c>
      <c r="J8" s="527" t="s">
        <v>22</v>
      </c>
      <c r="K8" s="527" t="s">
        <v>22</v>
      </c>
      <c r="L8" s="527" t="s">
        <v>22</v>
      </c>
      <c r="M8" s="527" t="s">
        <v>22</v>
      </c>
    </row>
    <row r="9" spans="1:13" x14ac:dyDescent="0.25">
      <c r="A9" s="350" t="s">
        <v>77</v>
      </c>
      <c r="B9" s="530">
        <v>453985</v>
      </c>
      <c r="C9" s="530">
        <v>422522</v>
      </c>
      <c r="D9" s="530">
        <f>'1. melléklet (z) 2024'!D11+'1. melléklet (z) 2024'!D17+'1. melléklet (z) 2024'!D29+'1. melléklet (z) 2024'!D57</f>
        <v>290248</v>
      </c>
      <c r="E9" s="530">
        <f>'1. melléklet (z) 2024'!H11+'1. melléklet (z) 2024'!H17+'1. melléklet (z) 2024'!H29+'1. melléklet (z) 2024'!H57</f>
        <v>336542</v>
      </c>
      <c r="F9" s="530">
        <f>'1. melléklet (z) 2024'!L11+'1. melléklet (z) 2024'!L17+'1. melléklet (z) 2024'!L29+'1. melléklet (z) 2024'!L57</f>
        <v>365783</v>
      </c>
      <c r="G9" s="530"/>
      <c r="H9" s="350" t="s">
        <v>20</v>
      </c>
      <c r="I9" s="531">
        <v>1001290</v>
      </c>
      <c r="J9" s="531">
        <v>1096511</v>
      </c>
      <c r="K9" s="531">
        <f>'2. mell. 1. pont (z) 2024'!D11+'2. mell. 1. pont (z) 2024'!D25+'2. mell. 1. pont (z) 2024'!D40+'2. mell. 1. pont (z) 2024'!D63</f>
        <v>1276690</v>
      </c>
      <c r="L9" s="531">
        <f>'2. mell. 1. pont (z) 2024'!H11+'2. mell. 1. pont (z) 2024'!H25+'2. mell. 1. pont (z) 2024'!H40+'2. mell. 1. pont (z) 2024'!H63</f>
        <v>1287711</v>
      </c>
      <c r="M9" s="531">
        <f>'2. mell. 1. pont (z) 2024'!L11+'2. mell. 1. pont (z) 2024'!L25+'2. mell. 1. pont (z) 2024'!L40+'2. mell. 1. pont (z) 2024'!L63</f>
        <v>1238986</v>
      </c>
    </row>
    <row r="10" spans="1:13" x14ac:dyDescent="0.25">
      <c r="A10" s="350" t="s">
        <v>52</v>
      </c>
      <c r="B10" s="530">
        <v>904052</v>
      </c>
      <c r="C10" s="530">
        <v>1248823</v>
      </c>
      <c r="D10" s="530">
        <f>'1. melléklet (z) 2024'!D72</f>
        <v>1247000</v>
      </c>
      <c r="E10" s="530">
        <f>'1. melléklet (z) 2024'!H72</f>
        <v>1250600</v>
      </c>
      <c r="F10" s="530">
        <f>'1. melléklet (z) 2024'!L72</f>
        <v>982902</v>
      </c>
      <c r="G10" s="530"/>
      <c r="H10" s="350" t="s">
        <v>88</v>
      </c>
      <c r="I10" s="531">
        <v>134893</v>
      </c>
      <c r="J10" s="531">
        <v>144755</v>
      </c>
      <c r="K10" s="531">
        <f>'2. mell. 1. pont (z) 2024'!D12+'2. mell. 1. pont (z) 2024'!D26+'2. mell. 1. pont (z) 2024'!D41+'2. mell. 1. pont (z) 2024'!D72</f>
        <v>157544</v>
      </c>
      <c r="L10" s="531">
        <f>'2. mell. 1. pont (z) 2024'!H12+'2. mell. 1. pont (z) 2024'!H26+'2. mell. 1. pont (z) 2024'!H41+'2. mell. 1. pont (z) 2024'!H72</f>
        <v>168508</v>
      </c>
      <c r="M10" s="531">
        <f>'2. mell. 1. pont (z) 2024'!L12+'2. mell. 1. pont (z) 2024'!L26+'2. mell. 1. pont (z) 2024'!L41+'2. mell. 1. pont (z) 2024'!L72</f>
        <v>161101</v>
      </c>
    </row>
    <row r="11" spans="1:13" x14ac:dyDescent="0.25">
      <c r="A11" s="350" t="s">
        <v>89</v>
      </c>
      <c r="B11" s="530">
        <v>1806239</v>
      </c>
      <c r="C11" s="530">
        <v>2131549</v>
      </c>
      <c r="D11" s="530">
        <f>'1. melléklet (z) 2024'!D99</f>
        <v>1860585</v>
      </c>
      <c r="E11" s="530">
        <f>'1. melléklet (z) 2024'!H99</f>
        <v>2199619</v>
      </c>
      <c r="F11" s="530">
        <f>'1. melléklet (z) 2024'!L99</f>
        <v>2199619</v>
      </c>
      <c r="G11" s="530"/>
      <c r="H11" s="350" t="s">
        <v>24</v>
      </c>
      <c r="I11" s="531">
        <v>1563496</v>
      </c>
      <c r="J11" s="531">
        <v>1664816</v>
      </c>
      <c r="K11" s="531">
        <f>'2. mell. 1. pont (z) 2024'!D13+'2. mell. 1. pont (z) 2024'!D27+'2. mell. 1. pont (z) 2024'!D42+'2. mell. 1. pont (z) 2024'!D123</f>
        <v>1809542</v>
      </c>
      <c r="L11" s="531">
        <f>'2. mell. 1. pont (z) 2024'!H13+'2. mell. 1. pont (z) 2024'!H27+'2. mell. 1. pont (z) 2024'!H42+'2. mell. 1. pont (z) 2024'!H123</f>
        <v>2000322</v>
      </c>
      <c r="M11" s="531">
        <f>'2. mell. 1. pont (z) 2024'!L13+'2. mell. 1. pont (z) 2024'!L27+'2. mell. 1. pont (z) 2024'!L42+'2. mell. 1. pont (z) 2024'!L123</f>
        <v>1775632</v>
      </c>
    </row>
    <row r="12" spans="1:13" ht="24" x14ac:dyDescent="0.25">
      <c r="A12" s="350" t="s">
        <v>119</v>
      </c>
      <c r="B12" s="530">
        <v>175460</v>
      </c>
      <c r="C12" s="530">
        <v>192925</v>
      </c>
      <c r="D12" s="530">
        <f>'1. melléklet (z) 2024'!D135</f>
        <v>51415</v>
      </c>
      <c r="E12" s="530">
        <f>'1. melléklet (z) 2024'!H135+'1. melléklet (z) 2024'!H21+'1. melléklet (z) 2024'!H33+'1. melléklet (z) 2024'!H34+'1. melléklet (z) 2024'!H12</f>
        <v>128470</v>
      </c>
      <c r="F12" s="530">
        <f>'1. melléklet (z) 2024'!L135+'1. melléklet (z) 2024'!L21+'1. melléklet (z) 2024'!L33+'1. melléklet (z) 2024'!L34+'1. melléklet (z) 2024'!L12</f>
        <v>114968</v>
      </c>
      <c r="G12" s="530"/>
      <c r="H12" s="532" t="s">
        <v>109</v>
      </c>
      <c r="I12" s="531">
        <v>579510</v>
      </c>
      <c r="J12" s="531">
        <v>668294</v>
      </c>
      <c r="K12" s="531">
        <f>'2. mell. 1. pont (z) 2024'!D155+'2. mell. 1. pont (z) 2024'!D173+'2. mell. 1. pont (z) 2024'!D182+'2. mell. 1. pont (z) 2024'!D30+'2. mell. 1. pont (z) 2024'!D45</f>
        <v>683205</v>
      </c>
      <c r="L12" s="531">
        <f>'2. mell. 1. pont (z) 2024'!H155+'2. mell. 1. pont (z) 2024'!H173+'2. mell. 1. pont (z) 2024'!H182+'2. mell. 1. pont (z) 2024'!H30+'2. mell. 1. pont (z) 2024'!H45</f>
        <v>847540</v>
      </c>
      <c r="M12" s="531">
        <f>'2. mell. 1. pont (z) 2024'!L155+'2. mell. 1. pont (z) 2024'!L173+'2. mell. 1. pont (z) 2024'!L182+'2. mell. 1. pont (z) 2024'!L30+'2. mell. 1. pont (z) 2024'!L45</f>
        <v>777636</v>
      </c>
    </row>
    <row r="13" spans="1:13" x14ac:dyDescent="0.25">
      <c r="A13" s="350" t="s">
        <v>150</v>
      </c>
      <c r="B13" s="530">
        <v>7451</v>
      </c>
      <c r="C13" s="530">
        <v>6760</v>
      </c>
      <c r="D13" s="530">
        <f>'1. melléklet (z) 2024'!D158</f>
        <v>13700</v>
      </c>
      <c r="E13" s="530">
        <f>'1. melléklet (z) 2024'!H158</f>
        <v>41200</v>
      </c>
      <c r="F13" s="530">
        <f>'1. melléklet (z) 2024'!L158</f>
        <v>2500</v>
      </c>
      <c r="G13" s="530"/>
      <c r="H13" s="350" t="s">
        <v>41</v>
      </c>
      <c r="I13" s="531">
        <v>14901</v>
      </c>
      <c r="J13" s="531">
        <v>13519</v>
      </c>
      <c r="K13" s="531">
        <f>'2. mell. 1. pont (z) 2024'!D137</f>
        <v>15000</v>
      </c>
      <c r="L13" s="531">
        <f>'2. mell. 1. pont (z) 2024'!H137</f>
        <v>15539</v>
      </c>
      <c r="M13" s="531">
        <f>'2. mell. 1. pont (z) 2024'!L137</f>
        <v>12722</v>
      </c>
    </row>
    <row r="14" spans="1:13" x14ac:dyDescent="0.25">
      <c r="A14" s="350" t="s">
        <v>90</v>
      </c>
      <c r="B14" s="530">
        <v>0</v>
      </c>
      <c r="C14" s="530">
        <v>4000</v>
      </c>
      <c r="D14" s="530">
        <f>'1. melléklet (z) 2024'!D176</f>
        <v>19000</v>
      </c>
      <c r="E14" s="530">
        <f>'1. melléklet (z) 2024'!H176</f>
        <v>19000</v>
      </c>
      <c r="F14" s="530">
        <f>'1. melléklet (z) 2024'!L176</f>
        <v>19000</v>
      </c>
      <c r="G14" s="530"/>
      <c r="H14" s="350" t="s">
        <v>91</v>
      </c>
      <c r="I14" s="531">
        <v>9000</v>
      </c>
      <c r="J14" s="531">
        <v>1200</v>
      </c>
      <c r="K14" s="531">
        <v>0</v>
      </c>
      <c r="L14" s="531">
        <v>0</v>
      </c>
      <c r="M14" s="531">
        <v>0</v>
      </c>
    </row>
    <row r="15" spans="1:13" x14ac:dyDescent="0.25">
      <c r="A15" s="2"/>
      <c r="B15" s="2"/>
      <c r="C15" s="2"/>
      <c r="D15" s="2"/>
      <c r="E15" s="2"/>
      <c r="F15" s="2"/>
      <c r="G15" s="530"/>
      <c r="H15" s="350" t="s">
        <v>93</v>
      </c>
      <c r="I15" s="531">
        <v>0</v>
      </c>
      <c r="J15" s="531">
        <v>0</v>
      </c>
      <c r="K15" s="531">
        <f>'2. mell. 1. pont (z) 2024'!D180+'2. mell. 1. pont (z) 2024'!D176</f>
        <v>12000</v>
      </c>
      <c r="L15" s="531">
        <f>'2. mell. 1. pont (z) 2024'!H180+'2. mell. 1. pont (z) 2024'!H176</f>
        <v>8380</v>
      </c>
      <c r="M15" s="531">
        <f>'2. mell. 1. pont (z) 2024'!L180+'2. mell. 1. pont (z) 2024'!L176</f>
        <v>0</v>
      </c>
    </row>
    <row r="16" spans="1:13" x14ac:dyDescent="0.25">
      <c r="A16" s="348" t="s">
        <v>94</v>
      </c>
      <c r="B16" s="533">
        <f>SUM(B9:B15)</f>
        <v>3347187</v>
      </c>
      <c r="C16" s="533">
        <f>SUM(C9:C15)</f>
        <v>4006579</v>
      </c>
      <c r="D16" s="533">
        <f>SUM(D9:D15)</f>
        <v>3481948</v>
      </c>
      <c r="E16" s="533">
        <f>SUM(E9:E15)</f>
        <v>3975431</v>
      </c>
      <c r="F16" s="533">
        <f>SUM(F9:F15)</f>
        <v>3684772</v>
      </c>
      <c r="G16" s="534"/>
      <c r="H16" s="348" t="s">
        <v>95</v>
      </c>
      <c r="I16" s="535">
        <f>SUM(I9:I15)</f>
        <v>3303090</v>
      </c>
      <c r="J16" s="535">
        <f>SUM(J9:J15)</f>
        <v>3589095</v>
      </c>
      <c r="K16" s="535">
        <f>SUM(K9:K15)</f>
        <v>3953981</v>
      </c>
      <c r="L16" s="535">
        <f>SUM(L9:L15)</f>
        <v>4328000</v>
      </c>
      <c r="M16" s="535">
        <f>SUM(M9:M15)</f>
        <v>3966077</v>
      </c>
    </row>
    <row r="17" spans="1:13" x14ac:dyDescent="0.25">
      <c r="A17" s="348" t="s">
        <v>1772</v>
      </c>
      <c r="B17" s="533"/>
      <c r="C17" s="533"/>
      <c r="D17" s="533"/>
      <c r="E17" s="533"/>
      <c r="F17" s="533"/>
      <c r="G17" s="534"/>
      <c r="H17" s="348"/>
      <c r="I17" s="535">
        <f>B16-I16</f>
        <v>44097</v>
      </c>
      <c r="J17" s="535">
        <f t="shared" ref="J17" si="0">C16-J16</f>
        <v>417484</v>
      </c>
      <c r="K17" s="535">
        <f>D16-K16</f>
        <v>-472033</v>
      </c>
      <c r="L17" s="535">
        <f>E16-L16</f>
        <v>-352569</v>
      </c>
      <c r="M17" s="535">
        <f>F16-M16</f>
        <v>-281305</v>
      </c>
    </row>
    <row r="18" spans="1:13" x14ac:dyDescent="0.25">
      <c r="A18" s="348"/>
      <c r="B18" s="533"/>
      <c r="C18" s="533"/>
      <c r="D18" s="533"/>
      <c r="E18" s="533"/>
      <c r="F18" s="533"/>
      <c r="G18" s="534"/>
      <c r="H18" s="348"/>
      <c r="I18" s="535"/>
      <c r="J18" s="535"/>
      <c r="K18" s="535"/>
      <c r="L18" s="535"/>
      <c r="M18" s="535"/>
    </row>
    <row r="19" spans="1:13" x14ac:dyDescent="0.25">
      <c r="A19" s="350" t="s">
        <v>58</v>
      </c>
      <c r="B19" s="531">
        <v>140571</v>
      </c>
      <c r="C19" s="531">
        <v>207896</v>
      </c>
      <c r="D19" s="531">
        <f>'1. melléklet (z) 2024'!D109</f>
        <v>374502</v>
      </c>
      <c r="E19" s="531">
        <f>'1. melléklet (z) 2024'!H109</f>
        <v>224679</v>
      </c>
      <c r="F19" s="531">
        <f>'1. melléklet (z) 2024'!L109+'1. melléklet (z) 2024'!L31</f>
        <v>99778</v>
      </c>
      <c r="G19" s="524"/>
      <c r="H19" s="350" t="s">
        <v>43</v>
      </c>
      <c r="I19" s="531">
        <v>372731</v>
      </c>
      <c r="J19" s="531">
        <v>807794</v>
      </c>
      <c r="K19" s="531">
        <f>'2. mell. 1. pont (z) 2024'!D16+'2. mell. 1. pont (z) 2024'!D36+'2. mell. 1. pont (z) 2024'!D50+'2. mell. 1. pont (z) 2024'!D207</f>
        <v>96020</v>
      </c>
      <c r="L19" s="531">
        <f>'2. mell. 1. pont (z) 2024'!H16+'2. mell. 1. pont (z) 2024'!H36+'2. mell. 1. pont (z) 2024'!H50+'2. mell. 1. pont (z) 2024'!H207</f>
        <v>181200</v>
      </c>
      <c r="M19" s="531">
        <f>'2. mell. 1. pont (z) 2024'!L16+'2. mell. 1. pont (z) 2024'!L36+'2. mell. 1. pont (z) 2024'!L50+'2. mell. 1. pont (z) 2024'!L207</f>
        <v>108143</v>
      </c>
    </row>
    <row r="20" spans="1:13" x14ac:dyDescent="0.25">
      <c r="A20" s="350" t="s">
        <v>1527</v>
      </c>
      <c r="B20" s="530">
        <v>40000</v>
      </c>
      <c r="C20" s="530">
        <v>64148</v>
      </c>
      <c r="D20" s="530">
        <v>0</v>
      </c>
      <c r="E20" s="530">
        <v>0</v>
      </c>
      <c r="F20" s="530">
        <v>0</v>
      </c>
      <c r="G20" s="530"/>
      <c r="H20" s="350" t="s">
        <v>18</v>
      </c>
      <c r="I20" s="531">
        <v>1125666</v>
      </c>
      <c r="J20" s="531">
        <v>1628805</v>
      </c>
      <c r="K20" s="531">
        <f>'2. mell. 1. pont (z) 2024'!D217+'2. mell. 1. pont (z) 2024'!D21</f>
        <v>211824</v>
      </c>
      <c r="L20" s="531">
        <f>'2. mell. 1. pont (z) 2024'!H217+'2. mell. 1. pont (z) 2024'!H21</f>
        <v>219250</v>
      </c>
      <c r="M20" s="531">
        <f>'2. mell. 1. pont (z) 2024'!L217+'2. mell. 1. pont (z) 2024'!L21</f>
        <v>113187</v>
      </c>
    </row>
    <row r="21" spans="1:13" ht="24" x14ac:dyDescent="0.25">
      <c r="A21" s="350" t="s">
        <v>96</v>
      </c>
      <c r="B21" s="536">
        <v>487625</v>
      </c>
      <c r="C21" s="536">
        <v>281001</v>
      </c>
      <c r="D21" s="536">
        <f>'1. melléklet (z) 2024'!D146</f>
        <v>305202</v>
      </c>
      <c r="E21" s="536">
        <f>'1. melléklet (z) 2024'!H146</f>
        <v>357202</v>
      </c>
      <c r="F21" s="536">
        <f>'1. melléklet (z) 2024'!L146</f>
        <v>338378</v>
      </c>
      <c r="G21" s="536"/>
      <c r="H21" s="532" t="s">
        <v>108</v>
      </c>
      <c r="I21" s="531">
        <v>6610</v>
      </c>
      <c r="J21" s="531">
        <v>8530</v>
      </c>
      <c r="K21" s="531">
        <f>+'2. mell. 1. pont (z) 2024'!D224</f>
        <v>6000</v>
      </c>
      <c r="L21" s="531">
        <f>+'2. mell. 1. pont (z) 2024'!H224</f>
        <v>6000</v>
      </c>
      <c r="M21" s="531">
        <f>+'2. mell. 1. pont (z) 2024'!L224</f>
        <v>2269</v>
      </c>
    </row>
    <row r="22" spans="1:13" x14ac:dyDescent="0.25">
      <c r="A22" s="350" t="s">
        <v>149</v>
      </c>
      <c r="B22" s="530">
        <v>616</v>
      </c>
      <c r="C22" s="530">
        <v>0</v>
      </c>
      <c r="D22" s="530">
        <f>'1. melléklet (z) 2024'!D163</f>
        <v>400</v>
      </c>
      <c r="E22" s="530">
        <f>'1. melléklet (z) 2024'!H163</f>
        <v>400</v>
      </c>
      <c r="F22" s="530">
        <f>'1. melléklet (z) 2024'!L163</f>
        <v>0</v>
      </c>
      <c r="G22" s="530"/>
      <c r="H22" s="350" t="s">
        <v>107</v>
      </c>
      <c r="I22" s="531">
        <v>0</v>
      </c>
      <c r="J22" s="531">
        <v>0</v>
      </c>
      <c r="K22" s="531">
        <v>0</v>
      </c>
      <c r="L22" s="531">
        <v>0</v>
      </c>
      <c r="M22" s="531">
        <v>0</v>
      </c>
    </row>
    <row r="23" spans="1:13" x14ac:dyDescent="0.25">
      <c r="A23" s="350" t="s">
        <v>97</v>
      </c>
      <c r="B23" s="530">
        <v>162</v>
      </c>
      <c r="C23" s="530">
        <v>118</v>
      </c>
      <c r="D23" s="530">
        <f>'1. melléklet (z) 2024'!D171</f>
        <v>300</v>
      </c>
      <c r="E23" s="530">
        <f>'1. melléklet (z) 2024'!H171</f>
        <v>300</v>
      </c>
      <c r="F23" s="530">
        <f>'1. melléklet (z) 2024'!L171</f>
        <v>365</v>
      </c>
      <c r="G23" s="530"/>
      <c r="H23" s="350" t="s">
        <v>99</v>
      </c>
      <c r="I23" s="531">
        <v>0</v>
      </c>
      <c r="J23" s="531">
        <v>0</v>
      </c>
      <c r="K23" s="531">
        <v>0</v>
      </c>
      <c r="L23" s="531">
        <v>0</v>
      </c>
      <c r="M23" s="531">
        <v>0</v>
      </c>
    </row>
    <row r="24" spans="1:13" x14ac:dyDescent="0.25">
      <c r="A24" s="348" t="s">
        <v>100</v>
      </c>
      <c r="B24" s="533">
        <f>SUM(B19:B23)</f>
        <v>668974</v>
      </c>
      <c r="C24" s="533">
        <f>SUM(C19:C23)</f>
        <v>553163</v>
      </c>
      <c r="D24" s="533">
        <f>SUM(D19:D23)</f>
        <v>680404</v>
      </c>
      <c r="E24" s="533">
        <f>SUM(E19:E23)</f>
        <v>582581</v>
      </c>
      <c r="F24" s="533">
        <f>SUM(F19:F23)</f>
        <v>438521</v>
      </c>
      <c r="G24" s="533"/>
      <c r="H24" s="348" t="s">
        <v>101</v>
      </c>
      <c r="I24" s="535">
        <f>SUM(I19:I23)</f>
        <v>1505007</v>
      </c>
      <c r="J24" s="535">
        <f>SUM(J19:J23)</f>
        <v>2445129</v>
      </c>
      <c r="K24" s="535">
        <f>SUM(K19:K23)</f>
        <v>313844</v>
      </c>
      <c r="L24" s="535">
        <f>SUM(L19:L23)</f>
        <v>406450</v>
      </c>
      <c r="M24" s="535">
        <f>SUM(M19:M23)</f>
        <v>223599</v>
      </c>
    </row>
    <row r="25" spans="1:13" ht="24" x14ac:dyDescent="0.25">
      <c r="A25" s="348" t="s">
        <v>1773</v>
      </c>
      <c r="B25" s="533"/>
      <c r="C25" s="533"/>
      <c r="D25" s="533"/>
      <c r="E25" s="533"/>
      <c r="F25" s="533"/>
      <c r="G25" s="533"/>
      <c r="H25" s="348"/>
      <c r="I25" s="535">
        <f>B24-I24</f>
        <v>-836033</v>
      </c>
      <c r="J25" s="535">
        <f>C24-J24</f>
        <v>-1891966</v>
      </c>
      <c r="K25" s="535">
        <f>D24-K24</f>
        <v>366560</v>
      </c>
      <c r="L25" s="535">
        <f>E24-L24</f>
        <v>176131</v>
      </c>
      <c r="M25" s="535">
        <f>F24-M24</f>
        <v>214922</v>
      </c>
    </row>
    <row r="26" spans="1:13" x14ac:dyDescent="0.25">
      <c r="A26" s="348"/>
      <c r="B26" s="533"/>
      <c r="C26" s="533"/>
      <c r="D26" s="533"/>
      <c r="E26" s="533"/>
      <c r="F26" s="533"/>
      <c r="G26" s="533"/>
      <c r="H26" s="348"/>
      <c r="I26" s="535"/>
      <c r="J26" s="535"/>
      <c r="K26" s="535"/>
      <c r="L26" s="535"/>
      <c r="M26" s="535"/>
    </row>
    <row r="27" spans="1:13" x14ac:dyDescent="0.25">
      <c r="A27" s="348" t="s">
        <v>1774</v>
      </c>
      <c r="B27" s="533">
        <f>B16+B24</f>
        <v>4016161</v>
      </c>
      <c r="C27" s="533">
        <f>C16+C24</f>
        <v>4559742</v>
      </c>
      <c r="D27" s="533">
        <f>D16+D24</f>
        <v>4162352</v>
      </c>
      <c r="E27" s="533">
        <f>E16+E24</f>
        <v>4558012</v>
      </c>
      <c r="F27" s="533">
        <f>F16+F24</f>
        <v>4123293</v>
      </c>
      <c r="G27" s="533"/>
      <c r="H27" s="348" t="s">
        <v>1775</v>
      </c>
      <c r="I27" s="535">
        <f>I16+I24</f>
        <v>4808097</v>
      </c>
      <c r="J27" s="535">
        <f>J16+J24</f>
        <v>6034224</v>
      </c>
      <c r="K27" s="535">
        <f>K16+K24</f>
        <v>4267825</v>
      </c>
      <c r="L27" s="535">
        <f>L16+L24</f>
        <v>4734450</v>
      </c>
      <c r="M27" s="535">
        <f>M16+M24</f>
        <v>4189676</v>
      </c>
    </row>
    <row r="28" spans="1:13" x14ac:dyDescent="0.25">
      <c r="A28" s="348"/>
      <c r="B28" s="533"/>
      <c r="C28" s="533"/>
      <c r="D28" s="533"/>
      <c r="E28" s="533"/>
      <c r="F28" s="533"/>
      <c r="G28" s="533"/>
      <c r="H28" s="348"/>
      <c r="I28" s="535"/>
      <c r="J28" s="535"/>
      <c r="K28" s="535"/>
      <c r="L28" s="535"/>
      <c r="M28" s="535"/>
    </row>
    <row r="29" spans="1:13" ht="14.4" x14ac:dyDescent="0.3">
      <c r="A29" s="440" t="s">
        <v>1776</v>
      </c>
      <c r="B29" s="533"/>
      <c r="C29" s="533"/>
      <c r="D29" s="533"/>
      <c r="E29" s="533"/>
      <c r="F29" s="533"/>
      <c r="G29" s="533"/>
      <c r="H29" s="348"/>
      <c r="I29" s="535">
        <f>B27-I27</f>
        <v>-791936</v>
      </c>
      <c r="J29" s="535">
        <f>C27-J27</f>
        <v>-1474482</v>
      </c>
      <c r="K29" s="535">
        <f>D27-K27</f>
        <v>-105473</v>
      </c>
      <c r="L29" s="535">
        <f>E27-L27</f>
        <v>-176438</v>
      </c>
      <c r="M29" s="535">
        <f>F27-M27</f>
        <v>-66383</v>
      </c>
    </row>
    <row r="30" spans="1:13" x14ac:dyDescent="0.25">
      <c r="A30" s="348"/>
      <c r="B30" s="533"/>
      <c r="C30" s="533"/>
      <c r="D30" s="533"/>
      <c r="E30" s="533"/>
      <c r="F30" s="533"/>
      <c r="G30" s="533"/>
      <c r="H30" s="348"/>
      <c r="I30" s="535"/>
      <c r="J30" s="535"/>
      <c r="K30" s="535"/>
      <c r="L30" s="535"/>
      <c r="M30" s="535"/>
    </row>
    <row r="31" spans="1:13" x14ac:dyDescent="0.25">
      <c r="A31" s="350" t="s">
        <v>1777</v>
      </c>
      <c r="B31" s="530">
        <v>2506220</v>
      </c>
      <c r="C31" s="530">
        <v>1697018</v>
      </c>
      <c r="D31" s="530">
        <f>'1. melléklet (z) 2024'!D191</f>
        <v>196448</v>
      </c>
      <c r="E31" s="530">
        <f>'1. melléklet (z) 2024'!H191</f>
        <v>196169</v>
      </c>
      <c r="F31" s="530">
        <f>'1. melléklet (z) 2024'!L191</f>
        <v>196169</v>
      </c>
      <c r="G31" s="530"/>
      <c r="H31" s="2"/>
      <c r="I31" s="2"/>
      <c r="J31" s="2"/>
      <c r="K31" s="2"/>
      <c r="L31" s="2"/>
      <c r="M31" s="2"/>
    </row>
    <row r="32" spans="1:13" x14ac:dyDescent="0.25">
      <c r="A32" s="350" t="s">
        <v>1778</v>
      </c>
      <c r="B32" s="530">
        <v>8301</v>
      </c>
      <c r="C32" s="530">
        <v>112570</v>
      </c>
      <c r="D32" s="530">
        <v>0</v>
      </c>
      <c r="E32" s="530">
        <v>0</v>
      </c>
      <c r="F32" s="530">
        <v>0</v>
      </c>
      <c r="G32" s="530"/>
      <c r="H32" s="350" t="s">
        <v>1779</v>
      </c>
      <c r="I32" s="531">
        <v>8301</v>
      </c>
      <c r="J32" s="531">
        <v>112570</v>
      </c>
      <c r="K32" s="531">
        <f>'2. mell. 1. pont (z) 2024'!D235</f>
        <v>0</v>
      </c>
      <c r="L32" s="531">
        <f>'2. mell. 1. pont (z) 2024'!H235</f>
        <v>0</v>
      </c>
      <c r="M32" s="531">
        <f>'2. mell. 1. pont (z) 2024'!L235</f>
        <v>0</v>
      </c>
    </row>
    <row r="33" spans="1:13" x14ac:dyDescent="0.25">
      <c r="A33" s="350" t="s">
        <v>92</v>
      </c>
      <c r="B33" s="530">
        <v>81456</v>
      </c>
      <c r="C33" s="530">
        <v>65933</v>
      </c>
      <c r="D33" s="530">
        <v>0</v>
      </c>
      <c r="E33" s="530">
        <f>'1. melléklet (z) 2024'!H193</f>
        <v>73256</v>
      </c>
      <c r="F33" s="530">
        <f>'1. melléklet (z) 2024'!L193</f>
        <v>73256</v>
      </c>
      <c r="G33" s="533"/>
      <c r="H33" s="537" t="s">
        <v>102</v>
      </c>
      <c r="I33" s="531">
        <v>72333</v>
      </c>
      <c r="J33" s="531">
        <v>65912</v>
      </c>
      <c r="K33" s="531">
        <f>'2. mell. 1. pont (z) 2024'!D238</f>
        <v>64586</v>
      </c>
      <c r="L33" s="531">
        <f>'2. mell. 1. pont (z) 2024'!H238</f>
        <v>66598</v>
      </c>
      <c r="M33" s="531">
        <f>'2. mell. 1. pont (z) 2024'!L238</f>
        <v>66598</v>
      </c>
    </row>
    <row r="34" spans="1:13" x14ac:dyDescent="0.25">
      <c r="A34" s="350" t="s">
        <v>98</v>
      </c>
      <c r="B34" s="530">
        <v>0</v>
      </c>
      <c r="C34" s="530">
        <v>0</v>
      </c>
      <c r="D34" s="530">
        <v>0</v>
      </c>
      <c r="E34" s="530">
        <v>0</v>
      </c>
      <c r="F34" s="530">
        <v>0</v>
      </c>
      <c r="G34" s="533"/>
      <c r="H34" s="350" t="s">
        <v>104</v>
      </c>
      <c r="I34" s="531">
        <v>26389</v>
      </c>
      <c r="J34" s="531">
        <v>26389</v>
      </c>
      <c r="K34" s="531">
        <f>'2. mell. 1. pont (z) 2024'!D234</f>
        <v>26389</v>
      </c>
      <c r="L34" s="531">
        <f>'2. mell. 1. pont (z) 2024'!H234</f>
        <v>26389</v>
      </c>
      <c r="M34" s="531">
        <f>'2. mell. 1. pont (z) 2024'!L234</f>
        <v>26389</v>
      </c>
    </row>
    <row r="35" spans="1:13" x14ac:dyDescent="0.25">
      <c r="A35" s="348"/>
      <c r="B35" s="533"/>
      <c r="C35" s="533"/>
      <c r="D35" s="533"/>
      <c r="E35" s="533"/>
      <c r="F35" s="533"/>
      <c r="G35" s="533"/>
      <c r="H35" s="348"/>
      <c r="I35" s="535"/>
      <c r="J35" s="535"/>
      <c r="K35" s="535"/>
      <c r="L35" s="535"/>
      <c r="M35" s="535"/>
    </row>
    <row r="36" spans="1:13" x14ac:dyDescent="0.25">
      <c r="A36" s="348" t="s">
        <v>1780</v>
      </c>
      <c r="B36" s="533">
        <f>SUM(B31:B35)</f>
        <v>2595977</v>
      </c>
      <c r="C36" s="533">
        <f t="shared" ref="C36:D36" si="1">SUM(C31:C35)</f>
        <v>1875521</v>
      </c>
      <c r="D36" s="533">
        <f t="shared" si="1"/>
        <v>196448</v>
      </c>
      <c r="E36" s="533">
        <f t="shared" ref="E36:F36" si="2">SUM(E31:E35)</f>
        <v>269425</v>
      </c>
      <c r="F36" s="533">
        <f t="shared" si="2"/>
        <v>269425</v>
      </c>
      <c r="G36" s="533"/>
      <c r="H36" s="348" t="s">
        <v>1781</v>
      </c>
      <c r="I36" s="535">
        <f>SUM(I32:I35)</f>
        <v>107023</v>
      </c>
      <c r="J36" s="535">
        <f>SUM(J32:J35)</f>
        <v>204871</v>
      </c>
      <c r="K36" s="535">
        <f>SUM(K32:K35)</f>
        <v>90975</v>
      </c>
      <c r="L36" s="535">
        <f>SUM(L32:L35)</f>
        <v>92987</v>
      </c>
      <c r="M36" s="535">
        <f>SUM(M32:M35)</f>
        <v>92987</v>
      </c>
    </row>
    <row r="37" spans="1:13" x14ac:dyDescent="0.25">
      <c r="A37" s="348"/>
      <c r="B37" s="533"/>
      <c r="C37" s="533"/>
      <c r="D37" s="533"/>
      <c r="E37" s="533"/>
      <c r="F37" s="533"/>
      <c r="G37" s="533"/>
      <c r="H37" s="348"/>
      <c r="I37" s="531"/>
      <c r="J37" s="531"/>
      <c r="K37" s="531"/>
      <c r="L37" s="531"/>
      <c r="M37" s="531"/>
    </row>
    <row r="38" spans="1:13" x14ac:dyDescent="0.25">
      <c r="A38" s="351" t="s">
        <v>1782</v>
      </c>
      <c r="B38" s="538">
        <f>B27+B36</f>
        <v>6612138</v>
      </c>
      <c r="C38" s="538">
        <f t="shared" ref="C38:D38" si="3">C27+C36</f>
        <v>6435263</v>
      </c>
      <c r="D38" s="538">
        <f t="shared" si="3"/>
        <v>4358800</v>
      </c>
      <c r="E38" s="538">
        <f t="shared" ref="E38:F38" si="4">E27+E36</f>
        <v>4827437</v>
      </c>
      <c r="F38" s="538">
        <f t="shared" si="4"/>
        <v>4392718</v>
      </c>
      <c r="G38" s="538"/>
      <c r="H38" s="351" t="s">
        <v>1783</v>
      </c>
      <c r="I38" s="538">
        <f>I27+I36</f>
        <v>4915120</v>
      </c>
      <c r="J38" s="538">
        <f t="shared" ref="J38:K38" si="5">J27+J36</f>
        <v>6239095</v>
      </c>
      <c r="K38" s="538">
        <f t="shared" si="5"/>
        <v>4358800</v>
      </c>
      <c r="L38" s="538">
        <f t="shared" ref="L38:M38" si="6">L27+L36</f>
        <v>4827437</v>
      </c>
      <c r="M38" s="538">
        <f t="shared" si="6"/>
        <v>4282663</v>
      </c>
    </row>
  </sheetData>
  <mergeCells count="2">
    <mergeCell ref="A3:L3"/>
    <mergeCell ref="A4:L4"/>
  </mergeCells>
  <phoneticPr fontId="95" type="noConversion"/>
  <pageMargins left="0.7" right="0.7" top="0.75" bottom="0.75" header="0.3" footer="0.3"/>
  <pageSetup paperSize="9" scale="72"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CDD84-BC96-4AD4-A42E-B925A56BB29A}">
  <sheetPr>
    <tabColor rgb="FF92D050"/>
    <pageSetUpPr fitToPage="1"/>
  </sheetPr>
  <dimension ref="A1:Q178"/>
  <sheetViews>
    <sheetView topLeftCell="A157" zoomScaleNormal="100" zoomScaleSheetLayoutView="100" workbookViewId="0"/>
  </sheetViews>
  <sheetFormatPr defaultColWidth="9.109375" defaultRowHeight="13.2" x14ac:dyDescent="0.25"/>
  <cols>
    <col min="1" max="1" width="4.5546875" style="1" customWidth="1"/>
    <col min="2" max="2" width="24.88671875" style="1" customWidth="1"/>
    <col min="3" max="3" width="41.33203125" style="1" customWidth="1"/>
    <col min="4" max="4" width="15.88671875" style="1" customWidth="1"/>
    <col min="5" max="5" width="13.88671875" style="1" customWidth="1"/>
    <col min="6" max="6" width="13.6640625" style="1" customWidth="1"/>
    <col min="7" max="8" width="16.109375" style="1" customWidth="1"/>
    <col min="9" max="16384" width="9.109375" style="1"/>
  </cols>
  <sheetData>
    <row r="1" spans="1:7" ht="13.8" x14ac:dyDescent="0.25">
      <c r="G1" s="279" t="s">
        <v>1909</v>
      </c>
    </row>
    <row r="2" spans="1:7" ht="13.8" x14ac:dyDescent="0.25">
      <c r="A2" s="352"/>
      <c r="B2" s="353"/>
      <c r="C2" s="353"/>
      <c r="D2" s="353"/>
      <c r="E2" s="353"/>
      <c r="F2" s="353"/>
      <c r="G2" s="283"/>
    </row>
    <row r="3" spans="1:7" ht="13.8" x14ac:dyDescent="0.3">
      <c r="A3" s="581" t="s">
        <v>258</v>
      </c>
      <c r="B3" s="581"/>
      <c r="C3" s="581"/>
      <c r="D3" s="581"/>
      <c r="E3" s="581"/>
      <c r="F3" s="581"/>
      <c r="G3" s="581"/>
    </row>
    <row r="4" spans="1:7" ht="13.8" x14ac:dyDescent="0.3">
      <c r="A4" s="352"/>
      <c r="B4" s="355"/>
      <c r="C4" s="352"/>
      <c r="D4" s="44"/>
      <c r="E4" s="44"/>
      <c r="F4" s="44"/>
      <c r="G4" s="44"/>
    </row>
    <row r="5" spans="1:7" ht="15.6" x14ac:dyDescent="0.3">
      <c r="A5" s="582" t="s">
        <v>259</v>
      </c>
      <c r="B5" s="582"/>
      <c r="C5" s="582"/>
      <c r="D5" s="582"/>
      <c r="E5" s="582"/>
      <c r="F5" s="582"/>
      <c r="G5" s="582"/>
    </row>
    <row r="6" spans="1:7" ht="13.8" x14ac:dyDescent="0.25">
      <c r="A6" s="352"/>
      <c r="B6" s="356"/>
      <c r="C6" s="357"/>
      <c r="D6" s="356"/>
      <c r="E6" s="356"/>
      <c r="F6" s="356"/>
      <c r="G6" s="358" t="s">
        <v>260</v>
      </c>
    </row>
    <row r="7" spans="1:7" ht="27.6" x14ac:dyDescent="0.25">
      <c r="A7" s="359" t="s">
        <v>261</v>
      </c>
      <c r="B7" s="45" t="s">
        <v>262</v>
      </c>
      <c r="C7" s="45" t="s">
        <v>263</v>
      </c>
      <c r="D7" s="45" t="s">
        <v>1910</v>
      </c>
      <c r="E7" s="45" t="s">
        <v>1529</v>
      </c>
      <c r="F7" s="45" t="s">
        <v>1911</v>
      </c>
      <c r="G7" s="46" t="s">
        <v>233</v>
      </c>
    </row>
    <row r="8" spans="1:7" ht="13.8" x14ac:dyDescent="0.25">
      <c r="A8" s="359"/>
      <c r="B8" s="45"/>
      <c r="C8" s="45"/>
      <c r="D8" s="45"/>
      <c r="E8" s="45"/>
      <c r="F8" s="45"/>
      <c r="G8" s="46"/>
    </row>
    <row r="9" spans="1:7" ht="13.8" x14ac:dyDescent="0.25">
      <c r="A9" s="359"/>
      <c r="B9" s="45"/>
      <c r="C9" s="45"/>
      <c r="D9" s="45"/>
      <c r="E9" s="45"/>
      <c r="F9" s="45"/>
      <c r="G9" s="46"/>
    </row>
    <row r="10" spans="1:7" ht="41.25" customHeight="1" x14ac:dyDescent="0.25">
      <c r="A10" s="360">
        <v>1</v>
      </c>
      <c r="B10" s="361" t="s">
        <v>264</v>
      </c>
      <c r="C10" s="362" t="s">
        <v>265</v>
      </c>
      <c r="D10" s="45"/>
      <c r="E10" s="45"/>
      <c r="F10" s="45"/>
      <c r="G10" s="46"/>
    </row>
    <row r="11" spans="1:7" ht="13.8" x14ac:dyDescent="0.25">
      <c r="A11" s="359"/>
      <c r="B11" s="363" t="s">
        <v>28</v>
      </c>
      <c r="C11" s="45"/>
      <c r="D11" s="45"/>
      <c r="E11" s="45"/>
      <c r="F11" s="45"/>
      <c r="G11" s="46"/>
    </row>
    <row r="12" spans="1:7" ht="13.8" x14ac:dyDescent="0.25">
      <c r="A12" s="359"/>
      <c r="B12" s="364" t="s">
        <v>266</v>
      </c>
      <c r="C12" s="365"/>
      <c r="D12" s="44">
        <v>12208872</v>
      </c>
      <c r="E12" s="44">
        <v>69647</v>
      </c>
      <c r="F12" s="44">
        <v>0</v>
      </c>
      <c r="G12" s="44">
        <v>12278519</v>
      </c>
    </row>
    <row r="13" spans="1:7" ht="13.8" x14ac:dyDescent="0.25">
      <c r="A13" s="359"/>
      <c r="B13" s="364" t="s">
        <v>1530</v>
      </c>
      <c r="C13" s="365"/>
      <c r="D13" s="44">
        <v>851139</v>
      </c>
      <c r="E13" s="44">
        <v>0</v>
      </c>
      <c r="F13" s="44">
        <v>0</v>
      </c>
      <c r="G13" s="44">
        <v>851139</v>
      </c>
    </row>
    <row r="14" spans="1:7" ht="13.8" x14ac:dyDescent="0.3">
      <c r="A14" s="366"/>
      <c r="B14" s="367" t="s">
        <v>23</v>
      </c>
      <c r="C14" s="368"/>
      <c r="D14" s="369">
        <v>13060011</v>
      </c>
      <c r="E14" s="369">
        <v>69647</v>
      </c>
      <c r="F14" s="369">
        <v>0</v>
      </c>
      <c r="G14" s="369">
        <v>13129658</v>
      </c>
    </row>
    <row r="15" spans="1:7" ht="13.8" x14ac:dyDescent="0.3">
      <c r="A15" s="352"/>
      <c r="B15" s="370"/>
      <c r="C15" s="45"/>
      <c r="D15" s="47"/>
      <c r="E15" s="47"/>
      <c r="F15" s="47"/>
      <c r="G15" s="47"/>
    </row>
    <row r="16" spans="1:7" ht="40.5" customHeight="1" x14ac:dyDescent="0.25">
      <c r="A16" s="360">
        <v>2</v>
      </c>
      <c r="B16" s="361" t="s">
        <v>267</v>
      </c>
      <c r="C16" s="362" t="s">
        <v>268</v>
      </c>
      <c r="D16" s="45"/>
      <c r="E16" s="45"/>
      <c r="F16" s="45"/>
      <c r="G16" s="46"/>
    </row>
    <row r="17" spans="1:7" ht="13.8" x14ac:dyDescent="0.25">
      <c r="A17" s="359"/>
      <c r="B17" s="363" t="s">
        <v>28</v>
      </c>
      <c r="C17" s="45"/>
      <c r="D17" s="45"/>
      <c r="E17" s="45"/>
      <c r="F17" s="45"/>
      <c r="G17" s="46"/>
    </row>
    <row r="18" spans="1:7" ht="13.8" x14ac:dyDescent="0.25">
      <c r="A18" s="359"/>
      <c r="B18" s="364" t="s">
        <v>266</v>
      </c>
      <c r="C18" s="365"/>
      <c r="D18" s="44">
        <v>10815250</v>
      </c>
      <c r="E18" s="44">
        <v>565463</v>
      </c>
      <c r="F18" s="44">
        <v>0</v>
      </c>
      <c r="G18" s="44">
        <v>11380713</v>
      </c>
    </row>
    <row r="19" spans="1:7" ht="13.8" x14ac:dyDescent="0.25">
      <c r="A19" s="359"/>
      <c r="B19" s="364" t="s">
        <v>1530</v>
      </c>
      <c r="C19" s="365"/>
      <c r="D19" s="44">
        <v>647802</v>
      </c>
      <c r="E19" s="44">
        <v>0</v>
      </c>
      <c r="F19" s="44">
        <v>0</v>
      </c>
      <c r="G19" s="44">
        <v>647802</v>
      </c>
    </row>
    <row r="20" spans="1:7" ht="13.8" x14ac:dyDescent="0.3">
      <c r="A20" s="366"/>
      <c r="B20" s="367" t="s">
        <v>23</v>
      </c>
      <c r="C20" s="368"/>
      <c r="D20" s="369">
        <v>11463052</v>
      </c>
      <c r="E20" s="369">
        <v>565463</v>
      </c>
      <c r="F20" s="369">
        <v>0</v>
      </c>
      <c r="G20" s="369">
        <v>12028515</v>
      </c>
    </row>
    <row r="21" spans="1:7" ht="13.8" x14ac:dyDescent="0.3">
      <c r="A21" s="352"/>
      <c r="B21" s="370"/>
      <c r="C21" s="45"/>
      <c r="D21" s="47"/>
      <c r="E21" s="47"/>
      <c r="F21" s="47"/>
      <c r="G21" s="47"/>
    </row>
    <row r="22" spans="1:7" ht="51" customHeight="1" x14ac:dyDescent="0.25">
      <c r="A22" s="360">
        <v>3</v>
      </c>
      <c r="B22" s="361" t="s">
        <v>269</v>
      </c>
      <c r="C22" s="362" t="s">
        <v>270</v>
      </c>
      <c r="D22" s="45"/>
      <c r="E22" s="45"/>
      <c r="F22" s="45"/>
      <c r="G22" s="46"/>
    </row>
    <row r="23" spans="1:7" ht="13.8" x14ac:dyDescent="0.25">
      <c r="A23" s="359"/>
      <c r="B23" s="363" t="s">
        <v>28</v>
      </c>
      <c r="C23" s="45"/>
      <c r="D23" s="45"/>
      <c r="E23" s="45"/>
      <c r="F23" s="45"/>
      <c r="G23" s="46"/>
    </row>
    <row r="24" spans="1:7" ht="13.8" x14ac:dyDescent="0.25">
      <c r="A24" s="359"/>
      <c r="B24" s="364" t="s">
        <v>266</v>
      </c>
      <c r="C24" s="365"/>
      <c r="D24" s="44">
        <v>22328792</v>
      </c>
      <c r="E24" s="44">
        <v>1421000</v>
      </c>
      <c r="F24" s="44">
        <v>0</v>
      </c>
      <c r="G24" s="44">
        <v>23749792</v>
      </c>
    </row>
    <row r="25" spans="1:7" ht="13.8" x14ac:dyDescent="0.25">
      <c r="A25" s="359"/>
      <c r="B25" s="364" t="s">
        <v>1530</v>
      </c>
      <c r="C25" s="365"/>
      <c r="D25" s="44">
        <v>741360</v>
      </c>
      <c r="E25" s="44">
        <v>1</v>
      </c>
      <c r="F25" s="44">
        <v>0</v>
      </c>
      <c r="G25" s="44">
        <v>741361</v>
      </c>
    </row>
    <row r="26" spans="1:7" ht="13.8" x14ac:dyDescent="0.3">
      <c r="A26" s="366"/>
      <c r="B26" s="367" t="s">
        <v>23</v>
      </c>
      <c r="C26" s="368"/>
      <c r="D26" s="369">
        <v>23070152</v>
      </c>
      <c r="E26" s="369">
        <v>1421001</v>
      </c>
      <c r="F26" s="369">
        <v>0</v>
      </c>
      <c r="G26" s="369">
        <v>24491153</v>
      </c>
    </row>
    <row r="27" spans="1:7" ht="13.8" x14ac:dyDescent="0.25">
      <c r="A27" s="359"/>
      <c r="B27" s="45"/>
      <c r="C27" s="45"/>
      <c r="D27" s="45"/>
      <c r="E27" s="45"/>
      <c r="F27" s="45"/>
      <c r="G27" s="46"/>
    </row>
    <row r="28" spans="1:7" ht="26.4" x14ac:dyDescent="0.25">
      <c r="A28" s="360">
        <v>4</v>
      </c>
      <c r="B28" s="361" t="s">
        <v>271</v>
      </c>
      <c r="C28" s="362" t="s">
        <v>272</v>
      </c>
      <c r="D28" s="45"/>
      <c r="E28" s="45"/>
      <c r="F28" s="45"/>
      <c r="G28" s="46"/>
    </row>
    <row r="29" spans="1:7" ht="13.8" x14ac:dyDescent="0.25">
      <c r="A29" s="359"/>
      <c r="B29" s="363" t="s">
        <v>28</v>
      </c>
      <c r="C29" s="45"/>
      <c r="D29" s="45"/>
      <c r="E29" s="45"/>
      <c r="F29" s="45"/>
      <c r="G29" s="46"/>
    </row>
    <row r="30" spans="1:7" ht="13.8" x14ac:dyDescent="0.25">
      <c r="A30" s="359"/>
      <c r="B30" s="364" t="s">
        <v>266</v>
      </c>
      <c r="C30" s="365"/>
      <c r="D30" s="44">
        <v>222596761</v>
      </c>
      <c r="E30" s="44">
        <v>246304902</v>
      </c>
      <c r="F30" s="44">
        <v>0</v>
      </c>
      <c r="G30" s="44">
        <v>468901663</v>
      </c>
    </row>
    <row r="31" spans="1:7" ht="13.8" x14ac:dyDescent="0.25">
      <c r="A31" s="359"/>
      <c r="B31" s="364" t="s">
        <v>1530</v>
      </c>
      <c r="C31" s="365"/>
      <c r="D31" s="44">
        <v>0</v>
      </c>
      <c r="E31" s="44">
        <v>1207783</v>
      </c>
      <c r="F31" s="44">
        <v>0</v>
      </c>
      <c r="G31" s="44">
        <v>1207783</v>
      </c>
    </row>
    <row r="32" spans="1:7" ht="13.8" x14ac:dyDescent="0.3">
      <c r="A32" s="366"/>
      <c r="B32" s="367" t="s">
        <v>23</v>
      </c>
      <c r="C32" s="368"/>
      <c r="D32" s="369">
        <v>222596761</v>
      </c>
      <c r="E32" s="369">
        <v>247512685</v>
      </c>
      <c r="F32" s="369">
        <v>0</v>
      </c>
      <c r="G32" s="369">
        <v>470109446</v>
      </c>
    </row>
    <row r="33" spans="1:7" ht="13.8" x14ac:dyDescent="0.3">
      <c r="B33" s="373"/>
      <c r="C33" s="374"/>
      <c r="D33" s="47"/>
      <c r="E33" s="47"/>
      <c r="F33" s="47"/>
      <c r="G33" s="47"/>
    </row>
    <row r="34" spans="1:7" ht="26.4" x14ac:dyDescent="0.25">
      <c r="A34" s="360">
        <v>5</v>
      </c>
      <c r="B34" s="361" t="s">
        <v>275</v>
      </c>
      <c r="C34" s="362" t="s">
        <v>276</v>
      </c>
      <c r="D34" s="45"/>
      <c r="E34" s="45"/>
      <c r="F34" s="45"/>
      <c r="G34" s="46"/>
    </row>
    <row r="35" spans="1:7" ht="13.8" x14ac:dyDescent="0.25">
      <c r="A35" s="359"/>
      <c r="B35" s="363" t="s">
        <v>28</v>
      </c>
      <c r="C35" s="45"/>
      <c r="D35" s="45"/>
      <c r="E35" s="45"/>
      <c r="F35" s="45"/>
      <c r="G35" s="46"/>
    </row>
    <row r="36" spans="1:7" ht="13.8" x14ac:dyDescent="0.25">
      <c r="A36" s="359"/>
      <c r="B36" s="364" t="s">
        <v>266</v>
      </c>
      <c r="C36" s="365"/>
      <c r="D36" s="44">
        <v>516334240</v>
      </c>
      <c r="E36" s="44">
        <v>0</v>
      </c>
      <c r="F36" s="44">
        <v>0</v>
      </c>
      <c r="G36" s="44">
        <v>516334240</v>
      </c>
    </row>
    <row r="37" spans="1:7" ht="13.8" x14ac:dyDescent="0.25">
      <c r="A37" s="359"/>
      <c r="B37" s="364" t="s">
        <v>274</v>
      </c>
      <c r="C37" s="365"/>
      <c r="D37" s="44">
        <v>8965901</v>
      </c>
      <c r="E37" s="44">
        <v>15643321</v>
      </c>
      <c r="F37" s="44">
        <v>0</v>
      </c>
      <c r="G37" s="44">
        <v>24609222</v>
      </c>
    </row>
    <row r="38" spans="1:7" ht="13.8" x14ac:dyDescent="0.3">
      <c r="A38" s="366"/>
      <c r="B38" s="367" t="s">
        <v>23</v>
      </c>
      <c r="C38" s="368"/>
      <c r="D38" s="369">
        <v>525300141</v>
      </c>
      <c r="E38" s="369">
        <v>15643321</v>
      </c>
      <c r="F38" s="369">
        <v>0</v>
      </c>
      <c r="G38" s="369">
        <v>540943462</v>
      </c>
    </row>
    <row r="39" spans="1:7" ht="13.8" x14ac:dyDescent="0.3">
      <c r="B39" s="373"/>
      <c r="C39" s="374"/>
      <c r="D39" s="47"/>
      <c r="E39" s="47"/>
      <c r="F39" s="47"/>
      <c r="G39" s="47"/>
    </row>
    <row r="40" spans="1:7" ht="36" customHeight="1" x14ac:dyDescent="0.25">
      <c r="A40" s="360">
        <v>6</v>
      </c>
      <c r="B40" s="375" t="s">
        <v>277</v>
      </c>
      <c r="C40" s="362" t="s">
        <v>278</v>
      </c>
      <c r="D40" s="45"/>
      <c r="E40" s="45"/>
      <c r="F40" s="45"/>
      <c r="G40" s="46"/>
    </row>
    <row r="41" spans="1:7" ht="13.8" x14ac:dyDescent="0.25">
      <c r="A41" s="376"/>
      <c r="B41" s="377"/>
      <c r="C41" s="362"/>
      <c r="D41" s="45"/>
      <c r="E41" s="45"/>
      <c r="F41" s="45"/>
      <c r="G41" s="46"/>
    </row>
    <row r="42" spans="1:7" ht="13.8" x14ac:dyDescent="0.25">
      <c r="A42" s="376"/>
      <c r="B42" s="378" t="s">
        <v>28</v>
      </c>
      <c r="C42" s="362"/>
      <c r="D42" s="45"/>
      <c r="E42" s="45"/>
      <c r="F42" s="45"/>
      <c r="G42" s="46"/>
    </row>
    <row r="43" spans="1:7" ht="13.8" x14ac:dyDescent="0.25">
      <c r="B43" s="379" t="s">
        <v>273</v>
      </c>
      <c r="C43" s="45"/>
      <c r="D43" s="380">
        <v>325517348</v>
      </c>
      <c r="E43" s="380"/>
      <c r="F43" s="381">
        <v>5313901</v>
      </c>
      <c r="G43" s="44">
        <v>330831249</v>
      </c>
    </row>
    <row r="44" spans="1:7" ht="13.8" x14ac:dyDescent="0.25">
      <c r="B44" s="364" t="s">
        <v>274</v>
      </c>
      <c r="C44" s="45"/>
      <c r="D44" s="380">
        <v>10202226</v>
      </c>
      <c r="E44" s="380">
        <v>0</v>
      </c>
      <c r="F44" s="380">
        <v>0</v>
      </c>
      <c r="G44" s="44">
        <v>10202226</v>
      </c>
    </row>
    <row r="45" spans="1:7" ht="13.8" x14ac:dyDescent="0.3">
      <c r="A45" s="371"/>
      <c r="B45" s="372" t="s">
        <v>23</v>
      </c>
      <c r="C45" s="368"/>
      <c r="D45" s="369">
        <v>335719574</v>
      </c>
      <c r="E45" s="369">
        <v>0</v>
      </c>
      <c r="F45" s="369">
        <v>5313901</v>
      </c>
      <c r="G45" s="369">
        <v>341033475</v>
      </c>
    </row>
    <row r="46" spans="1:7" ht="13.8" x14ac:dyDescent="0.3">
      <c r="A46" s="352"/>
      <c r="B46" s="370"/>
      <c r="C46" s="45"/>
      <c r="D46" s="47"/>
      <c r="E46" s="47"/>
      <c r="F46" s="47"/>
      <c r="G46" s="47"/>
    </row>
    <row r="47" spans="1:7" ht="26.4" x14ac:dyDescent="0.25">
      <c r="A47" s="360">
        <v>7</v>
      </c>
      <c r="B47" s="361" t="s">
        <v>279</v>
      </c>
      <c r="C47" s="362" t="s">
        <v>280</v>
      </c>
      <c r="D47" s="45"/>
      <c r="E47" s="45"/>
      <c r="F47" s="45"/>
      <c r="G47" s="46"/>
    </row>
    <row r="48" spans="1:7" ht="13.8" x14ac:dyDescent="0.25">
      <c r="A48" s="359"/>
      <c r="B48" s="363" t="s">
        <v>28</v>
      </c>
      <c r="C48" s="45"/>
      <c r="D48" s="45"/>
      <c r="E48" s="45"/>
      <c r="F48" s="45"/>
      <c r="G48" s="46"/>
    </row>
    <row r="49" spans="1:7" ht="13.8" x14ac:dyDescent="0.25">
      <c r="A49" s="359"/>
      <c r="B49" s="364" t="s">
        <v>266</v>
      </c>
      <c r="C49" s="365"/>
      <c r="D49" s="44">
        <v>335032058</v>
      </c>
      <c r="E49" s="44">
        <v>1173035</v>
      </c>
      <c r="F49" s="44">
        <v>0</v>
      </c>
      <c r="G49" s="44">
        <v>336205093</v>
      </c>
    </row>
    <row r="50" spans="1:7" ht="13.8" x14ac:dyDescent="0.25">
      <c r="A50" s="359"/>
      <c r="B50" s="364" t="s">
        <v>274</v>
      </c>
      <c r="C50" s="365"/>
      <c r="D50" s="44">
        <v>3383268</v>
      </c>
      <c r="E50" s="44">
        <v>0</v>
      </c>
      <c r="F50" s="44">
        <v>0</v>
      </c>
      <c r="G50" s="44">
        <v>3383268</v>
      </c>
    </row>
    <row r="51" spans="1:7" ht="13.8" x14ac:dyDescent="0.3">
      <c r="A51" s="382"/>
      <c r="B51" s="383" t="s">
        <v>23</v>
      </c>
      <c r="C51" s="384"/>
      <c r="D51" s="369">
        <v>338415326</v>
      </c>
      <c r="E51" s="369">
        <v>1173035</v>
      </c>
      <c r="F51" s="369">
        <v>0</v>
      </c>
      <c r="G51" s="369">
        <v>339588361</v>
      </c>
    </row>
    <row r="52" spans="1:7" ht="13.8" x14ac:dyDescent="0.3">
      <c r="A52" s="352"/>
      <c r="B52" s="370"/>
      <c r="C52" s="45"/>
      <c r="D52" s="47"/>
      <c r="E52" s="47"/>
      <c r="F52" s="47"/>
      <c r="G52" s="47"/>
    </row>
    <row r="53" spans="1:7" ht="26.4" x14ac:dyDescent="0.25">
      <c r="A53" s="360">
        <v>8</v>
      </c>
      <c r="B53" s="361" t="s">
        <v>1912</v>
      </c>
      <c r="C53" s="362" t="s">
        <v>282</v>
      </c>
      <c r="D53" s="45"/>
      <c r="E53" s="45"/>
      <c r="F53" s="45"/>
      <c r="G53" s="46"/>
    </row>
    <row r="54" spans="1:7" ht="13.8" x14ac:dyDescent="0.25">
      <c r="A54" s="359"/>
      <c r="B54" s="363" t="s">
        <v>28</v>
      </c>
      <c r="C54" s="45"/>
      <c r="D54" s="45"/>
      <c r="E54" s="45"/>
      <c r="F54" s="45"/>
      <c r="G54" s="46"/>
    </row>
    <row r="55" spans="1:7" ht="13.8" x14ac:dyDescent="0.25">
      <c r="A55" s="359"/>
      <c r="B55" s="364" t="s">
        <v>266</v>
      </c>
      <c r="C55" s="365"/>
      <c r="D55" s="44">
        <v>378567754</v>
      </c>
      <c r="E55" s="44"/>
      <c r="F55" s="44"/>
      <c r="G55" s="44">
        <v>378567754</v>
      </c>
    </row>
    <row r="56" spans="1:7" ht="13.8" x14ac:dyDescent="0.25">
      <c r="A56" s="359"/>
      <c r="B56" s="364" t="s">
        <v>274</v>
      </c>
      <c r="C56" s="365"/>
      <c r="D56" s="44">
        <v>0</v>
      </c>
      <c r="E56" s="44">
        <v>1905000</v>
      </c>
      <c r="F56" s="44">
        <v>0</v>
      </c>
      <c r="G56" s="44">
        <v>1905000</v>
      </c>
    </row>
    <row r="57" spans="1:7" ht="13.8" x14ac:dyDescent="0.3">
      <c r="A57" s="382"/>
      <c r="B57" s="383" t="s">
        <v>23</v>
      </c>
      <c r="C57" s="384"/>
      <c r="D57" s="369">
        <v>378567754</v>
      </c>
      <c r="E57" s="369">
        <v>1905000</v>
      </c>
      <c r="F57" s="369">
        <v>0</v>
      </c>
      <c r="G57" s="369">
        <v>380472754</v>
      </c>
    </row>
    <row r="58" spans="1:7" ht="13.8" x14ac:dyDescent="0.3">
      <c r="A58" s="352"/>
      <c r="B58" s="370"/>
      <c r="C58" s="45"/>
      <c r="D58" s="47"/>
      <c r="E58" s="47"/>
      <c r="F58" s="47"/>
      <c r="G58" s="47"/>
    </row>
    <row r="59" spans="1:7" ht="39.6" x14ac:dyDescent="0.25">
      <c r="A59" s="360">
        <v>9</v>
      </c>
      <c r="B59" s="361" t="s">
        <v>1913</v>
      </c>
      <c r="C59" s="362" t="s">
        <v>284</v>
      </c>
      <c r="D59" s="45"/>
      <c r="E59" s="45"/>
      <c r="F59" s="45"/>
      <c r="G59" s="46"/>
    </row>
    <row r="60" spans="1:7" ht="13.8" x14ac:dyDescent="0.25">
      <c r="A60" s="359"/>
      <c r="B60" s="363" t="s">
        <v>28</v>
      </c>
      <c r="C60" s="45"/>
      <c r="D60" s="45"/>
      <c r="E60" s="45"/>
      <c r="F60" s="45"/>
      <c r="G60" s="46"/>
    </row>
    <row r="61" spans="1:7" ht="13.8" x14ac:dyDescent="0.25">
      <c r="A61" s="359"/>
      <c r="B61" s="364" t="s">
        <v>266</v>
      </c>
      <c r="C61" s="365"/>
      <c r="D61" s="44">
        <v>367160008</v>
      </c>
      <c r="E61" s="44">
        <v>13142591</v>
      </c>
      <c r="F61" s="44">
        <v>9913510</v>
      </c>
      <c r="G61" s="44">
        <v>390216109</v>
      </c>
    </row>
    <row r="62" spans="1:7" ht="13.8" x14ac:dyDescent="0.25">
      <c r="A62" s="359"/>
      <c r="B62" s="364" t="s">
        <v>274</v>
      </c>
      <c r="C62" s="365"/>
      <c r="D62" s="44">
        <v>0</v>
      </c>
      <c r="E62" s="44">
        <v>3287478</v>
      </c>
      <c r="F62" s="44">
        <v>0</v>
      </c>
      <c r="G62" s="44">
        <v>3287478</v>
      </c>
    </row>
    <row r="63" spans="1:7" ht="13.8" x14ac:dyDescent="0.3">
      <c r="A63" s="382"/>
      <c r="B63" s="383" t="s">
        <v>23</v>
      </c>
      <c r="C63" s="384"/>
      <c r="D63" s="369">
        <v>367160008</v>
      </c>
      <c r="E63" s="369">
        <v>16430069</v>
      </c>
      <c r="F63" s="369">
        <v>9913510</v>
      </c>
      <c r="G63" s="369">
        <v>393503587</v>
      </c>
    </row>
    <row r="64" spans="1:7" ht="13.8" x14ac:dyDescent="0.3">
      <c r="A64" s="352"/>
      <c r="B64" s="370"/>
      <c r="C64" s="45"/>
      <c r="D64" s="47"/>
      <c r="E64" s="47"/>
      <c r="F64" s="47"/>
      <c r="G64" s="47"/>
    </row>
    <row r="65" spans="1:7" ht="27" customHeight="1" x14ac:dyDescent="0.25">
      <c r="A65" s="360">
        <v>10</v>
      </c>
      <c r="B65" s="361" t="s">
        <v>1914</v>
      </c>
      <c r="C65" s="362" t="s">
        <v>286</v>
      </c>
      <c r="D65" s="45"/>
      <c r="E65" s="45"/>
      <c r="F65" s="45"/>
      <c r="G65" s="46"/>
    </row>
    <row r="66" spans="1:7" ht="13.8" x14ac:dyDescent="0.25">
      <c r="A66" s="359"/>
      <c r="B66" s="363" t="s">
        <v>28</v>
      </c>
      <c r="C66" s="45"/>
      <c r="D66" s="45"/>
      <c r="E66" s="45"/>
      <c r="F66" s="45"/>
      <c r="G66" s="46"/>
    </row>
    <row r="67" spans="1:7" ht="13.8" x14ac:dyDescent="0.25">
      <c r="A67" s="359"/>
      <c r="B67" s="364" t="s">
        <v>266</v>
      </c>
      <c r="C67" s="365"/>
      <c r="D67" s="44">
        <v>365351631</v>
      </c>
      <c r="E67" s="44">
        <v>20432911</v>
      </c>
      <c r="F67" s="44">
        <v>0</v>
      </c>
      <c r="G67" s="44">
        <v>385784542</v>
      </c>
    </row>
    <row r="68" spans="1:7" ht="13.8" x14ac:dyDescent="0.25">
      <c r="A68" s="359"/>
      <c r="B68" s="364" t="s">
        <v>274</v>
      </c>
      <c r="C68" s="365"/>
      <c r="D68" s="44">
        <v>0</v>
      </c>
      <c r="E68" s="44">
        <v>1726000</v>
      </c>
      <c r="F68" s="44">
        <v>0</v>
      </c>
      <c r="G68" s="44">
        <v>1726000</v>
      </c>
    </row>
    <row r="69" spans="1:7" ht="13.8" x14ac:dyDescent="0.3">
      <c r="A69" s="382"/>
      <c r="B69" s="383" t="s">
        <v>23</v>
      </c>
      <c r="C69" s="384"/>
      <c r="D69" s="369">
        <v>365351631</v>
      </c>
      <c r="E69" s="369">
        <v>22158911</v>
      </c>
      <c r="F69" s="369">
        <v>0</v>
      </c>
      <c r="G69" s="369">
        <v>387510542</v>
      </c>
    </row>
    <row r="70" spans="1:7" ht="13.8" x14ac:dyDescent="0.3">
      <c r="A70" s="352"/>
      <c r="B70" s="354"/>
      <c r="C70" s="45"/>
      <c r="D70" s="47"/>
      <c r="E70" s="47"/>
      <c r="F70" s="47"/>
      <c r="G70" s="47"/>
    </row>
    <row r="71" spans="1:7" ht="39" customHeight="1" x14ac:dyDescent="0.25">
      <c r="A71" s="360">
        <v>11</v>
      </c>
      <c r="B71" s="361" t="s">
        <v>1531</v>
      </c>
      <c r="C71" s="362" t="s">
        <v>1532</v>
      </c>
      <c r="D71" s="45"/>
      <c r="E71" s="45"/>
      <c r="F71" s="45"/>
      <c r="G71" s="46"/>
    </row>
    <row r="72" spans="1:7" ht="13.8" x14ac:dyDescent="0.25">
      <c r="A72" s="359"/>
      <c r="B72" s="363" t="s">
        <v>28</v>
      </c>
      <c r="C72" s="45"/>
      <c r="D72" s="45"/>
      <c r="E72" s="45"/>
      <c r="F72" s="45"/>
      <c r="G72" s="46"/>
    </row>
    <row r="73" spans="1:7" ht="13.8" x14ac:dyDescent="0.25">
      <c r="A73" s="359"/>
      <c r="B73" s="364" t="s">
        <v>266</v>
      </c>
      <c r="C73" s="365"/>
      <c r="D73" s="44">
        <v>79998497</v>
      </c>
      <c r="E73" s="44">
        <v>0</v>
      </c>
      <c r="F73" s="44">
        <v>0</v>
      </c>
      <c r="G73" s="44">
        <v>79998497</v>
      </c>
    </row>
    <row r="74" spans="1:7" ht="13.8" x14ac:dyDescent="0.3">
      <c r="A74" s="382"/>
      <c r="B74" s="383" t="s">
        <v>23</v>
      </c>
      <c r="C74" s="384"/>
      <c r="D74" s="369">
        <v>79998497</v>
      </c>
      <c r="E74" s="369">
        <v>0</v>
      </c>
      <c r="F74" s="369">
        <v>0</v>
      </c>
      <c r="G74" s="369">
        <v>79998497</v>
      </c>
    </row>
    <row r="75" spans="1:7" ht="13.8" x14ac:dyDescent="0.3">
      <c r="A75" s="352"/>
      <c r="B75" s="370"/>
      <c r="C75" s="45"/>
      <c r="D75" s="539"/>
      <c r="E75" s="539"/>
      <c r="F75" s="539"/>
      <c r="G75" s="539"/>
    </row>
    <row r="76" spans="1:7" ht="13.8" x14ac:dyDescent="0.3">
      <c r="A76" s="352">
        <v>12</v>
      </c>
      <c r="B76" s="364" t="s">
        <v>1915</v>
      </c>
      <c r="C76" s="540" t="s">
        <v>1916</v>
      </c>
      <c r="D76" s="539"/>
      <c r="E76" s="539"/>
      <c r="F76" s="539"/>
      <c r="G76" s="539"/>
    </row>
    <row r="77" spans="1:7" ht="13.8" x14ac:dyDescent="0.3">
      <c r="A77" s="352"/>
      <c r="B77" s="363" t="s">
        <v>28</v>
      </c>
      <c r="C77" s="45"/>
      <c r="D77" s="539"/>
      <c r="E77" s="539"/>
      <c r="F77" s="539"/>
      <c r="G77" s="539"/>
    </row>
    <row r="78" spans="1:7" ht="13.8" x14ac:dyDescent="0.3">
      <c r="A78" s="352"/>
      <c r="B78" s="364" t="s">
        <v>266</v>
      </c>
      <c r="C78" s="45"/>
      <c r="D78" s="539"/>
      <c r="E78" s="539"/>
      <c r="F78" s="541">
        <v>732043830</v>
      </c>
      <c r="G78" s="542">
        <v>732043830</v>
      </c>
    </row>
    <row r="79" spans="1:7" ht="13.8" x14ac:dyDescent="0.3">
      <c r="A79" s="352"/>
      <c r="B79" s="383" t="s">
        <v>23</v>
      </c>
      <c r="C79" s="368"/>
      <c r="D79" s="543"/>
      <c r="E79" s="543"/>
      <c r="F79" s="543">
        <v>732043830</v>
      </c>
      <c r="G79" s="543">
        <v>732043830</v>
      </c>
    </row>
    <row r="80" spans="1:7" ht="13.8" x14ac:dyDescent="0.25">
      <c r="A80" s="359"/>
      <c r="B80" s="45"/>
      <c r="C80" s="45"/>
      <c r="D80" s="45"/>
      <c r="E80" s="45"/>
      <c r="F80" s="45"/>
      <c r="G80" s="46"/>
    </row>
    <row r="81" spans="1:17" ht="15.6" x14ac:dyDescent="0.3">
      <c r="A81" s="386"/>
      <c r="B81" s="583" t="s">
        <v>287</v>
      </c>
      <c r="C81" s="583"/>
      <c r="D81" s="544">
        <v>2660702907</v>
      </c>
      <c r="E81" s="544">
        <v>306879132</v>
      </c>
      <c r="F81" s="544">
        <v>747271241</v>
      </c>
      <c r="G81" s="544">
        <v>3714853280</v>
      </c>
      <c r="I81" s="544"/>
    </row>
    <row r="82" spans="1:17" ht="15.6" x14ac:dyDescent="0.3">
      <c r="A82" s="386"/>
      <c r="B82" s="387"/>
      <c r="C82" s="387"/>
      <c r="D82" s="388"/>
      <c r="E82" s="388"/>
      <c r="F82" s="388"/>
      <c r="G82" s="388"/>
    </row>
    <row r="83" spans="1:17" ht="39.75" customHeight="1" x14ac:dyDescent="0.3">
      <c r="A83" s="582" t="s">
        <v>288</v>
      </c>
      <c r="B83" s="582"/>
      <c r="C83" s="582"/>
      <c r="D83" s="582"/>
      <c r="E83" s="582"/>
      <c r="F83" s="582"/>
      <c r="G83" s="582"/>
    </row>
    <row r="84" spans="1:17" ht="13.8" x14ac:dyDescent="0.3">
      <c r="A84" s="584" t="s">
        <v>260</v>
      </c>
      <c r="B84" s="584"/>
      <c r="C84" s="584"/>
      <c r="D84" s="584"/>
      <c r="E84" s="584"/>
      <c r="F84" s="584"/>
      <c r="G84" s="584"/>
    </row>
    <row r="85" spans="1:17" ht="27.6" x14ac:dyDescent="0.3">
      <c r="A85" s="359" t="s">
        <v>261</v>
      </c>
      <c r="B85" s="354" t="s">
        <v>262</v>
      </c>
      <c r="C85" s="45" t="s">
        <v>263</v>
      </c>
      <c r="D85" s="45" t="s">
        <v>1910</v>
      </c>
      <c r="E85" s="45" t="s">
        <v>1529</v>
      </c>
      <c r="F85" s="45" t="s">
        <v>1911</v>
      </c>
      <c r="G85" s="46" t="s">
        <v>233</v>
      </c>
    </row>
    <row r="86" spans="1:17" x14ac:dyDescent="0.25">
      <c r="A86" s="352"/>
      <c r="B86" s="389"/>
      <c r="C86" s="352"/>
      <c r="D86" s="390"/>
      <c r="E86" s="390"/>
      <c r="F86" s="390"/>
      <c r="G86" s="44"/>
    </row>
    <row r="87" spans="1:17" ht="13.8" x14ac:dyDescent="0.3">
      <c r="A87" s="352"/>
      <c r="B87" s="370"/>
      <c r="C87" s="45"/>
      <c r="D87" s="47"/>
      <c r="E87" s="47"/>
      <c r="F87" s="47"/>
      <c r="G87" s="47"/>
    </row>
    <row r="88" spans="1:17" ht="39.6" x14ac:dyDescent="0.3">
      <c r="A88" s="360">
        <v>1</v>
      </c>
      <c r="B88" s="361" t="s">
        <v>264</v>
      </c>
      <c r="C88" s="362" t="s">
        <v>265</v>
      </c>
      <c r="D88" s="47"/>
      <c r="E88" s="47"/>
      <c r="F88" s="47"/>
      <c r="G88" s="48"/>
    </row>
    <row r="89" spans="1:17" x14ac:dyDescent="0.25">
      <c r="A89" s="352"/>
      <c r="B89" s="363" t="s">
        <v>28</v>
      </c>
      <c r="C89" s="352"/>
      <c r="D89" s="44"/>
      <c r="E89" s="44"/>
      <c r="F89" s="44"/>
      <c r="G89" s="44"/>
    </row>
    <row r="90" spans="1:17" s="42" customFormat="1" x14ac:dyDescent="0.25">
      <c r="A90" s="352"/>
      <c r="B90" s="364" t="s">
        <v>289</v>
      </c>
      <c r="C90" s="365" t="s">
        <v>290</v>
      </c>
      <c r="D90" s="44">
        <v>5901406</v>
      </c>
      <c r="E90" s="44">
        <v>0</v>
      </c>
      <c r="F90" s="44">
        <v>0</v>
      </c>
      <c r="G90" s="44">
        <v>5901406</v>
      </c>
      <c r="H90" s="1"/>
      <c r="I90" s="1"/>
      <c r="J90" s="1"/>
      <c r="K90" s="1"/>
      <c r="L90" s="1"/>
      <c r="M90" s="1"/>
      <c r="N90" s="1"/>
      <c r="O90" s="1"/>
      <c r="P90" s="1"/>
      <c r="Q90" s="1"/>
    </row>
    <row r="91" spans="1:17" s="42" customFormat="1" x14ac:dyDescent="0.25">
      <c r="A91" s="352"/>
      <c r="B91" s="364"/>
      <c r="C91" s="365" t="s">
        <v>291</v>
      </c>
      <c r="D91" s="44">
        <v>1093426</v>
      </c>
      <c r="E91" s="44">
        <v>0</v>
      </c>
      <c r="F91" s="44">
        <v>0</v>
      </c>
      <c r="G91" s="44">
        <v>1093426</v>
      </c>
      <c r="H91" s="1"/>
      <c r="I91" s="1"/>
      <c r="J91" s="1"/>
      <c r="K91" s="1"/>
      <c r="L91" s="1"/>
      <c r="M91" s="1"/>
      <c r="N91" s="1"/>
      <c r="O91" s="1"/>
      <c r="P91" s="1"/>
      <c r="Q91" s="1"/>
    </row>
    <row r="92" spans="1:17" x14ac:dyDescent="0.25">
      <c r="A92" s="352"/>
      <c r="B92" s="364"/>
      <c r="C92" s="365" t="s">
        <v>292</v>
      </c>
      <c r="D92" s="44">
        <v>4809218</v>
      </c>
      <c r="E92" s="44">
        <v>0</v>
      </c>
      <c r="F92" s="44">
        <v>0</v>
      </c>
      <c r="G92" s="44">
        <v>4809218</v>
      </c>
    </row>
    <row r="93" spans="1:17" ht="39" customHeight="1" x14ac:dyDescent="0.25">
      <c r="A93" s="352"/>
      <c r="B93" s="364"/>
      <c r="C93" s="365" t="s">
        <v>293</v>
      </c>
      <c r="D93" s="44">
        <v>14580</v>
      </c>
      <c r="E93" s="44">
        <v>0</v>
      </c>
      <c r="F93" s="44">
        <v>0</v>
      </c>
      <c r="G93" s="44">
        <v>14580</v>
      </c>
    </row>
    <row r="94" spans="1:17" x14ac:dyDescent="0.25">
      <c r="A94" s="352"/>
      <c r="B94" s="364"/>
      <c r="C94" s="365" t="s">
        <v>294</v>
      </c>
      <c r="D94" s="44">
        <v>0</v>
      </c>
      <c r="E94" s="44">
        <v>0</v>
      </c>
      <c r="F94" s="44">
        <v>0</v>
      </c>
      <c r="G94" s="44">
        <v>0</v>
      </c>
    </row>
    <row r="95" spans="1:17" x14ac:dyDescent="0.25">
      <c r="A95" s="352"/>
      <c r="C95" s="365" t="s">
        <v>295</v>
      </c>
      <c r="D95" s="44">
        <v>1311028</v>
      </c>
      <c r="E95" s="44">
        <v>0</v>
      </c>
      <c r="F95" s="44">
        <v>0</v>
      </c>
      <c r="G95" s="44">
        <v>1311028</v>
      </c>
      <c r="H95" s="42"/>
      <c r="I95" s="42"/>
      <c r="J95" s="42"/>
      <c r="K95" s="42"/>
      <c r="L95" s="42"/>
      <c r="M95" s="42"/>
      <c r="N95" s="42"/>
      <c r="O95" s="42"/>
      <c r="P95" s="42"/>
      <c r="Q95" s="42"/>
    </row>
    <row r="96" spans="1:17" ht="13.8" x14ac:dyDescent="0.3">
      <c r="A96" s="368"/>
      <c r="B96" s="367" t="s">
        <v>23</v>
      </c>
      <c r="C96" s="391"/>
      <c r="D96" s="369">
        <v>13129658</v>
      </c>
      <c r="E96" s="369">
        <v>0</v>
      </c>
      <c r="F96" s="369">
        <v>0</v>
      </c>
      <c r="G96" s="369">
        <v>13129658</v>
      </c>
      <c r="H96" s="42"/>
      <c r="I96" s="42"/>
      <c r="J96" s="42"/>
      <c r="K96" s="42"/>
      <c r="L96" s="42"/>
      <c r="M96" s="42"/>
      <c r="N96" s="42"/>
      <c r="O96" s="42"/>
      <c r="P96" s="42"/>
      <c r="Q96" s="42"/>
    </row>
    <row r="97" spans="1:17" ht="13.8" x14ac:dyDescent="0.3">
      <c r="A97" s="45"/>
      <c r="B97" s="370"/>
      <c r="C97" s="392"/>
      <c r="D97" s="47"/>
      <c r="E97" s="47"/>
      <c r="F97" s="47"/>
      <c r="G97" s="47"/>
    </row>
    <row r="98" spans="1:17" ht="39.6" x14ac:dyDescent="0.3">
      <c r="A98" s="360">
        <v>2</v>
      </c>
      <c r="B98" s="361" t="s">
        <v>267</v>
      </c>
      <c r="C98" s="362" t="s">
        <v>268</v>
      </c>
      <c r="D98" s="47"/>
      <c r="E98" s="47"/>
      <c r="F98" s="47"/>
      <c r="G98" s="48"/>
    </row>
    <row r="99" spans="1:17" x14ac:dyDescent="0.25">
      <c r="A99" s="352"/>
      <c r="B99" s="363" t="s">
        <v>28</v>
      </c>
      <c r="C99" s="352"/>
      <c r="D99" s="44"/>
      <c r="E99" s="44"/>
      <c r="F99" s="44"/>
      <c r="G99" s="44"/>
    </row>
    <row r="100" spans="1:17" s="42" customFormat="1" x14ac:dyDescent="0.25">
      <c r="A100" s="352"/>
      <c r="B100" s="364" t="s">
        <v>289</v>
      </c>
      <c r="C100" s="365" t="s">
        <v>290</v>
      </c>
      <c r="D100" s="44">
        <v>6448710</v>
      </c>
      <c r="E100" s="44">
        <v>0</v>
      </c>
      <c r="F100" s="44">
        <v>0</v>
      </c>
      <c r="G100" s="44">
        <v>6448710</v>
      </c>
      <c r="H100" s="1"/>
      <c r="I100" s="1"/>
      <c r="J100" s="1"/>
      <c r="K100" s="1"/>
      <c r="L100" s="1"/>
      <c r="M100" s="1"/>
      <c r="N100" s="1"/>
      <c r="O100" s="1"/>
      <c r="P100" s="1"/>
      <c r="Q100" s="1"/>
    </row>
    <row r="101" spans="1:17" x14ac:dyDescent="0.25">
      <c r="A101" s="352"/>
      <c r="B101" s="364"/>
      <c r="C101" s="365" t="s">
        <v>291</v>
      </c>
      <c r="D101" s="44">
        <v>1200829</v>
      </c>
      <c r="E101" s="44">
        <v>0</v>
      </c>
      <c r="F101" s="44">
        <v>0</v>
      </c>
      <c r="G101" s="44">
        <v>1200829</v>
      </c>
    </row>
    <row r="102" spans="1:17" ht="53.25" customHeight="1" x14ac:dyDescent="0.25">
      <c r="A102" s="352"/>
      <c r="B102" s="364"/>
      <c r="C102" s="365" t="s">
        <v>292</v>
      </c>
      <c r="D102" s="44">
        <v>4337096</v>
      </c>
      <c r="E102" s="44">
        <v>0</v>
      </c>
      <c r="F102" s="44">
        <v>0</v>
      </c>
      <c r="G102" s="44">
        <v>4337096</v>
      </c>
    </row>
    <row r="103" spans="1:17" x14ac:dyDescent="0.25">
      <c r="A103" s="352"/>
      <c r="B103" s="364"/>
      <c r="C103" s="365" t="s">
        <v>293</v>
      </c>
      <c r="D103" s="44">
        <v>41880</v>
      </c>
      <c r="E103" s="44">
        <v>0</v>
      </c>
      <c r="F103" s="44">
        <v>0</v>
      </c>
      <c r="G103" s="44">
        <v>41880</v>
      </c>
    </row>
    <row r="104" spans="1:17" x14ac:dyDescent="0.25">
      <c r="A104" s="352"/>
      <c r="B104" s="364"/>
      <c r="C104" s="365" t="s">
        <v>294</v>
      </c>
      <c r="D104" s="44">
        <v>0</v>
      </c>
      <c r="E104" s="44">
        <v>0</v>
      </c>
      <c r="F104" s="44">
        <v>0</v>
      </c>
      <c r="G104" s="44">
        <v>0</v>
      </c>
    </row>
    <row r="105" spans="1:17" ht="13.8" x14ac:dyDescent="0.3">
      <c r="A105" s="366"/>
      <c r="B105" s="367" t="s">
        <v>23</v>
      </c>
      <c r="C105" s="368"/>
      <c r="D105" s="369">
        <v>12028515</v>
      </c>
      <c r="E105" s="369">
        <v>0</v>
      </c>
      <c r="F105" s="369">
        <v>0</v>
      </c>
      <c r="G105" s="369">
        <v>12028515</v>
      </c>
      <c r="H105" s="42"/>
      <c r="I105" s="42"/>
      <c r="J105" s="42"/>
      <c r="K105" s="42"/>
      <c r="L105" s="42"/>
      <c r="M105" s="42"/>
      <c r="N105" s="42"/>
      <c r="O105" s="42"/>
      <c r="P105" s="42"/>
      <c r="Q105" s="42"/>
    </row>
    <row r="106" spans="1:17" ht="13.8" x14ac:dyDescent="0.3">
      <c r="A106" s="45"/>
      <c r="B106" s="370"/>
      <c r="C106" s="392"/>
      <c r="D106" s="47"/>
      <c r="E106" s="47"/>
      <c r="F106" s="47"/>
      <c r="G106" s="47"/>
    </row>
    <row r="107" spans="1:17" ht="52.8" x14ac:dyDescent="0.3">
      <c r="A107" s="360">
        <v>3</v>
      </c>
      <c r="B107" s="361" t="s">
        <v>269</v>
      </c>
      <c r="C107" s="362" t="s">
        <v>270</v>
      </c>
      <c r="D107" s="47"/>
      <c r="E107" s="47"/>
      <c r="F107" s="47"/>
      <c r="G107" s="48"/>
    </row>
    <row r="108" spans="1:17" x14ac:dyDescent="0.25">
      <c r="A108" s="352"/>
      <c r="B108" s="363" t="s">
        <v>28</v>
      </c>
      <c r="C108" s="352"/>
      <c r="D108" s="44"/>
      <c r="E108" s="44"/>
      <c r="F108" s="44"/>
      <c r="G108" s="44"/>
    </row>
    <row r="109" spans="1:17" s="49" customFormat="1" x14ac:dyDescent="0.25">
      <c r="A109" s="352"/>
      <c r="B109" s="364" t="s">
        <v>289</v>
      </c>
      <c r="C109" s="365" t="s">
        <v>290</v>
      </c>
      <c r="D109" s="44">
        <v>11428904</v>
      </c>
      <c r="E109" s="44">
        <v>0</v>
      </c>
      <c r="F109" s="44">
        <v>0</v>
      </c>
      <c r="G109" s="44">
        <v>11428904</v>
      </c>
      <c r="H109" s="1"/>
      <c r="I109" s="1"/>
      <c r="J109" s="1"/>
      <c r="K109" s="1"/>
      <c r="L109" s="1"/>
      <c r="M109" s="1"/>
      <c r="N109" s="1"/>
      <c r="O109" s="1"/>
      <c r="P109" s="1"/>
      <c r="Q109" s="1"/>
    </row>
    <row r="110" spans="1:17" s="49" customFormat="1" x14ac:dyDescent="0.25">
      <c r="A110" s="352"/>
      <c r="B110" s="364"/>
      <c r="C110" s="365" t="s">
        <v>291</v>
      </c>
      <c r="D110" s="44">
        <v>2060903</v>
      </c>
      <c r="E110" s="44">
        <v>0</v>
      </c>
      <c r="F110" s="44">
        <v>0</v>
      </c>
      <c r="G110" s="44">
        <v>2060903</v>
      </c>
      <c r="H110" s="1"/>
      <c r="I110" s="1"/>
      <c r="J110" s="1"/>
      <c r="K110" s="1"/>
      <c r="L110" s="1"/>
      <c r="M110" s="1"/>
      <c r="N110" s="1"/>
      <c r="O110" s="1"/>
      <c r="P110" s="1"/>
      <c r="Q110" s="1"/>
    </row>
    <row r="111" spans="1:17" s="49" customFormat="1" x14ac:dyDescent="0.25">
      <c r="A111" s="352"/>
      <c r="B111" s="364"/>
      <c r="C111" s="365" t="s">
        <v>292</v>
      </c>
      <c r="D111" s="44">
        <v>10677561</v>
      </c>
      <c r="E111" s="44">
        <v>0</v>
      </c>
      <c r="F111" s="44">
        <v>0</v>
      </c>
      <c r="G111" s="44">
        <v>10677561</v>
      </c>
      <c r="H111" s="1"/>
      <c r="I111" s="1"/>
      <c r="J111" s="1"/>
      <c r="K111" s="1"/>
      <c r="L111" s="1"/>
      <c r="M111" s="1"/>
      <c r="N111" s="1"/>
      <c r="O111" s="1"/>
      <c r="P111" s="1"/>
      <c r="Q111" s="1"/>
    </row>
    <row r="112" spans="1:17" s="49" customFormat="1" ht="26.25" customHeight="1" x14ac:dyDescent="0.25">
      <c r="A112" s="352"/>
      <c r="B112" s="364"/>
      <c r="C112" s="365" t="s">
        <v>293</v>
      </c>
      <c r="D112" s="44">
        <v>323785</v>
      </c>
      <c r="E112" s="44">
        <v>0</v>
      </c>
      <c r="F112" s="44">
        <v>0</v>
      </c>
      <c r="G112" s="44">
        <v>323785</v>
      </c>
      <c r="H112" s="1"/>
      <c r="I112" s="1"/>
      <c r="J112" s="1"/>
      <c r="K112" s="1"/>
      <c r="L112" s="1"/>
      <c r="M112" s="1"/>
      <c r="N112" s="1"/>
      <c r="O112" s="1"/>
      <c r="P112" s="1"/>
      <c r="Q112" s="1"/>
    </row>
    <row r="113" spans="1:17" s="49" customFormat="1" ht="13.8" x14ac:dyDescent="0.3">
      <c r="A113" s="366"/>
      <c r="B113" s="367" t="s">
        <v>23</v>
      </c>
      <c r="C113" s="368"/>
      <c r="D113" s="369">
        <v>24491153</v>
      </c>
      <c r="E113" s="369">
        <v>0</v>
      </c>
      <c r="F113" s="369">
        <v>0</v>
      </c>
      <c r="G113" s="369">
        <v>24491153</v>
      </c>
      <c r="H113" s="1"/>
      <c r="I113" s="1"/>
      <c r="J113" s="1"/>
      <c r="K113" s="1"/>
      <c r="L113" s="1"/>
      <c r="M113" s="1"/>
      <c r="N113" s="1"/>
      <c r="O113" s="1"/>
      <c r="P113" s="1"/>
      <c r="Q113" s="1"/>
    </row>
    <row r="114" spans="1:17" s="49" customFormat="1" ht="13.8" x14ac:dyDescent="0.3">
      <c r="A114" s="352"/>
      <c r="B114" s="370"/>
      <c r="C114" s="45"/>
      <c r="D114" s="47"/>
      <c r="E114" s="47"/>
      <c r="F114" s="47"/>
      <c r="G114" s="47"/>
    </row>
    <row r="115" spans="1:17" ht="26.4" x14ac:dyDescent="0.3">
      <c r="A115" s="360">
        <v>4</v>
      </c>
      <c r="B115" s="361" t="s">
        <v>271</v>
      </c>
      <c r="C115" s="362" t="s">
        <v>272</v>
      </c>
      <c r="D115" s="47"/>
      <c r="E115" s="47"/>
      <c r="F115" s="47"/>
      <c r="G115" s="48"/>
      <c r="H115" s="49"/>
      <c r="I115" s="49"/>
      <c r="J115" s="49"/>
      <c r="K115" s="49"/>
      <c r="L115" s="49"/>
      <c r="M115" s="49"/>
      <c r="N115" s="49"/>
      <c r="O115" s="49"/>
      <c r="P115" s="49"/>
      <c r="Q115" s="49"/>
    </row>
    <row r="116" spans="1:17" x14ac:dyDescent="0.25">
      <c r="A116" s="352"/>
      <c r="B116" s="363" t="s">
        <v>28</v>
      </c>
      <c r="C116" s="352"/>
      <c r="D116" s="44"/>
      <c r="E116" s="44"/>
      <c r="F116" s="44"/>
      <c r="G116" s="44"/>
      <c r="H116" s="49"/>
      <c r="I116" s="49"/>
      <c r="J116" s="49"/>
      <c r="K116" s="49"/>
      <c r="L116" s="49"/>
      <c r="M116" s="49"/>
      <c r="N116" s="49"/>
      <c r="O116" s="49"/>
      <c r="P116" s="49"/>
      <c r="Q116" s="49"/>
    </row>
    <row r="117" spans="1:17" ht="26.4" x14ac:dyDescent="0.25">
      <c r="A117" s="352"/>
      <c r="B117" s="364" t="s">
        <v>289</v>
      </c>
      <c r="C117" s="393" t="s">
        <v>296</v>
      </c>
      <c r="D117" s="44">
        <v>467662125</v>
      </c>
      <c r="E117" s="44">
        <v>0</v>
      </c>
      <c r="F117" s="44">
        <v>0</v>
      </c>
      <c r="G117" s="44">
        <v>467662125</v>
      </c>
      <c r="H117" s="49"/>
      <c r="I117" s="49"/>
      <c r="J117" s="49"/>
      <c r="K117" s="49"/>
      <c r="L117" s="49"/>
      <c r="M117" s="49"/>
      <c r="N117" s="49"/>
      <c r="O117" s="49"/>
      <c r="P117" s="49"/>
      <c r="Q117" s="49"/>
    </row>
    <row r="118" spans="1:17" x14ac:dyDescent="0.25">
      <c r="A118" s="352"/>
      <c r="B118" s="364"/>
      <c r="C118" s="365" t="s">
        <v>292</v>
      </c>
      <c r="D118" s="44">
        <v>1239538</v>
      </c>
      <c r="E118" s="44">
        <v>0</v>
      </c>
      <c r="F118" s="44">
        <v>0</v>
      </c>
      <c r="G118" s="44">
        <v>1239538</v>
      </c>
      <c r="H118" s="49"/>
      <c r="I118" s="49"/>
      <c r="J118" s="49"/>
      <c r="K118" s="49"/>
      <c r="L118" s="49"/>
      <c r="M118" s="49"/>
      <c r="N118" s="49"/>
      <c r="O118" s="49"/>
      <c r="P118" s="49"/>
      <c r="Q118" s="49"/>
    </row>
    <row r="119" spans="1:17" x14ac:dyDescent="0.25">
      <c r="A119" s="352"/>
      <c r="B119" s="364"/>
      <c r="C119" s="365" t="s">
        <v>298</v>
      </c>
      <c r="D119" s="44">
        <v>0</v>
      </c>
      <c r="E119" s="44">
        <v>1207783</v>
      </c>
      <c r="F119" s="44">
        <v>0</v>
      </c>
      <c r="G119" s="44">
        <v>1207783</v>
      </c>
      <c r="H119" s="49"/>
      <c r="I119" s="49"/>
      <c r="J119" s="49"/>
      <c r="K119" s="49"/>
      <c r="L119" s="49"/>
      <c r="M119" s="49"/>
      <c r="N119" s="49"/>
      <c r="O119" s="49"/>
      <c r="P119" s="49"/>
      <c r="Q119" s="49"/>
    </row>
    <row r="120" spans="1:17" ht="13.8" x14ac:dyDescent="0.3">
      <c r="A120" s="382"/>
      <c r="B120" s="383" t="s">
        <v>23</v>
      </c>
      <c r="C120" s="384"/>
      <c r="D120" s="369">
        <v>468901663</v>
      </c>
      <c r="E120" s="369">
        <v>1207783</v>
      </c>
      <c r="F120" s="369">
        <v>0</v>
      </c>
      <c r="G120" s="369">
        <v>470109446</v>
      </c>
    </row>
    <row r="121" spans="1:17" ht="13.8" x14ac:dyDescent="0.3">
      <c r="B121" s="373"/>
      <c r="C121" s="392"/>
      <c r="D121" s="47"/>
      <c r="E121" s="47"/>
      <c r="F121" s="47"/>
      <c r="G121" s="47"/>
    </row>
    <row r="122" spans="1:17" ht="26.4" x14ac:dyDescent="0.3">
      <c r="A122" s="360">
        <v>5</v>
      </c>
      <c r="B122" s="361" t="s">
        <v>275</v>
      </c>
      <c r="C122" s="362" t="s">
        <v>276</v>
      </c>
      <c r="D122" s="47"/>
      <c r="E122" s="47"/>
      <c r="F122" s="47"/>
      <c r="G122" s="48"/>
    </row>
    <row r="123" spans="1:17" x14ac:dyDescent="0.25">
      <c r="A123" s="352"/>
      <c r="B123" s="363" t="s">
        <v>28</v>
      </c>
      <c r="C123" s="352"/>
      <c r="D123" s="44"/>
      <c r="E123" s="44"/>
      <c r="F123" s="44"/>
      <c r="G123" s="44"/>
    </row>
    <row r="124" spans="1:17" ht="36" customHeight="1" x14ac:dyDescent="0.25">
      <c r="A124" s="352"/>
      <c r="B124" s="364" t="s">
        <v>289</v>
      </c>
      <c r="C124" s="365" t="s">
        <v>292</v>
      </c>
      <c r="D124" s="44">
        <v>5130213</v>
      </c>
      <c r="E124" s="44">
        <v>0</v>
      </c>
      <c r="F124" s="44">
        <v>0</v>
      </c>
      <c r="G124" s="44">
        <v>5130213</v>
      </c>
    </row>
    <row r="125" spans="1:17" ht="26.4" x14ac:dyDescent="0.25">
      <c r="A125" s="352"/>
      <c r="B125" s="364"/>
      <c r="C125" s="393" t="s">
        <v>296</v>
      </c>
      <c r="D125" s="44">
        <v>519207794</v>
      </c>
      <c r="E125" s="44">
        <v>0</v>
      </c>
      <c r="F125" s="44">
        <v>0</v>
      </c>
      <c r="G125" s="44">
        <v>519207794</v>
      </c>
    </row>
    <row r="126" spans="1:17" x14ac:dyDescent="0.25">
      <c r="A126" s="352"/>
      <c r="B126" s="364"/>
      <c r="C126" s="393" t="s">
        <v>298</v>
      </c>
      <c r="D126" s="44">
        <v>962134</v>
      </c>
      <c r="E126" s="44">
        <v>15643321</v>
      </c>
      <c r="F126" s="44">
        <v>0</v>
      </c>
      <c r="G126" s="44">
        <v>16605455</v>
      </c>
    </row>
    <row r="127" spans="1:17" ht="13.8" x14ac:dyDescent="0.3">
      <c r="A127" s="368"/>
      <c r="B127" s="367" t="s">
        <v>23</v>
      </c>
      <c r="C127" s="391"/>
      <c r="D127" s="369">
        <v>525300141</v>
      </c>
      <c r="E127" s="369">
        <v>15643321</v>
      </c>
      <c r="F127" s="369">
        <v>0</v>
      </c>
      <c r="G127" s="369">
        <v>540943462</v>
      </c>
    </row>
    <row r="128" spans="1:17" ht="13.8" x14ac:dyDescent="0.3">
      <c r="B128" s="373"/>
      <c r="C128" s="45"/>
      <c r="D128" s="45"/>
      <c r="E128" s="45"/>
      <c r="F128" s="45"/>
      <c r="G128" s="46"/>
    </row>
    <row r="129" spans="1:17" ht="12.75" customHeight="1" x14ac:dyDescent="0.25">
      <c r="A129" s="360">
        <v>6</v>
      </c>
      <c r="B129" s="375" t="s">
        <v>277</v>
      </c>
      <c r="C129" s="362" t="s">
        <v>278</v>
      </c>
      <c r="D129" s="45"/>
      <c r="E129" s="45"/>
      <c r="F129" s="45"/>
      <c r="G129" s="46"/>
    </row>
    <row r="130" spans="1:17" s="42" customFormat="1" ht="13.8" x14ac:dyDescent="0.25">
      <c r="A130" s="376"/>
      <c r="B130" s="378" t="s">
        <v>28</v>
      </c>
      <c r="C130" s="362"/>
      <c r="D130" s="45"/>
      <c r="E130" s="45"/>
      <c r="F130" s="45"/>
      <c r="G130" s="46"/>
      <c r="H130" s="1"/>
      <c r="I130" s="1"/>
      <c r="J130" s="1"/>
      <c r="K130" s="1"/>
      <c r="L130" s="1"/>
      <c r="M130" s="1"/>
      <c r="N130" s="1"/>
      <c r="O130" s="1"/>
      <c r="P130" s="1"/>
      <c r="Q130" s="1"/>
    </row>
    <row r="131" spans="1:17" s="42" customFormat="1" x14ac:dyDescent="0.25">
      <c r="A131" s="1"/>
      <c r="B131" s="364" t="s">
        <v>297</v>
      </c>
      <c r="C131" s="365" t="s">
        <v>292</v>
      </c>
      <c r="D131" s="44">
        <v>5434671</v>
      </c>
      <c r="E131" s="44">
        <v>0</v>
      </c>
      <c r="F131" s="44">
        <v>0</v>
      </c>
      <c r="G131" s="44">
        <v>5434671</v>
      </c>
      <c r="H131" s="1"/>
      <c r="I131" s="1"/>
      <c r="J131" s="1"/>
      <c r="K131" s="1"/>
      <c r="L131" s="1"/>
      <c r="M131" s="1"/>
      <c r="N131" s="1"/>
      <c r="O131" s="1"/>
      <c r="P131" s="1"/>
      <c r="Q131" s="1"/>
    </row>
    <row r="132" spans="1:17" s="42" customFormat="1" ht="26.4" x14ac:dyDescent="0.25">
      <c r="A132" s="1"/>
      <c r="B132" s="361"/>
      <c r="C132" s="393" t="s">
        <v>296</v>
      </c>
      <c r="D132" s="44">
        <v>289791892</v>
      </c>
      <c r="E132" s="44">
        <v>0</v>
      </c>
      <c r="F132" s="44">
        <v>0</v>
      </c>
      <c r="G132" s="44">
        <v>289791892</v>
      </c>
      <c r="H132" s="1"/>
      <c r="I132" s="1"/>
      <c r="J132" s="1"/>
      <c r="K132" s="1"/>
      <c r="L132" s="1"/>
      <c r="M132" s="1"/>
      <c r="N132" s="1"/>
      <c r="O132" s="1"/>
      <c r="P132" s="1"/>
      <c r="Q132" s="1"/>
    </row>
    <row r="133" spans="1:17" s="42" customFormat="1" x14ac:dyDescent="0.25">
      <c r="A133" s="1"/>
      <c r="B133" s="361"/>
      <c r="C133" s="393" t="s">
        <v>298</v>
      </c>
      <c r="D133" s="44">
        <v>41616205</v>
      </c>
      <c r="E133" s="44">
        <v>4190707</v>
      </c>
      <c r="F133" s="44">
        <v>0</v>
      </c>
      <c r="G133" s="44">
        <v>45806912</v>
      </c>
      <c r="H133" s="1"/>
      <c r="I133" s="1"/>
      <c r="J133" s="1"/>
      <c r="K133" s="1"/>
      <c r="L133" s="1"/>
      <c r="M133" s="1"/>
      <c r="N133" s="1"/>
      <c r="O133" s="1"/>
      <c r="P133" s="1"/>
      <c r="Q133" s="1"/>
    </row>
    <row r="134" spans="1:17" s="42" customFormat="1" x14ac:dyDescent="0.25">
      <c r="A134" s="1"/>
      <c r="B134" s="379"/>
      <c r="C134" s="365" t="s">
        <v>294</v>
      </c>
      <c r="D134" s="44">
        <v>0</v>
      </c>
      <c r="E134" s="44">
        <v>0</v>
      </c>
      <c r="F134" s="44">
        <v>0</v>
      </c>
      <c r="G134" s="44">
        <v>0</v>
      </c>
      <c r="H134" s="1"/>
      <c r="I134" s="1"/>
      <c r="J134" s="1"/>
      <c r="K134" s="1"/>
      <c r="L134" s="1"/>
      <c r="M134" s="1"/>
      <c r="N134" s="1"/>
      <c r="O134" s="1"/>
      <c r="P134" s="1"/>
      <c r="Q134" s="1"/>
    </row>
    <row r="135" spans="1:17" s="42" customFormat="1" ht="13.8" x14ac:dyDescent="0.3">
      <c r="A135" s="394"/>
      <c r="B135" s="372" t="s">
        <v>23</v>
      </c>
      <c r="C135" s="391"/>
      <c r="D135" s="369">
        <v>336842768</v>
      </c>
      <c r="E135" s="369">
        <v>4190707</v>
      </c>
      <c r="F135" s="369">
        <v>0</v>
      </c>
      <c r="G135" s="369">
        <v>341033475</v>
      </c>
    </row>
    <row r="136" spans="1:17" s="42" customFormat="1" ht="13.8" x14ac:dyDescent="0.3">
      <c r="A136" s="352"/>
      <c r="B136" s="370"/>
      <c r="C136" s="392"/>
      <c r="D136" s="47"/>
      <c r="E136" s="47"/>
      <c r="F136" s="47"/>
      <c r="G136" s="47"/>
    </row>
    <row r="137" spans="1:17" s="42" customFormat="1" ht="26.4" x14ac:dyDescent="0.3">
      <c r="A137" s="360">
        <v>7</v>
      </c>
      <c r="B137" s="361" t="s">
        <v>279</v>
      </c>
      <c r="C137" s="362" t="s">
        <v>280</v>
      </c>
      <c r="D137" s="47"/>
      <c r="E137" s="47"/>
      <c r="F137" s="47"/>
      <c r="G137" s="48"/>
    </row>
    <row r="138" spans="1:17" s="42" customFormat="1" x14ac:dyDescent="0.25">
      <c r="A138" s="352"/>
      <c r="B138" s="363" t="s">
        <v>28</v>
      </c>
      <c r="C138" s="352"/>
    </row>
    <row r="139" spans="1:17" s="42" customFormat="1" x14ac:dyDescent="0.25">
      <c r="A139" s="352"/>
      <c r="B139" s="364" t="s">
        <v>289</v>
      </c>
      <c r="C139" s="365" t="s">
        <v>292</v>
      </c>
      <c r="D139" s="44">
        <v>217245</v>
      </c>
      <c r="E139" s="44">
        <v>0</v>
      </c>
      <c r="F139" s="44">
        <v>0</v>
      </c>
      <c r="G139" s="44">
        <v>217245</v>
      </c>
    </row>
    <row r="140" spans="1:17" s="42" customFormat="1" ht="26.4" x14ac:dyDescent="0.25">
      <c r="A140" s="352"/>
      <c r="B140" s="364"/>
      <c r="C140" s="395" t="s">
        <v>296</v>
      </c>
      <c r="D140" s="44">
        <v>339055861</v>
      </c>
      <c r="E140" s="44">
        <v>0</v>
      </c>
      <c r="F140" s="44">
        <v>0</v>
      </c>
      <c r="G140" s="44">
        <v>339055861</v>
      </c>
    </row>
    <row r="141" spans="1:17" s="42" customFormat="1" x14ac:dyDescent="0.25">
      <c r="A141" s="352"/>
      <c r="B141" s="364"/>
      <c r="C141" s="393" t="s">
        <v>298</v>
      </c>
      <c r="D141" s="44">
        <v>9988</v>
      </c>
      <c r="E141" s="44">
        <v>305267</v>
      </c>
      <c r="F141" s="44">
        <v>0</v>
      </c>
      <c r="G141" s="44">
        <v>315255</v>
      </c>
    </row>
    <row r="142" spans="1:17" s="42" customFormat="1" ht="13.8" x14ac:dyDescent="0.3">
      <c r="A142" s="382"/>
      <c r="B142" s="383" t="s">
        <v>23</v>
      </c>
      <c r="C142" s="384"/>
      <c r="D142" s="369">
        <v>339283094</v>
      </c>
      <c r="E142" s="369">
        <v>305267</v>
      </c>
      <c r="F142" s="369">
        <v>0</v>
      </c>
      <c r="G142" s="369">
        <v>339588361</v>
      </c>
    </row>
    <row r="143" spans="1:17" s="42" customFormat="1" ht="13.8" x14ac:dyDescent="0.3">
      <c r="A143" s="352"/>
      <c r="B143" s="370"/>
      <c r="C143" s="45"/>
      <c r="D143" s="47"/>
      <c r="E143" s="47"/>
      <c r="F143" s="47"/>
      <c r="G143" s="47"/>
    </row>
    <row r="144" spans="1:17" s="42" customFormat="1" ht="26.4" x14ac:dyDescent="0.3">
      <c r="A144" s="360">
        <v>8</v>
      </c>
      <c r="B144" s="361" t="s">
        <v>281</v>
      </c>
      <c r="C144" s="362" t="s">
        <v>282</v>
      </c>
      <c r="D144" s="47"/>
      <c r="E144" s="47"/>
      <c r="F144" s="47"/>
      <c r="G144" s="48"/>
    </row>
    <row r="145" spans="1:7" s="42" customFormat="1" x14ac:dyDescent="0.25">
      <c r="A145" s="352"/>
      <c r="B145" s="363" t="s">
        <v>28</v>
      </c>
      <c r="C145" s="1"/>
      <c r="D145" s="1"/>
      <c r="E145" s="1"/>
      <c r="F145" s="1"/>
      <c r="G145" s="1"/>
    </row>
    <row r="146" spans="1:7" s="42" customFormat="1" ht="31.5" customHeight="1" x14ac:dyDescent="0.25">
      <c r="A146" s="352"/>
      <c r="B146" s="364" t="s">
        <v>289</v>
      </c>
      <c r="C146" s="352" t="s">
        <v>292</v>
      </c>
      <c r="D146" s="44">
        <v>5879400</v>
      </c>
      <c r="E146" s="44">
        <v>0</v>
      </c>
      <c r="F146" s="44">
        <v>0</v>
      </c>
      <c r="G146" s="44">
        <v>5879400</v>
      </c>
    </row>
    <row r="147" spans="1:7" s="42" customFormat="1" ht="26.4" x14ac:dyDescent="0.25">
      <c r="A147" s="352"/>
      <c r="B147" s="364"/>
      <c r="C147" s="393" t="s">
        <v>296</v>
      </c>
      <c r="D147" s="44">
        <v>370883680</v>
      </c>
      <c r="E147" s="44">
        <v>0</v>
      </c>
      <c r="F147" s="44">
        <v>0</v>
      </c>
      <c r="G147" s="44">
        <v>370883680</v>
      </c>
    </row>
    <row r="148" spans="1:7" s="42" customFormat="1" x14ac:dyDescent="0.25">
      <c r="A148" s="352"/>
      <c r="B148" s="364"/>
      <c r="C148" s="393" t="s">
        <v>1533</v>
      </c>
      <c r="D148" s="44">
        <v>0</v>
      </c>
      <c r="E148" s="44">
        <v>3709674</v>
      </c>
      <c r="F148" s="44">
        <v>0</v>
      </c>
      <c r="G148" s="44">
        <v>3709674</v>
      </c>
    </row>
    <row r="149" spans="1:7" s="42" customFormat="1" ht="13.8" x14ac:dyDescent="0.3">
      <c r="A149" s="382"/>
      <c r="B149" s="383" t="s">
        <v>23</v>
      </c>
      <c r="C149" s="384"/>
      <c r="D149" s="369">
        <v>376763080</v>
      </c>
      <c r="E149" s="369">
        <v>3709674</v>
      </c>
      <c r="F149" s="369">
        <v>0</v>
      </c>
      <c r="G149" s="369">
        <v>380472754</v>
      </c>
    </row>
    <row r="150" spans="1:7" s="42" customFormat="1" ht="13.8" x14ac:dyDescent="0.3">
      <c r="A150" s="352"/>
      <c r="B150" s="370"/>
      <c r="C150" s="45"/>
      <c r="D150" s="47"/>
      <c r="E150" s="47"/>
      <c r="F150" s="47"/>
      <c r="G150" s="47"/>
    </row>
    <row r="151" spans="1:7" s="42" customFormat="1" ht="39.6" x14ac:dyDescent="0.3">
      <c r="A151" s="360">
        <v>9</v>
      </c>
      <c r="B151" s="361" t="s">
        <v>283</v>
      </c>
      <c r="C151" s="362" t="s">
        <v>284</v>
      </c>
      <c r="D151" s="47"/>
      <c r="E151" s="47"/>
      <c r="F151" s="47"/>
      <c r="G151" s="48"/>
    </row>
    <row r="152" spans="1:7" s="42" customFormat="1" x14ac:dyDescent="0.25">
      <c r="A152" s="352"/>
      <c r="B152" s="363" t="s">
        <v>28</v>
      </c>
      <c r="C152" s="1"/>
      <c r="D152" s="1"/>
      <c r="E152" s="1"/>
      <c r="F152" s="1"/>
      <c r="G152" s="1"/>
    </row>
    <row r="153" spans="1:7" s="42" customFormat="1" x14ac:dyDescent="0.25">
      <c r="A153" s="352"/>
      <c r="B153" s="364" t="s">
        <v>289</v>
      </c>
      <c r="C153" s="352" t="s">
        <v>292</v>
      </c>
      <c r="D153" s="44">
        <v>5358300</v>
      </c>
      <c r="E153" s="44">
        <v>0</v>
      </c>
      <c r="F153" s="44">
        <v>0</v>
      </c>
      <c r="G153" s="44">
        <v>5358300</v>
      </c>
    </row>
    <row r="154" spans="1:7" s="42" customFormat="1" ht="26.4" x14ac:dyDescent="0.25">
      <c r="A154" s="352"/>
      <c r="B154" s="364"/>
      <c r="C154" s="393" t="s">
        <v>296</v>
      </c>
      <c r="D154" s="44">
        <v>388145287</v>
      </c>
      <c r="E154" s="44">
        <v>0</v>
      </c>
      <c r="F154" s="44">
        <v>0</v>
      </c>
      <c r="G154" s="44">
        <v>388145287</v>
      </c>
    </row>
    <row r="155" spans="1:7" s="42" customFormat="1" ht="13.8" x14ac:dyDescent="0.3">
      <c r="A155" s="382"/>
      <c r="B155" s="383" t="s">
        <v>23</v>
      </c>
      <c r="C155" s="384"/>
      <c r="D155" s="385">
        <v>393503587</v>
      </c>
      <c r="E155" s="385">
        <v>0</v>
      </c>
      <c r="F155" s="385">
        <v>0</v>
      </c>
      <c r="G155" s="369">
        <v>393503587</v>
      </c>
    </row>
    <row r="156" spans="1:7" s="42" customFormat="1" ht="13.8" x14ac:dyDescent="0.3">
      <c r="A156" s="352"/>
      <c r="B156" s="370"/>
      <c r="C156" s="45"/>
      <c r="D156" s="47"/>
      <c r="E156" s="47"/>
      <c r="F156" s="47"/>
      <c r="G156" s="47"/>
    </row>
    <row r="157" spans="1:7" s="42" customFormat="1" ht="26.4" x14ac:dyDescent="0.3">
      <c r="A157" s="360">
        <v>10</v>
      </c>
      <c r="B157" s="361" t="s">
        <v>285</v>
      </c>
      <c r="C157" s="362" t="s">
        <v>286</v>
      </c>
      <c r="D157" s="47"/>
      <c r="E157" s="47"/>
      <c r="F157" s="47"/>
      <c r="G157" s="48"/>
    </row>
    <row r="158" spans="1:7" s="42" customFormat="1" ht="38.25" customHeight="1" x14ac:dyDescent="0.25">
      <c r="A158" s="352"/>
      <c r="B158" s="363" t="s">
        <v>28</v>
      </c>
      <c r="C158" s="1"/>
      <c r="D158" s="1"/>
      <c r="E158" s="1"/>
      <c r="F158" s="1"/>
      <c r="G158" s="1"/>
    </row>
    <row r="159" spans="1:7" s="42" customFormat="1" x14ac:dyDescent="0.25">
      <c r="A159" s="352"/>
      <c r="B159" s="364" t="s">
        <v>289</v>
      </c>
      <c r="C159" s="352" t="s">
        <v>292</v>
      </c>
      <c r="D159" s="44">
        <v>2325466</v>
      </c>
      <c r="E159" s="44">
        <v>0</v>
      </c>
      <c r="F159" s="44">
        <v>0</v>
      </c>
      <c r="G159" s="44">
        <v>2325466</v>
      </c>
    </row>
    <row r="160" spans="1:7" s="42" customFormat="1" ht="26.4" x14ac:dyDescent="0.25">
      <c r="A160" s="352"/>
      <c r="B160" s="364"/>
      <c r="C160" s="393" t="s">
        <v>296</v>
      </c>
      <c r="D160" s="44">
        <v>385185076</v>
      </c>
      <c r="E160" s="44">
        <v>0</v>
      </c>
      <c r="F160" s="44">
        <v>0</v>
      </c>
      <c r="G160" s="44">
        <v>385185076</v>
      </c>
    </row>
    <row r="161" spans="1:17" s="42" customFormat="1" ht="13.8" x14ac:dyDescent="0.3">
      <c r="A161" s="382"/>
      <c r="B161" s="383" t="s">
        <v>23</v>
      </c>
      <c r="C161" s="384"/>
      <c r="D161" s="385">
        <v>387510542</v>
      </c>
      <c r="E161" s="385">
        <v>0</v>
      </c>
      <c r="F161" s="385">
        <v>0</v>
      </c>
      <c r="G161" s="369">
        <v>387510542</v>
      </c>
    </row>
    <row r="162" spans="1:17" s="42" customFormat="1" ht="13.8" x14ac:dyDescent="0.3">
      <c r="A162" s="352"/>
      <c r="B162" s="354"/>
      <c r="C162" s="392"/>
      <c r="D162" s="47"/>
      <c r="E162" s="47"/>
      <c r="F162" s="47"/>
      <c r="G162" s="47"/>
    </row>
    <row r="163" spans="1:17" s="42" customFormat="1" ht="39.6" x14ac:dyDescent="0.25">
      <c r="A163" s="352">
        <v>11</v>
      </c>
      <c r="B163" s="361" t="s">
        <v>1531</v>
      </c>
      <c r="C163" s="362" t="s">
        <v>1532</v>
      </c>
      <c r="D163" s="45"/>
      <c r="E163" s="45"/>
      <c r="F163" s="45"/>
      <c r="G163" s="46"/>
    </row>
    <row r="164" spans="1:17" ht="13.8" x14ac:dyDescent="0.25">
      <c r="A164" s="45"/>
      <c r="B164" s="378" t="s">
        <v>28</v>
      </c>
      <c r="C164" s="362"/>
      <c r="D164" s="45"/>
      <c r="E164" s="45"/>
      <c r="F164" s="45"/>
      <c r="G164" s="46"/>
      <c r="H164" s="42"/>
      <c r="I164" s="42"/>
      <c r="J164" s="42"/>
      <c r="K164" s="42"/>
      <c r="L164" s="42"/>
      <c r="M164" s="42"/>
      <c r="N164" s="42"/>
      <c r="O164" s="42"/>
      <c r="P164" s="42"/>
      <c r="Q164" s="42"/>
    </row>
    <row r="165" spans="1:17" ht="13.8" x14ac:dyDescent="0.25">
      <c r="A165" s="45"/>
      <c r="B165" s="364" t="s">
        <v>297</v>
      </c>
      <c r="C165" s="365"/>
      <c r="D165" s="44"/>
      <c r="E165" s="44"/>
      <c r="F165" s="44"/>
      <c r="G165" s="44"/>
      <c r="H165" s="42"/>
      <c r="I165" s="42"/>
      <c r="J165" s="42"/>
      <c r="K165" s="42"/>
      <c r="L165" s="42"/>
      <c r="M165" s="42"/>
      <c r="N165" s="42"/>
      <c r="O165" s="42"/>
      <c r="P165" s="42"/>
      <c r="Q165" s="42"/>
    </row>
    <row r="166" spans="1:17" ht="13.8" x14ac:dyDescent="0.3">
      <c r="A166" s="45"/>
      <c r="B166" s="370"/>
      <c r="C166" s="365" t="s">
        <v>292</v>
      </c>
      <c r="D166" s="44">
        <v>14160500</v>
      </c>
      <c r="E166" s="44">
        <v>13506450</v>
      </c>
      <c r="F166" s="44">
        <v>52331547</v>
      </c>
      <c r="G166" s="44">
        <v>79998497</v>
      </c>
      <c r="H166" s="42"/>
      <c r="I166" s="42"/>
      <c r="J166" s="42"/>
      <c r="K166" s="42"/>
      <c r="L166" s="42"/>
      <c r="M166" s="42"/>
      <c r="N166" s="42"/>
      <c r="O166" s="42"/>
      <c r="P166" s="42"/>
      <c r="Q166" s="42"/>
    </row>
    <row r="167" spans="1:17" ht="13.8" x14ac:dyDescent="0.3">
      <c r="A167" s="368"/>
      <c r="B167" s="372" t="s">
        <v>23</v>
      </c>
      <c r="C167" s="391"/>
      <c r="D167" s="385">
        <v>14160500</v>
      </c>
      <c r="E167" s="385">
        <v>13506450</v>
      </c>
      <c r="F167" s="385">
        <v>52331547</v>
      </c>
      <c r="G167" s="369">
        <v>79998497</v>
      </c>
      <c r="H167" s="42"/>
      <c r="I167" s="42"/>
      <c r="J167" s="42"/>
      <c r="K167" s="42"/>
      <c r="L167" s="42"/>
      <c r="M167" s="42"/>
      <c r="N167" s="42"/>
      <c r="O167" s="42"/>
      <c r="P167" s="42"/>
      <c r="Q167" s="42"/>
    </row>
    <row r="168" spans="1:17" s="42" customFormat="1" ht="13.8" x14ac:dyDescent="0.3">
      <c r="A168" s="45"/>
      <c r="B168" s="373"/>
      <c r="C168" s="392"/>
      <c r="D168" s="539"/>
      <c r="E168" s="539"/>
      <c r="F168" s="539"/>
      <c r="G168" s="539"/>
    </row>
    <row r="169" spans="1:17" s="42" customFormat="1" ht="13.8" x14ac:dyDescent="0.3">
      <c r="A169" s="352">
        <v>12</v>
      </c>
      <c r="B169" s="364" t="s">
        <v>1915</v>
      </c>
      <c r="C169" s="540" t="s">
        <v>1916</v>
      </c>
      <c r="D169" s="539"/>
      <c r="E169" s="539"/>
      <c r="F169" s="539"/>
      <c r="G169" s="539"/>
    </row>
    <row r="170" spans="1:17" s="42" customFormat="1" ht="13.8" x14ac:dyDescent="0.3">
      <c r="A170" s="45"/>
      <c r="B170" s="363" t="s">
        <v>28</v>
      </c>
      <c r="C170" s="45"/>
      <c r="D170" s="539"/>
      <c r="E170" s="539"/>
      <c r="F170" s="539"/>
      <c r="G170" s="539"/>
    </row>
    <row r="171" spans="1:17" s="42" customFormat="1" ht="13.8" x14ac:dyDescent="0.3">
      <c r="A171" s="45"/>
      <c r="B171" s="364" t="s">
        <v>289</v>
      </c>
      <c r="C171" s="352" t="s">
        <v>292</v>
      </c>
      <c r="D171" s="539"/>
      <c r="E171" s="539"/>
      <c r="F171" s="541">
        <v>5080000</v>
      </c>
      <c r="G171" s="542">
        <v>5080000</v>
      </c>
    </row>
    <row r="172" spans="1:17" s="42" customFormat="1" ht="26.4" x14ac:dyDescent="0.3">
      <c r="A172" s="45"/>
      <c r="B172" s="364"/>
      <c r="C172" s="393" t="s">
        <v>296</v>
      </c>
      <c r="D172" s="539"/>
      <c r="E172" s="539"/>
      <c r="F172" s="541">
        <v>726963830</v>
      </c>
      <c r="G172" s="542">
        <v>726963830</v>
      </c>
    </row>
    <row r="173" spans="1:17" s="42" customFormat="1" ht="13.8" x14ac:dyDescent="0.3">
      <c r="A173" s="45"/>
      <c r="B173" s="383" t="s">
        <v>23</v>
      </c>
      <c r="C173" s="391"/>
      <c r="D173" s="543"/>
      <c r="E173" s="543"/>
      <c r="F173" s="543">
        <v>732043830</v>
      </c>
      <c r="G173" s="543">
        <v>732043830</v>
      </c>
    </row>
    <row r="176" spans="1:17" ht="15.6" x14ac:dyDescent="0.3">
      <c r="C176" s="545" t="s">
        <v>299</v>
      </c>
      <c r="D176" s="544">
        <v>2891914701</v>
      </c>
      <c r="E176" s="544">
        <v>38563202</v>
      </c>
      <c r="F176" s="544">
        <v>784375377</v>
      </c>
      <c r="G176" s="544">
        <v>3714853280</v>
      </c>
    </row>
    <row r="178" ht="12.75" customHeight="1" x14ac:dyDescent="0.25"/>
  </sheetData>
  <mergeCells count="5">
    <mergeCell ref="A3:G3"/>
    <mergeCell ref="A5:G5"/>
    <mergeCell ref="B81:C81"/>
    <mergeCell ref="A83:G83"/>
    <mergeCell ref="A84:G84"/>
  </mergeCells>
  <pageMargins left="0.70866141732283472" right="0.70866141732283472" top="0.35433070866141736" bottom="0.35433070866141736" header="0.31496062992125984" footer="0.31496062992125984"/>
  <pageSetup paperSize="9" fitToHeight="0" orientation="landscape" r:id="rId1"/>
  <rowBreaks count="3" manualBreakCount="3">
    <brk id="58" max="9" man="1"/>
    <brk id="82" max="9" man="1"/>
    <brk id="114" max="9"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45918-EC56-4804-8B4C-F887EF828DBF}">
  <sheetPr>
    <tabColor rgb="FF92D050"/>
    <pageSetUpPr fitToPage="1"/>
  </sheetPr>
  <dimension ref="A1:C72"/>
  <sheetViews>
    <sheetView workbookViewId="0">
      <pane ySplit="4" topLeftCell="A5" activePane="bottomLeft" state="frozen"/>
      <selection activeCell="S58" sqref="S58"/>
      <selection pane="bottomLeft" activeCell="C57" sqref="C57"/>
    </sheetView>
  </sheetViews>
  <sheetFormatPr defaultRowHeight="13.2" x14ac:dyDescent="0.25"/>
  <cols>
    <col min="1" max="1" width="8.109375" style="53" customWidth="1"/>
    <col min="2" max="2" width="48.88671875" style="53" customWidth="1"/>
    <col min="3" max="3" width="32.88671875" style="53" customWidth="1"/>
    <col min="4" max="256" width="9.109375" style="53"/>
    <col min="257" max="257" width="8.109375" style="53" customWidth="1"/>
    <col min="258" max="258" width="41" style="53" customWidth="1"/>
    <col min="259" max="259" width="32.88671875" style="53" customWidth="1"/>
    <col min="260" max="512" width="9.109375" style="53"/>
    <col min="513" max="513" width="8.109375" style="53" customWidth="1"/>
    <col min="514" max="514" width="41" style="53" customWidth="1"/>
    <col min="515" max="515" width="32.88671875" style="53" customWidth="1"/>
    <col min="516" max="768" width="9.109375" style="53"/>
    <col min="769" max="769" width="8.109375" style="53" customWidth="1"/>
    <col min="770" max="770" width="41" style="53" customWidth="1"/>
    <col min="771" max="771" width="32.88671875" style="53" customWidth="1"/>
    <col min="772" max="1024" width="9.109375" style="53"/>
    <col min="1025" max="1025" width="8.109375" style="53" customWidth="1"/>
    <col min="1026" max="1026" width="41" style="53" customWidth="1"/>
    <col min="1027" max="1027" width="32.88671875" style="53" customWidth="1"/>
    <col min="1028" max="1280" width="9.109375" style="53"/>
    <col min="1281" max="1281" width="8.109375" style="53" customWidth="1"/>
    <col min="1282" max="1282" width="41" style="53" customWidth="1"/>
    <col min="1283" max="1283" width="32.88671875" style="53" customWidth="1"/>
    <col min="1284" max="1536" width="9.109375" style="53"/>
    <col min="1537" max="1537" width="8.109375" style="53" customWidth="1"/>
    <col min="1538" max="1538" width="41" style="53" customWidth="1"/>
    <col min="1539" max="1539" width="32.88671875" style="53" customWidth="1"/>
    <col min="1540" max="1792" width="9.109375" style="53"/>
    <col min="1793" max="1793" width="8.109375" style="53" customWidth="1"/>
    <col min="1794" max="1794" width="41" style="53" customWidth="1"/>
    <col min="1795" max="1795" width="32.88671875" style="53" customWidth="1"/>
    <col min="1796" max="2048" width="9.109375" style="53"/>
    <col min="2049" max="2049" width="8.109375" style="53" customWidth="1"/>
    <col min="2050" max="2050" width="41" style="53" customWidth="1"/>
    <col min="2051" max="2051" width="32.88671875" style="53" customWidth="1"/>
    <col min="2052" max="2304" width="9.109375" style="53"/>
    <col min="2305" max="2305" width="8.109375" style="53" customWidth="1"/>
    <col min="2306" max="2306" width="41" style="53" customWidth="1"/>
    <col min="2307" max="2307" width="32.88671875" style="53" customWidth="1"/>
    <col min="2308" max="2560" width="9.109375" style="53"/>
    <col min="2561" max="2561" width="8.109375" style="53" customWidth="1"/>
    <col min="2562" max="2562" width="41" style="53" customWidth="1"/>
    <col min="2563" max="2563" width="32.88671875" style="53" customWidth="1"/>
    <col min="2564" max="2816" width="9.109375" style="53"/>
    <col min="2817" max="2817" width="8.109375" style="53" customWidth="1"/>
    <col min="2818" max="2818" width="41" style="53" customWidth="1"/>
    <col min="2819" max="2819" width="32.88671875" style="53" customWidth="1"/>
    <col min="2820" max="3072" width="9.109375" style="53"/>
    <col min="3073" max="3073" width="8.109375" style="53" customWidth="1"/>
    <col min="3074" max="3074" width="41" style="53" customWidth="1"/>
    <col min="3075" max="3075" width="32.88671875" style="53" customWidth="1"/>
    <col min="3076" max="3328" width="9.109375" style="53"/>
    <col min="3329" max="3329" width="8.109375" style="53" customWidth="1"/>
    <col min="3330" max="3330" width="41" style="53" customWidth="1"/>
    <col min="3331" max="3331" width="32.88671875" style="53" customWidth="1"/>
    <col min="3332" max="3584" width="9.109375" style="53"/>
    <col min="3585" max="3585" width="8.109375" style="53" customWidth="1"/>
    <col min="3586" max="3586" width="41" style="53" customWidth="1"/>
    <col min="3587" max="3587" width="32.88671875" style="53" customWidth="1"/>
    <col min="3588" max="3840" width="9.109375" style="53"/>
    <col min="3841" max="3841" width="8.109375" style="53" customWidth="1"/>
    <col min="3842" max="3842" width="41" style="53" customWidth="1"/>
    <col min="3843" max="3843" width="32.88671875" style="53" customWidth="1"/>
    <col min="3844" max="4096" width="9.109375" style="53"/>
    <col min="4097" max="4097" width="8.109375" style="53" customWidth="1"/>
    <col min="4098" max="4098" width="41" style="53" customWidth="1"/>
    <col min="4099" max="4099" width="32.88671875" style="53" customWidth="1"/>
    <col min="4100" max="4352" width="9.109375" style="53"/>
    <col min="4353" max="4353" width="8.109375" style="53" customWidth="1"/>
    <col min="4354" max="4354" width="41" style="53" customWidth="1"/>
    <col min="4355" max="4355" width="32.88671875" style="53" customWidth="1"/>
    <col min="4356" max="4608" width="9.109375" style="53"/>
    <col min="4609" max="4609" width="8.109375" style="53" customWidth="1"/>
    <col min="4610" max="4610" width="41" style="53" customWidth="1"/>
    <col min="4611" max="4611" width="32.88671875" style="53" customWidth="1"/>
    <col min="4612" max="4864" width="9.109375" style="53"/>
    <col min="4865" max="4865" width="8.109375" style="53" customWidth="1"/>
    <col min="4866" max="4866" width="41" style="53" customWidth="1"/>
    <col min="4867" max="4867" width="32.88671875" style="53" customWidth="1"/>
    <col min="4868" max="5120" width="9.109375" style="53"/>
    <col min="5121" max="5121" width="8.109375" style="53" customWidth="1"/>
    <col min="5122" max="5122" width="41" style="53" customWidth="1"/>
    <col min="5123" max="5123" width="32.88671875" style="53" customWidth="1"/>
    <col min="5124" max="5376" width="9.109375" style="53"/>
    <col min="5377" max="5377" width="8.109375" style="53" customWidth="1"/>
    <col min="5378" max="5378" width="41" style="53" customWidth="1"/>
    <col min="5379" max="5379" width="32.88671875" style="53" customWidth="1"/>
    <col min="5380" max="5632" width="9.109375" style="53"/>
    <col min="5633" max="5633" width="8.109375" style="53" customWidth="1"/>
    <col min="5634" max="5634" width="41" style="53" customWidth="1"/>
    <col min="5635" max="5635" width="32.88671875" style="53" customWidth="1"/>
    <col min="5636" max="5888" width="9.109375" style="53"/>
    <col min="5889" max="5889" width="8.109375" style="53" customWidth="1"/>
    <col min="5890" max="5890" width="41" style="53" customWidth="1"/>
    <col min="5891" max="5891" width="32.88671875" style="53" customWidth="1"/>
    <col min="5892" max="6144" width="9.109375" style="53"/>
    <col min="6145" max="6145" width="8.109375" style="53" customWidth="1"/>
    <col min="6146" max="6146" width="41" style="53" customWidth="1"/>
    <col min="6147" max="6147" width="32.88671875" style="53" customWidth="1"/>
    <col min="6148" max="6400" width="9.109375" style="53"/>
    <col min="6401" max="6401" width="8.109375" style="53" customWidth="1"/>
    <col min="6402" max="6402" width="41" style="53" customWidth="1"/>
    <col min="6403" max="6403" width="32.88671875" style="53" customWidth="1"/>
    <col min="6404" max="6656" width="9.109375" style="53"/>
    <col min="6657" max="6657" width="8.109375" style="53" customWidth="1"/>
    <col min="6658" max="6658" width="41" style="53" customWidth="1"/>
    <col min="6659" max="6659" width="32.88671875" style="53" customWidth="1"/>
    <col min="6660" max="6912" width="9.109375" style="53"/>
    <col min="6913" max="6913" width="8.109375" style="53" customWidth="1"/>
    <col min="6914" max="6914" width="41" style="53" customWidth="1"/>
    <col min="6915" max="6915" width="32.88671875" style="53" customWidth="1"/>
    <col min="6916" max="7168" width="9.109375" style="53"/>
    <col min="7169" max="7169" width="8.109375" style="53" customWidth="1"/>
    <col min="7170" max="7170" width="41" style="53" customWidth="1"/>
    <col min="7171" max="7171" width="32.88671875" style="53" customWidth="1"/>
    <col min="7172" max="7424" width="9.109375" style="53"/>
    <col min="7425" max="7425" width="8.109375" style="53" customWidth="1"/>
    <col min="7426" max="7426" width="41" style="53" customWidth="1"/>
    <col min="7427" max="7427" width="32.88671875" style="53" customWidth="1"/>
    <col min="7428" max="7680" width="9.109375" style="53"/>
    <col min="7681" max="7681" width="8.109375" style="53" customWidth="1"/>
    <col min="7682" max="7682" width="41" style="53" customWidth="1"/>
    <col min="7683" max="7683" width="32.88671875" style="53" customWidth="1"/>
    <col min="7684" max="7936" width="9.109375" style="53"/>
    <col min="7937" max="7937" width="8.109375" style="53" customWidth="1"/>
    <col min="7938" max="7938" width="41" style="53" customWidth="1"/>
    <col min="7939" max="7939" width="32.88671875" style="53" customWidth="1"/>
    <col min="7940" max="8192" width="9.109375" style="53"/>
    <col min="8193" max="8193" width="8.109375" style="53" customWidth="1"/>
    <col min="8194" max="8194" width="41" style="53" customWidth="1"/>
    <col min="8195" max="8195" width="32.88671875" style="53" customWidth="1"/>
    <col min="8196" max="8448" width="9.109375" style="53"/>
    <col min="8449" max="8449" width="8.109375" style="53" customWidth="1"/>
    <col min="8450" max="8450" width="41" style="53" customWidth="1"/>
    <col min="8451" max="8451" width="32.88671875" style="53" customWidth="1"/>
    <col min="8452" max="8704" width="9.109375" style="53"/>
    <col min="8705" max="8705" width="8.109375" style="53" customWidth="1"/>
    <col min="8706" max="8706" width="41" style="53" customWidth="1"/>
    <col min="8707" max="8707" width="32.88671875" style="53" customWidth="1"/>
    <col min="8708" max="8960" width="9.109375" style="53"/>
    <col min="8961" max="8961" width="8.109375" style="53" customWidth="1"/>
    <col min="8962" max="8962" width="41" style="53" customWidth="1"/>
    <col min="8963" max="8963" width="32.88671875" style="53" customWidth="1"/>
    <col min="8964" max="9216" width="9.109375" style="53"/>
    <col min="9217" max="9217" width="8.109375" style="53" customWidth="1"/>
    <col min="9218" max="9218" width="41" style="53" customWidth="1"/>
    <col min="9219" max="9219" width="32.88671875" style="53" customWidth="1"/>
    <col min="9220" max="9472" width="9.109375" style="53"/>
    <col min="9473" max="9473" width="8.109375" style="53" customWidth="1"/>
    <col min="9474" max="9474" width="41" style="53" customWidth="1"/>
    <col min="9475" max="9475" width="32.88671875" style="53" customWidth="1"/>
    <col min="9476" max="9728" width="9.109375" style="53"/>
    <col min="9729" max="9729" width="8.109375" style="53" customWidth="1"/>
    <col min="9730" max="9730" width="41" style="53" customWidth="1"/>
    <col min="9731" max="9731" width="32.88671875" style="53" customWidth="1"/>
    <col min="9732" max="9984" width="9.109375" style="53"/>
    <col min="9985" max="9985" width="8.109375" style="53" customWidth="1"/>
    <col min="9986" max="9986" width="41" style="53" customWidth="1"/>
    <col min="9987" max="9987" width="32.88671875" style="53" customWidth="1"/>
    <col min="9988" max="10240" width="9.109375" style="53"/>
    <col min="10241" max="10241" width="8.109375" style="53" customWidth="1"/>
    <col min="10242" max="10242" width="41" style="53" customWidth="1"/>
    <col min="10243" max="10243" width="32.88671875" style="53" customWidth="1"/>
    <col min="10244" max="10496" width="9.109375" style="53"/>
    <col min="10497" max="10497" width="8.109375" style="53" customWidth="1"/>
    <col min="10498" max="10498" width="41" style="53" customWidth="1"/>
    <col min="10499" max="10499" width="32.88671875" style="53" customWidth="1"/>
    <col min="10500" max="10752" width="9.109375" style="53"/>
    <col min="10753" max="10753" width="8.109375" style="53" customWidth="1"/>
    <col min="10754" max="10754" width="41" style="53" customWidth="1"/>
    <col min="10755" max="10755" width="32.88671875" style="53" customWidth="1"/>
    <col min="10756" max="11008" width="9.109375" style="53"/>
    <col min="11009" max="11009" width="8.109375" style="53" customWidth="1"/>
    <col min="11010" max="11010" width="41" style="53" customWidth="1"/>
    <col min="11011" max="11011" width="32.88671875" style="53" customWidth="1"/>
    <col min="11012" max="11264" width="9.109375" style="53"/>
    <col min="11265" max="11265" width="8.109375" style="53" customWidth="1"/>
    <col min="11266" max="11266" width="41" style="53" customWidth="1"/>
    <col min="11267" max="11267" width="32.88671875" style="53" customWidth="1"/>
    <col min="11268" max="11520" width="9.109375" style="53"/>
    <col min="11521" max="11521" width="8.109375" style="53" customWidth="1"/>
    <col min="11522" max="11522" width="41" style="53" customWidth="1"/>
    <col min="11523" max="11523" width="32.88671875" style="53" customWidth="1"/>
    <col min="11524" max="11776" width="9.109375" style="53"/>
    <col min="11777" max="11777" width="8.109375" style="53" customWidth="1"/>
    <col min="11778" max="11778" width="41" style="53" customWidth="1"/>
    <col min="11779" max="11779" width="32.88671875" style="53" customWidth="1"/>
    <col min="11780" max="12032" width="9.109375" style="53"/>
    <col min="12033" max="12033" width="8.109375" style="53" customWidth="1"/>
    <col min="12034" max="12034" width="41" style="53" customWidth="1"/>
    <col min="12035" max="12035" width="32.88671875" style="53" customWidth="1"/>
    <col min="12036" max="12288" width="9.109375" style="53"/>
    <col min="12289" max="12289" width="8.109375" style="53" customWidth="1"/>
    <col min="12290" max="12290" width="41" style="53" customWidth="1"/>
    <col min="12291" max="12291" width="32.88671875" style="53" customWidth="1"/>
    <col min="12292" max="12544" width="9.109375" style="53"/>
    <col min="12545" max="12545" width="8.109375" style="53" customWidth="1"/>
    <col min="12546" max="12546" width="41" style="53" customWidth="1"/>
    <col min="12547" max="12547" width="32.88671875" style="53" customWidth="1"/>
    <col min="12548" max="12800" width="9.109375" style="53"/>
    <col min="12801" max="12801" width="8.109375" style="53" customWidth="1"/>
    <col min="12802" max="12802" width="41" style="53" customWidth="1"/>
    <col min="12803" max="12803" width="32.88671875" style="53" customWidth="1"/>
    <col min="12804" max="13056" width="9.109375" style="53"/>
    <col min="13057" max="13057" width="8.109375" style="53" customWidth="1"/>
    <col min="13058" max="13058" width="41" style="53" customWidth="1"/>
    <col min="13059" max="13059" width="32.88671875" style="53" customWidth="1"/>
    <col min="13060" max="13312" width="9.109375" style="53"/>
    <col min="13313" max="13313" width="8.109375" style="53" customWidth="1"/>
    <col min="13314" max="13314" width="41" style="53" customWidth="1"/>
    <col min="13315" max="13315" width="32.88671875" style="53" customWidth="1"/>
    <col min="13316" max="13568" width="9.109375" style="53"/>
    <col min="13569" max="13569" width="8.109375" style="53" customWidth="1"/>
    <col min="13570" max="13570" width="41" style="53" customWidth="1"/>
    <col min="13571" max="13571" width="32.88671875" style="53" customWidth="1"/>
    <col min="13572" max="13824" width="9.109375" style="53"/>
    <col min="13825" max="13825" width="8.109375" style="53" customWidth="1"/>
    <col min="13826" max="13826" width="41" style="53" customWidth="1"/>
    <col min="13827" max="13827" width="32.88671875" style="53" customWidth="1"/>
    <col min="13828" max="14080" width="9.109375" style="53"/>
    <col min="14081" max="14081" width="8.109375" style="53" customWidth="1"/>
    <col min="14082" max="14082" width="41" style="53" customWidth="1"/>
    <col min="14083" max="14083" width="32.88671875" style="53" customWidth="1"/>
    <col min="14084" max="14336" width="9.109375" style="53"/>
    <col min="14337" max="14337" width="8.109375" style="53" customWidth="1"/>
    <col min="14338" max="14338" width="41" style="53" customWidth="1"/>
    <col min="14339" max="14339" width="32.88671875" style="53" customWidth="1"/>
    <col min="14340" max="14592" width="9.109375" style="53"/>
    <col min="14593" max="14593" width="8.109375" style="53" customWidth="1"/>
    <col min="14594" max="14594" width="41" style="53" customWidth="1"/>
    <col min="14595" max="14595" width="32.88671875" style="53" customWidth="1"/>
    <col min="14596" max="14848" width="9.109375" style="53"/>
    <col min="14849" max="14849" width="8.109375" style="53" customWidth="1"/>
    <col min="14850" max="14850" width="41" style="53" customWidth="1"/>
    <col min="14851" max="14851" width="32.88671875" style="53" customWidth="1"/>
    <col min="14852" max="15104" width="9.109375" style="53"/>
    <col min="15105" max="15105" width="8.109375" style="53" customWidth="1"/>
    <col min="15106" max="15106" width="41" style="53" customWidth="1"/>
    <col min="15107" max="15107" width="32.88671875" style="53" customWidth="1"/>
    <col min="15108" max="15360" width="9.109375" style="53"/>
    <col min="15361" max="15361" width="8.109375" style="53" customWidth="1"/>
    <col min="15362" max="15362" width="41" style="53" customWidth="1"/>
    <col min="15363" max="15363" width="32.88671875" style="53" customWidth="1"/>
    <col min="15364" max="15616" width="9.109375" style="53"/>
    <col min="15617" max="15617" width="8.109375" style="53" customWidth="1"/>
    <col min="15618" max="15618" width="41" style="53" customWidth="1"/>
    <col min="15619" max="15619" width="32.88671875" style="53" customWidth="1"/>
    <col min="15620" max="15872" width="9.109375" style="53"/>
    <col min="15873" max="15873" width="8.109375" style="53" customWidth="1"/>
    <col min="15874" max="15874" width="41" style="53" customWidth="1"/>
    <col min="15875" max="15875" width="32.88671875" style="53" customWidth="1"/>
    <col min="15876" max="16128" width="9.109375" style="53"/>
    <col min="16129" max="16129" width="8.109375" style="53" customWidth="1"/>
    <col min="16130" max="16130" width="41" style="53" customWidth="1"/>
    <col min="16131" max="16131" width="32.88671875" style="53" customWidth="1"/>
    <col min="16132" max="16384" width="9.109375" style="53"/>
  </cols>
  <sheetData>
    <row r="1" spans="1:3" ht="20.25" customHeight="1" x14ac:dyDescent="0.25">
      <c r="C1" s="54" t="s">
        <v>1854</v>
      </c>
    </row>
    <row r="2" spans="1:3" ht="18" customHeight="1" x14ac:dyDescent="0.25">
      <c r="A2" s="585" t="s">
        <v>515</v>
      </c>
      <c r="B2" s="586"/>
      <c r="C2" s="586"/>
    </row>
    <row r="3" spans="1:3" ht="18" customHeight="1" x14ac:dyDescent="0.25">
      <c r="A3" s="55"/>
      <c r="B3" s="56"/>
      <c r="C3" s="56"/>
    </row>
    <row r="4" spans="1:3" ht="45" x14ac:dyDescent="0.25">
      <c r="A4" s="57" t="s">
        <v>516</v>
      </c>
      <c r="B4" s="57" t="s">
        <v>160</v>
      </c>
      <c r="C4" s="57" t="s">
        <v>1855</v>
      </c>
    </row>
    <row r="5" spans="1:3" ht="26.4" x14ac:dyDescent="0.25">
      <c r="A5" s="58" t="s">
        <v>517</v>
      </c>
      <c r="B5" s="59" t="s">
        <v>518</v>
      </c>
      <c r="C5" s="60">
        <v>262485790</v>
      </c>
    </row>
    <row r="6" spans="1:3" x14ac:dyDescent="0.25">
      <c r="A6" s="61" t="s">
        <v>558</v>
      </c>
      <c r="B6" s="62" t="s">
        <v>1856</v>
      </c>
      <c r="C6" s="63">
        <v>0</v>
      </c>
    </row>
    <row r="7" spans="1:3" ht="26.4" x14ac:dyDescent="0.25">
      <c r="A7" s="64" t="s">
        <v>519</v>
      </c>
      <c r="B7" s="65" t="s">
        <v>1857</v>
      </c>
      <c r="C7" s="66">
        <v>262485790</v>
      </c>
    </row>
    <row r="8" spans="1:3" s="70" customFormat="1" ht="39.6" x14ac:dyDescent="0.25">
      <c r="A8" s="67" t="s">
        <v>520</v>
      </c>
      <c r="B8" s="68" t="s">
        <v>1858</v>
      </c>
      <c r="C8" s="69">
        <v>2529690</v>
      </c>
    </row>
    <row r="9" spans="1:3" ht="26.4" x14ac:dyDescent="0.25">
      <c r="A9" s="61" t="s">
        <v>521</v>
      </c>
      <c r="B9" s="62" t="s">
        <v>522</v>
      </c>
      <c r="C9" s="63">
        <v>-5645367168</v>
      </c>
    </row>
    <row r="10" spans="1:3" ht="26.4" x14ac:dyDescent="0.25">
      <c r="A10" s="61" t="s">
        <v>523</v>
      </c>
      <c r="B10" s="62" t="s">
        <v>524</v>
      </c>
      <c r="C10" s="63">
        <v>5755421579</v>
      </c>
    </row>
    <row r="11" spans="1:3" ht="26.4" x14ac:dyDescent="0.25">
      <c r="A11" s="61" t="s">
        <v>525</v>
      </c>
      <c r="B11" s="62" t="s">
        <v>526</v>
      </c>
      <c r="C11" s="63">
        <v>-196169137</v>
      </c>
    </row>
    <row r="12" spans="1:3" ht="26.4" x14ac:dyDescent="0.25">
      <c r="A12" s="61" t="s">
        <v>565</v>
      </c>
      <c r="B12" s="62" t="s">
        <v>1859</v>
      </c>
      <c r="C12" s="63">
        <v>0</v>
      </c>
    </row>
    <row r="13" spans="1:3" ht="26.4" x14ac:dyDescent="0.25">
      <c r="A13" s="61" t="s">
        <v>567</v>
      </c>
      <c r="B13" s="62" t="s">
        <v>1860</v>
      </c>
      <c r="C13" s="63">
        <v>0</v>
      </c>
    </row>
    <row r="14" spans="1:3" ht="26.4" x14ac:dyDescent="0.25">
      <c r="A14" s="61" t="s">
        <v>569</v>
      </c>
      <c r="B14" s="62" t="s">
        <v>1861</v>
      </c>
      <c r="C14" s="63">
        <v>0</v>
      </c>
    </row>
    <row r="15" spans="1:3" x14ac:dyDescent="0.25">
      <c r="A15" s="61" t="s">
        <v>571</v>
      </c>
      <c r="B15" s="62" t="s">
        <v>1862</v>
      </c>
      <c r="C15" s="63">
        <v>0</v>
      </c>
    </row>
    <row r="16" spans="1:3" x14ac:dyDescent="0.25">
      <c r="A16" s="61" t="s">
        <v>573</v>
      </c>
      <c r="B16" s="62" t="s">
        <v>1863</v>
      </c>
      <c r="C16" s="63">
        <v>0</v>
      </c>
    </row>
    <row r="17" spans="1:3" ht="39.6" x14ac:dyDescent="0.25">
      <c r="A17" s="61" t="s">
        <v>575</v>
      </c>
      <c r="B17" s="62" t="s">
        <v>1864</v>
      </c>
      <c r="C17" s="63">
        <v>0</v>
      </c>
    </row>
    <row r="18" spans="1:3" ht="39.6" x14ac:dyDescent="0.25">
      <c r="A18" s="61" t="s">
        <v>576</v>
      </c>
      <c r="B18" s="62" t="s">
        <v>1865</v>
      </c>
      <c r="C18" s="63">
        <v>0</v>
      </c>
    </row>
    <row r="19" spans="1:3" ht="26.4" x14ac:dyDescent="0.25">
      <c r="A19" s="61" t="s">
        <v>546</v>
      </c>
      <c r="B19" s="62" t="s">
        <v>547</v>
      </c>
      <c r="C19" s="63">
        <v>0</v>
      </c>
    </row>
    <row r="20" spans="1:3" ht="26.4" x14ac:dyDescent="0.25">
      <c r="A20" s="61" t="s">
        <v>527</v>
      </c>
      <c r="B20" s="62" t="s">
        <v>1866</v>
      </c>
      <c r="C20" s="63">
        <v>-3286608</v>
      </c>
    </row>
    <row r="21" spans="1:3" ht="26.4" x14ac:dyDescent="0.25">
      <c r="A21" s="61" t="s">
        <v>580</v>
      </c>
      <c r="B21" s="62" t="s">
        <v>1867</v>
      </c>
      <c r="C21" s="63">
        <v>0</v>
      </c>
    </row>
    <row r="22" spans="1:3" ht="26.4" x14ac:dyDescent="0.25">
      <c r="A22" s="61" t="s">
        <v>528</v>
      </c>
      <c r="B22" s="62" t="s">
        <v>529</v>
      </c>
      <c r="C22" s="63">
        <v>-1358511</v>
      </c>
    </row>
    <row r="23" spans="1:3" ht="26.4" x14ac:dyDescent="0.25">
      <c r="A23" s="61" t="s">
        <v>583</v>
      </c>
      <c r="B23" s="62" t="s">
        <v>1868</v>
      </c>
      <c r="C23" s="63">
        <v>0</v>
      </c>
    </row>
    <row r="24" spans="1:3" ht="26.4" x14ac:dyDescent="0.25">
      <c r="A24" s="64" t="s">
        <v>548</v>
      </c>
      <c r="B24" s="65" t="s">
        <v>549</v>
      </c>
      <c r="C24" s="66">
        <v>0</v>
      </c>
    </row>
    <row r="25" spans="1:3" ht="26.4" x14ac:dyDescent="0.25">
      <c r="A25" s="64" t="s">
        <v>586</v>
      </c>
      <c r="B25" s="65" t="s">
        <v>1869</v>
      </c>
      <c r="C25" s="66">
        <v>0</v>
      </c>
    </row>
    <row r="26" spans="1:3" ht="26.4" x14ac:dyDescent="0.25">
      <c r="A26" s="61" t="s">
        <v>530</v>
      </c>
      <c r="B26" s="62" t="s">
        <v>531</v>
      </c>
      <c r="C26" s="63">
        <v>-1928097</v>
      </c>
    </row>
    <row r="27" spans="1:3" ht="39.6" x14ac:dyDescent="0.25">
      <c r="A27" s="61" t="s">
        <v>588</v>
      </c>
      <c r="B27" s="62" t="s">
        <v>1870</v>
      </c>
      <c r="C27" s="63">
        <v>0</v>
      </c>
    </row>
    <row r="28" spans="1:3" ht="26.4" x14ac:dyDescent="0.25">
      <c r="A28" s="61" t="s">
        <v>590</v>
      </c>
      <c r="B28" s="62" t="s">
        <v>1871</v>
      </c>
      <c r="C28" s="63">
        <v>0</v>
      </c>
    </row>
    <row r="29" spans="1:3" ht="26.4" x14ac:dyDescent="0.25">
      <c r="A29" s="61" t="s">
        <v>592</v>
      </c>
      <c r="B29" s="62" t="s">
        <v>1872</v>
      </c>
      <c r="C29" s="63">
        <v>0</v>
      </c>
    </row>
    <row r="30" spans="1:3" ht="26.4" x14ac:dyDescent="0.25">
      <c r="A30" s="61" t="s">
        <v>594</v>
      </c>
      <c r="B30" s="62" t="s">
        <v>1873</v>
      </c>
      <c r="C30" s="63">
        <v>0</v>
      </c>
    </row>
    <row r="31" spans="1:3" ht="26.4" x14ac:dyDescent="0.25">
      <c r="A31" s="61" t="s">
        <v>596</v>
      </c>
      <c r="B31" s="62" t="s">
        <v>1874</v>
      </c>
      <c r="C31" s="63">
        <v>0</v>
      </c>
    </row>
    <row r="32" spans="1:3" ht="26.4" x14ac:dyDescent="0.25">
      <c r="A32" s="61" t="s">
        <v>598</v>
      </c>
      <c r="B32" s="62" t="s">
        <v>1875</v>
      </c>
      <c r="C32" s="63">
        <v>0</v>
      </c>
    </row>
    <row r="33" spans="1:3" ht="28.5" customHeight="1" x14ac:dyDescent="0.25">
      <c r="A33" s="61" t="s">
        <v>600</v>
      </c>
      <c r="B33" s="62" t="s">
        <v>1876</v>
      </c>
      <c r="C33" s="63">
        <v>0</v>
      </c>
    </row>
    <row r="34" spans="1:3" ht="26.4" x14ac:dyDescent="0.25">
      <c r="A34" s="61" t="s">
        <v>602</v>
      </c>
      <c r="B34" s="62" t="s">
        <v>1877</v>
      </c>
      <c r="C34" s="63">
        <v>0</v>
      </c>
    </row>
    <row r="35" spans="1:3" ht="26.4" x14ac:dyDescent="0.25">
      <c r="A35" s="61" t="s">
        <v>604</v>
      </c>
      <c r="B35" s="62" t="s">
        <v>1878</v>
      </c>
      <c r="C35" s="63">
        <v>0</v>
      </c>
    </row>
    <row r="36" spans="1:3" ht="26.4" x14ac:dyDescent="0.25">
      <c r="A36" s="61" t="s">
        <v>606</v>
      </c>
      <c r="B36" s="62" t="s">
        <v>1879</v>
      </c>
      <c r="C36" s="63">
        <v>0</v>
      </c>
    </row>
    <row r="37" spans="1:3" ht="52.8" x14ac:dyDescent="0.25">
      <c r="A37" s="61" t="s">
        <v>608</v>
      </c>
      <c r="B37" s="62" t="s">
        <v>1880</v>
      </c>
      <c r="C37" s="63">
        <v>0</v>
      </c>
    </row>
    <row r="38" spans="1:3" ht="39.6" x14ac:dyDescent="0.25">
      <c r="A38" s="61" t="s">
        <v>532</v>
      </c>
      <c r="B38" s="62" t="s">
        <v>1881</v>
      </c>
      <c r="C38" s="63">
        <v>0</v>
      </c>
    </row>
    <row r="39" spans="1:3" ht="39.6" x14ac:dyDescent="0.25">
      <c r="A39" s="61" t="s">
        <v>550</v>
      </c>
      <c r="B39" s="62" t="s">
        <v>1882</v>
      </c>
      <c r="C39" s="63">
        <v>-300000</v>
      </c>
    </row>
    <row r="40" spans="1:3" ht="26.4" x14ac:dyDescent="0.25">
      <c r="A40" s="61" t="s">
        <v>611</v>
      </c>
      <c r="B40" s="62" t="s">
        <v>1883</v>
      </c>
      <c r="C40" s="63">
        <v>131118</v>
      </c>
    </row>
    <row r="41" spans="1:3" ht="26.4" x14ac:dyDescent="0.25">
      <c r="A41" s="61" t="s">
        <v>613</v>
      </c>
      <c r="B41" s="62" t="s">
        <v>1536</v>
      </c>
      <c r="C41" s="63">
        <v>131118</v>
      </c>
    </row>
    <row r="42" spans="1:3" ht="39.6" x14ac:dyDescent="0.25">
      <c r="A42" s="61" t="s">
        <v>614</v>
      </c>
      <c r="B42" s="62" t="s">
        <v>1884</v>
      </c>
      <c r="C42" s="63">
        <v>0</v>
      </c>
    </row>
    <row r="43" spans="1:3" x14ac:dyDescent="0.25">
      <c r="A43" s="61" t="s">
        <v>533</v>
      </c>
      <c r="B43" s="519" t="s">
        <v>1885</v>
      </c>
      <c r="C43" s="63">
        <v>-83849271</v>
      </c>
    </row>
    <row r="44" spans="1:3" ht="26.4" x14ac:dyDescent="0.25">
      <c r="A44" s="61" t="s">
        <v>534</v>
      </c>
      <c r="B44" s="62" t="s">
        <v>535</v>
      </c>
      <c r="C44" s="63">
        <v>-83849271</v>
      </c>
    </row>
    <row r="45" spans="1:3" x14ac:dyDescent="0.25">
      <c r="A45" s="61" t="s">
        <v>551</v>
      </c>
      <c r="B45" s="62" t="s">
        <v>552</v>
      </c>
      <c r="C45" s="63">
        <v>0</v>
      </c>
    </row>
    <row r="46" spans="1:3" ht="26.4" x14ac:dyDescent="0.25">
      <c r="A46" s="61" t="s">
        <v>536</v>
      </c>
      <c r="B46" s="62" t="s">
        <v>537</v>
      </c>
      <c r="C46" s="63">
        <v>-4500</v>
      </c>
    </row>
    <row r="47" spans="1:3" ht="26.4" x14ac:dyDescent="0.25">
      <c r="A47" s="61" t="s">
        <v>538</v>
      </c>
      <c r="B47" s="62" t="s">
        <v>539</v>
      </c>
      <c r="C47" s="63">
        <v>-978634</v>
      </c>
    </row>
    <row r="48" spans="1:3" ht="26.4" x14ac:dyDescent="0.25">
      <c r="A48" s="61" t="s">
        <v>618</v>
      </c>
      <c r="B48" s="62" t="s">
        <v>1886</v>
      </c>
      <c r="C48" s="63">
        <v>0</v>
      </c>
    </row>
    <row r="49" spans="1:3" ht="52.8" x14ac:dyDescent="0.25">
      <c r="A49" s="61" t="s">
        <v>620</v>
      </c>
      <c r="B49" s="62" t="s">
        <v>1887</v>
      </c>
      <c r="C49" s="63">
        <v>0</v>
      </c>
    </row>
    <row r="50" spans="1:3" ht="39.6" x14ac:dyDescent="0.25">
      <c r="A50" s="61" t="s">
        <v>540</v>
      </c>
      <c r="B50" s="62" t="s">
        <v>541</v>
      </c>
      <c r="C50" s="63">
        <v>-356521</v>
      </c>
    </row>
    <row r="51" spans="1:3" ht="26.4" x14ac:dyDescent="0.25">
      <c r="A51" s="61" t="s">
        <v>622</v>
      </c>
      <c r="B51" s="62" t="s">
        <v>1888</v>
      </c>
      <c r="C51" s="63">
        <v>0</v>
      </c>
    </row>
    <row r="52" spans="1:3" ht="26.4" x14ac:dyDescent="0.25">
      <c r="A52" s="61" t="s">
        <v>624</v>
      </c>
      <c r="B52" s="62" t="s">
        <v>1889</v>
      </c>
      <c r="C52" s="63">
        <v>0</v>
      </c>
    </row>
    <row r="53" spans="1:3" ht="26.4" x14ac:dyDescent="0.25">
      <c r="A53" s="61" t="s">
        <v>625</v>
      </c>
      <c r="B53" s="62" t="s">
        <v>1890</v>
      </c>
      <c r="C53" s="63">
        <v>0</v>
      </c>
    </row>
    <row r="54" spans="1:3" ht="52.8" x14ac:dyDescent="0.25">
      <c r="A54" s="61" t="s">
        <v>627</v>
      </c>
      <c r="B54" s="62" t="s">
        <v>1891</v>
      </c>
      <c r="C54" s="63">
        <v>0</v>
      </c>
    </row>
    <row r="55" spans="1:3" ht="52.8" x14ac:dyDescent="0.25">
      <c r="A55" s="61" t="s">
        <v>628</v>
      </c>
      <c r="B55" s="62" t="s">
        <v>1892</v>
      </c>
      <c r="C55" s="63">
        <v>0</v>
      </c>
    </row>
    <row r="56" spans="1:3" ht="52.8" x14ac:dyDescent="0.25">
      <c r="A56" s="61" t="s">
        <v>629</v>
      </c>
      <c r="B56" s="62" t="s">
        <v>1893</v>
      </c>
      <c r="C56" s="63">
        <v>0</v>
      </c>
    </row>
    <row r="57" spans="1:3" s="70" customFormat="1" ht="26.4" x14ac:dyDescent="0.25">
      <c r="A57" s="67" t="s">
        <v>542</v>
      </c>
      <c r="B57" s="68" t="s">
        <v>543</v>
      </c>
      <c r="C57" s="69">
        <v>265015480</v>
      </c>
    </row>
    <row r="58" spans="1:3" s="70" customFormat="1" ht="39.6" x14ac:dyDescent="0.25">
      <c r="A58" s="67" t="s">
        <v>544</v>
      </c>
      <c r="B58" s="68" t="s">
        <v>1894</v>
      </c>
      <c r="C58" s="69">
        <v>265015480</v>
      </c>
    </row>
    <row r="59" spans="1:3" s="70" customFormat="1" x14ac:dyDescent="0.25">
      <c r="A59" s="67" t="s">
        <v>632</v>
      </c>
      <c r="B59" s="68" t="s">
        <v>1895</v>
      </c>
      <c r="C59" s="69">
        <v>0</v>
      </c>
    </row>
    <row r="60" spans="1:3" s="70" customFormat="1" ht="39.6" x14ac:dyDescent="0.25">
      <c r="A60" s="67" t="s">
        <v>1896</v>
      </c>
      <c r="B60" s="68" t="s">
        <v>1897</v>
      </c>
      <c r="C60" s="69"/>
    </row>
    <row r="61" spans="1:3" s="70" customFormat="1" ht="26.4" x14ac:dyDescent="0.25">
      <c r="A61" s="67" t="s">
        <v>634</v>
      </c>
      <c r="B61" s="68" t="s">
        <v>1898</v>
      </c>
      <c r="C61" s="69">
        <v>0</v>
      </c>
    </row>
    <row r="62" spans="1:3" s="70" customFormat="1" x14ac:dyDescent="0.25">
      <c r="A62" s="67" t="s">
        <v>636</v>
      </c>
      <c r="B62" s="68" t="s">
        <v>1899</v>
      </c>
      <c r="C62" s="69">
        <v>0</v>
      </c>
    </row>
    <row r="63" spans="1:3" ht="26.4" x14ac:dyDescent="0.25">
      <c r="A63" s="61" t="s">
        <v>638</v>
      </c>
      <c r="B63" s="62" t="s">
        <v>1900</v>
      </c>
      <c r="C63" s="63">
        <v>0</v>
      </c>
    </row>
    <row r="64" spans="1:3" ht="26.4" x14ac:dyDescent="0.25">
      <c r="A64" s="61" t="s">
        <v>640</v>
      </c>
      <c r="B64" s="62" t="s">
        <v>1901</v>
      </c>
      <c r="C64" s="63">
        <v>0</v>
      </c>
    </row>
    <row r="65" spans="1:3" ht="26.4" x14ac:dyDescent="0.25">
      <c r="A65" s="61" t="s">
        <v>641</v>
      </c>
      <c r="B65" s="62" t="s">
        <v>1902</v>
      </c>
      <c r="C65" s="63">
        <v>0</v>
      </c>
    </row>
    <row r="66" spans="1:3" ht="27" customHeight="1" x14ac:dyDescent="0.25">
      <c r="A66" s="61" t="s">
        <v>642</v>
      </c>
      <c r="B66" s="62" t="s">
        <v>1903</v>
      </c>
      <c r="C66" s="63">
        <v>0</v>
      </c>
    </row>
    <row r="67" spans="1:3" ht="27" customHeight="1" x14ac:dyDescent="0.25">
      <c r="A67" s="61" t="s">
        <v>644</v>
      </c>
      <c r="B67" s="62" t="s">
        <v>1904</v>
      </c>
      <c r="C67" s="63">
        <v>0</v>
      </c>
    </row>
    <row r="68" spans="1:3" s="70" customFormat="1" ht="26.4" x14ac:dyDescent="0.25">
      <c r="A68" s="67" t="s">
        <v>645</v>
      </c>
      <c r="B68" s="68" t="s">
        <v>1905</v>
      </c>
      <c r="C68" s="69">
        <v>0</v>
      </c>
    </row>
    <row r="69" spans="1:3" s="70" customFormat="1" ht="26.4" x14ac:dyDescent="0.25">
      <c r="A69" s="67" t="s">
        <v>545</v>
      </c>
      <c r="B69" s="68" t="s">
        <v>1906</v>
      </c>
      <c r="C69" s="69">
        <v>0</v>
      </c>
    </row>
    <row r="70" spans="1:3" s="70" customFormat="1" x14ac:dyDescent="0.25">
      <c r="A70" s="67" t="s">
        <v>648</v>
      </c>
      <c r="B70" s="68" t="s">
        <v>1895</v>
      </c>
      <c r="C70" s="69">
        <v>0</v>
      </c>
    </row>
    <row r="71" spans="1:3" ht="26.4" x14ac:dyDescent="0.25">
      <c r="A71" s="61" t="s">
        <v>650</v>
      </c>
      <c r="B71" s="62" t="s">
        <v>1907</v>
      </c>
      <c r="C71" s="63">
        <v>0</v>
      </c>
    </row>
    <row r="72" spans="1:3" ht="26.4" x14ac:dyDescent="0.25">
      <c r="A72" s="61" t="s">
        <v>652</v>
      </c>
      <c r="B72" s="62" t="s">
        <v>1908</v>
      </c>
      <c r="C72" s="63">
        <v>0</v>
      </c>
    </row>
  </sheetData>
  <mergeCells count="1">
    <mergeCell ref="A2:C2"/>
  </mergeCells>
  <pageMargins left="0.74803149606299213" right="0.74803149606299213" top="0.98425196850393704" bottom="0.78740157480314965" header="0.51181102362204722" footer="0.51181102362204722"/>
  <pageSetup paperSize="9" scale="97" fitToHeight="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21788-D6CB-4AA4-8ACD-CA0CE30542FB}">
  <sheetPr>
    <tabColor rgb="FF92D050"/>
    <pageSetUpPr fitToPage="1"/>
  </sheetPr>
  <dimension ref="A1:AB14"/>
  <sheetViews>
    <sheetView view="pageBreakPreview" zoomScale="115" zoomScaleNormal="100" zoomScaleSheetLayoutView="115" workbookViewId="0">
      <selection activeCell="AB1" sqref="AB1"/>
    </sheetView>
  </sheetViews>
  <sheetFormatPr defaultColWidth="9.109375" defaultRowHeight="16.8" x14ac:dyDescent="0.3"/>
  <cols>
    <col min="1" max="1" width="15.5546875" style="277" bestFit="1" customWidth="1"/>
    <col min="2" max="2" width="8.33203125" style="38" bestFit="1" customWidth="1"/>
    <col min="3" max="4" width="8" style="38" bestFit="1" customWidth="1"/>
    <col min="5" max="5" width="8.33203125" style="38" bestFit="1" customWidth="1"/>
    <col min="6" max="6" width="7" style="38" bestFit="1" customWidth="1"/>
    <col min="7" max="7" width="6.88671875" style="38" bestFit="1" customWidth="1"/>
    <col min="8" max="8" width="8.33203125" style="38" bestFit="1" customWidth="1"/>
    <col min="9" max="9" width="7" style="38" bestFit="1" customWidth="1"/>
    <col min="10" max="10" width="7.6640625" style="38" bestFit="1" customWidth="1"/>
    <col min="11" max="11" width="6.109375" style="38" bestFit="1" customWidth="1"/>
    <col min="12" max="12" width="4.6640625" style="38" bestFit="1" customWidth="1"/>
    <col min="13" max="13" width="7.6640625" style="38" bestFit="1" customWidth="1"/>
    <col min="14" max="14" width="6.109375" style="38" bestFit="1" customWidth="1"/>
    <col min="15" max="15" width="4.6640625" style="38" bestFit="1" customWidth="1"/>
    <col min="16" max="16" width="7.6640625" style="38" bestFit="1" customWidth="1"/>
    <col min="17" max="17" width="6.109375" style="38" bestFit="1" customWidth="1"/>
    <col min="18" max="18" width="7" style="38" bestFit="1" customWidth="1"/>
    <col min="19" max="19" width="7.6640625" style="38" bestFit="1" customWidth="1"/>
    <col min="20" max="20" width="6.109375" style="278" bestFit="1" customWidth="1"/>
    <col min="21" max="21" width="4.6640625" style="278" bestFit="1" customWidth="1"/>
    <col min="22" max="22" width="7.6640625" style="278" bestFit="1" customWidth="1"/>
    <col min="23" max="23" width="6.109375" style="278" bestFit="1" customWidth="1"/>
    <col min="24" max="24" width="4.6640625" style="278" bestFit="1" customWidth="1"/>
    <col min="25" max="25" width="7.6640625" style="278" bestFit="1" customWidth="1"/>
    <col min="26" max="27" width="8.33203125" style="38" bestFit="1" customWidth="1"/>
    <col min="28" max="16384" width="9.109375" style="38"/>
  </cols>
  <sheetData>
    <row r="1" spans="1:28" x14ac:dyDescent="0.3">
      <c r="A1" s="280"/>
      <c r="B1" s="281"/>
      <c r="C1" s="281"/>
      <c r="D1" s="281"/>
      <c r="E1" s="281"/>
      <c r="F1" s="281"/>
      <c r="G1" s="281"/>
      <c r="H1" s="281"/>
      <c r="I1" s="281"/>
      <c r="J1" s="281"/>
      <c r="K1" s="281"/>
      <c r="L1" s="281"/>
      <c r="M1" s="281"/>
      <c r="N1" s="281"/>
      <c r="O1" s="281"/>
      <c r="P1" s="281"/>
      <c r="Q1" s="281"/>
      <c r="R1" s="281"/>
      <c r="S1" s="281"/>
      <c r="T1" s="282"/>
      <c r="U1" s="282"/>
      <c r="V1" s="282"/>
      <c r="W1" s="282"/>
      <c r="X1" s="282"/>
      <c r="Y1" s="282"/>
      <c r="Z1" s="279"/>
      <c r="AA1" s="279"/>
      <c r="AB1" s="279" t="s">
        <v>1786</v>
      </c>
    </row>
    <row r="2" spans="1:28" x14ac:dyDescent="0.3">
      <c r="A2" s="280"/>
      <c r="B2" s="281"/>
      <c r="C2" s="281"/>
      <c r="D2" s="281"/>
      <c r="E2" s="281"/>
      <c r="F2" s="281"/>
      <c r="G2" s="281"/>
      <c r="H2" s="281"/>
      <c r="I2" s="281"/>
      <c r="J2" s="281"/>
      <c r="K2" s="281"/>
      <c r="L2" s="281"/>
      <c r="M2" s="281"/>
      <c r="N2" s="281"/>
      <c r="O2" s="281"/>
      <c r="P2" s="281"/>
      <c r="Q2" s="281"/>
      <c r="R2" s="281"/>
      <c r="S2" s="281"/>
      <c r="T2" s="282"/>
      <c r="U2" s="282"/>
      <c r="V2" s="282"/>
      <c r="W2" s="282"/>
      <c r="X2" s="282"/>
      <c r="Y2" s="282"/>
      <c r="Z2" s="279"/>
      <c r="AA2" s="279"/>
      <c r="AB2" s="283"/>
    </row>
    <row r="3" spans="1:28" ht="16.5" customHeight="1" x14ac:dyDescent="0.3">
      <c r="A3" s="554" t="s">
        <v>1521</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441"/>
    </row>
    <row r="4" spans="1:28" s="39" customFormat="1" ht="19.5" customHeight="1" x14ac:dyDescent="0.3">
      <c r="A4" s="554" t="s">
        <v>1766</v>
      </c>
      <c r="B4" s="554"/>
      <c r="C4" s="554"/>
      <c r="D4" s="554"/>
      <c r="E4" s="554"/>
      <c r="F4" s="554"/>
      <c r="G4" s="554"/>
      <c r="H4" s="554"/>
      <c r="I4" s="554"/>
      <c r="J4" s="554"/>
      <c r="K4" s="554"/>
      <c r="L4" s="554"/>
      <c r="M4" s="554"/>
      <c r="N4" s="554"/>
      <c r="O4" s="554"/>
      <c r="P4" s="554"/>
      <c r="Q4" s="554"/>
      <c r="R4" s="554"/>
      <c r="S4" s="554"/>
      <c r="T4" s="554"/>
      <c r="U4" s="554"/>
      <c r="V4" s="554"/>
      <c r="W4" s="554"/>
      <c r="X4" s="554"/>
      <c r="Y4" s="554"/>
      <c r="Z4" s="554"/>
      <c r="AA4" s="441"/>
    </row>
    <row r="5" spans="1:28" s="39" customFormat="1" ht="18.600000000000001" x14ac:dyDescent="0.3">
      <c r="B5" s="284"/>
      <c r="C5" s="284"/>
      <c r="D5" s="284"/>
      <c r="E5" s="284"/>
      <c r="F5" s="284"/>
      <c r="G5" s="284"/>
      <c r="H5" s="284"/>
      <c r="I5" s="284"/>
      <c r="J5" s="284"/>
      <c r="K5" s="284"/>
      <c r="L5" s="284"/>
      <c r="M5" s="284"/>
      <c r="N5" s="284"/>
      <c r="O5" s="284"/>
      <c r="P5" s="284"/>
      <c r="Q5" s="284"/>
      <c r="R5" s="284"/>
      <c r="S5" s="284"/>
      <c r="T5" s="285"/>
      <c r="U5" s="285"/>
      <c r="V5" s="285"/>
      <c r="W5" s="285"/>
      <c r="X5" s="286"/>
      <c r="Y5" s="286"/>
      <c r="Z5" s="286"/>
      <c r="AA5" s="286"/>
    </row>
    <row r="6" spans="1:28" s="40" customFormat="1" ht="39.75" customHeight="1" x14ac:dyDescent="0.25">
      <c r="A6" s="287"/>
      <c r="B6" s="555" t="s">
        <v>20</v>
      </c>
      <c r="C6" s="556"/>
      <c r="D6" s="557"/>
      <c r="E6" s="555" t="s">
        <v>178</v>
      </c>
      <c r="F6" s="556"/>
      <c r="G6" s="557"/>
      <c r="H6" s="555" t="s">
        <v>24</v>
      </c>
      <c r="I6" s="556"/>
      <c r="J6" s="557"/>
      <c r="K6" s="555" t="s">
        <v>41</v>
      </c>
      <c r="L6" s="556"/>
      <c r="M6" s="557"/>
      <c r="N6" s="555" t="s">
        <v>42</v>
      </c>
      <c r="O6" s="556"/>
      <c r="P6" s="557"/>
      <c r="Q6" s="555" t="s">
        <v>43</v>
      </c>
      <c r="R6" s="556"/>
      <c r="S6" s="557"/>
      <c r="T6" s="555" t="s">
        <v>18</v>
      </c>
      <c r="U6" s="556"/>
      <c r="V6" s="557"/>
      <c r="W6" s="555" t="s">
        <v>44</v>
      </c>
      <c r="X6" s="556"/>
      <c r="Y6" s="557"/>
      <c r="Z6" s="551" t="s">
        <v>179</v>
      </c>
      <c r="AA6" s="552"/>
      <c r="AB6" s="553"/>
    </row>
    <row r="7" spans="1:28" s="40" customFormat="1" ht="30.75" customHeight="1" x14ac:dyDescent="0.25">
      <c r="A7" s="287"/>
      <c r="B7" s="288" t="s">
        <v>180</v>
      </c>
      <c r="C7" s="288" t="s">
        <v>1767</v>
      </c>
      <c r="D7" s="288" t="s">
        <v>181</v>
      </c>
      <c r="E7" s="288" t="s">
        <v>180</v>
      </c>
      <c r="F7" s="288" t="s">
        <v>1767</v>
      </c>
      <c r="G7" s="288" t="s">
        <v>181</v>
      </c>
      <c r="H7" s="288" t="s">
        <v>180</v>
      </c>
      <c r="I7" s="288" t="s">
        <v>1767</v>
      </c>
      <c r="J7" s="288" t="s">
        <v>181</v>
      </c>
      <c r="K7" s="288" t="s">
        <v>1791</v>
      </c>
      <c r="L7" s="288" t="s">
        <v>1792</v>
      </c>
      <c r="M7" s="288" t="s">
        <v>181</v>
      </c>
      <c r="N7" s="288" t="s">
        <v>1791</v>
      </c>
      <c r="O7" s="288" t="s">
        <v>1792</v>
      </c>
      <c r="P7" s="288" t="s">
        <v>181</v>
      </c>
      <c r="Q7" s="288" t="s">
        <v>1791</v>
      </c>
      <c r="R7" s="288" t="s">
        <v>1767</v>
      </c>
      <c r="S7" s="288" t="s">
        <v>181</v>
      </c>
      <c r="T7" s="288" t="s">
        <v>1791</v>
      </c>
      <c r="U7" s="288" t="s">
        <v>1792</v>
      </c>
      <c r="V7" s="288" t="s">
        <v>181</v>
      </c>
      <c r="W7" s="288" t="s">
        <v>1791</v>
      </c>
      <c r="X7" s="288" t="s">
        <v>1792</v>
      </c>
      <c r="Y7" s="288" t="s">
        <v>181</v>
      </c>
      <c r="Z7" s="288" t="s">
        <v>180</v>
      </c>
      <c r="AA7" s="288" t="s">
        <v>180</v>
      </c>
      <c r="AB7" s="288" t="s">
        <v>181</v>
      </c>
    </row>
    <row r="8" spans="1:28" ht="23.25" customHeight="1" x14ac:dyDescent="0.3">
      <c r="A8" s="460" t="s">
        <v>182</v>
      </c>
      <c r="B8" s="461">
        <v>456183.16321428568</v>
      </c>
      <c r="C8" s="461">
        <v>400938</v>
      </c>
      <c r="D8" s="461">
        <v>378730</v>
      </c>
      <c r="E8" s="461">
        <v>53385</v>
      </c>
      <c r="F8" s="461">
        <v>56238</v>
      </c>
      <c r="G8" s="461">
        <v>51825</v>
      </c>
      <c r="H8" s="461">
        <v>72378</v>
      </c>
      <c r="I8" s="461">
        <f>72378-6000</f>
        <v>66378</v>
      </c>
      <c r="J8" s="461">
        <v>58604</v>
      </c>
      <c r="K8" s="461">
        <v>0</v>
      </c>
      <c r="L8" s="461">
        <v>0</v>
      </c>
      <c r="M8" s="461">
        <v>0</v>
      </c>
      <c r="N8" s="461">
        <v>0</v>
      </c>
      <c r="O8" s="461">
        <v>0</v>
      </c>
      <c r="P8" s="461">
        <v>0</v>
      </c>
      <c r="Q8" s="461">
        <v>6000</v>
      </c>
      <c r="R8" s="461">
        <v>17039</v>
      </c>
      <c r="S8" s="461">
        <v>11680</v>
      </c>
      <c r="T8" s="461">
        <v>0</v>
      </c>
      <c r="U8" s="461">
        <v>0</v>
      </c>
      <c r="V8" s="461">
        <v>0</v>
      </c>
      <c r="W8" s="461">
        <v>0</v>
      </c>
      <c r="X8" s="461">
        <v>0</v>
      </c>
      <c r="Y8" s="461">
        <v>0</v>
      </c>
      <c r="Z8" s="461">
        <f t="shared" ref="Z8:Z13" si="0">B8+E8+H8+K8+N8+Q8+T8+W8</f>
        <v>587946.16321428563</v>
      </c>
      <c r="AA8" s="461">
        <f t="shared" ref="AA8:AB13" si="1">C8+F8+I8+L8+O8+R8+U8+X8</f>
        <v>540593</v>
      </c>
      <c r="AB8" s="461">
        <f t="shared" si="1"/>
        <v>500839</v>
      </c>
    </row>
    <row r="9" spans="1:28" ht="40.200000000000003" x14ac:dyDescent="0.3">
      <c r="A9" s="460" t="s">
        <v>1768</v>
      </c>
      <c r="B9" s="461">
        <v>0</v>
      </c>
      <c r="C9" s="461">
        <v>13459</v>
      </c>
      <c r="D9" s="461">
        <v>14308</v>
      </c>
      <c r="E9" s="461">
        <v>0</v>
      </c>
      <c r="F9" s="461">
        <v>2004</v>
      </c>
      <c r="G9" s="461">
        <v>2122</v>
      </c>
      <c r="H9" s="461">
        <v>0</v>
      </c>
      <c r="I9" s="461">
        <v>4292</v>
      </c>
      <c r="J9" s="461">
        <v>3834</v>
      </c>
      <c r="K9" s="461">
        <v>0</v>
      </c>
      <c r="L9" s="461">
        <v>0</v>
      </c>
      <c r="M9" s="461">
        <v>0</v>
      </c>
      <c r="N9" s="461">
        <v>0</v>
      </c>
      <c r="O9" s="461">
        <v>0</v>
      </c>
      <c r="P9" s="461">
        <v>0</v>
      </c>
      <c r="Q9" s="461">
        <v>0</v>
      </c>
      <c r="R9" s="461">
        <v>0</v>
      </c>
      <c r="S9" s="461">
        <v>0</v>
      </c>
      <c r="T9" s="461">
        <v>0</v>
      </c>
      <c r="U9" s="461">
        <v>0</v>
      </c>
      <c r="V9" s="461">
        <v>0</v>
      </c>
      <c r="W9" s="461">
        <v>0</v>
      </c>
      <c r="X9" s="461">
        <v>0</v>
      </c>
      <c r="Y9" s="461">
        <v>0</v>
      </c>
      <c r="Z9" s="461">
        <f t="shared" si="0"/>
        <v>0</v>
      </c>
      <c r="AA9" s="461">
        <f t="shared" si="1"/>
        <v>19755</v>
      </c>
      <c r="AB9" s="461">
        <f t="shared" si="1"/>
        <v>20264</v>
      </c>
    </row>
    <row r="10" spans="1:28" x14ac:dyDescent="0.3">
      <c r="A10" s="460" t="s">
        <v>1769</v>
      </c>
      <c r="B10" s="461">
        <v>0</v>
      </c>
      <c r="C10" s="461">
        <v>14335</v>
      </c>
      <c r="D10" s="461">
        <v>236</v>
      </c>
      <c r="E10" s="461">
        <v>0</v>
      </c>
      <c r="F10" s="461">
        <v>2108</v>
      </c>
      <c r="G10" s="461">
        <v>24</v>
      </c>
      <c r="H10" s="461">
        <v>0</v>
      </c>
      <c r="I10" s="461">
        <v>4064</v>
      </c>
      <c r="J10" s="461">
        <v>1012</v>
      </c>
      <c r="K10" s="461">
        <v>0</v>
      </c>
      <c r="L10" s="461">
        <v>0</v>
      </c>
      <c r="M10" s="461">
        <v>0</v>
      </c>
      <c r="N10" s="461">
        <v>0</v>
      </c>
      <c r="O10" s="461">
        <v>0</v>
      </c>
      <c r="P10" s="461">
        <v>0</v>
      </c>
      <c r="Q10" s="461">
        <v>0</v>
      </c>
      <c r="R10" s="461">
        <v>0</v>
      </c>
      <c r="S10" s="461">
        <v>0</v>
      </c>
      <c r="T10" s="461">
        <v>0</v>
      </c>
      <c r="U10" s="461">
        <v>0</v>
      </c>
      <c r="V10" s="461">
        <v>0</v>
      </c>
      <c r="W10" s="461">
        <v>0</v>
      </c>
      <c r="X10" s="461">
        <v>0</v>
      </c>
      <c r="Y10" s="461">
        <v>0</v>
      </c>
      <c r="Z10" s="461">
        <f t="shared" si="0"/>
        <v>0</v>
      </c>
      <c r="AA10" s="461">
        <f t="shared" si="1"/>
        <v>20507</v>
      </c>
      <c r="AB10" s="461">
        <f t="shared" si="1"/>
        <v>1272</v>
      </c>
    </row>
    <row r="11" spans="1:28" ht="27" x14ac:dyDescent="0.3">
      <c r="A11" s="460" t="s">
        <v>183</v>
      </c>
      <c r="B11" s="461">
        <v>39400</v>
      </c>
      <c r="C11" s="461">
        <v>39400</v>
      </c>
      <c r="D11" s="461">
        <v>39408</v>
      </c>
      <c r="E11" s="461">
        <v>5400</v>
      </c>
      <c r="F11" s="461">
        <v>5400</v>
      </c>
      <c r="G11" s="461">
        <v>5340</v>
      </c>
      <c r="H11" s="461">
        <v>3600</v>
      </c>
      <c r="I11" s="461">
        <v>3600</v>
      </c>
      <c r="J11" s="461">
        <v>5458</v>
      </c>
      <c r="K11" s="461">
        <v>0</v>
      </c>
      <c r="L11" s="461">
        <v>0</v>
      </c>
      <c r="M11" s="461">
        <v>0</v>
      </c>
      <c r="N11" s="461">
        <v>0</v>
      </c>
      <c r="O11" s="461">
        <v>0</v>
      </c>
      <c r="P11" s="461">
        <v>0</v>
      </c>
      <c r="Q11" s="461">
        <v>600</v>
      </c>
      <c r="R11" s="461">
        <v>600</v>
      </c>
      <c r="S11" s="461">
        <v>576</v>
      </c>
      <c r="T11" s="461">
        <v>0</v>
      </c>
      <c r="U11" s="461">
        <v>0</v>
      </c>
      <c r="V11" s="461">
        <v>0</v>
      </c>
      <c r="W11" s="461">
        <v>0</v>
      </c>
      <c r="X11" s="461">
        <v>0</v>
      </c>
      <c r="Y11" s="461">
        <v>0</v>
      </c>
      <c r="Z11" s="461">
        <f t="shared" si="0"/>
        <v>49000</v>
      </c>
      <c r="AA11" s="461">
        <f t="shared" si="1"/>
        <v>49000</v>
      </c>
      <c r="AB11" s="461">
        <f t="shared" si="1"/>
        <v>50782</v>
      </c>
    </row>
    <row r="12" spans="1:28" ht="27" x14ac:dyDescent="0.3">
      <c r="A12" s="460" t="s">
        <v>184</v>
      </c>
      <c r="B12" s="461">
        <v>10493</v>
      </c>
      <c r="C12" s="461">
        <v>10493</v>
      </c>
      <c r="D12" s="461">
        <v>10187</v>
      </c>
      <c r="E12" s="461">
        <v>1459</v>
      </c>
      <c r="F12" s="461">
        <v>1459</v>
      </c>
      <c r="G12" s="461">
        <v>1414</v>
      </c>
      <c r="H12" s="461">
        <v>240</v>
      </c>
      <c r="I12" s="461">
        <v>240</v>
      </c>
      <c r="J12" s="461">
        <v>15</v>
      </c>
      <c r="K12" s="461">
        <v>0</v>
      </c>
      <c r="L12" s="461">
        <v>0</v>
      </c>
      <c r="M12" s="461">
        <v>0</v>
      </c>
      <c r="N12" s="461">
        <v>0</v>
      </c>
      <c r="O12" s="461">
        <v>0</v>
      </c>
      <c r="P12" s="461">
        <v>0</v>
      </c>
      <c r="Q12" s="461">
        <v>0</v>
      </c>
      <c r="R12" s="461">
        <v>0</v>
      </c>
      <c r="S12" s="461">
        <v>0</v>
      </c>
      <c r="T12" s="461">
        <v>0</v>
      </c>
      <c r="U12" s="461">
        <v>0</v>
      </c>
      <c r="V12" s="461">
        <v>0</v>
      </c>
      <c r="W12" s="461">
        <v>0</v>
      </c>
      <c r="X12" s="461">
        <v>0</v>
      </c>
      <c r="Y12" s="461">
        <v>0</v>
      </c>
      <c r="Z12" s="461">
        <f t="shared" si="0"/>
        <v>12192</v>
      </c>
      <c r="AA12" s="461">
        <f t="shared" si="1"/>
        <v>12192</v>
      </c>
      <c r="AB12" s="461">
        <f t="shared" si="1"/>
        <v>11616</v>
      </c>
    </row>
    <row r="13" spans="1:28" ht="40.200000000000003" x14ac:dyDescent="0.3">
      <c r="A13" s="460" t="s">
        <v>185</v>
      </c>
      <c r="B13" s="461">
        <v>9987</v>
      </c>
      <c r="C13" s="461">
        <v>9987</v>
      </c>
      <c r="D13" s="461">
        <v>9967</v>
      </c>
      <c r="E13" s="461">
        <v>1406</v>
      </c>
      <c r="F13" s="461">
        <v>1406</v>
      </c>
      <c r="G13" s="461">
        <v>1404</v>
      </c>
      <c r="H13" s="461">
        <v>32</v>
      </c>
      <c r="I13" s="461">
        <v>32</v>
      </c>
      <c r="J13" s="461">
        <v>17</v>
      </c>
      <c r="K13" s="461">
        <v>0</v>
      </c>
      <c r="L13" s="461">
        <v>0</v>
      </c>
      <c r="M13" s="461">
        <v>0</v>
      </c>
      <c r="N13" s="461">
        <v>0</v>
      </c>
      <c r="O13" s="461">
        <v>0</v>
      </c>
      <c r="P13" s="461">
        <v>0</v>
      </c>
      <c r="Q13" s="461">
        <v>0</v>
      </c>
      <c r="R13" s="461">
        <v>0</v>
      </c>
      <c r="S13" s="461">
        <v>0</v>
      </c>
      <c r="T13" s="461">
        <v>0</v>
      </c>
      <c r="U13" s="461">
        <v>0</v>
      </c>
      <c r="V13" s="461">
        <v>0</v>
      </c>
      <c r="W13" s="461">
        <v>0</v>
      </c>
      <c r="X13" s="461">
        <v>0</v>
      </c>
      <c r="Y13" s="461">
        <v>0</v>
      </c>
      <c r="Z13" s="461">
        <f t="shared" si="0"/>
        <v>11425</v>
      </c>
      <c r="AA13" s="461">
        <f t="shared" si="1"/>
        <v>11425</v>
      </c>
      <c r="AB13" s="461">
        <f t="shared" si="1"/>
        <v>11388</v>
      </c>
    </row>
    <row r="14" spans="1:28" s="41" customFormat="1" ht="24.75" customHeight="1" x14ac:dyDescent="0.3">
      <c r="A14" s="462" t="s">
        <v>21</v>
      </c>
      <c r="B14" s="463">
        <f t="shared" ref="B14:AB14" si="2">SUM(B8:B13)</f>
        <v>516063.16321428568</v>
      </c>
      <c r="C14" s="463">
        <f t="shared" ref="C14" si="3">SUM(C8:C13)</f>
        <v>488612</v>
      </c>
      <c r="D14" s="463">
        <f t="shared" si="2"/>
        <v>452836</v>
      </c>
      <c r="E14" s="463">
        <f t="shared" si="2"/>
        <v>61650</v>
      </c>
      <c r="F14" s="463">
        <f t="shared" ref="F14" si="4">SUM(F8:F13)</f>
        <v>68615</v>
      </c>
      <c r="G14" s="463">
        <f t="shared" si="2"/>
        <v>62129</v>
      </c>
      <c r="H14" s="463">
        <f t="shared" si="2"/>
        <v>76250</v>
      </c>
      <c r="I14" s="463">
        <f t="shared" ref="I14" si="5">SUM(I8:I13)</f>
        <v>78606</v>
      </c>
      <c r="J14" s="463">
        <f t="shared" si="2"/>
        <v>68940</v>
      </c>
      <c r="K14" s="463">
        <f t="shared" si="2"/>
        <v>0</v>
      </c>
      <c r="L14" s="463">
        <f t="shared" ref="L14" si="6">SUM(L8:L13)</f>
        <v>0</v>
      </c>
      <c r="M14" s="463">
        <f t="shared" si="2"/>
        <v>0</v>
      </c>
      <c r="N14" s="463">
        <f t="shared" si="2"/>
        <v>0</v>
      </c>
      <c r="O14" s="463">
        <f t="shared" ref="O14" si="7">SUM(O8:O13)</f>
        <v>0</v>
      </c>
      <c r="P14" s="463">
        <f t="shared" si="2"/>
        <v>0</v>
      </c>
      <c r="Q14" s="463">
        <f t="shared" si="2"/>
        <v>6600</v>
      </c>
      <c r="R14" s="463">
        <f t="shared" ref="R14" si="8">SUM(R8:R13)</f>
        <v>17639</v>
      </c>
      <c r="S14" s="463">
        <f t="shared" si="2"/>
        <v>12256</v>
      </c>
      <c r="T14" s="463">
        <f t="shared" si="2"/>
        <v>0</v>
      </c>
      <c r="U14" s="463">
        <f t="shared" ref="U14" si="9">SUM(U8:U13)</f>
        <v>0</v>
      </c>
      <c r="V14" s="463">
        <f t="shared" si="2"/>
        <v>0</v>
      </c>
      <c r="W14" s="463">
        <f t="shared" si="2"/>
        <v>0</v>
      </c>
      <c r="X14" s="463">
        <f t="shared" ref="X14" si="10">SUM(X8:X13)</f>
        <v>0</v>
      </c>
      <c r="Y14" s="463">
        <f t="shared" si="2"/>
        <v>0</v>
      </c>
      <c r="Z14" s="463">
        <f t="shared" si="2"/>
        <v>660563.16321428563</v>
      </c>
      <c r="AA14" s="463">
        <f t="shared" ref="AA14" si="11">SUM(AA8:AA13)</f>
        <v>653472</v>
      </c>
      <c r="AB14" s="463">
        <f t="shared" si="2"/>
        <v>596161</v>
      </c>
    </row>
  </sheetData>
  <mergeCells count="11">
    <mergeCell ref="Z6:AB6"/>
    <mergeCell ref="A3:Z3"/>
    <mergeCell ref="A4:Z4"/>
    <mergeCell ref="B6:D6"/>
    <mergeCell ref="E6:G6"/>
    <mergeCell ref="H6:J6"/>
    <mergeCell ref="K6:M6"/>
    <mergeCell ref="N6:P6"/>
    <mergeCell ref="Q6:S6"/>
    <mergeCell ref="T6:V6"/>
    <mergeCell ref="W6:Y6"/>
  </mergeCells>
  <printOptions horizontalCentered="1"/>
  <pageMargins left="0.19685039370078741" right="0.19685039370078741" top="0.39370078740157483" bottom="0.39370078740157483" header="0.51181102362204722" footer="0.51181102362204722"/>
  <pageSetup paperSize="9" scale="71"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2C30D-76CA-4A7C-9C9E-76D5F9FA7F05}">
  <sheetPr>
    <tabColor rgb="FF92D050"/>
  </sheetPr>
  <dimension ref="A1:F26"/>
  <sheetViews>
    <sheetView view="pageBreakPreview" zoomScale="115" zoomScaleNormal="100" zoomScaleSheetLayoutView="115" workbookViewId="0">
      <selection activeCell="F1" sqref="F1"/>
    </sheetView>
  </sheetViews>
  <sheetFormatPr defaultRowHeight="13.2" x14ac:dyDescent="0.25"/>
  <cols>
    <col min="1" max="1" width="55.33203125" style="442" bestFit="1" customWidth="1"/>
    <col min="2" max="3" width="12" style="442" customWidth="1"/>
    <col min="4" max="4" width="12.44140625" style="442" bestFit="1" customWidth="1"/>
    <col min="5" max="5" width="14.33203125" style="442" customWidth="1"/>
    <col min="6" max="6" width="12.88671875" style="442" customWidth="1"/>
    <col min="7" max="254" width="9.109375" style="1"/>
    <col min="255" max="255" width="55.33203125" style="1" bestFit="1" customWidth="1"/>
    <col min="256" max="256" width="10.5546875" style="1" bestFit="1" customWidth="1"/>
    <col min="257" max="257" width="9.109375" style="1" bestFit="1" customWidth="1"/>
    <col min="258" max="258" width="12.44140625" style="1" bestFit="1" customWidth="1"/>
    <col min="259" max="259" width="11.33203125" style="1" bestFit="1" customWidth="1"/>
    <col min="260" max="260" width="12.44140625" style="1" bestFit="1" customWidth="1"/>
    <col min="261" max="261" width="14" style="1" bestFit="1" customWidth="1"/>
    <col min="262" max="262" width="8.33203125" style="1" bestFit="1" customWidth="1"/>
    <col min="263" max="510" width="9.109375" style="1"/>
    <col min="511" max="511" width="55.33203125" style="1" bestFit="1" customWidth="1"/>
    <col min="512" max="512" width="10.5546875" style="1" bestFit="1" customWidth="1"/>
    <col min="513" max="513" width="9.109375" style="1" bestFit="1" customWidth="1"/>
    <col min="514" max="514" width="12.44140625" style="1" bestFit="1" customWidth="1"/>
    <col min="515" max="515" width="11.33203125" style="1" bestFit="1" customWidth="1"/>
    <col min="516" max="516" width="12.44140625" style="1" bestFit="1" customWidth="1"/>
    <col min="517" max="517" width="14" style="1" bestFit="1" customWidth="1"/>
    <col min="518" max="518" width="8.33203125" style="1" bestFit="1" customWidth="1"/>
    <col min="519" max="766" width="9.109375" style="1"/>
    <col min="767" max="767" width="55.33203125" style="1" bestFit="1" customWidth="1"/>
    <col min="768" max="768" width="10.5546875" style="1" bestFit="1" customWidth="1"/>
    <col min="769" max="769" width="9.109375" style="1" bestFit="1" customWidth="1"/>
    <col min="770" max="770" width="12.44140625" style="1" bestFit="1" customWidth="1"/>
    <col min="771" max="771" width="11.33203125" style="1" bestFit="1" customWidth="1"/>
    <col min="772" max="772" width="12.44140625" style="1" bestFit="1" customWidth="1"/>
    <col min="773" max="773" width="14" style="1" bestFit="1" customWidth="1"/>
    <col min="774" max="774" width="8.33203125" style="1" bestFit="1" customWidth="1"/>
    <col min="775" max="1022" width="9.109375" style="1"/>
    <col min="1023" max="1023" width="55.33203125" style="1" bestFit="1" customWidth="1"/>
    <col min="1024" max="1024" width="10.5546875" style="1" bestFit="1" customWidth="1"/>
    <col min="1025" max="1025" width="9.109375" style="1" bestFit="1" customWidth="1"/>
    <col min="1026" max="1026" width="12.44140625" style="1" bestFit="1" customWidth="1"/>
    <col min="1027" max="1027" width="11.33203125" style="1" bestFit="1" customWidth="1"/>
    <col min="1028" max="1028" width="12.44140625" style="1" bestFit="1" customWidth="1"/>
    <col min="1029" max="1029" width="14" style="1" bestFit="1" customWidth="1"/>
    <col min="1030" max="1030" width="8.33203125" style="1" bestFit="1" customWidth="1"/>
    <col min="1031" max="1278" width="9.109375" style="1"/>
    <col min="1279" max="1279" width="55.33203125" style="1" bestFit="1" customWidth="1"/>
    <col min="1280" max="1280" width="10.5546875" style="1" bestFit="1" customWidth="1"/>
    <col min="1281" max="1281" width="9.109375" style="1" bestFit="1" customWidth="1"/>
    <col min="1282" max="1282" width="12.44140625" style="1" bestFit="1" customWidth="1"/>
    <col min="1283" max="1283" width="11.33203125" style="1" bestFit="1" customWidth="1"/>
    <col min="1284" max="1284" width="12.44140625" style="1" bestFit="1" customWidth="1"/>
    <col min="1285" max="1285" width="14" style="1" bestFit="1" customWidth="1"/>
    <col min="1286" max="1286" width="8.33203125" style="1" bestFit="1" customWidth="1"/>
    <col min="1287" max="1534" width="9.109375" style="1"/>
    <col min="1535" max="1535" width="55.33203125" style="1" bestFit="1" customWidth="1"/>
    <col min="1536" max="1536" width="10.5546875" style="1" bestFit="1" customWidth="1"/>
    <col min="1537" max="1537" width="9.109375" style="1" bestFit="1" customWidth="1"/>
    <col min="1538" max="1538" width="12.44140625" style="1" bestFit="1" customWidth="1"/>
    <col min="1539" max="1539" width="11.33203125" style="1" bestFit="1" customWidth="1"/>
    <col min="1540" max="1540" width="12.44140625" style="1" bestFit="1" customWidth="1"/>
    <col min="1541" max="1541" width="14" style="1" bestFit="1" customWidth="1"/>
    <col min="1542" max="1542" width="8.33203125" style="1" bestFit="1" customWidth="1"/>
    <col min="1543" max="1790" width="9.109375" style="1"/>
    <col min="1791" max="1791" width="55.33203125" style="1" bestFit="1" customWidth="1"/>
    <col min="1792" max="1792" width="10.5546875" style="1" bestFit="1" customWidth="1"/>
    <col min="1793" max="1793" width="9.109375" style="1" bestFit="1" customWidth="1"/>
    <col min="1794" max="1794" width="12.44140625" style="1" bestFit="1" customWidth="1"/>
    <col min="1795" max="1795" width="11.33203125" style="1" bestFit="1" customWidth="1"/>
    <col min="1796" max="1796" width="12.44140625" style="1" bestFit="1" customWidth="1"/>
    <col min="1797" max="1797" width="14" style="1" bestFit="1" customWidth="1"/>
    <col min="1798" max="1798" width="8.33203125" style="1" bestFit="1" customWidth="1"/>
    <col min="1799" max="2046" width="9.109375" style="1"/>
    <col min="2047" max="2047" width="55.33203125" style="1" bestFit="1" customWidth="1"/>
    <col min="2048" max="2048" width="10.5546875" style="1" bestFit="1" customWidth="1"/>
    <col min="2049" max="2049" width="9.109375" style="1" bestFit="1" customWidth="1"/>
    <col min="2050" max="2050" width="12.44140625" style="1" bestFit="1" customWidth="1"/>
    <col min="2051" max="2051" width="11.33203125" style="1" bestFit="1" customWidth="1"/>
    <col min="2052" max="2052" width="12.44140625" style="1" bestFit="1" customWidth="1"/>
    <col min="2053" max="2053" width="14" style="1" bestFit="1" customWidth="1"/>
    <col min="2054" max="2054" width="8.33203125" style="1" bestFit="1" customWidth="1"/>
    <col min="2055" max="2302" width="9.109375" style="1"/>
    <col min="2303" max="2303" width="55.33203125" style="1" bestFit="1" customWidth="1"/>
    <col min="2304" max="2304" width="10.5546875" style="1" bestFit="1" customWidth="1"/>
    <col min="2305" max="2305" width="9.109375" style="1" bestFit="1" customWidth="1"/>
    <col min="2306" max="2306" width="12.44140625" style="1" bestFit="1" customWidth="1"/>
    <col min="2307" max="2307" width="11.33203125" style="1" bestFit="1" customWidth="1"/>
    <col min="2308" max="2308" width="12.44140625" style="1" bestFit="1" customWidth="1"/>
    <col min="2309" max="2309" width="14" style="1" bestFit="1" customWidth="1"/>
    <col min="2310" max="2310" width="8.33203125" style="1" bestFit="1" customWidth="1"/>
    <col min="2311" max="2558" width="9.109375" style="1"/>
    <col min="2559" max="2559" width="55.33203125" style="1" bestFit="1" customWidth="1"/>
    <col min="2560" max="2560" width="10.5546875" style="1" bestFit="1" customWidth="1"/>
    <col min="2561" max="2561" width="9.109375" style="1" bestFit="1" customWidth="1"/>
    <col min="2562" max="2562" width="12.44140625" style="1" bestFit="1" customWidth="1"/>
    <col min="2563" max="2563" width="11.33203125" style="1" bestFit="1" customWidth="1"/>
    <col min="2564" max="2564" width="12.44140625" style="1" bestFit="1" customWidth="1"/>
    <col min="2565" max="2565" width="14" style="1" bestFit="1" customWidth="1"/>
    <col min="2566" max="2566" width="8.33203125" style="1" bestFit="1" customWidth="1"/>
    <col min="2567" max="2814" width="9.109375" style="1"/>
    <col min="2815" max="2815" width="55.33203125" style="1" bestFit="1" customWidth="1"/>
    <col min="2816" max="2816" width="10.5546875" style="1" bestFit="1" customWidth="1"/>
    <col min="2817" max="2817" width="9.109375" style="1" bestFit="1" customWidth="1"/>
    <col min="2818" max="2818" width="12.44140625" style="1" bestFit="1" customWidth="1"/>
    <col min="2819" max="2819" width="11.33203125" style="1" bestFit="1" customWidth="1"/>
    <col min="2820" max="2820" width="12.44140625" style="1" bestFit="1" customWidth="1"/>
    <col min="2821" max="2821" width="14" style="1" bestFit="1" customWidth="1"/>
    <col min="2822" max="2822" width="8.33203125" style="1" bestFit="1" customWidth="1"/>
    <col min="2823" max="3070" width="9.109375" style="1"/>
    <col min="3071" max="3071" width="55.33203125" style="1" bestFit="1" customWidth="1"/>
    <col min="3072" max="3072" width="10.5546875" style="1" bestFit="1" customWidth="1"/>
    <col min="3073" max="3073" width="9.109375" style="1" bestFit="1" customWidth="1"/>
    <col min="3074" max="3074" width="12.44140625" style="1" bestFit="1" customWidth="1"/>
    <col min="3075" max="3075" width="11.33203125" style="1" bestFit="1" customWidth="1"/>
    <col min="3076" max="3076" width="12.44140625" style="1" bestFit="1" customWidth="1"/>
    <col min="3077" max="3077" width="14" style="1" bestFit="1" customWidth="1"/>
    <col min="3078" max="3078" width="8.33203125" style="1" bestFit="1" customWidth="1"/>
    <col min="3079" max="3326" width="9.109375" style="1"/>
    <col min="3327" max="3327" width="55.33203125" style="1" bestFit="1" customWidth="1"/>
    <col min="3328" max="3328" width="10.5546875" style="1" bestFit="1" customWidth="1"/>
    <col min="3329" max="3329" width="9.109375" style="1" bestFit="1" customWidth="1"/>
    <col min="3330" max="3330" width="12.44140625" style="1" bestFit="1" customWidth="1"/>
    <col min="3331" max="3331" width="11.33203125" style="1" bestFit="1" customWidth="1"/>
    <col min="3332" max="3332" width="12.44140625" style="1" bestFit="1" customWidth="1"/>
    <col min="3333" max="3333" width="14" style="1" bestFit="1" customWidth="1"/>
    <col min="3334" max="3334" width="8.33203125" style="1" bestFit="1" customWidth="1"/>
    <col min="3335" max="3582" width="9.109375" style="1"/>
    <col min="3583" max="3583" width="55.33203125" style="1" bestFit="1" customWidth="1"/>
    <col min="3584" max="3584" width="10.5546875" style="1" bestFit="1" customWidth="1"/>
    <col min="3585" max="3585" width="9.109375" style="1" bestFit="1" customWidth="1"/>
    <col min="3586" max="3586" width="12.44140625" style="1" bestFit="1" customWidth="1"/>
    <col min="3587" max="3587" width="11.33203125" style="1" bestFit="1" customWidth="1"/>
    <col min="3588" max="3588" width="12.44140625" style="1" bestFit="1" customWidth="1"/>
    <col min="3589" max="3589" width="14" style="1" bestFit="1" customWidth="1"/>
    <col min="3590" max="3590" width="8.33203125" style="1" bestFit="1" customWidth="1"/>
    <col min="3591" max="3838" width="9.109375" style="1"/>
    <col min="3839" max="3839" width="55.33203125" style="1" bestFit="1" customWidth="1"/>
    <col min="3840" max="3840" width="10.5546875" style="1" bestFit="1" customWidth="1"/>
    <col min="3841" max="3841" width="9.109375" style="1" bestFit="1" customWidth="1"/>
    <col min="3842" max="3842" width="12.44140625" style="1" bestFit="1" customWidth="1"/>
    <col min="3843" max="3843" width="11.33203125" style="1" bestFit="1" customWidth="1"/>
    <col min="3844" max="3844" width="12.44140625" style="1" bestFit="1" customWidth="1"/>
    <col min="3845" max="3845" width="14" style="1" bestFit="1" customWidth="1"/>
    <col min="3846" max="3846" width="8.33203125" style="1" bestFit="1" customWidth="1"/>
    <col min="3847" max="4094" width="9.109375" style="1"/>
    <col min="4095" max="4095" width="55.33203125" style="1" bestFit="1" customWidth="1"/>
    <col min="4096" max="4096" width="10.5546875" style="1" bestFit="1" customWidth="1"/>
    <col min="4097" max="4097" width="9.109375" style="1" bestFit="1" customWidth="1"/>
    <col min="4098" max="4098" width="12.44140625" style="1" bestFit="1" customWidth="1"/>
    <col min="4099" max="4099" width="11.33203125" style="1" bestFit="1" customWidth="1"/>
    <col min="4100" max="4100" width="12.44140625" style="1" bestFit="1" customWidth="1"/>
    <col min="4101" max="4101" width="14" style="1" bestFit="1" customWidth="1"/>
    <col min="4102" max="4102" width="8.33203125" style="1" bestFit="1" customWidth="1"/>
    <col min="4103" max="4350" width="9.109375" style="1"/>
    <col min="4351" max="4351" width="55.33203125" style="1" bestFit="1" customWidth="1"/>
    <col min="4352" max="4352" width="10.5546875" style="1" bestFit="1" customWidth="1"/>
    <col min="4353" max="4353" width="9.109375" style="1" bestFit="1" customWidth="1"/>
    <col min="4354" max="4354" width="12.44140625" style="1" bestFit="1" customWidth="1"/>
    <col min="4355" max="4355" width="11.33203125" style="1" bestFit="1" customWidth="1"/>
    <col min="4356" max="4356" width="12.44140625" style="1" bestFit="1" customWidth="1"/>
    <col min="4357" max="4357" width="14" style="1" bestFit="1" customWidth="1"/>
    <col min="4358" max="4358" width="8.33203125" style="1" bestFit="1" customWidth="1"/>
    <col min="4359" max="4606" width="9.109375" style="1"/>
    <col min="4607" max="4607" width="55.33203125" style="1" bestFit="1" customWidth="1"/>
    <col min="4608" max="4608" width="10.5546875" style="1" bestFit="1" customWidth="1"/>
    <col min="4609" max="4609" width="9.109375" style="1" bestFit="1" customWidth="1"/>
    <col min="4610" max="4610" width="12.44140625" style="1" bestFit="1" customWidth="1"/>
    <col min="4611" max="4611" width="11.33203125" style="1" bestFit="1" customWidth="1"/>
    <col min="4612" max="4612" width="12.44140625" style="1" bestFit="1" customWidth="1"/>
    <col min="4613" max="4613" width="14" style="1" bestFit="1" customWidth="1"/>
    <col min="4614" max="4614" width="8.33203125" style="1" bestFit="1" customWidth="1"/>
    <col min="4615" max="4862" width="9.109375" style="1"/>
    <col min="4863" max="4863" width="55.33203125" style="1" bestFit="1" customWidth="1"/>
    <col min="4864" max="4864" width="10.5546875" style="1" bestFit="1" customWidth="1"/>
    <col min="4865" max="4865" width="9.109375" style="1" bestFit="1" customWidth="1"/>
    <col min="4866" max="4866" width="12.44140625" style="1" bestFit="1" customWidth="1"/>
    <col min="4867" max="4867" width="11.33203125" style="1" bestFit="1" customWidth="1"/>
    <col min="4868" max="4868" width="12.44140625" style="1" bestFit="1" customWidth="1"/>
    <col min="4869" max="4869" width="14" style="1" bestFit="1" customWidth="1"/>
    <col min="4870" max="4870" width="8.33203125" style="1" bestFit="1" customWidth="1"/>
    <col min="4871" max="5118" width="9.109375" style="1"/>
    <col min="5119" max="5119" width="55.33203125" style="1" bestFit="1" customWidth="1"/>
    <col min="5120" max="5120" width="10.5546875" style="1" bestFit="1" customWidth="1"/>
    <col min="5121" max="5121" width="9.109375" style="1" bestFit="1" customWidth="1"/>
    <col min="5122" max="5122" width="12.44140625" style="1" bestFit="1" customWidth="1"/>
    <col min="5123" max="5123" width="11.33203125" style="1" bestFit="1" customWidth="1"/>
    <col min="5124" max="5124" width="12.44140625" style="1" bestFit="1" customWidth="1"/>
    <col min="5125" max="5125" width="14" style="1" bestFit="1" customWidth="1"/>
    <col min="5126" max="5126" width="8.33203125" style="1" bestFit="1" customWidth="1"/>
    <col min="5127" max="5374" width="9.109375" style="1"/>
    <col min="5375" max="5375" width="55.33203125" style="1" bestFit="1" customWidth="1"/>
    <col min="5376" max="5376" width="10.5546875" style="1" bestFit="1" customWidth="1"/>
    <col min="5377" max="5377" width="9.109375" style="1" bestFit="1" customWidth="1"/>
    <col min="5378" max="5378" width="12.44140625" style="1" bestFit="1" customWidth="1"/>
    <col min="5379" max="5379" width="11.33203125" style="1" bestFit="1" customWidth="1"/>
    <col min="5380" max="5380" width="12.44140625" style="1" bestFit="1" customWidth="1"/>
    <col min="5381" max="5381" width="14" style="1" bestFit="1" customWidth="1"/>
    <col min="5382" max="5382" width="8.33203125" style="1" bestFit="1" customWidth="1"/>
    <col min="5383" max="5630" width="9.109375" style="1"/>
    <col min="5631" max="5631" width="55.33203125" style="1" bestFit="1" customWidth="1"/>
    <col min="5632" max="5632" width="10.5546875" style="1" bestFit="1" customWidth="1"/>
    <col min="5633" max="5633" width="9.109375" style="1" bestFit="1" customWidth="1"/>
    <col min="5634" max="5634" width="12.44140625" style="1" bestFit="1" customWidth="1"/>
    <col min="5635" max="5635" width="11.33203125" style="1" bestFit="1" customWidth="1"/>
    <col min="5636" max="5636" width="12.44140625" style="1" bestFit="1" customWidth="1"/>
    <col min="5637" max="5637" width="14" style="1" bestFit="1" customWidth="1"/>
    <col min="5638" max="5638" width="8.33203125" style="1" bestFit="1" customWidth="1"/>
    <col min="5639" max="5886" width="9.109375" style="1"/>
    <col min="5887" max="5887" width="55.33203125" style="1" bestFit="1" customWidth="1"/>
    <col min="5888" max="5888" width="10.5546875" style="1" bestFit="1" customWidth="1"/>
    <col min="5889" max="5889" width="9.109375" style="1" bestFit="1" customWidth="1"/>
    <col min="5890" max="5890" width="12.44140625" style="1" bestFit="1" customWidth="1"/>
    <col min="5891" max="5891" width="11.33203125" style="1" bestFit="1" customWidth="1"/>
    <col min="5892" max="5892" width="12.44140625" style="1" bestFit="1" customWidth="1"/>
    <col min="5893" max="5893" width="14" style="1" bestFit="1" customWidth="1"/>
    <col min="5894" max="5894" width="8.33203125" style="1" bestFit="1" customWidth="1"/>
    <col min="5895" max="6142" width="9.109375" style="1"/>
    <col min="6143" max="6143" width="55.33203125" style="1" bestFit="1" customWidth="1"/>
    <col min="6144" max="6144" width="10.5546875" style="1" bestFit="1" customWidth="1"/>
    <col min="6145" max="6145" width="9.109375" style="1" bestFit="1" customWidth="1"/>
    <col min="6146" max="6146" width="12.44140625" style="1" bestFit="1" customWidth="1"/>
    <col min="6147" max="6147" width="11.33203125" style="1" bestFit="1" customWidth="1"/>
    <col min="6148" max="6148" width="12.44140625" style="1" bestFit="1" customWidth="1"/>
    <col min="6149" max="6149" width="14" style="1" bestFit="1" customWidth="1"/>
    <col min="6150" max="6150" width="8.33203125" style="1" bestFit="1" customWidth="1"/>
    <col min="6151" max="6398" width="9.109375" style="1"/>
    <col min="6399" max="6399" width="55.33203125" style="1" bestFit="1" customWidth="1"/>
    <col min="6400" max="6400" width="10.5546875" style="1" bestFit="1" customWidth="1"/>
    <col min="6401" max="6401" width="9.109375" style="1" bestFit="1" customWidth="1"/>
    <col min="6402" max="6402" width="12.44140625" style="1" bestFit="1" customWidth="1"/>
    <col min="6403" max="6403" width="11.33203125" style="1" bestFit="1" customWidth="1"/>
    <col min="6404" max="6404" width="12.44140625" style="1" bestFit="1" customWidth="1"/>
    <col min="6405" max="6405" width="14" style="1" bestFit="1" customWidth="1"/>
    <col min="6406" max="6406" width="8.33203125" style="1" bestFit="1" customWidth="1"/>
    <col min="6407" max="6654" width="9.109375" style="1"/>
    <col min="6655" max="6655" width="55.33203125" style="1" bestFit="1" customWidth="1"/>
    <col min="6656" max="6656" width="10.5546875" style="1" bestFit="1" customWidth="1"/>
    <col min="6657" max="6657" width="9.109375" style="1" bestFit="1" customWidth="1"/>
    <col min="6658" max="6658" width="12.44140625" style="1" bestFit="1" customWidth="1"/>
    <col min="6659" max="6659" width="11.33203125" style="1" bestFit="1" customWidth="1"/>
    <col min="6660" max="6660" width="12.44140625" style="1" bestFit="1" customWidth="1"/>
    <col min="6661" max="6661" width="14" style="1" bestFit="1" customWidth="1"/>
    <col min="6662" max="6662" width="8.33203125" style="1" bestFit="1" customWidth="1"/>
    <col min="6663" max="6910" width="9.109375" style="1"/>
    <col min="6911" max="6911" width="55.33203125" style="1" bestFit="1" customWidth="1"/>
    <col min="6912" max="6912" width="10.5546875" style="1" bestFit="1" customWidth="1"/>
    <col min="6913" max="6913" width="9.109375" style="1" bestFit="1" customWidth="1"/>
    <col min="6914" max="6914" width="12.44140625" style="1" bestFit="1" customWidth="1"/>
    <col min="6915" max="6915" width="11.33203125" style="1" bestFit="1" customWidth="1"/>
    <col min="6916" max="6916" width="12.44140625" style="1" bestFit="1" customWidth="1"/>
    <col min="6917" max="6917" width="14" style="1" bestFit="1" customWidth="1"/>
    <col min="6918" max="6918" width="8.33203125" style="1" bestFit="1" customWidth="1"/>
    <col min="6919" max="7166" width="9.109375" style="1"/>
    <col min="7167" max="7167" width="55.33203125" style="1" bestFit="1" customWidth="1"/>
    <col min="7168" max="7168" width="10.5546875" style="1" bestFit="1" customWidth="1"/>
    <col min="7169" max="7169" width="9.109375" style="1" bestFit="1" customWidth="1"/>
    <col min="7170" max="7170" width="12.44140625" style="1" bestFit="1" customWidth="1"/>
    <col min="7171" max="7171" width="11.33203125" style="1" bestFit="1" customWidth="1"/>
    <col min="7172" max="7172" width="12.44140625" style="1" bestFit="1" customWidth="1"/>
    <col min="7173" max="7173" width="14" style="1" bestFit="1" customWidth="1"/>
    <col min="7174" max="7174" width="8.33203125" style="1" bestFit="1" customWidth="1"/>
    <col min="7175" max="7422" width="9.109375" style="1"/>
    <col min="7423" max="7423" width="55.33203125" style="1" bestFit="1" customWidth="1"/>
    <col min="7424" max="7424" width="10.5546875" style="1" bestFit="1" customWidth="1"/>
    <col min="7425" max="7425" width="9.109375" style="1" bestFit="1" customWidth="1"/>
    <col min="7426" max="7426" width="12.44140625" style="1" bestFit="1" customWidth="1"/>
    <col min="7427" max="7427" width="11.33203125" style="1" bestFit="1" customWidth="1"/>
    <col min="7428" max="7428" width="12.44140625" style="1" bestFit="1" customWidth="1"/>
    <col min="7429" max="7429" width="14" style="1" bestFit="1" customWidth="1"/>
    <col min="7430" max="7430" width="8.33203125" style="1" bestFit="1" customWidth="1"/>
    <col min="7431" max="7678" width="9.109375" style="1"/>
    <col min="7679" max="7679" width="55.33203125" style="1" bestFit="1" customWidth="1"/>
    <col min="7680" max="7680" width="10.5546875" style="1" bestFit="1" customWidth="1"/>
    <col min="7681" max="7681" width="9.109375" style="1" bestFit="1" customWidth="1"/>
    <col min="7682" max="7682" width="12.44140625" style="1" bestFit="1" customWidth="1"/>
    <col min="7683" max="7683" width="11.33203125" style="1" bestFit="1" customWidth="1"/>
    <col min="7684" max="7684" width="12.44140625" style="1" bestFit="1" customWidth="1"/>
    <col min="7685" max="7685" width="14" style="1" bestFit="1" customWidth="1"/>
    <col min="7686" max="7686" width="8.33203125" style="1" bestFit="1" customWidth="1"/>
    <col min="7687" max="7934" width="9.109375" style="1"/>
    <col min="7935" max="7935" width="55.33203125" style="1" bestFit="1" customWidth="1"/>
    <col min="7936" max="7936" width="10.5546875" style="1" bestFit="1" customWidth="1"/>
    <col min="7937" max="7937" width="9.109375" style="1" bestFit="1" customWidth="1"/>
    <col min="7938" max="7938" width="12.44140625" style="1" bestFit="1" customWidth="1"/>
    <col min="7939" max="7939" width="11.33203125" style="1" bestFit="1" customWidth="1"/>
    <col min="7940" max="7940" width="12.44140625" style="1" bestFit="1" customWidth="1"/>
    <col min="7941" max="7941" width="14" style="1" bestFit="1" customWidth="1"/>
    <col min="7942" max="7942" width="8.33203125" style="1" bestFit="1" customWidth="1"/>
    <col min="7943" max="8190" width="9.109375" style="1"/>
    <col min="8191" max="8191" width="55.33203125" style="1" bestFit="1" customWidth="1"/>
    <col min="8192" max="8192" width="10.5546875" style="1" bestFit="1" customWidth="1"/>
    <col min="8193" max="8193" width="9.109375" style="1" bestFit="1" customWidth="1"/>
    <col min="8194" max="8194" width="12.44140625" style="1" bestFit="1" customWidth="1"/>
    <col min="8195" max="8195" width="11.33203125" style="1" bestFit="1" customWidth="1"/>
    <col min="8196" max="8196" width="12.44140625" style="1" bestFit="1" customWidth="1"/>
    <col min="8197" max="8197" width="14" style="1" bestFit="1" customWidth="1"/>
    <col min="8198" max="8198" width="8.33203125" style="1" bestFit="1" customWidth="1"/>
    <col min="8199" max="8446" width="9.109375" style="1"/>
    <col min="8447" max="8447" width="55.33203125" style="1" bestFit="1" customWidth="1"/>
    <col min="8448" max="8448" width="10.5546875" style="1" bestFit="1" customWidth="1"/>
    <col min="8449" max="8449" width="9.109375" style="1" bestFit="1" customWidth="1"/>
    <col min="8450" max="8450" width="12.44140625" style="1" bestFit="1" customWidth="1"/>
    <col min="8451" max="8451" width="11.33203125" style="1" bestFit="1" customWidth="1"/>
    <col min="8452" max="8452" width="12.44140625" style="1" bestFit="1" customWidth="1"/>
    <col min="8453" max="8453" width="14" style="1" bestFit="1" customWidth="1"/>
    <col min="8454" max="8454" width="8.33203125" style="1" bestFit="1" customWidth="1"/>
    <col min="8455" max="8702" width="9.109375" style="1"/>
    <col min="8703" max="8703" width="55.33203125" style="1" bestFit="1" customWidth="1"/>
    <col min="8704" max="8704" width="10.5546875" style="1" bestFit="1" customWidth="1"/>
    <col min="8705" max="8705" width="9.109375" style="1" bestFit="1" customWidth="1"/>
    <col min="8706" max="8706" width="12.44140625" style="1" bestFit="1" customWidth="1"/>
    <col min="8707" max="8707" width="11.33203125" style="1" bestFit="1" customWidth="1"/>
    <col min="8708" max="8708" width="12.44140625" style="1" bestFit="1" customWidth="1"/>
    <col min="8709" max="8709" width="14" style="1" bestFit="1" customWidth="1"/>
    <col min="8710" max="8710" width="8.33203125" style="1" bestFit="1" customWidth="1"/>
    <col min="8711" max="8958" width="9.109375" style="1"/>
    <col min="8959" max="8959" width="55.33203125" style="1" bestFit="1" customWidth="1"/>
    <col min="8960" max="8960" width="10.5546875" style="1" bestFit="1" customWidth="1"/>
    <col min="8961" max="8961" width="9.109375" style="1" bestFit="1" customWidth="1"/>
    <col min="8962" max="8962" width="12.44140625" style="1" bestFit="1" customWidth="1"/>
    <col min="8963" max="8963" width="11.33203125" style="1" bestFit="1" customWidth="1"/>
    <col min="8964" max="8964" width="12.44140625" style="1" bestFit="1" customWidth="1"/>
    <col min="8965" max="8965" width="14" style="1" bestFit="1" customWidth="1"/>
    <col min="8966" max="8966" width="8.33203125" style="1" bestFit="1" customWidth="1"/>
    <col min="8967" max="9214" width="9.109375" style="1"/>
    <col min="9215" max="9215" width="55.33203125" style="1" bestFit="1" customWidth="1"/>
    <col min="9216" max="9216" width="10.5546875" style="1" bestFit="1" customWidth="1"/>
    <col min="9217" max="9217" width="9.109375" style="1" bestFit="1" customWidth="1"/>
    <col min="9218" max="9218" width="12.44140625" style="1" bestFit="1" customWidth="1"/>
    <col min="9219" max="9219" width="11.33203125" style="1" bestFit="1" customWidth="1"/>
    <col min="9220" max="9220" width="12.44140625" style="1" bestFit="1" customWidth="1"/>
    <col min="9221" max="9221" width="14" style="1" bestFit="1" customWidth="1"/>
    <col min="9222" max="9222" width="8.33203125" style="1" bestFit="1" customWidth="1"/>
    <col min="9223" max="9470" width="9.109375" style="1"/>
    <col min="9471" max="9471" width="55.33203125" style="1" bestFit="1" customWidth="1"/>
    <col min="9472" max="9472" width="10.5546875" style="1" bestFit="1" customWidth="1"/>
    <col min="9473" max="9473" width="9.109375" style="1" bestFit="1" customWidth="1"/>
    <col min="9474" max="9474" width="12.44140625" style="1" bestFit="1" customWidth="1"/>
    <col min="9475" max="9475" width="11.33203125" style="1" bestFit="1" customWidth="1"/>
    <col min="9476" max="9476" width="12.44140625" style="1" bestFit="1" customWidth="1"/>
    <col min="9477" max="9477" width="14" style="1" bestFit="1" customWidth="1"/>
    <col min="9478" max="9478" width="8.33203125" style="1" bestFit="1" customWidth="1"/>
    <col min="9479" max="9726" width="9.109375" style="1"/>
    <col min="9727" max="9727" width="55.33203125" style="1" bestFit="1" customWidth="1"/>
    <col min="9728" max="9728" width="10.5546875" style="1" bestFit="1" customWidth="1"/>
    <col min="9729" max="9729" width="9.109375" style="1" bestFit="1" customWidth="1"/>
    <col min="9730" max="9730" width="12.44140625" style="1" bestFit="1" customWidth="1"/>
    <col min="9731" max="9731" width="11.33203125" style="1" bestFit="1" customWidth="1"/>
    <col min="9732" max="9732" width="12.44140625" style="1" bestFit="1" customWidth="1"/>
    <col min="9733" max="9733" width="14" style="1" bestFit="1" customWidth="1"/>
    <col min="9734" max="9734" width="8.33203125" style="1" bestFit="1" customWidth="1"/>
    <col min="9735" max="9982" width="9.109375" style="1"/>
    <col min="9983" max="9983" width="55.33203125" style="1" bestFit="1" customWidth="1"/>
    <col min="9984" max="9984" width="10.5546875" style="1" bestFit="1" customWidth="1"/>
    <col min="9985" max="9985" width="9.109375" style="1" bestFit="1" customWidth="1"/>
    <col min="9986" max="9986" width="12.44140625" style="1" bestFit="1" customWidth="1"/>
    <col min="9987" max="9987" width="11.33203125" style="1" bestFit="1" customWidth="1"/>
    <col min="9988" max="9988" width="12.44140625" style="1" bestFit="1" customWidth="1"/>
    <col min="9989" max="9989" width="14" style="1" bestFit="1" customWidth="1"/>
    <col min="9990" max="9990" width="8.33203125" style="1" bestFit="1" customWidth="1"/>
    <col min="9991" max="10238" width="9.109375" style="1"/>
    <col min="10239" max="10239" width="55.33203125" style="1" bestFit="1" customWidth="1"/>
    <col min="10240" max="10240" width="10.5546875" style="1" bestFit="1" customWidth="1"/>
    <col min="10241" max="10241" width="9.109375" style="1" bestFit="1" customWidth="1"/>
    <col min="10242" max="10242" width="12.44140625" style="1" bestFit="1" customWidth="1"/>
    <col min="10243" max="10243" width="11.33203125" style="1" bestFit="1" customWidth="1"/>
    <col min="10244" max="10244" width="12.44140625" style="1" bestFit="1" customWidth="1"/>
    <col min="10245" max="10245" width="14" style="1" bestFit="1" customWidth="1"/>
    <col min="10246" max="10246" width="8.33203125" style="1" bestFit="1" customWidth="1"/>
    <col min="10247" max="10494" width="9.109375" style="1"/>
    <col min="10495" max="10495" width="55.33203125" style="1" bestFit="1" customWidth="1"/>
    <col min="10496" max="10496" width="10.5546875" style="1" bestFit="1" customWidth="1"/>
    <col min="10497" max="10497" width="9.109375" style="1" bestFit="1" customWidth="1"/>
    <col min="10498" max="10498" width="12.44140625" style="1" bestFit="1" customWidth="1"/>
    <col min="10499" max="10499" width="11.33203125" style="1" bestFit="1" customWidth="1"/>
    <col min="10500" max="10500" width="12.44140625" style="1" bestFit="1" customWidth="1"/>
    <col min="10501" max="10501" width="14" style="1" bestFit="1" customWidth="1"/>
    <col min="10502" max="10502" width="8.33203125" style="1" bestFit="1" customWidth="1"/>
    <col min="10503" max="10750" width="9.109375" style="1"/>
    <col min="10751" max="10751" width="55.33203125" style="1" bestFit="1" customWidth="1"/>
    <col min="10752" max="10752" width="10.5546875" style="1" bestFit="1" customWidth="1"/>
    <col min="10753" max="10753" width="9.109375" style="1" bestFit="1" customWidth="1"/>
    <col min="10754" max="10754" width="12.44140625" style="1" bestFit="1" customWidth="1"/>
    <col min="10755" max="10755" width="11.33203125" style="1" bestFit="1" customWidth="1"/>
    <col min="10756" max="10756" width="12.44140625" style="1" bestFit="1" customWidth="1"/>
    <col min="10757" max="10757" width="14" style="1" bestFit="1" customWidth="1"/>
    <col min="10758" max="10758" width="8.33203125" style="1" bestFit="1" customWidth="1"/>
    <col min="10759" max="11006" width="9.109375" style="1"/>
    <col min="11007" max="11007" width="55.33203125" style="1" bestFit="1" customWidth="1"/>
    <col min="11008" max="11008" width="10.5546875" style="1" bestFit="1" customWidth="1"/>
    <col min="11009" max="11009" width="9.109375" style="1" bestFit="1" customWidth="1"/>
    <col min="11010" max="11010" width="12.44140625" style="1" bestFit="1" customWidth="1"/>
    <col min="11011" max="11011" width="11.33203125" style="1" bestFit="1" customWidth="1"/>
    <col min="11012" max="11012" width="12.44140625" style="1" bestFit="1" customWidth="1"/>
    <col min="11013" max="11013" width="14" style="1" bestFit="1" customWidth="1"/>
    <col min="11014" max="11014" width="8.33203125" style="1" bestFit="1" customWidth="1"/>
    <col min="11015" max="11262" width="9.109375" style="1"/>
    <col min="11263" max="11263" width="55.33203125" style="1" bestFit="1" customWidth="1"/>
    <col min="11264" max="11264" width="10.5546875" style="1" bestFit="1" customWidth="1"/>
    <col min="11265" max="11265" width="9.109375" style="1" bestFit="1" customWidth="1"/>
    <col min="11266" max="11266" width="12.44140625" style="1" bestFit="1" customWidth="1"/>
    <col min="11267" max="11267" width="11.33203125" style="1" bestFit="1" customWidth="1"/>
    <col min="11268" max="11268" width="12.44140625" style="1" bestFit="1" customWidth="1"/>
    <col min="11269" max="11269" width="14" style="1" bestFit="1" customWidth="1"/>
    <col min="11270" max="11270" width="8.33203125" style="1" bestFit="1" customWidth="1"/>
    <col min="11271" max="11518" width="9.109375" style="1"/>
    <col min="11519" max="11519" width="55.33203125" style="1" bestFit="1" customWidth="1"/>
    <col min="11520" max="11520" width="10.5546875" style="1" bestFit="1" customWidth="1"/>
    <col min="11521" max="11521" width="9.109375" style="1" bestFit="1" customWidth="1"/>
    <col min="11522" max="11522" width="12.44140625" style="1" bestFit="1" customWidth="1"/>
    <col min="11523" max="11523" width="11.33203125" style="1" bestFit="1" customWidth="1"/>
    <col min="11524" max="11524" width="12.44140625" style="1" bestFit="1" customWidth="1"/>
    <col min="11525" max="11525" width="14" style="1" bestFit="1" customWidth="1"/>
    <col min="11526" max="11526" width="8.33203125" style="1" bestFit="1" customWidth="1"/>
    <col min="11527" max="11774" width="9.109375" style="1"/>
    <col min="11775" max="11775" width="55.33203125" style="1" bestFit="1" customWidth="1"/>
    <col min="11776" max="11776" width="10.5546875" style="1" bestFit="1" customWidth="1"/>
    <col min="11777" max="11777" width="9.109375" style="1" bestFit="1" customWidth="1"/>
    <col min="11778" max="11778" width="12.44140625" style="1" bestFit="1" customWidth="1"/>
    <col min="11779" max="11779" width="11.33203125" style="1" bestFit="1" customWidth="1"/>
    <col min="11780" max="11780" width="12.44140625" style="1" bestFit="1" customWidth="1"/>
    <col min="11781" max="11781" width="14" style="1" bestFit="1" customWidth="1"/>
    <col min="11782" max="11782" width="8.33203125" style="1" bestFit="1" customWidth="1"/>
    <col min="11783" max="12030" width="9.109375" style="1"/>
    <col min="12031" max="12031" width="55.33203125" style="1" bestFit="1" customWidth="1"/>
    <col min="12032" max="12032" width="10.5546875" style="1" bestFit="1" customWidth="1"/>
    <col min="12033" max="12033" width="9.109375" style="1" bestFit="1" customWidth="1"/>
    <col min="12034" max="12034" width="12.44140625" style="1" bestFit="1" customWidth="1"/>
    <col min="12035" max="12035" width="11.33203125" style="1" bestFit="1" customWidth="1"/>
    <col min="12036" max="12036" width="12.44140625" style="1" bestFit="1" customWidth="1"/>
    <col min="12037" max="12037" width="14" style="1" bestFit="1" customWidth="1"/>
    <col min="12038" max="12038" width="8.33203125" style="1" bestFit="1" customWidth="1"/>
    <col min="12039" max="12286" width="9.109375" style="1"/>
    <col min="12287" max="12287" width="55.33203125" style="1" bestFit="1" customWidth="1"/>
    <col min="12288" max="12288" width="10.5546875" style="1" bestFit="1" customWidth="1"/>
    <col min="12289" max="12289" width="9.109375" style="1" bestFit="1" customWidth="1"/>
    <col min="12290" max="12290" width="12.44140625" style="1" bestFit="1" customWidth="1"/>
    <col min="12291" max="12291" width="11.33203125" style="1" bestFit="1" customWidth="1"/>
    <col min="12292" max="12292" width="12.44140625" style="1" bestFit="1" customWidth="1"/>
    <col min="12293" max="12293" width="14" style="1" bestFit="1" customWidth="1"/>
    <col min="12294" max="12294" width="8.33203125" style="1" bestFit="1" customWidth="1"/>
    <col min="12295" max="12542" width="9.109375" style="1"/>
    <col min="12543" max="12543" width="55.33203125" style="1" bestFit="1" customWidth="1"/>
    <col min="12544" max="12544" width="10.5546875" style="1" bestFit="1" customWidth="1"/>
    <col min="12545" max="12545" width="9.109375" style="1" bestFit="1" customWidth="1"/>
    <col min="12546" max="12546" width="12.44140625" style="1" bestFit="1" customWidth="1"/>
    <col min="12547" max="12547" width="11.33203125" style="1" bestFit="1" customWidth="1"/>
    <col min="12548" max="12548" width="12.44140625" style="1" bestFit="1" customWidth="1"/>
    <col min="12549" max="12549" width="14" style="1" bestFit="1" customWidth="1"/>
    <col min="12550" max="12550" width="8.33203125" style="1" bestFit="1" customWidth="1"/>
    <col min="12551" max="12798" width="9.109375" style="1"/>
    <col min="12799" max="12799" width="55.33203125" style="1" bestFit="1" customWidth="1"/>
    <col min="12800" max="12800" width="10.5546875" style="1" bestFit="1" customWidth="1"/>
    <col min="12801" max="12801" width="9.109375" style="1" bestFit="1" customWidth="1"/>
    <col min="12802" max="12802" width="12.44140625" style="1" bestFit="1" customWidth="1"/>
    <col min="12803" max="12803" width="11.33203125" style="1" bestFit="1" customWidth="1"/>
    <col min="12804" max="12804" width="12.44140625" style="1" bestFit="1" customWidth="1"/>
    <col min="12805" max="12805" width="14" style="1" bestFit="1" customWidth="1"/>
    <col min="12806" max="12806" width="8.33203125" style="1" bestFit="1" customWidth="1"/>
    <col min="12807" max="13054" width="9.109375" style="1"/>
    <col min="13055" max="13055" width="55.33203125" style="1" bestFit="1" customWidth="1"/>
    <col min="13056" max="13056" width="10.5546875" style="1" bestFit="1" customWidth="1"/>
    <col min="13057" max="13057" width="9.109375" style="1" bestFit="1" customWidth="1"/>
    <col min="13058" max="13058" width="12.44140625" style="1" bestFit="1" customWidth="1"/>
    <col min="13059" max="13059" width="11.33203125" style="1" bestFit="1" customWidth="1"/>
    <col min="13060" max="13060" width="12.44140625" style="1" bestFit="1" customWidth="1"/>
    <col min="13061" max="13061" width="14" style="1" bestFit="1" customWidth="1"/>
    <col min="13062" max="13062" width="8.33203125" style="1" bestFit="1" customWidth="1"/>
    <col min="13063" max="13310" width="9.109375" style="1"/>
    <col min="13311" max="13311" width="55.33203125" style="1" bestFit="1" customWidth="1"/>
    <col min="13312" max="13312" width="10.5546875" style="1" bestFit="1" customWidth="1"/>
    <col min="13313" max="13313" width="9.109375" style="1" bestFit="1" customWidth="1"/>
    <col min="13314" max="13314" width="12.44140625" style="1" bestFit="1" customWidth="1"/>
    <col min="13315" max="13315" width="11.33203125" style="1" bestFit="1" customWidth="1"/>
    <col min="13316" max="13316" width="12.44140625" style="1" bestFit="1" customWidth="1"/>
    <col min="13317" max="13317" width="14" style="1" bestFit="1" customWidth="1"/>
    <col min="13318" max="13318" width="8.33203125" style="1" bestFit="1" customWidth="1"/>
    <col min="13319" max="13566" width="9.109375" style="1"/>
    <col min="13567" max="13567" width="55.33203125" style="1" bestFit="1" customWidth="1"/>
    <col min="13568" max="13568" width="10.5546875" style="1" bestFit="1" customWidth="1"/>
    <col min="13569" max="13569" width="9.109375" style="1" bestFit="1" customWidth="1"/>
    <col min="13570" max="13570" width="12.44140625" style="1" bestFit="1" customWidth="1"/>
    <col min="13571" max="13571" width="11.33203125" style="1" bestFit="1" customWidth="1"/>
    <col min="13572" max="13572" width="12.44140625" style="1" bestFit="1" customWidth="1"/>
    <col min="13573" max="13573" width="14" style="1" bestFit="1" customWidth="1"/>
    <col min="13574" max="13574" width="8.33203125" style="1" bestFit="1" customWidth="1"/>
    <col min="13575" max="13822" width="9.109375" style="1"/>
    <col min="13823" max="13823" width="55.33203125" style="1" bestFit="1" customWidth="1"/>
    <col min="13824" max="13824" width="10.5546875" style="1" bestFit="1" customWidth="1"/>
    <col min="13825" max="13825" width="9.109375" style="1" bestFit="1" customWidth="1"/>
    <col min="13826" max="13826" width="12.44140625" style="1" bestFit="1" customWidth="1"/>
    <col min="13827" max="13827" width="11.33203125" style="1" bestFit="1" customWidth="1"/>
    <col min="13828" max="13828" width="12.44140625" style="1" bestFit="1" customWidth="1"/>
    <col min="13829" max="13829" width="14" style="1" bestFit="1" customWidth="1"/>
    <col min="13830" max="13830" width="8.33203125" style="1" bestFit="1" customWidth="1"/>
    <col min="13831" max="14078" width="9.109375" style="1"/>
    <col min="14079" max="14079" width="55.33203125" style="1" bestFit="1" customWidth="1"/>
    <col min="14080" max="14080" width="10.5546875" style="1" bestFit="1" customWidth="1"/>
    <col min="14081" max="14081" width="9.109375" style="1" bestFit="1" customWidth="1"/>
    <col min="14082" max="14082" width="12.44140625" style="1" bestFit="1" customWidth="1"/>
    <col min="14083" max="14083" width="11.33203125" style="1" bestFit="1" customWidth="1"/>
    <col min="14084" max="14084" width="12.44140625" style="1" bestFit="1" customWidth="1"/>
    <col min="14085" max="14085" width="14" style="1" bestFit="1" customWidth="1"/>
    <col min="14086" max="14086" width="8.33203125" style="1" bestFit="1" customWidth="1"/>
    <col min="14087" max="14334" width="9.109375" style="1"/>
    <col min="14335" max="14335" width="55.33203125" style="1" bestFit="1" customWidth="1"/>
    <col min="14336" max="14336" width="10.5546875" style="1" bestFit="1" customWidth="1"/>
    <col min="14337" max="14337" width="9.109375" style="1" bestFit="1" customWidth="1"/>
    <col min="14338" max="14338" width="12.44140625" style="1" bestFit="1" customWidth="1"/>
    <col min="14339" max="14339" width="11.33203125" style="1" bestFit="1" customWidth="1"/>
    <col min="14340" max="14340" width="12.44140625" style="1" bestFit="1" customWidth="1"/>
    <col min="14341" max="14341" width="14" style="1" bestFit="1" customWidth="1"/>
    <col min="14342" max="14342" width="8.33203125" style="1" bestFit="1" customWidth="1"/>
    <col min="14343" max="14590" width="9.109375" style="1"/>
    <col min="14591" max="14591" width="55.33203125" style="1" bestFit="1" customWidth="1"/>
    <col min="14592" max="14592" width="10.5546875" style="1" bestFit="1" customWidth="1"/>
    <col min="14593" max="14593" width="9.109375" style="1" bestFit="1" customWidth="1"/>
    <col min="14594" max="14594" width="12.44140625" style="1" bestFit="1" customWidth="1"/>
    <col min="14595" max="14595" width="11.33203125" style="1" bestFit="1" customWidth="1"/>
    <col min="14596" max="14596" width="12.44140625" style="1" bestFit="1" customWidth="1"/>
    <col min="14597" max="14597" width="14" style="1" bestFit="1" customWidth="1"/>
    <col min="14598" max="14598" width="8.33203125" style="1" bestFit="1" customWidth="1"/>
    <col min="14599" max="14846" width="9.109375" style="1"/>
    <col min="14847" max="14847" width="55.33203125" style="1" bestFit="1" customWidth="1"/>
    <col min="14848" max="14848" width="10.5546875" style="1" bestFit="1" customWidth="1"/>
    <col min="14849" max="14849" width="9.109375" style="1" bestFit="1" customWidth="1"/>
    <col min="14850" max="14850" width="12.44140625" style="1" bestFit="1" customWidth="1"/>
    <col min="14851" max="14851" width="11.33203125" style="1" bestFit="1" customWidth="1"/>
    <col min="14852" max="14852" width="12.44140625" style="1" bestFit="1" customWidth="1"/>
    <col min="14853" max="14853" width="14" style="1" bestFit="1" customWidth="1"/>
    <col min="14854" max="14854" width="8.33203125" style="1" bestFit="1" customWidth="1"/>
    <col min="14855" max="15102" width="9.109375" style="1"/>
    <col min="15103" max="15103" width="55.33203125" style="1" bestFit="1" customWidth="1"/>
    <col min="15104" max="15104" width="10.5546875" style="1" bestFit="1" customWidth="1"/>
    <col min="15105" max="15105" width="9.109375" style="1" bestFit="1" customWidth="1"/>
    <col min="15106" max="15106" width="12.44140625" style="1" bestFit="1" customWidth="1"/>
    <col min="15107" max="15107" width="11.33203125" style="1" bestFit="1" customWidth="1"/>
    <col min="15108" max="15108" width="12.44140625" style="1" bestFit="1" customWidth="1"/>
    <col min="15109" max="15109" width="14" style="1" bestFit="1" customWidth="1"/>
    <col min="15110" max="15110" width="8.33203125" style="1" bestFit="1" customWidth="1"/>
    <col min="15111" max="15358" width="9.109375" style="1"/>
    <col min="15359" max="15359" width="55.33203125" style="1" bestFit="1" customWidth="1"/>
    <col min="15360" max="15360" width="10.5546875" style="1" bestFit="1" customWidth="1"/>
    <col min="15361" max="15361" width="9.109375" style="1" bestFit="1" customWidth="1"/>
    <col min="15362" max="15362" width="12.44140625" style="1" bestFit="1" customWidth="1"/>
    <col min="15363" max="15363" width="11.33203125" style="1" bestFit="1" customWidth="1"/>
    <col min="15364" max="15364" width="12.44140625" style="1" bestFit="1" customWidth="1"/>
    <col min="15365" max="15365" width="14" style="1" bestFit="1" customWidth="1"/>
    <col min="15366" max="15366" width="8.33203125" style="1" bestFit="1" customWidth="1"/>
    <col min="15367" max="15614" width="9.109375" style="1"/>
    <col min="15615" max="15615" width="55.33203125" style="1" bestFit="1" customWidth="1"/>
    <col min="15616" max="15616" width="10.5546875" style="1" bestFit="1" customWidth="1"/>
    <col min="15617" max="15617" width="9.109375" style="1" bestFit="1" customWidth="1"/>
    <col min="15618" max="15618" width="12.44140625" style="1" bestFit="1" customWidth="1"/>
    <col min="15619" max="15619" width="11.33203125" style="1" bestFit="1" customWidth="1"/>
    <col min="15620" max="15620" width="12.44140625" style="1" bestFit="1" customWidth="1"/>
    <col min="15621" max="15621" width="14" style="1" bestFit="1" customWidth="1"/>
    <col min="15622" max="15622" width="8.33203125" style="1" bestFit="1" customWidth="1"/>
    <col min="15623" max="15870" width="9.109375" style="1"/>
    <col min="15871" max="15871" width="55.33203125" style="1" bestFit="1" customWidth="1"/>
    <col min="15872" max="15872" width="10.5546875" style="1" bestFit="1" customWidth="1"/>
    <col min="15873" max="15873" width="9.109375" style="1" bestFit="1" customWidth="1"/>
    <col min="15874" max="15874" width="12.44140625" style="1" bestFit="1" customWidth="1"/>
    <col min="15875" max="15875" width="11.33203125" style="1" bestFit="1" customWidth="1"/>
    <col min="15876" max="15876" width="12.44140625" style="1" bestFit="1" customWidth="1"/>
    <col min="15877" max="15877" width="14" style="1" bestFit="1" customWidth="1"/>
    <col min="15878" max="15878" width="8.33203125" style="1" bestFit="1" customWidth="1"/>
    <col min="15879" max="16126" width="9.109375" style="1"/>
    <col min="16127" max="16127" width="55.33203125" style="1" bestFit="1" customWidth="1"/>
    <col min="16128" max="16128" width="10.5546875" style="1" bestFit="1" customWidth="1"/>
    <col min="16129" max="16129" width="9.109375" style="1" bestFit="1" customWidth="1"/>
    <col min="16130" max="16130" width="12.44140625" style="1" bestFit="1" customWidth="1"/>
    <col min="16131" max="16131" width="11.33203125" style="1" bestFit="1" customWidth="1"/>
    <col min="16132" max="16132" width="12.44140625" style="1" bestFit="1" customWidth="1"/>
    <col min="16133" max="16133" width="14" style="1" bestFit="1" customWidth="1"/>
    <col min="16134" max="16134" width="8.33203125" style="1" bestFit="1" customWidth="1"/>
    <col min="16135" max="16384" width="9.109375" style="1"/>
  </cols>
  <sheetData>
    <row r="1" spans="1:6" ht="13.8" x14ac:dyDescent="0.25">
      <c r="F1" s="443" t="s">
        <v>1788</v>
      </c>
    </row>
    <row r="3" spans="1:6" ht="13.8" x14ac:dyDescent="0.25">
      <c r="A3" s="558" t="s">
        <v>1789</v>
      </c>
      <c r="B3" s="558"/>
      <c r="C3" s="558"/>
      <c r="D3" s="558"/>
      <c r="E3" s="558"/>
      <c r="F3" s="558"/>
    </row>
    <row r="4" spans="1:6" ht="15.6" x14ac:dyDescent="0.25">
      <c r="A4" s="444"/>
      <c r="B4" s="445"/>
      <c r="C4" s="445"/>
      <c r="D4" s="445"/>
      <c r="E4" s="445"/>
      <c r="F4" s="446" t="s">
        <v>235</v>
      </c>
    </row>
    <row r="5" spans="1:6" ht="75.75" customHeight="1" x14ac:dyDescent="0.25">
      <c r="A5" s="447" t="s">
        <v>160</v>
      </c>
      <c r="B5" s="448" t="s">
        <v>121</v>
      </c>
      <c r="C5" s="448" t="s">
        <v>319</v>
      </c>
      <c r="D5" s="448" t="s">
        <v>40</v>
      </c>
      <c r="E5" s="448" t="s">
        <v>300</v>
      </c>
      <c r="F5" s="449" t="s">
        <v>233</v>
      </c>
    </row>
    <row r="6" spans="1:6" x14ac:dyDescent="0.25">
      <c r="A6" s="450" t="s">
        <v>301</v>
      </c>
      <c r="B6" s="451">
        <v>29017162</v>
      </c>
      <c r="C6" s="452">
        <v>28012642</v>
      </c>
      <c r="D6" s="452">
        <v>47416495</v>
      </c>
      <c r="E6" s="452">
        <v>4018846801</v>
      </c>
      <c r="F6" s="453">
        <f t="shared" ref="F6:F24" si="0">SUM(B6:E6)</f>
        <v>4123293100</v>
      </c>
    </row>
    <row r="7" spans="1:6" x14ac:dyDescent="0.25">
      <c r="A7" s="450" t="s">
        <v>302</v>
      </c>
      <c r="B7" s="451">
        <v>181810464</v>
      </c>
      <c r="C7" s="452">
        <v>687940292</v>
      </c>
      <c r="D7" s="452">
        <v>596160875</v>
      </c>
      <c r="E7" s="452">
        <v>2723765801</v>
      </c>
      <c r="F7" s="453">
        <f t="shared" si="0"/>
        <v>4189677432</v>
      </c>
    </row>
    <row r="8" spans="1:6" x14ac:dyDescent="0.25">
      <c r="A8" s="454" t="s">
        <v>303</v>
      </c>
      <c r="B8" s="455">
        <v>-152793302</v>
      </c>
      <c r="C8" s="456">
        <v>-659927650</v>
      </c>
      <c r="D8" s="456">
        <v>-548744380</v>
      </c>
      <c r="E8" s="456">
        <v>1295081000</v>
      </c>
      <c r="F8" s="457">
        <f t="shared" si="0"/>
        <v>-66384332</v>
      </c>
    </row>
    <row r="9" spans="1:6" x14ac:dyDescent="0.25">
      <c r="A9" s="450" t="s">
        <v>304</v>
      </c>
      <c r="B9" s="451">
        <v>154896675</v>
      </c>
      <c r="C9" s="452">
        <v>660436086</v>
      </c>
      <c r="D9" s="452">
        <v>548744380</v>
      </c>
      <c r="E9" s="452">
        <v>268051338</v>
      </c>
      <c r="F9" s="453">
        <f t="shared" si="0"/>
        <v>1632128479</v>
      </c>
    </row>
    <row r="10" spans="1:6" x14ac:dyDescent="0.25">
      <c r="A10" s="450" t="s">
        <v>305</v>
      </c>
      <c r="B10" s="451">
        <v>0</v>
      </c>
      <c r="C10" s="452">
        <v>0</v>
      </c>
      <c r="D10" s="452">
        <v>0</v>
      </c>
      <c r="E10" s="452">
        <v>1455689736</v>
      </c>
      <c r="F10" s="453">
        <f t="shared" si="0"/>
        <v>1455689736</v>
      </c>
    </row>
    <row r="11" spans="1:6" x14ac:dyDescent="0.25">
      <c r="A11" s="454" t="s">
        <v>306</v>
      </c>
      <c r="B11" s="455">
        <v>154896675</v>
      </c>
      <c r="C11" s="455">
        <v>660436086</v>
      </c>
      <c r="D11" s="455">
        <v>548744380</v>
      </c>
      <c r="E11" s="455">
        <v>-1187638398</v>
      </c>
      <c r="F11" s="458">
        <f t="shared" si="0"/>
        <v>176438743</v>
      </c>
    </row>
    <row r="12" spans="1:6" x14ac:dyDescent="0.25">
      <c r="A12" s="454" t="s">
        <v>307</v>
      </c>
      <c r="B12" s="455">
        <v>2103373</v>
      </c>
      <c r="C12" s="456">
        <v>508436</v>
      </c>
      <c r="D12" s="456">
        <v>0</v>
      </c>
      <c r="E12" s="456">
        <v>107442602</v>
      </c>
      <c r="F12" s="458">
        <f t="shared" si="0"/>
        <v>110054411</v>
      </c>
    </row>
    <row r="13" spans="1:6" x14ac:dyDescent="0.25">
      <c r="A13" s="450" t="s">
        <v>308</v>
      </c>
      <c r="B13" s="451">
        <v>0</v>
      </c>
      <c r="C13" s="452">
        <v>0</v>
      </c>
      <c r="D13" s="452">
        <v>0</v>
      </c>
      <c r="E13" s="452">
        <v>0</v>
      </c>
      <c r="F13" s="453">
        <f t="shared" si="0"/>
        <v>0</v>
      </c>
    </row>
    <row r="14" spans="1:6" x14ac:dyDescent="0.25">
      <c r="A14" s="450" t="s">
        <v>309</v>
      </c>
      <c r="B14" s="451">
        <v>0</v>
      </c>
      <c r="C14" s="452">
        <v>0</v>
      </c>
      <c r="D14" s="452">
        <v>0</v>
      </c>
      <c r="E14" s="452">
        <v>0</v>
      </c>
      <c r="F14" s="453">
        <f t="shared" si="0"/>
        <v>0</v>
      </c>
    </row>
    <row r="15" spans="1:6" x14ac:dyDescent="0.25">
      <c r="A15" s="454" t="s">
        <v>310</v>
      </c>
      <c r="B15" s="455">
        <v>0</v>
      </c>
      <c r="C15" s="456">
        <v>0</v>
      </c>
      <c r="D15" s="456">
        <v>0</v>
      </c>
      <c r="E15" s="456">
        <v>0</v>
      </c>
      <c r="F15" s="458">
        <f t="shared" si="0"/>
        <v>0</v>
      </c>
    </row>
    <row r="16" spans="1:6" x14ac:dyDescent="0.25">
      <c r="A16" s="450" t="s">
        <v>311</v>
      </c>
      <c r="B16" s="451">
        <v>0</v>
      </c>
      <c r="C16" s="452">
        <v>0</v>
      </c>
      <c r="D16" s="452">
        <v>0</v>
      </c>
      <c r="E16" s="452">
        <v>0</v>
      </c>
      <c r="F16" s="453">
        <f t="shared" si="0"/>
        <v>0</v>
      </c>
    </row>
    <row r="17" spans="1:6" x14ac:dyDescent="0.25">
      <c r="A17" s="450" t="s">
        <v>312</v>
      </c>
      <c r="B17" s="451">
        <v>0</v>
      </c>
      <c r="C17" s="452">
        <v>0</v>
      </c>
      <c r="D17" s="452">
        <v>0</v>
      </c>
      <c r="E17" s="452">
        <v>0</v>
      </c>
      <c r="F17" s="453">
        <f t="shared" si="0"/>
        <v>0</v>
      </c>
    </row>
    <row r="18" spans="1:6" x14ac:dyDescent="0.25">
      <c r="A18" s="454" t="s">
        <v>313</v>
      </c>
      <c r="B18" s="455">
        <v>0</v>
      </c>
      <c r="C18" s="456">
        <v>0</v>
      </c>
      <c r="D18" s="456">
        <v>0</v>
      </c>
      <c r="E18" s="456">
        <v>0</v>
      </c>
      <c r="F18" s="458">
        <f t="shared" si="0"/>
        <v>0</v>
      </c>
    </row>
    <row r="19" spans="1:6" x14ac:dyDescent="0.25">
      <c r="A19" s="454" t="s">
        <v>314</v>
      </c>
      <c r="B19" s="455">
        <v>0</v>
      </c>
      <c r="C19" s="456">
        <v>0</v>
      </c>
      <c r="D19" s="456">
        <v>0</v>
      </c>
      <c r="E19" s="456">
        <v>0</v>
      </c>
      <c r="F19" s="458">
        <f t="shared" si="0"/>
        <v>0</v>
      </c>
    </row>
    <row r="20" spans="1:6" x14ac:dyDescent="0.25">
      <c r="A20" s="454" t="s">
        <v>315</v>
      </c>
      <c r="B20" s="455">
        <v>2103373</v>
      </c>
      <c r="C20" s="455">
        <v>508436</v>
      </c>
      <c r="D20" s="455">
        <v>0</v>
      </c>
      <c r="E20" s="455">
        <v>107442602</v>
      </c>
      <c r="F20" s="458">
        <f t="shared" si="0"/>
        <v>110054411</v>
      </c>
    </row>
    <row r="21" spans="1:6" ht="26.4" x14ac:dyDescent="0.25">
      <c r="A21" s="454" t="s">
        <v>316</v>
      </c>
      <c r="B21" s="455">
        <v>2103373</v>
      </c>
      <c r="C21" s="456">
        <v>163927</v>
      </c>
      <c r="D21" s="456">
        <v>0</v>
      </c>
      <c r="E21" s="456">
        <v>0</v>
      </c>
      <c r="F21" s="458">
        <f t="shared" si="0"/>
        <v>2267300</v>
      </c>
    </row>
    <row r="22" spans="1:6" x14ac:dyDescent="0.25">
      <c r="A22" s="454" t="s">
        <v>317</v>
      </c>
      <c r="B22" s="455">
        <v>0</v>
      </c>
      <c r="C22" s="456">
        <v>344509</v>
      </c>
      <c r="D22" s="456">
        <v>0</v>
      </c>
      <c r="E22" s="456">
        <v>107442602</v>
      </c>
      <c r="F22" s="458">
        <f t="shared" si="0"/>
        <v>107787111</v>
      </c>
    </row>
    <row r="23" spans="1:6" ht="26.4" x14ac:dyDescent="0.25">
      <c r="A23" s="454" t="s">
        <v>1528</v>
      </c>
      <c r="B23" s="455">
        <v>0</v>
      </c>
      <c r="C23" s="456">
        <v>0</v>
      </c>
      <c r="D23" s="456">
        <v>0</v>
      </c>
      <c r="E23" s="456">
        <v>0</v>
      </c>
      <c r="F23" s="458">
        <f t="shared" si="0"/>
        <v>0</v>
      </c>
    </row>
    <row r="24" spans="1:6" ht="26.4" x14ac:dyDescent="0.25">
      <c r="A24" s="454" t="s">
        <v>318</v>
      </c>
      <c r="B24" s="455">
        <v>0</v>
      </c>
      <c r="C24" s="456">
        <v>0</v>
      </c>
      <c r="D24" s="456">
        <v>0</v>
      </c>
      <c r="E24" s="456">
        <v>0</v>
      </c>
      <c r="F24" s="458">
        <f t="shared" si="0"/>
        <v>0</v>
      </c>
    </row>
    <row r="25" spans="1:6" x14ac:dyDescent="0.25">
      <c r="A25" s="459"/>
      <c r="B25" s="459"/>
      <c r="C25" s="459"/>
      <c r="D25" s="459"/>
      <c r="E25" s="459"/>
      <c r="F25" s="459"/>
    </row>
    <row r="26" spans="1:6" x14ac:dyDescent="0.25">
      <c r="A26" s="450" t="s">
        <v>1790</v>
      </c>
      <c r="B26" s="451">
        <v>20465811</v>
      </c>
      <c r="C26" s="451">
        <v>14451480</v>
      </c>
      <c r="D26" s="451">
        <v>57465512</v>
      </c>
      <c r="E26" s="451">
        <v>-92382803</v>
      </c>
      <c r="F26" s="451">
        <f>SUM(B26:E26)</f>
        <v>0</v>
      </c>
    </row>
  </sheetData>
  <mergeCells count="1">
    <mergeCell ref="A3:F3"/>
  </mergeCells>
  <pageMargins left="0.7" right="0.7" top="0.75" bottom="0.75" header="0.3" footer="0.3"/>
  <pageSetup paperSize="9" scale="9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57E9C-8FB6-452F-BBD8-CFAE0FA66C1F}">
  <sheetPr>
    <tabColor rgb="FF92D050"/>
  </sheetPr>
  <dimension ref="A1:H59"/>
  <sheetViews>
    <sheetView view="pageBreakPreview" zoomScaleNormal="100" zoomScaleSheetLayoutView="100" workbookViewId="0">
      <selection activeCell="H1" sqref="H1"/>
    </sheetView>
  </sheetViews>
  <sheetFormatPr defaultRowHeight="13.2" x14ac:dyDescent="0.25"/>
  <cols>
    <col min="1" max="4" width="8" style="85" customWidth="1"/>
    <col min="5" max="5" width="24" style="85" customWidth="1"/>
    <col min="6" max="6" width="11.88671875" style="85" customWidth="1"/>
    <col min="7" max="7" width="12.6640625" style="85" bestFit="1" customWidth="1"/>
    <col min="8" max="8" width="11.44140625" style="85" bestFit="1" customWidth="1"/>
    <col min="9" max="256" width="9.109375" style="1"/>
    <col min="257" max="260" width="8" style="1" customWidth="1"/>
    <col min="261" max="261" width="24" style="1" customWidth="1"/>
    <col min="262" max="262" width="11.88671875" style="1" customWidth="1"/>
    <col min="263" max="263" width="12.6640625" style="1" bestFit="1" customWidth="1"/>
    <col min="264" max="264" width="11.44140625" style="1" bestFit="1" customWidth="1"/>
    <col min="265" max="512" width="9.109375" style="1"/>
    <col min="513" max="516" width="8" style="1" customWidth="1"/>
    <col min="517" max="517" width="24" style="1" customWidth="1"/>
    <col min="518" max="518" width="11.88671875" style="1" customWidth="1"/>
    <col min="519" max="519" width="12.6640625" style="1" bestFit="1" customWidth="1"/>
    <col min="520" max="520" width="11.44140625" style="1" bestFit="1" customWidth="1"/>
    <col min="521" max="768" width="9.109375" style="1"/>
    <col min="769" max="772" width="8" style="1" customWidth="1"/>
    <col min="773" max="773" width="24" style="1" customWidth="1"/>
    <col min="774" max="774" width="11.88671875" style="1" customWidth="1"/>
    <col min="775" max="775" width="12.6640625" style="1" bestFit="1" customWidth="1"/>
    <col min="776" max="776" width="11.44140625" style="1" bestFit="1" customWidth="1"/>
    <col min="777" max="1024" width="9.109375" style="1"/>
    <col min="1025" max="1028" width="8" style="1" customWidth="1"/>
    <col min="1029" max="1029" width="24" style="1" customWidth="1"/>
    <col min="1030" max="1030" width="11.88671875" style="1" customWidth="1"/>
    <col min="1031" max="1031" width="12.6640625" style="1" bestFit="1" customWidth="1"/>
    <col min="1032" max="1032" width="11.44140625" style="1" bestFit="1" customWidth="1"/>
    <col min="1033" max="1280" width="9.109375" style="1"/>
    <col min="1281" max="1284" width="8" style="1" customWidth="1"/>
    <col min="1285" max="1285" width="24" style="1" customWidth="1"/>
    <col min="1286" max="1286" width="11.88671875" style="1" customWidth="1"/>
    <col min="1287" max="1287" width="12.6640625" style="1" bestFit="1" customWidth="1"/>
    <col min="1288" max="1288" width="11.44140625" style="1" bestFit="1" customWidth="1"/>
    <col min="1289" max="1536" width="9.109375" style="1"/>
    <col min="1537" max="1540" width="8" style="1" customWidth="1"/>
    <col min="1541" max="1541" width="24" style="1" customWidth="1"/>
    <col min="1542" max="1542" width="11.88671875" style="1" customWidth="1"/>
    <col min="1543" max="1543" width="12.6640625" style="1" bestFit="1" customWidth="1"/>
    <col min="1544" max="1544" width="11.44140625" style="1" bestFit="1" customWidth="1"/>
    <col min="1545" max="1792" width="9.109375" style="1"/>
    <col min="1793" max="1796" width="8" style="1" customWidth="1"/>
    <col min="1797" max="1797" width="24" style="1" customWidth="1"/>
    <col min="1798" max="1798" width="11.88671875" style="1" customWidth="1"/>
    <col min="1799" max="1799" width="12.6640625" style="1" bestFit="1" customWidth="1"/>
    <col min="1800" max="1800" width="11.44140625" style="1" bestFit="1" customWidth="1"/>
    <col min="1801" max="2048" width="9.109375" style="1"/>
    <col min="2049" max="2052" width="8" style="1" customWidth="1"/>
    <col min="2053" max="2053" width="24" style="1" customWidth="1"/>
    <col min="2054" max="2054" width="11.88671875" style="1" customWidth="1"/>
    <col min="2055" max="2055" width="12.6640625" style="1" bestFit="1" customWidth="1"/>
    <col min="2056" max="2056" width="11.44140625" style="1" bestFit="1" customWidth="1"/>
    <col min="2057" max="2304" width="9.109375" style="1"/>
    <col min="2305" max="2308" width="8" style="1" customWidth="1"/>
    <col min="2309" max="2309" width="24" style="1" customWidth="1"/>
    <col min="2310" max="2310" width="11.88671875" style="1" customWidth="1"/>
    <col min="2311" max="2311" width="12.6640625" style="1" bestFit="1" customWidth="1"/>
    <col min="2312" max="2312" width="11.44140625" style="1" bestFit="1" customWidth="1"/>
    <col min="2313" max="2560" width="9.109375" style="1"/>
    <col min="2561" max="2564" width="8" style="1" customWidth="1"/>
    <col min="2565" max="2565" width="24" style="1" customWidth="1"/>
    <col min="2566" max="2566" width="11.88671875" style="1" customWidth="1"/>
    <col min="2567" max="2567" width="12.6640625" style="1" bestFit="1" customWidth="1"/>
    <col min="2568" max="2568" width="11.44140625" style="1" bestFit="1" customWidth="1"/>
    <col min="2569" max="2816" width="9.109375" style="1"/>
    <col min="2817" max="2820" width="8" style="1" customWidth="1"/>
    <col min="2821" max="2821" width="24" style="1" customWidth="1"/>
    <col min="2822" max="2822" width="11.88671875" style="1" customWidth="1"/>
    <col min="2823" max="2823" width="12.6640625" style="1" bestFit="1" customWidth="1"/>
    <col min="2824" max="2824" width="11.44140625" style="1" bestFit="1" customWidth="1"/>
    <col min="2825" max="3072" width="9.109375" style="1"/>
    <col min="3073" max="3076" width="8" style="1" customWidth="1"/>
    <col min="3077" max="3077" width="24" style="1" customWidth="1"/>
    <col min="3078" max="3078" width="11.88671875" style="1" customWidth="1"/>
    <col min="3079" max="3079" width="12.6640625" style="1" bestFit="1" customWidth="1"/>
    <col min="3080" max="3080" width="11.44140625" style="1" bestFit="1" customWidth="1"/>
    <col min="3081" max="3328" width="9.109375" style="1"/>
    <col min="3329" max="3332" width="8" style="1" customWidth="1"/>
    <col min="3333" max="3333" width="24" style="1" customWidth="1"/>
    <col min="3334" max="3334" width="11.88671875" style="1" customWidth="1"/>
    <col min="3335" max="3335" width="12.6640625" style="1" bestFit="1" customWidth="1"/>
    <col min="3336" max="3336" width="11.44140625" style="1" bestFit="1" customWidth="1"/>
    <col min="3337" max="3584" width="9.109375" style="1"/>
    <col min="3585" max="3588" width="8" style="1" customWidth="1"/>
    <col min="3589" max="3589" width="24" style="1" customWidth="1"/>
    <col min="3590" max="3590" width="11.88671875" style="1" customWidth="1"/>
    <col min="3591" max="3591" width="12.6640625" style="1" bestFit="1" customWidth="1"/>
    <col min="3592" max="3592" width="11.44140625" style="1" bestFit="1" customWidth="1"/>
    <col min="3593" max="3840" width="9.109375" style="1"/>
    <col min="3841" max="3844" width="8" style="1" customWidth="1"/>
    <col min="3845" max="3845" width="24" style="1" customWidth="1"/>
    <col min="3846" max="3846" width="11.88671875" style="1" customWidth="1"/>
    <col min="3847" max="3847" width="12.6640625" style="1" bestFit="1" customWidth="1"/>
    <col min="3848" max="3848" width="11.44140625" style="1" bestFit="1" customWidth="1"/>
    <col min="3849" max="4096" width="9.109375" style="1"/>
    <col min="4097" max="4100" width="8" style="1" customWidth="1"/>
    <col min="4101" max="4101" width="24" style="1" customWidth="1"/>
    <col min="4102" max="4102" width="11.88671875" style="1" customWidth="1"/>
    <col min="4103" max="4103" width="12.6640625" style="1" bestFit="1" customWidth="1"/>
    <col min="4104" max="4104" width="11.44140625" style="1" bestFit="1" customWidth="1"/>
    <col min="4105" max="4352" width="9.109375" style="1"/>
    <col min="4353" max="4356" width="8" style="1" customWidth="1"/>
    <col min="4357" max="4357" width="24" style="1" customWidth="1"/>
    <col min="4358" max="4358" width="11.88671875" style="1" customWidth="1"/>
    <col min="4359" max="4359" width="12.6640625" style="1" bestFit="1" customWidth="1"/>
    <col min="4360" max="4360" width="11.44140625" style="1" bestFit="1" customWidth="1"/>
    <col min="4361" max="4608" width="9.109375" style="1"/>
    <col min="4609" max="4612" width="8" style="1" customWidth="1"/>
    <col min="4613" max="4613" width="24" style="1" customWidth="1"/>
    <col min="4614" max="4614" width="11.88671875" style="1" customWidth="1"/>
    <col min="4615" max="4615" width="12.6640625" style="1" bestFit="1" customWidth="1"/>
    <col min="4616" max="4616" width="11.44140625" style="1" bestFit="1" customWidth="1"/>
    <col min="4617" max="4864" width="9.109375" style="1"/>
    <col min="4865" max="4868" width="8" style="1" customWidth="1"/>
    <col min="4869" max="4869" width="24" style="1" customWidth="1"/>
    <col min="4870" max="4870" width="11.88671875" style="1" customWidth="1"/>
    <col min="4871" max="4871" width="12.6640625" style="1" bestFit="1" customWidth="1"/>
    <col min="4872" max="4872" width="11.44140625" style="1" bestFit="1" customWidth="1"/>
    <col min="4873" max="5120" width="9.109375" style="1"/>
    <col min="5121" max="5124" width="8" style="1" customWidth="1"/>
    <col min="5125" max="5125" width="24" style="1" customWidth="1"/>
    <col min="5126" max="5126" width="11.88671875" style="1" customWidth="1"/>
    <col min="5127" max="5127" width="12.6640625" style="1" bestFit="1" customWidth="1"/>
    <col min="5128" max="5128" width="11.44140625" style="1" bestFit="1" customWidth="1"/>
    <col min="5129" max="5376" width="9.109375" style="1"/>
    <col min="5377" max="5380" width="8" style="1" customWidth="1"/>
    <col min="5381" max="5381" width="24" style="1" customWidth="1"/>
    <col min="5382" max="5382" width="11.88671875" style="1" customWidth="1"/>
    <col min="5383" max="5383" width="12.6640625" style="1" bestFit="1" customWidth="1"/>
    <col min="5384" max="5384" width="11.44140625" style="1" bestFit="1" customWidth="1"/>
    <col min="5385" max="5632" width="9.109375" style="1"/>
    <col min="5633" max="5636" width="8" style="1" customWidth="1"/>
    <col min="5637" max="5637" width="24" style="1" customWidth="1"/>
    <col min="5638" max="5638" width="11.88671875" style="1" customWidth="1"/>
    <col min="5639" max="5639" width="12.6640625" style="1" bestFit="1" customWidth="1"/>
    <col min="5640" max="5640" width="11.44140625" style="1" bestFit="1" customWidth="1"/>
    <col min="5641" max="5888" width="9.109375" style="1"/>
    <col min="5889" max="5892" width="8" style="1" customWidth="1"/>
    <col min="5893" max="5893" width="24" style="1" customWidth="1"/>
    <col min="5894" max="5894" width="11.88671875" style="1" customWidth="1"/>
    <col min="5895" max="5895" width="12.6640625" style="1" bestFit="1" customWidth="1"/>
    <col min="5896" max="5896" width="11.44140625" style="1" bestFit="1" customWidth="1"/>
    <col min="5897" max="6144" width="9.109375" style="1"/>
    <col min="6145" max="6148" width="8" style="1" customWidth="1"/>
    <col min="6149" max="6149" width="24" style="1" customWidth="1"/>
    <col min="6150" max="6150" width="11.88671875" style="1" customWidth="1"/>
    <col min="6151" max="6151" width="12.6640625" style="1" bestFit="1" customWidth="1"/>
    <col min="6152" max="6152" width="11.44140625" style="1" bestFit="1" customWidth="1"/>
    <col min="6153" max="6400" width="9.109375" style="1"/>
    <col min="6401" max="6404" width="8" style="1" customWidth="1"/>
    <col min="6405" max="6405" width="24" style="1" customWidth="1"/>
    <col min="6406" max="6406" width="11.88671875" style="1" customWidth="1"/>
    <col min="6407" max="6407" width="12.6640625" style="1" bestFit="1" customWidth="1"/>
    <col min="6408" max="6408" width="11.44140625" style="1" bestFit="1" customWidth="1"/>
    <col min="6409" max="6656" width="9.109375" style="1"/>
    <col min="6657" max="6660" width="8" style="1" customWidth="1"/>
    <col min="6661" max="6661" width="24" style="1" customWidth="1"/>
    <col min="6662" max="6662" width="11.88671875" style="1" customWidth="1"/>
    <col min="6663" max="6663" width="12.6640625" style="1" bestFit="1" customWidth="1"/>
    <col min="6664" max="6664" width="11.44140625" style="1" bestFit="1" customWidth="1"/>
    <col min="6665" max="6912" width="9.109375" style="1"/>
    <col min="6913" max="6916" width="8" style="1" customWidth="1"/>
    <col min="6917" max="6917" width="24" style="1" customWidth="1"/>
    <col min="6918" max="6918" width="11.88671875" style="1" customWidth="1"/>
    <col min="6919" max="6919" width="12.6640625" style="1" bestFit="1" customWidth="1"/>
    <col min="6920" max="6920" width="11.44140625" style="1" bestFit="1" customWidth="1"/>
    <col min="6921" max="7168" width="9.109375" style="1"/>
    <col min="7169" max="7172" width="8" style="1" customWidth="1"/>
    <col min="7173" max="7173" width="24" style="1" customWidth="1"/>
    <col min="7174" max="7174" width="11.88671875" style="1" customWidth="1"/>
    <col min="7175" max="7175" width="12.6640625" style="1" bestFit="1" customWidth="1"/>
    <col min="7176" max="7176" width="11.44140625" style="1" bestFit="1" customWidth="1"/>
    <col min="7177" max="7424" width="9.109375" style="1"/>
    <col min="7425" max="7428" width="8" style="1" customWidth="1"/>
    <col min="7429" max="7429" width="24" style="1" customWidth="1"/>
    <col min="7430" max="7430" width="11.88671875" style="1" customWidth="1"/>
    <col min="7431" max="7431" width="12.6640625" style="1" bestFit="1" customWidth="1"/>
    <col min="7432" max="7432" width="11.44140625" style="1" bestFit="1" customWidth="1"/>
    <col min="7433" max="7680" width="9.109375" style="1"/>
    <col min="7681" max="7684" width="8" style="1" customWidth="1"/>
    <col min="7685" max="7685" width="24" style="1" customWidth="1"/>
    <col min="7686" max="7686" width="11.88671875" style="1" customWidth="1"/>
    <col min="7687" max="7687" width="12.6640625" style="1" bestFit="1" customWidth="1"/>
    <col min="7688" max="7688" width="11.44140625" style="1" bestFit="1" customWidth="1"/>
    <col min="7689" max="7936" width="9.109375" style="1"/>
    <col min="7937" max="7940" width="8" style="1" customWidth="1"/>
    <col min="7941" max="7941" width="24" style="1" customWidth="1"/>
    <col min="7942" max="7942" width="11.88671875" style="1" customWidth="1"/>
    <col min="7943" max="7943" width="12.6640625" style="1" bestFit="1" customWidth="1"/>
    <col min="7944" max="7944" width="11.44140625" style="1" bestFit="1" customWidth="1"/>
    <col min="7945" max="8192" width="9.109375" style="1"/>
    <col min="8193" max="8196" width="8" style="1" customWidth="1"/>
    <col min="8197" max="8197" width="24" style="1" customWidth="1"/>
    <col min="8198" max="8198" width="11.88671875" style="1" customWidth="1"/>
    <col min="8199" max="8199" width="12.6640625" style="1" bestFit="1" customWidth="1"/>
    <col min="8200" max="8200" width="11.44140625" style="1" bestFit="1" customWidth="1"/>
    <col min="8201" max="8448" width="9.109375" style="1"/>
    <col min="8449" max="8452" width="8" style="1" customWidth="1"/>
    <col min="8453" max="8453" width="24" style="1" customWidth="1"/>
    <col min="8454" max="8454" width="11.88671875" style="1" customWidth="1"/>
    <col min="8455" max="8455" width="12.6640625" style="1" bestFit="1" customWidth="1"/>
    <col min="8456" max="8456" width="11.44140625" style="1" bestFit="1" customWidth="1"/>
    <col min="8457" max="8704" width="9.109375" style="1"/>
    <col min="8705" max="8708" width="8" style="1" customWidth="1"/>
    <col min="8709" max="8709" width="24" style="1" customWidth="1"/>
    <col min="8710" max="8710" width="11.88671875" style="1" customWidth="1"/>
    <col min="8711" max="8711" width="12.6640625" style="1" bestFit="1" customWidth="1"/>
    <col min="8712" max="8712" width="11.44140625" style="1" bestFit="1" customWidth="1"/>
    <col min="8713" max="8960" width="9.109375" style="1"/>
    <col min="8961" max="8964" width="8" style="1" customWidth="1"/>
    <col min="8965" max="8965" width="24" style="1" customWidth="1"/>
    <col min="8966" max="8966" width="11.88671875" style="1" customWidth="1"/>
    <col min="8967" max="8967" width="12.6640625" style="1" bestFit="1" customWidth="1"/>
    <col min="8968" max="8968" width="11.44140625" style="1" bestFit="1" customWidth="1"/>
    <col min="8969" max="9216" width="9.109375" style="1"/>
    <col min="9217" max="9220" width="8" style="1" customWidth="1"/>
    <col min="9221" max="9221" width="24" style="1" customWidth="1"/>
    <col min="9222" max="9222" width="11.88671875" style="1" customWidth="1"/>
    <col min="9223" max="9223" width="12.6640625" style="1" bestFit="1" customWidth="1"/>
    <col min="9224" max="9224" width="11.44140625" style="1" bestFit="1" customWidth="1"/>
    <col min="9225" max="9472" width="9.109375" style="1"/>
    <col min="9473" max="9476" width="8" style="1" customWidth="1"/>
    <col min="9477" max="9477" width="24" style="1" customWidth="1"/>
    <col min="9478" max="9478" width="11.88671875" style="1" customWidth="1"/>
    <col min="9479" max="9479" width="12.6640625" style="1" bestFit="1" customWidth="1"/>
    <col min="9480" max="9480" width="11.44140625" style="1" bestFit="1" customWidth="1"/>
    <col min="9481" max="9728" width="9.109375" style="1"/>
    <col min="9729" max="9732" width="8" style="1" customWidth="1"/>
    <col min="9733" max="9733" width="24" style="1" customWidth="1"/>
    <col min="9734" max="9734" width="11.88671875" style="1" customWidth="1"/>
    <col min="9735" max="9735" width="12.6640625" style="1" bestFit="1" customWidth="1"/>
    <col min="9736" max="9736" width="11.44140625" style="1" bestFit="1" customWidth="1"/>
    <col min="9737" max="9984" width="9.109375" style="1"/>
    <col min="9985" max="9988" width="8" style="1" customWidth="1"/>
    <col min="9989" max="9989" width="24" style="1" customWidth="1"/>
    <col min="9990" max="9990" width="11.88671875" style="1" customWidth="1"/>
    <col min="9991" max="9991" width="12.6640625" style="1" bestFit="1" customWidth="1"/>
    <col min="9992" max="9992" width="11.44140625" style="1" bestFit="1" customWidth="1"/>
    <col min="9993" max="10240" width="9.109375" style="1"/>
    <col min="10241" max="10244" width="8" style="1" customWidth="1"/>
    <col min="10245" max="10245" width="24" style="1" customWidth="1"/>
    <col min="10246" max="10246" width="11.88671875" style="1" customWidth="1"/>
    <col min="10247" max="10247" width="12.6640625" style="1" bestFit="1" customWidth="1"/>
    <col min="10248" max="10248" width="11.44140625" style="1" bestFit="1" customWidth="1"/>
    <col min="10249" max="10496" width="9.109375" style="1"/>
    <col min="10497" max="10500" width="8" style="1" customWidth="1"/>
    <col min="10501" max="10501" width="24" style="1" customWidth="1"/>
    <col min="10502" max="10502" width="11.88671875" style="1" customWidth="1"/>
    <col min="10503" max="10503" width="12.6640625" style="1" bestFit="1" customWidth="1"/>
    <col min="10504" max="10504" width="11.44140625" style="1" bestFit="1" customWidth="1"/>
    <col min="10505" max="10752" width="9.109375" style="1"/>
    <col min="10753" max="10756" width="8" style="1" customWidth="1"/>
    <col min="10757" max="10757" width="24" style="1" customWidth="1"/>
    <col min="10758" max="10758" width="11.88671875" style="1" customWidth="1"/>
    <col min="10759" max="10759" width="12.6640625" style="1" bestFit="1" customWidth="1"/>
    <col min="10760" max="10760" width="11.44140625" style="1" bestFit="1" customWidth="1"/>
    <col min="10761" max="11008" width="9.109375" style="1"/>
    <col min="11009" max="11012" width="8" style="1" customWidth="1"/>
    <col min="11013" max="11013" width="24" style="1" customWidth="1"/>
    <col min="11014" max="11014" width="11.88671875" style="1" customWidth="1"/>
    <col min="11015" max="11015" width="12.6640625" style="1" bestFit="1" customWidth="1"/>
    <col min="11016" max="11016" width="11.44140625" style="1" bestFit="1" customWidth="1"/>
    <col min="11017" max="11264" width="9.109375" style="1"/>
    <col min="11265" max="11268" width="8" style="1" customWidth="1"/>
    <col min="11269" max="11269" width="24" style="1" customWidth="1"/>
    <col min="11270" max="11270" width="11.88671875" style="1" customWidth="1"/>
    <col min="11271" max="11271" width="12.6640625" style="1" bestFit="1" customWidth="1"/>
    <col min="11272" max="11272" width="11.44140625" style="1" bestFit="1" customWidth="1"/>
    <col min="11273" max="11520" width="9.109375" style="1"/>
    <col min="11521" max="11524" width="8" style="1" customWidth="1"/>
    <col min="11525" max="11525" width="24" style="1" customWidth="1"/>
    <col min="11526" max="11526" width="11.88671875" style="1" customWidth="1"/>
    <col min="11527" max="11527" width="12.6640625" style="1" bestFit="1" customWidth="1"/>
    <col min="11528" max="11528" width="11.44140625" style="1" bestFit="1" customWidth="1"/>
    <col min="11529" max="11776" width="9.109375" style="1"/>
    <col min="11777" max="11780" width="8" style="1" customWidth="1"/>
    <col min="11781" max="11781" width="24" style="1" customWidth="1"/>
    <col min="11782" max="11782" width="11.88671875" style="1" customWidth="1"/>
    <col min="11783" max="11783" width="12.6640625" style="1" bestFit="1" customWidth="1"/>
    <col min="11784" max="11784" width="11.44140625" style="1" bestFit="1" customWidth="1"/>
    <col min="11785" max="12032" width="9.109375" style="1"/>
    <col min="12033" max="12036" width="8" style="1" customWidth="1"/>
    <col min="12037" max="12037" width="24" style="1" customWidth="1"/>
    <col min="12038" max="12038" width="11.88671875" style="1" customWidth="1"/>
    <col min="12039" max="12039" width="12.6640625" style="1" bestFit="1" customWidth="1"/>
    <col min="12040" max="12040" width="11.44140625" style="1" bestFit="1" customWidth="1"/>
    <col min="12041" max="12288" width="9.109375" style="1"/>
    <col min="12289" max="12292" width="8" style="1" customWidth="1"/>
    <col min="12293" max="12293" width="24" style="1" customWidth="1"/>
    <col min="12294" max="12294" width="11.88671875" style="1" customWidth="1"/>
    <col min="12295" max="12295" width="12.6640625" style="1" bestFit="1" customWidth="1"/>
    <col min="12296" max="12296" width="11.44140625" style="1" bestFit="1" customWidth="1"/>
    <col min="12297" max="12544" width="9.109375" style="1"/>
    <col min="12545" max="12548" width="8" style="1" customWidth="1"/>
    <col min="12549" max="12549" width="24" style="1" customWidth="1"/>
    <col min="12550" max="12550" width="11.88671875" style="1" customWidth="1"/>
    <col min="12551" max="12551" width="12.6640625" style="1" bestFit="1" customWidth="1"/>
    <col min="12552" max="12552" width="11.44140625" style="1" bestFit="1" customWidth="1"/>
    <col min="12553" max="12800" width="9.109375" style="1"/>
    <col min="12801" max="12804" width="8" style="1" customWidth="1"/>
    <col min="12805" max="12805" width="24" style="1" customWidth="1"/>
    <col min="12806" max="12806" width="11.88671875" style="1" customWidth="1"/>
    <col min="12807" max="12807" width="12.6640625" style="1" bestFit="1" customWidth="1"/>
    <col min="12808" max="12808" width="11.44140625" style="1" bestFit="1" customWidth="1"/>
    <col min="12809" max="13056" width="9.109375" style="1"/>
    <col min="13057" max="13060" width="8" style="1" customWidth="1"/>
    <col min="13061" max="13061" width="24" style="1" customWidth="1"/>
    <col min="13062" max="13062" width="11.88671875" style="1" customWidth="1"/>
    <col min="13063" max="13063" width="12.6640625" style="1" bestFit="1" customWidth="1"/>
    <col min="13064" max="13064" width="11.44140625" style="1" bestFit="1" customWidth="1"/>
    <col min="13065" max="13312" width="9.109375" style="1"/>
    <col min="13313" max="13316" width="8" style="1" customWidth="1"/>
    <col min="13317" max="13317" width="24" style="1" customWidth="1"/>
    <col min="13318" max="13318" width="11.88671875" style="1" customWidth="1"/>
    <col min="13319" max="13319" width="12.6640625" style="1" bestFit="1" customWidth="1"/>
    <col min="13320" max="13320" width="11.44140625" style="1" bestFit="1" customWidth="1"/>
    <col min="13321" max="13568" width="9.109375" style="1"/>
    <col min="13569" max="13572" width="8" style="1" customWidth="1"/>
    <col min="13573" max="13573" width="24" style="1" customWidth="1"/>
    <col min="13574" max="13574" width="11.88671875" style="1" customWidth="1"/>
    <col min="13575" max="13575" width="12.6640625" style="1" bestFit="1" customWidth="1"/>
    <col min="13576" max="13576" width="11.44140625" style="1" bestFit="1" customWidth="1"/>
    <col min="13577" max="13824" width="9.109375" style="1"/>
    <col min="13825" max="13828" width="8" style="1" customWidth="1"/>
    <col min="13829" max="13829" width="24" style="1" customWidth="1"/>
    <col min="13830" max="13830" width="11.88671875" style="1" customWidth="1"/>
    <col min="13831" max="13831" width="12.6640625" style="1" bestFit="1" customWidth="1"/>
    <col min="13832" max="13832" width="11.44140625" style="1" bestFit="1" customWidth="1"/>
    <col min="13833" max="14080" width="9.109375" style="1"/>
    <col min="14081" max="14084" width="8" style="1" customWidth="1"/>
    <col min="14085" max="14085" width="24" style="1" customWidth="1"/>
    <col min="14086" max="14086" width="11.88671875" style="1" customWidth="1"/>
    <col min="14087" max="14087" width="12.6640625" style="1" bestFit="1" customWidth="1"/>
    <col min="14088" max="14088" width="11.44140625" style="1" bestFit="1" customWidth="1"/>
    <col min="14089" max="14336" width="9.109375" style="1"/>
    <col min="14337" max="14340" width="8" style="1" customWidth="1"/>
    <col min="14341" max="14341" width="24" style="1" customWidth="1"/>
    <col min="14342" max="14342" width="11.88671875" style="1" customWidth="1"/>
    <col min="14343" max="14343" width="12.6640625" style="1" bestFit="1" customWidth="1"/>
    <col min="14344" max="14344" width="11.44140625" style="1" bestFit="1" customWidth="1"/>
    <col min="14345" max="14592" width="9.109375" style="1"/>
    <col min="14593" max="14596" width="8" style="1" customWidth="1"/>
    <col min="14597" max="14597" width="24" style="1" customWidth="1"/>
    <col min="14598" max="14598" width="11.88671875" style="1" customWidth="1"/>
    <col min="14599" max="14599" width="12.6640625" style="1" bestFit="1" customWidth="1"/>
    <col min="14600" max="14600" width="11.44140625" style="1" bestFit="1" customWidth="1"/>
    <col min="14601" max="14848" width="9.109375" style="1"/>
    <col min="14849" max="14852" width="8" style="1" customWidth="1"/>
    <col min="14853" max="14853" width="24" style="1" customWidth="1"/>
    <col min="14854" max="14854" width="11.88671875" style="1" customWidth="1"/>
    <col min="14855" max="14855" width="12.6640625" style="1" bestFit="1" customWidth="1"/>
    <col min="14856" max="14856" width="11.44140625" style="1" bestFit="1" customWidth="1"/>
    <col min="14857" max="15104" width="9.109375" style="1"/>
    <col min="15105" max="15108" width="8" style="1" customWidth="1"/>
    <col min="15109" max="15109" width="24" style="1" customWidth="1"/>
    <col min="15110" max="15110" width="11.88671875" style="1" customWidth="1"/>
    <col min="15111" max="15111" width="12.6640625" style="1" bestFit="1" customWidth="1"/>
    <col min="15112" max="15112" width="11.44140625" style="1" bestFit="1" customWidth="1"/>
    <col min="15113" max="15360" width="9.109375" style="1"/>
    <col min="15361" max="15364" width="8" style="1" customWidth="1"/>
    <col min="15365" max="15365" width="24" style="1" customWidth="1"/>
    <col min="15366" max="15366" width="11.88671875" style="1" customWidth="1"/>
    <col min="15367" max="15367" width="12.6640625" style="1" bestFit="1" customWidth="1"/>
    <col min="15368" max="15368" width="11.44140625" style="1" bestFit="1" customWidth="1"/>
    <col min="15369" max="15616" width="9.109375" style="1"/>
    <col min="15617" max="15620" width="8" style="1" customWidth="1"/>
    <col min="15621" max="15621" width="24" style="1" customWidth="1"/>
    <col min="15622" max="15622" width="11.88671875" style="1" customWidth="1"/>
    <col min="15623" max="15623" width="12.6640625" style="1" bestFit="1" customWidth="1"/>
    <col min="15624" max="15624" width="11.44140625" style="1" bestFit="1" customWidth="1"/>
    <col min="15625" max="15872" width="9.109375" style="1"/>
    <col min="15873" max="15876" width="8" style="1" customWidth="1"/>
    <col min="15877" max="15877" width="24" style="1" customWidth="1"/>
    <col min="15878" max="15878" width="11.88671875" style="1" customWidth="1"/>
    <col min="15879" max="15879" width="12.6640625" style="1" bestFit="1" customWidth="1"/>
    <col min="15880" max="15880" width="11.44140625" style="1" bestFit="1" customWidth="1"/>
    <col min="15881" max="16128" width="9.109375" style="1"/>
    <col min="16129" max="16132" width="8" style="1" customWidth="1"/>
    <col min="16133" max="16133" width="24" style="1" customWidth="1"/>
    <col min="16134" max="16134" width="11.88671875" style="1" customWidth="1"/>
    <col min="16135" max="16135" width="12.6640625" style="1" bestFit="1" customWidth="1"/>
    <col min="16136" max="16136" width="11.44140625" style="1" bestFit="1" customWidth="1"/>
    <col min="16137" max="16384" width="9.109375" style="1"/>
  </cols>
  <sheetData>
    <row r="1" spans="1:8" ht="16.8" x14ac:dyDescent="0.3">
      <c r="A1" s="83"/>
      <c r="B1" s="83"/>
      <c r="C1" s="83"/>
      <c r="D1" s="83"/>
      <c r="E1" s="83"/>
      <c r="F1" s="83"/>
      <c r="G1" s="83"/>
      <c r="H1" s="95" t="s">
        <v>1820</v>
      </c>
    </row>
    <row r="2" spans="1:8" ht="16.8" x14ac:dyDescent="0.3">
      <c r="A2" s="83"/>
      <c r="B2" s="83"/>
      <c r="C2" s="83"/>
      <c r="D2" s="83"/>
      <c r="E2" s="83"/>
      <c r="F2" s="83"/>
      <c r="G2" s="96"/>
      <c r="H2" s="96"/>
    </row>
    <row r="3" spans="1:8" ht="16.8" x14ac:dyDescent="0.3">
      <c r="A3" s="559" t="s">
        <v>1821</v>
      </c>
      <c r="B3" s="559"/>
      <c r="C3" s="559"/>
      <c r="D3" s="559"/>
      <c r="E3" s="559"/>
      <c r="F3" s="559"/>
      <c r="G3" s="559"/>
      <c r="H3" s="559"/>
    </row>
    <row r="4" spans="1:8" ht="16.8" x14ac:dyDescent="0.3">
      <c r="A4" s="103"/>
      <c r="B4" s="103"/>
      <c r="C4" s="103"/>
      <c r="D4" s="103"/>
      <c r="E4" s="103"/>
      <c r="F4" s="103"/>
      <c r="G4" s="103"/>
      <c r="H4" s="103"/>
    </row>
    <row r="5" spans="1:8" ht="16.8" x14ac:dyDescent="0.3">
      <c r="A5" s="83"/>
      <c r="B5" s="83"/>
      <c r="C5" s="83"/>
      <c r="D5" s="83"/>
      <c r="E5" s="83"/>
      <c r="F5" s="83"/>
      <c r="G5" s="83"/>
      <c r="H5" s="104" t="s">
        <v>22</v>
      </c>
    </row>
    <row r="6" spans="1:8" ht="33.6" x14ac:dyDescent="0.3">
      <c r="A6" s="83"/>
      <c r="B6" s="83"/>
      <c r="C6" s="83"/>
      <c r="D6" s="83"/>
      <c r="E6" s="83"/>
      <c r="F6" s="105" t="s">
        <v>151</v>
      </c>
      <c r="G6" s="105" t="s">
        <v>155</v>
      </c>
      <c r="H6" s="106" t="s">
        <v>320</v>
      </c>
    </row>
    <row r="7" spans="1:8" ht="16.8" x14ac:dyDescent="0.3">
      <c r="A7" s="83"/>
      <c r="B7" s="83"/>
      <c r="C7" s="83"/>
      <c r="D7" s="83"/>
      <c r="E7" s="83"/>
      <c r="F7" s="84"/>
      <c r="G7" s="84"/>
      <c r="H7" s="84"/>
    </row>
    <row r="8" spans="1:8" ht="16.8" x14ac:dyDescent="0.3">
      <c r="A8" s="94" t="s">
        <v>319</v>
      </c>
      <c r="B8" s="83"/>
      <c r="C8" s="83"/>
      <c r="D8" s="83"/>
      <c r="E8" s="83"/>
      <c r="F8" s="84"/>
      <c r="G8" s="84"/>
      <c r="H8" s="84"/>
    </row>
    <row r="9" spans="1:8" ht="16.8" x14ac:dyDescent="0.3">
      <c r="A9" s="83"/>
      <c r="B9" s="83" t="s">
        <v>321</v>
      </c>
      <c r="C9" s="83"/>
      <c r="D9" s="83"/>
      <c r="E9" s="83"/>
      <c r="F9" s="84">
        <v>4228</v>
      </c>
      <c r="G9" s="84">
        <v>4228</v>
      </c>
      <c r="H9" s="84">
        <v>3995</v>
      </c>
    </row>
    <row r="10" spans="1:8" ht="16.8" x14ac:dyDescent="0.3">
      <c r="A10" s="83"/>
      <c r="B10" s="83" t="s">
        <v>322</v>
      </c>
      <c r="C10" s="83"/>
      <c r="D10" s="83"/>
      <c r="E10" s="83"/>
      <c r="F10" s="84">
        <v>1142</v>
      </c>
      <c r="G10" s="84">
        <v>1142</v>
      </c>
      <c r="H10" s="84">
        <v>1079</v>
      </c>
    </row>
    <row r="11" spans="1:8" ht="16.8" x14ac:dyDescent="0.3">
      <c r="A11" s="83"/>
      <c r="B11" s="83"/>
      <c r="C11" s="83"/>
      <c r="D11" s="83"/>
      <c r="E11" s="83"/>
      <c r="F11" s="84"/>
      <c r="G11" s="84"/>
      <c r="H11" s="84"/>
    </row>
    <row r="12" spans="1:8" ht="16.8" x14ac:dyDescent="0.3">
      <c r="A12" s="94" t="s">
        <v>121</v>
      </c>
      <c r="B12" s="83"/>
      <c r="C12" s="83"/>
      <c r="D12" s="83"/>
      <c r="E12" s="83"/>
      <c r="F12" s="84"/>
      <c r="G12" s="84"/>
      <c r="H12" s="84"/>
    </row>
    <row r="13" spans="1:8" ht="16.8" x14ac:dyDescent="0.3">
      <c r="A13" s="83"/>
      <c r="B13" s="83" t="s">
        <v>321</v>
      </c>
      <c r="C13" s="83"/>
      <c r="D13" s="83"/>
      <c r="E13" s="83"/>
      <c r="F13" s="84">
        <v>0</v>
      </c>
      <c r="G13" s="84">
        <v>0</v>
      </c>
      <c r="H13" s="84">
        <v>0</v>
      </c>
    </row>
    <row r="14" spans="1:8" ht="16.8" x14ac:dyDescent="0.3">
      <c r="A14" s="83"/>
      <c r="B14" s="83" t="s">
        <v>322</v>
      </c>
      <c r="C14" s="83"/>
      <c r="D14" s="83"/>
      <c r="E14" s="83"/>
      <c r="F14" s="84">
        <v>0</v>
      </c>
      <c r="G14" s="84">
        <v>0</v>
      </c>
      <c r="H14" s="84">
        <v>0</v>
      </c>
    </row>
    <row r="15" spans="1:8" ht="16.8" x14ac:dyDescent="0.3">
      <c r="A15" s="83"/>
      <c r="B15" s="83"/>
      <c r="C15" s="83"/>
      <c r="D15" s="83"/>
      <c r="E15" s="83"/>
      <c r="F15" s="84"/>
      <c r="G15" s="84"/>
      <c r="H15" s="84"/>
    </row>
    <row r="16" spans="1:8" ht="16.8" x14ac:dyDescent="0.3">
      <c r="A16" s="94" t="s">
        <v>40</v>
      </c>
      <c r="B16" s="83"/>
      <c r="C16" s="83"/>
      <c r="D16" s="83"/>
      <c r="E16" s="83"/>
      <c r="F16" s="84"/>
      <c r="G16" s="84"/>
      <c r="H16" s="84"/>
    </row>
    <row r="17" spans="1:8" ht="16.8" x14ac:dyDescent="0.3">
      <c r="A17" s="83"/>
      <c r="B17" s="83" t="s">
        <v>321</v>
      </c>
      <c r="C17" s="83"/>
      <c r="D17" s="83"/>
      <c r="E17" s="83"/>
      <c r="F17" s="84">
        <v>0</v>
      </c>
      <c r="G17" s="84">
        <v>0</v>
      </c>
      <c r="H17" s="84">
        <v>0</v>
      </c>
    </row>
    <row r="18" spans="1:8" ht="16.8" x14ac:dyDescent="0.3">
      <c r="A18" s="83"/>
      <c r="B18" s="83" t="s">
        <v>322</v>
      </c>
      <c r="C18" s="83"/>
      <c r="D18" s="83"/>
      <c r="E18" s="83"/>
      <c r="F18" s="84">
        <v>0</v>
      </c>
      <c r="G18" s="84">
        <v>0</v>
      </c>
      <c r="H18" s="84">
        <v>0</v>
      </c>
    </row>
    <row r="19" spans="1:8" ht="16.8" x14ac:dyDescent="0.3">
      <c r="A19" s="83"/>
      <c r="B19" s="83"/>
      <c r="C19" s="83"/>
      <c r="D19" s="83"/>
      <c r="E19" s="83"/>
      <c r="F19" s="84"/>
      <c r="G19" s="84"/>
      <c r="H19" s="84"/>
    </row>
    <row r="20" spans="1:8" ht="16.8" x14ac:dyDescent="0.3">
      <c r="A20" s="94" t="s">
        <v>300</v>
      </c>
      <c r="B20" s="83"/>
      <c r="C20" s="83"/>
      <c r="D20" s="83"/>
      <c r="E20" s="83"/>
      <c r="F20" s="84"/>
      <c r="G20" s="84"/>
      <c r="H20" s="84"/>
    </row>
    <row r="21" spans="1:8" ht="16.8" x14ac:dyDescent="0.3">
      <c r="A21" s="83"/>
      <c r="B21" s="83" t="s">
        <v>321</v>
      </c>
      <c r="C21" s="83"/>
      <c r="D21" s="83"/>
      <c r="E21" s="83"/>
      <c r="F21" s="84">
        <v>51508</v>
      </c>
      <c r="G21" s="84">
        <v>72194</v>
      </c>
      <c r="H21" s="84">
        <v>52129</v>
      </c>
    </row>
    <row r="22" spans="1:8" ht="16.8" x14ac:dyDescent="0.3">
      <c r="A22" s="83"/>
      <c r="B22" s="83" t="s">
        <v>323</v>
      </c>
      <c r="C22" s="83"/>
      <c r="D22" s="83"/>
      <c r="E22" s="83"/>
      <c r="F22" s="84">
        <v>0</v>
      </c>
      <c r="G22" s="84">
        <v>27000</v>
      </c>
      <c r="H22" s="84">
        <v>17184</v>
      </c>
    </row>
    <row r="23" spans="1:8" ht="16.8" x14ac:dyDescent="0.3">
      <c r="A23" s="83"/>
      <c r="B23" s="83" t="s">
        <v>322</v>
      </c>
      <c r="C23" s="83"/>
      <c r="D23" s="83"/>
      <c r="E23" s="83"/>
      <c r="F23" s="84">
        <v>12476</v>
      </c>
      <c r="G23" s="84">
        <v>20589</v>
      </c>
      <c r="H23" s="84">
        <v>17382</v>
      </c>
    </row>
    <row r="24" spans="1:8" ht="16.8" x14ac:dyDescent="0.3">
      <c r="A24" s="83"/>
      <c r="B24" s="83"/>
      <c r="C24" s="83"/>
      <c r="D24" s="83"/>
      <c r="E24" s="83"/>
      <c r="F24" s="84"/>
      <c r="G24" s="84"/>
      <c r="H24" s="84"/>
    </row>
    <row r="25" spans="1:8" ht="16.8" x14ac:dyDescent="0.3">
      <c r="A25" s="83"/>
      <c r="B25" s="83"/>
      <c r="C25" s="83"/>
      <c r="D25" s="83"/>
      <c r="E25" s="83"/>
      <c r="F25" s="84"/>
      <c r="G25" s="84"/>
      <c r="H25" s="84"/>
    </row>
    <row r="26" spans="1:8" ht="16.8" x14ac:dyDescent="0.3">
      <c r="A26" s="83"/>
      <c r="B26" s="83"/>
      <c r="C26" s="83"/>
      <c r="D26" s="83"/>
      <c r="E26" s="83"/>
      <c r="F26" s="84"/>
      <c r="G26" s="84"/>
      <c r="H26" s="84"/>
    </row>
    <row r="27" spans="1:8" ht="16.8" x14ac:dyDescent="0.3">
      <c r="A27" s="83"/>
      <c r="B27" s="83"/>
      <c r="C27" s="83"/>
      <c r="D27" s="83"/>
      <c r="E27" s="83"/>
      <c r="F27" s="84"/>
      <c r="G27" s="84"/>
      <c r="H27" s="84"/>
    </row>
    <row r="28" spans="1:8" ht="16.8" x14ac:dyDescent="0.3">
      <c r="A28" s="107" t="s">
        <v>21</v>
      </c>
      <c r="B28" s="83"/>
      <c r="C28" s="83"/>
      <c r="D28" s="83"/>
      <c r="E28" s="83"/>
      <c r="F28" s="108">
        <f>SUM(F7:F27)</f>
        <v>69354</v>
      </c>
      <c r="G28" s="108">
        <f>SUM(G7:G27)</f>
        <v>125153</v>
      </c>
      <c r="H28" s="108">
        <f>SUM(H7:H27)</f>
        <v>91769</v>
      </c>
    </row>
    <row r="29" spans="1:8" ht="16.8" x14ac:dyDescent="0.3">
      <c r="A29" s="83"/>
      <c r="B29" s="83"/>
      <c r="C29" s="83"/>
      <c r="D29" s="83"/>
      <c r="E29" s="83"/>
      <c r="F29" s="84"/>
      <c r="G29" s="84"/>
      <c r="H29" s="84"/>
    </row>
    <row r="30" spans="1:8" ht="16.8" x14ac:dyDescent="0.3">
      <c r="A30" s="83"/>
      <c r="B30" s="83"/>
      <c r="C30" s="83"/>
      <c r="D30" s="83"/>
      <c r="E30" s="83"/>
      <c r="F30" s="83"/>
      <c r="G30" s="83"/>
      <c r="H30" s="83"/>
    </row>
    <row r="31" spans="1:8" ht="16.8" x14ac:dyDescent="0.3">
      <c r="A31" s="83"/>
      <c r="B31" s="83"/>
      <c r="C31" s="83"/>
      <c r="D31" s="83"/>
      <c r="E31" s="83"/>
      <c r="F31" s="83"/>
      <c r="G31" s="83"/>
      <c r="H31" s="83"/>
    </row>
    <row r="32" spans="1:8" ht="16.8" x14ac:dyDescent="0.3">
      <c r="A32" s="83"/>
      <c r="B32" s="83"/>
      <c r="C32" s="83"/>
      <c r="D32" s="83"/>
      <c r="E32" s="83"/>
      <c r="F32" s="83"/>
      <c r="G32" s="83"/>
      <c r="H32" s="83"/>
    </row>
    <row r="33" spans="1:8" ht="16.8" x14ac:dyDescent="0.3">
      <c r="A33" s="83"/>
      <c r="B33" s="83"/>
      <c r="C33" s="83"/>
      <c r="D33" s="83"/>
      <c r="E33" s="83"/>
      <c r="F33" s="83"/>
      <c r="G33" s="83"/>
      <c r="H33" s="83"/>
    </row>
    <row r="34" spans="1:8" ht="16.8" x14ac:dyDescent="0.3">
      <c r="A34" s="83"/>
      <c r="B34" s="83"/>
      <c r="C34" s="83"/>
      <c r="D34" s="83"/>
      <c r="E34" s="83"/>
      <c r="F34" s="83"/>
      <c r="G34" s="83"/>
      <c r="H34" s="83"/>
    </row>
    <row r="35" spans="1:8" ht="16.8" x14ac:dyDescent="0.3">
      <c r="A35" s="83"/>
      <c r="B35" s="83"/>
      <c r="C35" s="83"/>
      <c r="D35" s="83"/>
      <c r="E35" s="83"/>
      <c r="F35" s="83"/>
      <c r="G35" s="83"/>
      <c r="H35" s="83"/>
    </row>
    <row r="36" spans="1:8" ht="16.8" x14ac:dyDescent="0.3">
      <c r="A36" s="83"/>
      <c r="B36" s="83"/>
      <c r="C36" s="83"/>
      <c r="D36" s="83"/>
      <c r="E36" s="83"/>
      <c r="F36" s="83"/>
      <c r="G36" s="83"/>
      <c r="H36" s="83"/>
    </row>
    <row r="37" spans="1:8" ht="16.8" x14ac:dyDescent="0.3">
      <c r="A37" s="83"/>
      <c r="B37" s="83"/>
      <c r="C37" s="83"/>
      <c r="D37" s="83"/>
      <c r="E37" s="83"/>
      <c r="F37" s="83"/>
      <c r="G37" s="83"/>
      <c r="H37" s="83"/>
    </row>
    <row r="38" spans="1:8" ht="16.8" x14ac:dyDescent="0.3">
      <c r="A38" s="83"/>
      <c r="B38" s="83"/>
      <c r="C38" s="83"/>
      <c r="D38" s="83"/>
      <c r="E38" s="83"/>
      <c r="F38" s="83"/>
      <c r="G38" s="83"/>
      <c r="H38" s="83"/>
    </row>
    <row r="39" spans="1:8" ht="16.8" x14ac:dyDescent="0.3">
      <c r="A39" s="83"/>
      <c r="B39" s="83"/>
      <c r="C39" s="83"/>
      <c r="D39" s="83"/>
      <c r="E39" s="83"/>
      <c r="F39" s="83"/>
      <c r="G39" s="83"/>
      <c r="H39" s="83"/>
    </row>
    <row r="40" spans="1:8" ht="16.8" x14ac:dyDescent="0.3">
      <c r="A40" s="83"/>
      <c r="B40" s="83"/>
      <c r="C40" s="83"/>
      <c r="D40" s="83"/>
      <c r="E40" s="83"/>
      <c r="F40" s="83"/>
      <c r="G40" s="83"/>
      <c r="H40" s="83"/>
    </row>
    <row r="41" spans="1:8" ht="16.8" x14ac:dyDescent="0.3">
      <c r="A41" s="83"/>
      <c r="B41" s="83"/>
      <c r="C41" s="83"/>
      <c r="D41" s="83"/>
      <c r="E41" s="83"/>
      <c r="F41" s="83"/>
      <c r="G41" s="83"/>
      <c r="H41" s="83"/>
    </row>
    <row r="42" spans="1:8" ht="16.8" x14ac:dyDescent="0.3">
      <c r="A42" s="83"/>
      <c r="B42" s="83"/>
      <c r="C42" s="83"/>
      <c r="D42" s="83"/>
      <c r="E42" s="83"/>
      <c r="F42" s="83"/>
      <c r="G42" s="83"/>
      <c r="H42" s="83"/>
    </row>
    <row r="43" spans="1:8" ht="16.8" x14ac:dyDescent="0.3">
      <c r="A43" s="83"/>
      <c r="B43" s="83"/>
      <c r="C43" s="83"/>
      <c r="D43" s="83"/>
      <c r="E43" s="83"/>
      <c r="F43" s="83"/>
      <c r="G43" s="83"/>
      <c r="H43" s="83"/>
    </row>
    <row r="44" spans="1:8" ht="16.8" x14ac:dyDescent="0.3">
      <c r="A44" s="83"/>
      <c r="B44" s="83"/>
      <c r="C44" s="83"/>
      <c r="D44" s="83"/>
      <c r="E44" s="83"/>
      <c r="F44" s="83"/>
      <c r="G44" s="83"/>
      <c r="H44" s="83"/>
    </row>
    <row r="45" spans="1:8" ht="16.8" x14ac:dyDescent="0.3">
      <c r="A45" s="83"/>
      <c r="B45" s="83"/>
      <c r="C45" s="83"/>
      <c r="D45" s="83"/>
      <c r="E45" s="83"/>
      <c r="F45" s="83"/>
      <c r="G45" s="83"/>
      <c r="H45" s="83"/>
    </row>
    <row r="46" spans="1:8" ht="16.8" x14ac:dyDescent="0.3">
      <c r="A46" s="83"/>
      <c r="B46" s="83"/>
      <c r="C46" s="83"/>
      <c r="D46" s="83"/>
      <c r="E46" s="83"/>
      <c r="F46" s="83"/>
      <c r="G46" s="83"/>
      <c r="H46" s="83"/>
    </row>
    <row r="47" spans="1:8" ht="16.8" x14ac:dyDescent="0.3">
      <c r="A47" s="83"/>
      <c r="B47" s="83"/>
      <c r="C47" s="83"/>
      <c r="D47" s="83"/>
      <c r="E47" s="83"/>
      <c r="F47" s="83"/>
      <c r="G47" s="83"/>
      <c r="H47" s="83"/>
    </row>
    <row r="48" spans="1:8" ht="16.8" x14ac:dyDescent="0.3">
      <c r="A48" s="83"/>
      <c r="B48" s="83"/>
      <c r="C48" s="83"/>
      <c r="D48" s="83"/>
      <c r="E48" s="83"/>
      <c r="F48" s="83"/>
      <c r="G48" s="83"/>
      <c r="H48" s="83"/>
    </row>
    <row r="49" spans="1:8" ht="16.8" x14ac:dyDescent="0.3">
      <c r="A49" s="83"/>
      <c r="B49" s="83"/>
      <c r="C49" s="83"/>
      <c r="D49" s="83"/>
      <c r="E49" s="83"/>
      <c r="F49" s="83"/>
      <c r="G49" s="83"/>
      <c r="H49" s="83"/>
    </row>
    <row r="50" spans="1:8" ht="16.8" x14ac:dyDescent="0.3">
      <c r="A50" s="83"/>
      <c r="B50" s="83"/>
      <c r="C50" s="83"/>
      <c r="D50" s="83"/>
      <c r="E50" s="83"/>
      <c r="F50" s="83"/>
      <c r="G50" s="83"/>
      <c r="H50" s="83"/>
    </row>
    <row r="51" spans="1:8" ht="16.8" x14ac:dyDescent="0.3">
      <c r="A51" s="83"/>
      <c r="B51" s="83"/>
      <c r="C51" s="83"/>
      <c r="D51" s="83"/>
      <c r="E51" s="83"/>
      <c r="F51" s="83"/>
      <c r="G51" s="83"/>
      <c r="H51" s="83"/>
    </row>
    <row r="52" spans="1:8" ht="16.8" x14ac:dyDescent="0.3">
      <c r="A52" s="83"/>
      <c r="B52" s="83"/>
      <c r="C52" s="83"/>
      <c r="D52" s="83"/>
      <c r="E52" s="83"/>
      <c r="F52" s="83"/>
      <c r="G52" s="83"/>
      <c r="H52" s="83"/>
    </row>
    <row r="53" spans="1:8" ht="16.8" x14ac:dyDescent="0.3">
      <c r="A53" s="83"/>
      <c r="B53" s="83"/>
      <c r="C53" s="83"/>
      <c r="D53" s="83"/>
      <c r="E53" s="83"/>
      <c r="F53" s="83"/>
      <c r="G53" s="83"/>
      <c r="H53" s="83"/>
    </row>
    <row r="54" spans="1:8" ht="16.8" x14ac:dyDescent="0.3">
      <c r="A54" s="83"/>
      <c r="B54" s="83"/>
      <c r="C54" s="83"/>
      <c r="D54" s="83"/>
      <c r="E54" s="83"/>
      <c r="F54" s="83"/>
      <c r="G54" s="83"/>
      <c r="H54" s="83"/>
    </row>
    <row r="55" spans="1:8" ht="16.8" x14ac:dyDescent="0.3">
      <c r="A55" s="83"/>
      <c r="B55" s="83"/>
      <c r="C55" s="83"/>
      <c r="D55" s="83"/>
      <c r="E55" s="83"/>
      <c r="F55" s="83"/>
      <c r="G55" s="83"/>
      <c r="H55" s="83"/>
    </row>
    <row r="56" spans="1:8" ht="16.8" x14ac:dyDescent="0.3">
      <c r="A56" s="83"/>
      <c r="B56" s="83"/>
      <c r="C56" s="83"/>
      <c r="D56" s="83"/>
      <c r="E56" s="83"/>
      <c r="F56" s="83"/>
      <c r="G56" s="83"/>
      <c r="H56" s="83"/>
    </row>
    <row r="57" spans="1:8" ht="16.8" x14ac:dyDescent="0.3">
      <c r="A57" s="83"/>
      <c r="B57" s="83"/>
      <c r="C57" s="83"/>
      <c r="D57" s="83"/>
      <c r="E57" s="83"/>
      <c r="F57" s="83"/>
      <c r="G57" s="83"/>
      <c r="H57" s="83"/>
    </row>
    <row r="58" spans="1:8" ht="16.8" x14ac:dyDescent="0.3">
      <c r="A58" s="83"/>
      <c r="B58" s="83"/>
      <c r="C58" s="83"/>
      <c r="D58" s="83"/>
      <c r="E58" s="83"/>
      <c r="F58" s="83"/>
      <c r="G58" s="83"/>
      <c r="H58" s="83"/>
    </row>
    <row r="59" spans="1:8" ht="16.8" x14ac:dyDescent="0.3">
      <c r="A59" s="83"/>
      <c r="B59" s="83"/>
      <c r="C59" s="83"/>
      <c r="D59" s="83"/>
      <c r="E59" s="83"/>
      <c r="F59" s="83"/>
      <c r="G59" s="83"/>
      <c r="H59" s="83"/>
    </row>
  </sheetData>
  <mergeCells count="1">
    <mergeCell ref="A3:H3"/>
  </mergeCells>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A3F66-0D8F-4800-969E-345D4029B1E6}">
  <sheetPr>
    <tabColor rgb="FF92D050"/>
  </sheetPr>
  <dimension ref="A1:H47"/>
  <sheetViews>
    <sheetView view="pageBreakPreview" zoomScaleNormal="100" zoomScaleSheetLayoutView="100" workbookViewId="0">
      <selection activeCell="P20" sqref="P20"/>
    </sheetView>
  </sheetViews>
  <sheetFormatPr defaultRowHeight="13.2" x14ac:dyDescent="0.25"/>
  <cols>
    <col min="1" max="1" width="4.6640625" style="102" customWidth="1"/>
    <col min="2" max="4" width="8" style="102" customWidth="1"/>
    <col min="5" max="5" width="20.44140625" style="102" customWidth="1"/>
    <col min="6" max="6" width="12.6640625" style="102" bestFit="1" customWidth="1"/>
    <col min="7" max="7" width="12.6640625" style="102" customWidth="1"/>
    <col min="8" max="8" width="11.109375" style="102" customWidth="1"/>
    <col min="9" max="256" width="9.109375" style="1"/>
    <col min="257" max="257" width="4.6640625" style="1" customWidth="1"/>
    <col min="258" max="260" width="8" style="1" customWidth="1"/>
    <col min="261" max="261" width="20.44140625" style="1" customWidth="1"/>
    <col min="262" max="262" width="12.6640625" style="1" bestFit="1" customWidth="1"/>
    <col min="263" max="263" width="12.6640625" style="1" customWidth="1"/>
    <col min="264" max="264" width="11.109375" style="1" customWidth="1"/>
    <col min="265" max="512" width="9.109375" style="1"/>
    <col min="513" max="513" width="4.6640625" style="1" customWidth="1"/>
    <col min="514" max="516" width="8" style="1" customWidth="1"/>
    <col min="517" max="517" width="20.44140625" style="1" customWidth="1"/>
    <col min="518" max="518" width="12.6640625" style="1" bestFit="1" customWidth="1"/>
    <col min="519" max="519" width="12.6640625" style="1" customWidth="1"/>
    <col min="520" max="520" width="11.109375" style="1" customWidth="1"/>
    <col min="521" max="768" width="9.109375" style="1"/>
    <col min="769" max="769" width="4.6640625" style="1" customWidth="1"/>
    <col min="770" max="772" width="8" style="1" customWidth="1"/>
    <col min="773" max="773" width="20.44140625" style="1" customWidth="1"/>
    <col min="774" max="774" width="12.6640625" style="1" bestFit="1" customWidth="1"/>
    <col min="775" max="775" width="12.6640625" style="1" customWidth="1"/>
    <col min="776" max="776" width="11.109375" style="1" customWidth="1"/>
    <col min="777" max="1024" width="9.109375" style="1"/>
    <col min="1025" max="1025" width="4.6640625" style="1" customWidth="1"/>
    <col min="1026" max="1028" width="8" style="1" customWidth="1"/>
    <col min="1029" max="1029" width="20.44140625" style="1" customWidth="1"/>
    <col min="1030" max="1030" width="12.6640625" style="1" bestFit="1" customWidth="1"/>
    <col min="1031" max="1031" width="12.6640625" style="1" customWidth="1"/>
    <col min="1032" max="1032" width="11.109375" style="1" customWidth="1"/>
    <col min="1033" max="1280" width="9.109375" style="1"/>
    <col min="1281" max="1281" width="4.6640625" style="1" customWidth="1"/>
    <col min="1282" max="1284" width="8" style="1" customWidth="1"/>
    <col min="1285" max="1285" width="20.44140625" style="1" customWidth="1"/>
    <col min="1286" max="1286" width="12.6640625" style="1" bestFit="1" customWidth="1"/>
    <col min="1287" max="1287" width="12.6640625" style="1" customWidth="1"/>
    <col min="1288" max="1288" width="11.109375" style="1" customWidth="1"/>
    <col min="1289" max="1536" width="9.109375" style="1"/>
    <col min="1537" max="1537" width="4.6640625" style="1" customWidth="1"/>
    <col min="1538" max="1540" width="8" style="1" customWidth="1"/>
    <col min="1541" max="1541" width="20.44140625" style="1" customWidth="1"/>
    <col min="1542" max="1542" width="12.6640625" style="1" bestFit="1" customWidth="1"/>
    <col min="1543" max="1543" width="12.6640625" style="1" customWidth="1"/>
    <col min="1544" max="1544" width="11.109375" style="1" customWidth="1"/>
    <col min="1545" max="1792" width="9.109375" style="1"/>
    <col min="1793" max="1793" width="4.6640625" style="1" customWidth="1"/>
    <col min="1794" max="1796" width="8" style="1" customWidth="1"/>
    <col min="1797" max="1797" width="20.44140625" style="1" customWidth="1"/>
    <col min="1798" max="1798" width="12.6640625" style="1" bestFit="1" customWidth="1"/>
    <col min="1799" max="1799" width="12.6640625" style="1" customWidth="1"/>
    <col min="1800" max="1800" width="11.109375" style="1" customWidth="1"/>
    <col min="1801" max="2048" width="9.109375" style="1"/>
    <col min="2049" max="2049" width="4.6640625" style="1" customWidth="1"/>
    <col min="2050" max="2052" width="8" style="1" customWidth="1"/>
    <col min="2053" max="2053" width="20.44140625" style="1" customWidth="1"/>
    <col min="2054" max="2054" width="12.6640625" style="1" bestFit="1" customWidth="1"/>
    <col min="2055" max="2055" width="12.6640625" style="1" customWidth="1"/>
    <col min="2056" max="2056" width="11.109375" style="1" customWidth="1"/>
    <col min="2057" max="2304" width="9.109375" style="1"/>
    <col min="2305" max="2305" width="4.6640625" style="1" customWidth="1"/>
    <col min="2306" max="2308" width="8" style="1" customWidth="1"/>
    <col min="2309" max="2309" width="20.44140625" style="1" customWidth="1"/>
    <col min="2310" max="2310" width="12.6640625" style="1" bestFit="1" customWidth="1"/>
    <col min="2311" max="2311" width="12.6640625" style="1" customWidth="1"/>
    <col min="2312" max="2312" width="11.109375" style="1" customWidth="1"/>
    <col min="2313" max="2560" width="9.109375" style="1"/>
    <col min="2561" max="2561" width="4.6640625" style="1" customWidth="1"/>
    <col min="2562" max="2564" width="8" style="1" customWidth="1"/>
    <col min="2565" max="2565" width="20.44140625" style="1" customWidth="1"/>
    <col min="2566" max="2566" width="12.6640625" style="1" bestFit="1" customWidth="1"/>
    <col min="2567" max="2567" width="12.6640625" style="1" customWidth="1"/>
    <col min="2568" max="2568" width="11.109375" style="1" customWidth="1"/>
    <col min="2569" max="2816" width="9.109375" style="1"/>
    <col min="2817" max="2817" width="4.6640625" style="1" customWidth="1"/>
    <col min="2818" max="2820" width="8" style="1" customWidth="1"/>
    <col min="2821" max="2821" width="20.44140625" style="1" customWidth="1"/>
    <col min="2822" max="2822" width="12.6640625" style="1" bestFit="1" customWidth="1"/>
    <col min="2823" max="2823" width="12.6640625" style="1" customWidth="1"/>
    <col min="2824" max="2824" width="11.109375" style="1" customWidth="1"/>
    <col min="2825" max="3072" width="9.109375" style="1"/>
    <col min="3073" max="3073" width="4.6640625" style="1" customWidth="1"/>
    <col min="3074" max="3076" width="8" style="1" customWidth="1"/>
    <col min="3077" max="3077" width="20.44140625" style="1" customWidth="1"/>
    <col min="3078" max="3078" width="12.6640625" style="1" bestFit="1" customWidth="1"/>
    <col min="3079" max="3079" width="12.6640625" style="1" customWidth="1"/>
    <col min="3080" max="3080" width="11.109375" style="1" customWidth="1"/>
    <col min="3081" max="3328" width="9.109375" style="1"/>
    <col min="3329" max="3329" width="4.6640625" style="1" customWidth="1"/>
    <col min="3330" max="3332" width="8" style="1" customWidth="1"/>
    <col min="3333" max="3333" width="20.44140625" style="1" customWidth="1"/>
    <col min="3334" max="3334" width="12.6640625" style="1" bestFit="1" customWidth="1"/>
    <col min="3335" max="3335" width="12.6640625" style="1" customWidth="1"/>
    <col min="3336" max="3336" width="11.109375" style="1" customWidth="1"/>
    <col min="3337" max="3584" width="9.109375" style="1"/>
    <col min="3585" max="3585" width="4.6640625" style="1" customWidth="1"/>
    <col min="3586" max="3588" width="8" style="1" customWidth="1"/>
    <col min="3589" max="3589" width="20.44140625" style="1" customWidth="1"/>
    <col min="3590" max="3590" width="12.6640625" style="1" bestFit="1" customWidth="1"/>
    <col min="3591" max="3591" width="12.6640625" style="1" customWidth="1"/>
    <col min="3592" max="3592" width="11.109375" style="1" customWidth="1"/>
    <col min="3593" max="3840" width="9.109375" style="1"/>
    <col min="3841" max="3841" width="4.6640625" style="1" customWidth="1"/>
    <col min="3842" max="3844" width="8" style="1" customWidth="1"/>
    <col min="3845" max="3845" width="20.44140625" style="1" customWidth="1"/>
    <col min="3846" max="3846" width="12.6640625" style="1" bestFit="1" customWidth="1"/>
    <col min="3847" max="3847" width="12.6640625" style="1" customWidth="1"/>
    <col min="3848" max="3848" width="11.109375" style="1" customWidth="1"/>
    <col min="3849" max="4096" width="9.109375" style="1"/>
    <col min="4097" max="4097" width="4.6640625" style="1" customWidth="1"/>
    <col min="4098" max="4100" width="8" style="1" customWidth="1"/>
    <col min="4101" max="4101" width="20.44140625" style="1" customWidth="1"/>
    <col min="4102" max="4102" width="12.6640625" style="1" bestFit="1" customWidth="1"/>
    <col min="4103" max="4103" width="12.6640625" style="1" customWidth="1"/>
    <col min="4104" max="4104" width="11.109375" style="1" customWidth="1"/>
    <col min="4105" max="4352" width="9.109375" style="1"/>
    <col min="4353" max="4353" width="4.6640625" style="1" customWidth="1"/>
    <col min="4354" max="4356" width="8" style="1" customWidth="1"/>
    <col min="4357" max="4357" width="20.44140625" style="1" customWidth="1"/>
    <col min="4358" max="4358" width="12.6640625" style="1" bestFit="1" customWidth="1"/>
    <col min="4359" max="4359" width="12.6640625" style="1" customWidth="1"/>
    <col min="4360" max="4360" width="11.109375" style="1" customWidth="1"/>
    <col min="4361" max="4608" width="9.109375" style="1"/>
    <col min="4609" max="4609" width="4.6640625" style="1" customWidth="1"/>
    <col min="4610" max="4612" width="8" style="1" customWidth="1"/>
    <col min="4613" max="4613" width="20.44140625" style="1" customWidth="1"/>
    <col min="4614" max="4614" width="12.6640625" style="1" bestFit="1" customWidth="1"/>
    <col min="4615" max="4615" width="12.6640625" style="1" customWidth="1"/>
    <col min="4616" max="4616" width="11.109375" style="1" customWidth="1"/>
    <col min="4617" max="4864" width="9.109375" style="1"/>
    <col min="4865" max="4865" width="4.6640625" style="1" customWidth="1"/>
    <col min="4866" max="4868" width="8" style="1" customWidth="1"/>
    <col min="4869" max="4869" width="20.44140625" style="1" customWidth="1"/>
    <col min="4870" max="4870" width="12.6640625" style="1" bestFit="1" customWidth="1"/>
    <col min="4871" max="4871" width="12.6640625" style="1" customWidth="1"/>
    <col min="4872" max="4872" width="11.109375" style="1" customWidth="1"/>
    <col min="4873" max="5120" width="9.109375" style="1"/>
    <col min="5121" max="5121" width="4.6640625" style="1" customWidth="1"/>
    <col min="5122" max="5124" width="8" style="1" customWidth="1"/>
    <col min="5125" max="5125" width="20.44140625" style="1" customWidth="1"/>
    <col min="5126" max="5126" width="12.6640625" style="1" bestFit="1" customWidth="1"/>
    <col min="5127" max="5127" width="12.6640625" style="1" customWidth="1"/>
    <col min="5128" max="5128" width="11.109375" style="1" customWidth="1"/>
    <col min="5129" max="5376" width="9.109375" style="1"/>
    <col min="5377" max="5377" width="4.6640625" style="1" customWidth="1"/>
    <col min="5378" max="5380" width="8" style="1" customWidth="1"/>
    <col min="5381" max="5381" width="20.44140625" style="1" customWidth="1"/>
    <col min="5382" max="5382" width="12.6640625" style="1" bestFit="1" customWidth="1"/>
    <col min="5383" max="5383" width="12.6640625" style="1" customWidth="1"/>
    <col min="5384" max="5384" width="11.109375" style="1" customWidth="1"/>
    <col min="5385" max="5632" width="9.109375" style="1"/>
    <col min="5633" max="5633" width="4.6640625" style="1" customWidth="1"/>
    <col min="5634" max="5636" width="8" style="1" customWidth="1"/>
    <col min="5637" max="5637" width="20.44140625" style="1" customWidth="1"/>
    <col min="5638" max="5638" width="12.6640625" style="1" bestFit="1" customWidth="1"/>
    <col min="5639" max="5639" width="12.6640625" style="1" customWidth="1"/>
    <col min="5640" max="5640" width="11.109375" style="1" customWidth="1"/>
    <col min="5641" max="5888" width="9.109375" style="1"/>
    <col min="5889" max="5889" width="4.6640625" style="1" customWidth="1"/>
    <col min="5890" max="5892" width="8" style="1" customWidth="1"/>
    <col min="5893" max="5893" width="20.44140625" style="1" customWidth="1"/>
    <col min="5894" max="5894" width="12.6640625" style="1" bestFit="1" customWidth="1"/>
    <col min="5895" max="5895" width="12.6640625" style="1" customWidth="1"/>
    <col min="5896" max="5896" width="11.109375" style="1" customWidth="1"/>
    <col min="5897" max="6144" width="9.109375" style="1"/>
    <col min="6145" max="6145" width="4.6640625" style="1" customWidth="1"/>
    <col min="6146" max="6148" width="8" style="1" customWidth="1"/>
    <col min="6149" max="6149" width="20.44140625" style="1" customWidth="1"/>
    <col min="6150" max="6150" width="12.6640625" style="1" bestFit="1" customWidth="1"/>
    <col min="6151" max="6151" width="12.6640625" style="1" customWidth="1"/>
    <col min="6152" max="6152" width="11.109375" style="1" customWidth="1"/>
    <col min="6153" max="6400" width="9.109375" style="1"/>
    <col min="6401" max="6401" width="4.6640625" style="1" customWidth="1"/>
    <col min="6402" max="6404" width="8" style="1" customWidth="1"/>
    <col min="6405" max="6405" width="20.44140625" style="1" customWidth="1"/>
    <col min="6406" max="6406" width="12.6640625" style="1" bestFit="1" customWidth="1"/>
    <col min="6407" max="6407" width="12.6640625" style="1" customWidth="1"/>
    <col min="6408" max="6408" width="11.109375" style="1" customWidth="1"/>
    <col min="6409" max="6656" width="9.109375" style="1"/>
    <col min="6657" max="6657" width="4.6640625" style="1" customWidth="1"/>
    <col min="6658" max="6660" width="8" style="1" customWidth="1"/>
    <col min="6661" max="6661" width="20.44140625" style="1" customWidth="1"/>
    <col min="6662" max="6662" width="12.6640625" style="1" bestFit="1" customWidth="1"/>
    <col min="6663" max="6663" width="12.6640625" style="1" customWidth="1"/>
    <col min="6664" max="6664" width="11.109375" style="1" customWidth="1"/>
    <col min="6665" max="6912" width="9.109375" style="1"/>
    <col min="6913" max="6913" width="4.6640625" style="1" customWidth="1"/>
    <col min="6914" max="6916" width="8" style="1" customWidth="1"/>
    <col min="6917" max="6917" width="20.44140625" style="1" customWidth="1"/>
    <col min="6918" max="6918" width="12.6640625" style="1" bestFit="1" customWidth="1"/>
    <col min="6919" max="6919" width="12.6640625" style="1" customWidth="1"/>
    <col min="6920" max="6920" width="11.109375" style="1" customWidth="1"/>
    <col min="6921" max="7168" width="9.109375" style="1"/>
    <col min="7169" max="7169" width="4.6640625" style="1" customWidth="1"/>
    <col min="7170" max="7172" width="8" style="1" customWidth="1"/>
    <col min="7173" max="7173" width="20.44140625" style="1" customWidth="1"/>
    <col min="7174" max="7174" width="12.6640625" style="1" bestFit="1" customWidth="1"/>
    <col min="7175" max="7175" width="12.6640625" style="1" customWidth="1"/>
    <col min="7176" max="7176" width="11.109375" style="1" customWidth="1"/>
    <col min="7177" max="7424" width="9.109375" style="1"/>
    <col min="7425" max="7425" width="4.6640625" style="1" customWidth="1"/>
    <col min="7426" max="7428" width="8" style="1" customWidth="1"/>
    <col min="7429" max="7429" width="20.44140625" style="1" customWidth="1"/>
    <col min="7430" max="7430" width="12.6640625" style="1" bestFit="1" customWidth="1"/>
    <col min="7431" max="7431" width="12.6640625" style="1" customWidth="1"/>
    <col min="7432" max="7432" width="11.109375" style="1" customWidth="1"/>
    <col min="7433" max="7680" width="9.109375" style="1"/>
    <col min="7681" max="7681" width="4.6640625" style="1" customWidth="1"/>
    <col min="7682" max="7684" width="8" style="1" customWidth="1"/>
    <col min="7685" max="7685" width="20.44140625" style="1" customWidth="1"/>
    <col min="7686" max="7686" width="12.6640625" style="1" bestFit="1" customWidth="1"/>
    <col min="7687" max="7687" width="12.6640625" style="1" customWidth="1"/>
    <col min="7688" max="7688" width="11.109375" style="1" customWidth="1"/>
    <col min="7689" max="7936" width="9.109375" style="1"/>
    <col min="7937" max="7937" width="4.6640625" style="1" customWidth="1"/>
    <col min="7938" max="7940" width="8" style="1" customWidth="1"/>
    <col min="7941" max="7941" width="20.44140625" style="1" customWidth="1"/>
    <col min="7942" max="7942" width="12.6640625" style="1" bestFit="1" customWidth="1"/>
    <col min="7943" max="7943" width="12.6640625" style="1" customWidth="1"/>
    <col min="7944" max="7944" width="11.109375" style="1" customWidth="1"/>
    <col min="7945" max="8192" width="9.109375" style="1"/>
    <col min="8193" max="8193" width="4.6640625" style="1" customWidth="1"/>
    <col min="8194" max="8196" width="8" style="1" customWidth="1"/>
    <col min="8197" max="8197" width="20.44140625" style="1" customWidth="1"/>
    <col min="8198" max="8198" width="12.6640625" style="1" bestFit="1" customWidth="1"/>
    <col min="8199" max="8199" width="12.6640625" style="1" customWidth="1"/>
    <col min="8200" max="8200" width="11.109375" style="1" customWidth="1"/>
    <col min="8201" max="8448" width="9.109375" style="1"/>
    <col min="8449" max="8449" width="4.6640625" style="1" customWidth="1"/>
    <col min="8450" max="8452" width="8" style="1" customWidth="1"/>
    <col min="8453" max="8453" width="20.44140625" style="1" customWidth="1"/>
    <col min="8454" max="8454" width="12.6640625" style="1" bestFit="1" customWidth="1"/>
    <col min="8455" max="8455" width="12.6640625" style="1" customWidth="1"/>
    <col min="8456" max="8456" width="11.109375" style="1" customWidth="1"/>
    <col min="8457" max="8704" width="9.109375" style="1"/>
    <col min="8705" max="8705" width="4.6640625" style="1" customWidth="1"/>
    <col min="8706" max="8708" width="8" style="1" customWidth="1"/>
    <col min="8709" max="8709" width="20.44140625" style="1" customWidth="1"/>
    <col min="8710" max="8710" width="12.6640625" style="1" bestFit="1" customWidth="1"/>
    <col min="8711" max="8711" width="12.6640625" style="1" customWidth="1"/>
    <col min="8712" max="8712" width="11.109375" style="1" customWidth="1"/>
    <col min="8713" max="8960" width="9.109375" style="1"/>
    <col min="8961" max="8961" width="4.6640625" style="1" customWidth="1"/>
    <col min="8962" max="8964" width="8" style="1" customWidth="1"/>
    <col min="8965" max="8965" width="20.44140625" style="1" customWidth="1"/>
    <col min="8966" max="8966" width="12.6640625" style="1" bestFit="1" customWidth="1"/>
    <col min="8967" max="8967" width="12.6640625" style="1" customWidth="1"/>
    <col min="8968" max="8968" width="11.109375" style="1" customWidth="1"/>
    <col min="8969" max="9216" width="9.109375" style="1"/>
    <col min="9217" max="9217" width="4.6640625" style="1" customWidth="1"/>
    <col min="9218" max="9220" width="8" style="1" customWidth="1"/>
    <col min="9221" max="9221" width="20.44140625" style="1" customWidth="1"/>
    <col min="9222" max="9222" width="12.6640625" style="1" bestFit="1" customWidth="1"/>
    <col min="9223" max="9223" width="12.6640625" style="1" customWidth="1"/>
    <col min="9224" max="9224" width="11.109375" style="1" customWidth="1"/>
    <col min="9225" max="9472" width="9.109375" style="1"/>
    <col min="9473" max="9473" width="4.6640625" style="1" customWidth="1"/>
    <col min="9474" max="9476" width="8" style="1" customWidth="1"/>
    <col min="9477" max="9477" width="20.44140625" style="1" customWidth="1"/>
    <col min="9478" max="9478" width="12.6640625" style="1" bestFit="1" customWidth="1"/>
    <col min="9479" max="9479" width="12.6640625" style="1" customWidth="1"/>
    <col min="9480" max="9480" width="11.109375" style="1" customWidth="1"/>
    <col min="9481" max="9728" width="9.109375" style="1"/>
    <col min="9729" max="9729" width="4.6640625" style="1" customWidth="1"/>
    <col min="9730" max="9732" width="8" style="1" customWidth="1"/>
    <col min="9733" max="9733" width="20.44140625" style="1" customWidth="1"/>
    <col min="9734" max="9734" width="12.6640625" style="1" bestFit="1" customWidth="1"/>
    <col min="9735" max="9735" width="12.6640625" style="1" customWidth="1"/>
    <col min="9736" max="9736" width="11.109375" style="1" customWidth="1"/>
    <col min="9737" max="9984" width="9.109375" style="1"/>
    <col min="9985" max="9985" width="4.6640625" style="1" customWidth="1"/>
    <col min="9986" max="9988" width="8" style="1" customWidth="1"/>
    <col min="9989" max="9989" width="20.44140625" style="1" customWidth="1"/>
    <col min="9990" max="9990" width="12.6640625" style="1" bestFit="1" customWidth="1"/>
    <col min="9991" max="9991" width="12.6640625" style="1" customWidth="1"/>
    <col min="9992" max="9992" width="11.109375" style="1" customWidth="1"/>
    <col min="9993" max="10240" width="9.109375" style="1"/>
    <col min="10241" max="10241" width="4.6640625" style="1" customWidth="1"/>
    <col min="10242" max="10244" width="8" style="1" customWidth="1"/>
    <col min="10245" max="10245" width="20.44140625" style="1" customWidth="1"/>
    <col min="10246" max="10246" width="12.6640625" style="1" bestFit="1" customWidth="1"/>
    <col min="10247" max="10247" width="12.6640625" style="1" customWidth="1"/>
    <col min="10248" max="10248" width="11.109375" style="1" customWidth="1"/>
    <col min="10249" max="10496" width="9.109375" style="1"/>
    <col min="10497" max="10497" width="4.6640625" style="1" customWidth="1"/>
    <col min="10498" max="10500" width="8" style="1" customWidth="1"/>
    <col min="10501" max="10501" width="20.44140625" style="1" customWidth="1"/>
    <col min="10502" max="10502" width="12.6640625" style="1" bestFit="1" customWidth="1"/>
    <col min="10503" max="10503" width="12.6640625" style="1" customWidth="1"/>
    <col min="10504" max="10504" width="11.109375" style="1" customWidth="1"/>
    <col min="10505" max="10752" width="9.109375" style="1"/>
    <col min="10753" max="10753" width="4.6640625" style="1" customWidth="1"/>
    <col min="10754" max="10756" width="8" style="1" customWidth="1"/>
    <col min="10757" max="10757" width="20.44140625" style="1" customWidth="1"/>
    <col min="10758" max="10758" width="12.6640625" style="1" bestFit="1" customWidth="1"/>
    <col min="10759" max="10759" width="12.6640625" style="1" customWidth="1"/>
    <col min="10760" max="10760" width="11.109375" style="1" customWidth="1"/>
    <col min="10761" max="11008" width="9.109375" style="1"/>
    <col min="11009" max="11009" width="4.6640625" style="1" customWidth="1"/>
    <col min="11010" max="11012" width="8" style="1" customWidth="1"/>
    <col min="11013" max="11013" width="20.44140625" style="1" customWidth="1"/>
    <col min="11014" max="11014" width="12.6640625" style="1" bestFit="1" customWidth="1"/>
    <col min="11015" max="11015" width="12.6640625" style="1" customWidth="1"/>
    <col min="11016" max="11016" width="11.109375" style="1" customWidth="1"/>
    <col min="11017" max="11264" width="9.109375" style="1"/>
    <col min="11265" max="11265" width="4.6640625" style="1" customWidth="1"/>
    <col min="11266" max="11268" width="8" style="1" customWidth="1"/>
    <col min="11269" max="11269" width="20.44140625" style="1" customWidth="1"/>
    <col min="11270" max="11270" width="12.6640625" style="1" bestFit="1" customWidth="1"/>
    <col min="11271" max="11271" width="12.6640625" style="1" customWidth="1"/>
    <col min="11272" max="11272" width="11.109375" style="1" customWidth="1"/>
    <col min="11273" max="11520" width="9.109375" style="1"/>
    <col min="11521" max="11521" width="4.6640625" style="1" customWidth="1"/>
    <col min="11522" max="11524" width="8" style="1" customWidth="1"/>
    <col min="11525" max="11525" width="20.44140625" style="1" customWidth="1"/>
    <col min="11526" max="11526" width="12.6640625" style="1" bestFit="1" customWidth="1"/>
    <col min="11527" max="11527" width="12.6640625" style="1" customWidth="1"/>
    <col min="11528" max="11528" width="11.109375" style="1" customWidth="1"/>
    <col min="11529" max="11776" width="9.109375" style="1"/>
    <col min="11777" max="11777" width="4.6640625" style="1" customWidth="1"/>
    <col min="11778" max="11780" width="8" style="1" customWidth="1"/>
    <col min="11781" max="11781" width="20.44140625" style="1" customWidth="1"/>
    <col min="11782" max="11782" width="12.6640625" style="1" bestFit="1" customWidth="1"/>
    <col min="11783" max="11783" width="12.6640625" style="1" customWidth="1"/>
    <col min="11784" max="11784" width="11.109375" style="1" customWidth="1"/>
    <col min="11785" max="12032" width="9.109375" style="1"/>
    <col min="12033" max="12033" width="4.6640625" style="1" customWidth="1"/>
    <col min="12034" max="12036" width="8" style="1" customWidth="1"/>
    <col min="12037" max="12037" width="20.44140625" style="1" customWidth="1"/>
    <col min="12038" max="12038" width="12.6640625" style="1" bestFit="1" customWidth="1"/>
    <col min="12039" max="12039" width="12.6640625" style="1" customWidth="1"/>
    <col min="12040" max="12040" width="11.109375" style="1" customWidth="1"/>
    <col min="12041" max="12288" width="9.109375" style="1"/>
    <col min="12289" max="12289" width="4.6640625" style="1" customWidth="1"/>
    <col min="12290" max="12292" width="8" style="1" customWidth="1"/>
    <col min="12293" max="12293" width="20.44140625" style="1" customWidth="1"/>
    <col min="12294" max="12294" width="12.6640625" style="1" bestFit="1" customWidth="1"/>
    <col min="12295" max="12295" width="12.6640625" style="1" customWidth="1"/>
    <col min="12296" max="12296" width="11.109375" style="1" customWidth="1"/>
    <col min="12297" max="12544" width="9.109375" style="1"/>
    <col min="12545" max="12545" width="4.6640625" style="1" customWidth="1"/>
    <col min="12546" max="12548" width="8" style="1" customWidth="1"/>
    <col min="12549" max="12549" width="20.44140625" style="1" customWidth="1"/>
    <col min="12550" max="12550" width="12.6640625" style="1" bestFit="1" customWidth="1"/>
    <col min="12551" max="12551" width="12.6640625" style="1" customWidth="1"/>
    <col min="12552" max="12552" width="11.109375" style="1" customWidth="1"/>
    <col min="12553" max="12800" width="9.109375" style="1"/>
    <col min="12801" max="12801" width="4.6640625" style="1" customWidth="1"/>
    <col min="12802" max="12804" width="8" style="1" customWidth="1"/>
    <col min="12805" max="12805" width="20.44140625" style="1" customWidth="1"/>
    <col min="12806" max="12806" width="12.6640625" style="1" bestFit="1" customWidth="1"/>
    <col min="12807" max="12807" width="12.6640625" style="1" customWidth="1"/>
    <col min="12808" max="12808" width="11.109375" style="1" customWidth="1"/>
    <col min="12809" max="13056" width="9.109375" style="1"/>
    <col min="13057" max="13057" width="4.6640625" style="1" customWidth="1"/>
    <col min="13058" max="13060" width="8" style="1" customWidth="1"/>
    <col min="13061" max="13061" width="20.44140625" style="1" customWidth="1"/>
    <col min="13062" max="13062" width="12.6640625" style="1" bestFit="1" customWidth="1"/>
    <col min="13063" max="13063" width="12.6640625" style="1" customWidth="1"/>
    <col min="13064" max="13064" width="11.109375" style="1" customWidth="1"/>
    <col min="13065" max="13312" width="9.109375" style="1"/>
    <col min="13313" max="13313" width="4.6640625" style="1" customWidth="1"/>
    <col min="13314" max="13316" width="8" style="1" customWidth="1"/>
    <col min="13317" max="13317" width="20.44140625" style="1" customWidth="1"/>
    <col min="13318" max="13318" width="12.6640625" style="1" bestFit="1" customWidth="1"/>
    <col min="13319" max="13319" width="12.6640625" style="1" customWidth="1"/>
    <col min="13320" max="13320" width="11.109375" style="1" customWidth="1"/>
    <col min="13321" max="13568" width="9.109375" style="1"/>
    <col min="13569" max="13569" width="4.6640625" style="1" customWidth="1"/>
    <col min="13570" max="13572" width="8" style="1" customWidth="1"/>
    <col min="13573" max="13573" width="20.44140625" style="1" customWidth="1"/>
    <col min="13574" max="13574" width="12.6640625" style="1" bestFit="1" customWidth="1"/>
    <col min="13575" max="13575" width="12.6640625" style="1" customWidth="1"/>
    <col min="13576" max="13576" width="11.109375" style="1" customWidth="1"/>
    <col min="13577" max="13824" width="9.109375" style="1"/>
    <col min="13825" max="13825" width="4.6640625" style="1" customWidth="1"/>
    <col min="13826" max="13828" width="8" style="1" customWidth="1"/>
    <col min="13829" max="13829" width="20.44140625" style="1" customWidth="1"/>
    <col min="13830" max="13830" width="12.6640625" style="1" bestFit="1" customWidth="1"/>
    <col min="13831" max="13831" width="12.6640625" style="1" customWidth="1"/>
    <col min="13832" max="13832" width="11.109375" style="1" customWidth="1"/>
    <col min="13833" max="14080" width="9.109375" style="1"/>
    <col min="14081" max="14081" width="4.6640625" style="1" customWidth="1"/>
    <col min="14082" max="14084" width="8" style="1" customWidth="1"/>
    <col min="14085" max="14085" width="20.44140625" style="1" customWidth="1"/>
    <col min="14086" max="14086" width="12.6640625" style="1" bestFit="1" customWidth="1"/>
    <col min="14087" max="14087" width="12.6640625" style="1" customWidth="1"/>
    <col min="14088" max="14088" width="11.109375" style="1" customWidth="1"/>
    <col min="14089" max="14336" width="9.109375" style="1"/>
    <col min="14337" max="14337" width="4.6640625" style="1" customWidth="1"/>
    <col min="14338" max="14340" width="8" style="1" customWidth="1"/>
    <col min="14341" max="14341" width="20.44140625" style="1" customWidth="1"/>
    <col min="14342" max="14342" width="12.6640625" style="1" bestFit="1" customWidth="1"/>
    <col min="14343" max="14343" width="12.6640625" style="1" customWidth="1"/>
    <col min="14344" max="14344" width="11.109375" style="1" customWidth="1"/>
    <col min="14345" max="14592" width="9.109375" style="1"/>
    <col min="14593" max="14593" width="4.6640625" style="1" customWidth="1"/>
    <col min="14594" max="14596" width="8" style="1" customWidth="1"/>
    <col min="14597" max="14597" width="20.44140625" style="1" customWidth="1"/>
    <col min="14598" max="14598" width="12.6640625" style="1" bestFit="1" customWidth="1"/>
    <col min="14599" max="14599" width="12.6640625" style="1" customWidth="1"/>
    <col min="14600" max="14600" width="11.109375" style="1" customWidth="1"/>
    <col min="14601" max="14848" width="9.109375" style="1"/>
    <col min="14849" max="14849" width="4.6640625" style="1" customWidth="1"/>
    <col min="14850" max="14852" width="8" style="1" customWidth="1"/>
    <col min="14853" max="14853" width="20.44140625" style="1" customWidth="1"/>
    <col min="14854" max="14854" width="12.6640625" style="1" bestFit="1" customWidth="1"/>
    <col min="14855" max="14855" width="12.6640625" style="1" customWidth="1"/>
    <col min="14856" max="14856" width="11.109375" style="1" customWidth="1"/>
    <col min="14857" max="15104" width="9.109375" style="1"/>
    <col min="15105" max="15105" width="4.6640625" style="1" customWidth="1"/>
    <col min="15106" max="15108" width="8" style="1" customWidth="1"/>
    <col min="15109" max="15109" width="20.44140625" style="1" customWidth="1"/>
    <col min="15110" max="15110" width="12.6640625" style="1" bestFit="1" customWidth="1"/>
    <col min="15111" max="15111" width="12.6640625" style="1" customWidth="1"/>
    <col min="15112" max="15112" width="11.109375" style="1" customWidth="1"/>
    <col min="15113" max="15360" width="9.109375" style="1"/>
    <col min="15361" max="15361" width="4.6640625" style="1" customWidth="1"/>
    <col min="15362" max="15364" width="8" style="1" customWidth="1"/>
    <col min="15365" max="15365" width="20.44140625" style="1" customWidth="1"/>
    <col min="15366" max="15366" width="12.6640625" style="1" bestFit="1" customWidth="1"/>
    <col min="15367" max="15367" width="12.6640625" style="1" customWidth="1"/>
    <col min="15368" max="15368" width="11.109375" style="1" customWidth="1"/>
    <col min="15369" max="15616" width="9.109375" style="1"/>
    <col min="15617" max="15617" width="4.6640625" style="1" customWidth="1"/>
    <col min="15618" max="15620" width="8" style="1" customWidth="1"/>
    <col min="15621" max="15621" width="20.44140625" style="1" customWidth="1"/>
    <col min="15622" max="15622" width="12.6640625" style="1" bestFit="1" customWidth="1"/>
    <col min="15623" max="15623" width="12.6640625" style="1" customWidth="1"/>
    <col min="15624" max="15624" width="11.109375" style="1" customWidth="1"/>
    <col min="15625" max="15872" width="9.109375" style="1"/>
    <col min="15873" max="15873" width="4.6640625" style="1" customWidth="1"/>
    <col min="15874" max="15876" width="8" style="1" customWidth="1"/>
    <col min="15877" max="15877" width="20.44140625" style="1" customWidth="1"/>
    <col min="15878" max="15878" width="12.6640625" style="1" bestFit="1" customWidth="1"/>
    <col min="15879" max="15879" width="12.6640625" style="1" customWidth="1"/>
    <col min="15880" max="15880" width="11.109375" style="1" customWidth="1"/>
    <col min="15881" max="16128" width="9.109375" style="1"/>
    <col min="16129" max="16129" width="4.6640625" style="1" customWidth="1"/>
    <col min="16130" max="16132" width="8" style="1" customWidth="1"/>
    <col min="16133" max="16133" width="20.44140625" style="1" customWidth="1"/>
    <col min="16134" max="16134" width="12.6640625" style="1" bestFit="1" customWidth="1"/>
    <col min="16135" max="16135" width="12.6640625" style="1" customWidth="1"/>
    <col min="16136" max="16136" width="11.109375" style="1" customWidth="1"/>
    <col min="16137" max="16384" width="9.109375" style="1"/>
  </cols>
  <sheetData>
    <row r="1" spans="1:8" ht="16.8" x14ac:dyDescent="0.3">
      <c r="A1" s="94"/>
      <c r="B1" s="83"/>
      <c r="C1" s="83"/>
      <c r="D1" s="83"/>
      <c r="E1" s="83"/>
      <c r="F1" s="83"/>
      <c r="G1" s="83"/>
      <c r="H1" s="95" t="s">
        <v>1822</v>
      </c>
    </row>
    <row r="2" spans="1:8" ht="16.8" x14ac:dyDescent="0.3">
      <c r="A2" s="94"/>
      <c r="B2" s="83"/>
      <c r="C2" s="83"/>
      <c r="D2" s="83"/>
      <c r="E2" s="83"/>
      <c r="F2" s="83"/>
      <c r="G2" s="83"/>
      <c r="H2" s="96"/>
    </row>
    <row r="3" spans="1:8" ht="16.8" x14ac:dyDescent="0.3">
      <c r="A3" s="560" t="s">
        <v>1823</v>
      </c>
      <c r="B3" s="560"/>
      <c r="C3" s="560"/>
      <c r="D3" s="560"/>
      <c r="E3" s="560"/>
      <c r="F3" s="560"/>
      <c r="G3" s="560"/>
      <c r="H3" s="560"/>
    </row>
    <row r="4" spans="1:8" ht="16.8" x14ac:dyDescent="0.3">
      <c r="A4" s="94"/>
      <c r="B4" s="94"/>
      <c r="C4" s="94"/>
      <c r="D4" s="94"/>
      <c r="E4" s="94"/>
      <c r="F4" s="94"/>
      <c r="G4" s="94"/>
      <c r="H4" s="97" t="s">
        <v>22</v>
      </c>
    </row>
    <row r="5" spans="1:8" ht="33.6" x14ac:dyDescent="0.3">
      <c r="A5" s="94"/>
      <c r="B5" s="94"/>
      <c r="C5" s="94"/>
      <c r="D5" s="94"/>
      <c r="E5" s="94"/>
      <c r="F5" s="98" t="s">
        <v>151</v>
      </c>
      <c r="G5" s="98" t="s">
        <v>155</v>
      </c>
      <c r="H5" s="99" t="s">
        <v>320</v>
      </c>
    </row>
    <row r="6" spans="1:8" ht="16.8" x14ac:dyDescent="0.3">
      <c r="A6" s="94"/>
      <c r="B6" s="94"/>
      <c r="C6" s="94"/>
      <c r="D6" s="94"/>
      <c r="E6" s="94"/>
      <c r="F6" s="94"/>
      <c r="G6" s="94"/>
      <c r="H6" s="94"/>
    </row>
    <row r="7" spans="1:8" ht="16.8" x14ac:dyDescent="0.3">
      <c r="A7" s="94" t="s">
        <v>319</v>
      </c>
      <c r="B7" s="94"/>
      <c r="C7" s="94"/>
      <c r="D7" s="94"/>
      <c r="E7" s="94"/>
      <c r="F7" s="490"/>
      <c r="G7" s="490"/>
      <c r="H7" s="490"/>
    </row>
    <row r="8" spans="1:8" ht="16.8" x14ac:dyDescent="0.3">
      <c r="A8" s="94"/>
      <c r="B8" s="94" t="s">
        <v>324</v>
      </c>
      <c r="C8" s="94"/>
      <c r="D8" s="94"/>
      <c r="E8" s="94"/>
      <c r="F8" s="490">
        <v>784</v>
      </c>
      <c r="G8" s="490">
        <v>620</v>
      </c>
      <c r="H8" s="490">
        <v>620</v>
      </c>
    </row>
    <row r="9" spans="1:8" ht="16.8" x14ac:dyDescent="0.3">
      <c r="A9" s="94"/>
      <c r="B9" s="94" t="s">
        <v>325</v>
      </c>
      <c r="C9" s="94"/>
      <c r="D9" s="94"/>
      <c r="E9" s="94"/>
      <c r="F9" s="490">
        <v>1730</v>
      </c>
      <c r="G9" s="490">
        <v>1860</v>
      </c>
      <c r="H9" s="490">
        <v>1859</v>
      </c>
    </row>
    <row r="10" spans="1:8" ht="16.8" x14ac:dyDescent="0.3">
      <c r="A10" s="94"/>
      <c r="B10" s="83" t="s">
        <v>326</v>
      </c>
      <c r="C10" s="94"/>
      <c r="D10" s="94"/>
      <c r="E10" s="94"/>
      <c r="F10" s="490">
        <v>642</v>
      </c>
      <c r="G10" s="490">
        <v>607</v>
      </c>
      <c r="H10" s="490">
        <v>606</v>
      </c>
    </row>
    <row r="11" spans="1:8" ht="16.8" x14ac:dyDescent="0.3">
      <c r="A11" s="94"/>
      <c r="B11" s="94"/>
      <c r="C11" s="94"/>
      <c r="D11" s="94"/>
      <c r="E11" s="94"/>
      <c r="F11" s="490"/>
      <c r="G11" s="490"/>
      <c r="H11" s="490"/>
    </row>
    <row r="12" spans="1:8" ht="16.8" x14ac:dyDescent="0.3">
      <c r="A12" s="94" t="s">
        <v>121</v>
      </c>
      <c r="B12" s="94"/>
      <c r="C12" s="94"/>
      <c r="D12" s="94"/>
      <c r="E12" s="94"/>
      <c r="F12" s="490"/>
      <c r="G12" s="490"/>
      <c r="H12" s="490"/>
    </row>
    <row r="13" spans="1:8" ht="16.8" x14ac:dyDescent="0.3">
      <c r="A13" s="94"/>
      <c r="B13" s="94" t="s">
        <v>324</v>
      </c>
      <c r="C13" s="94"/>
      <c r="D13" s="94"/>
      <c r="E13" s="94"/>
      <c r="F13" s="490">
        <v>515</v>
      </c>
      <c r="G13" s="490">
        <v>951</v>
      </c>
      <c r="H13" s="490">
        <v>950</v>
      </c>
    </row>
    <row r="14" spans="1:8" ht="16.8" x14ac:dyDescent="0.3">
      <c r="A14" s="94"/>
      <c r="B14" s="94" t="s">
        <v>325</v>
      </c>
      <c r="C14" s="94"/>
      <c r="D14" s="94"/>
      <c r="E14" s="94"/>
      <c r="F14" s="490">
        <v>14371</v>
      </c>
      <c r="G14" s="490">
        <v>16120</v>
      </c>
      <c r="H14" s="490">
        <v>7872</v>
      </c>
    </row>
    <row r="15" spans="1:8" ht="16.8" x14ac:dyDescent="0.3">
      <c r="A15" s="94"/>
      <c r="B15" s="83" t="s">
        <v>326</v>
      </c>
      <c r="C15" s="94"/>
      <c r="D15" s="94"/>
      <c r="E15" s="94"/>
      <c r="F15" s="490">
        <v>2378</v>
      </c>
      <c r="G15" s="490">
        <v>2338</v>
      </c>
      <c r="H15" s="490">
        <v>1088</v>
      </c>
    </row>
    <row r="17" spans="1:8" ht="16.8" x14ac:dyDescent="0.3">
      <c r="A17" s="94" t="s">
        <v>40</v>
      </c>
      <c r="B17" s="94"/>
      <c r="C17" s="94"/>
      <c r="D17" s="94"/>
      <c r="E17" s="94"/>
      <c r="F17" s="490"/>
      <c r="G17" s="490"/>
      <c r="H17" s="490"/>
    </row>
    <row r="18" spans="1:8" ht="16.8" x14ac:dyDescent="0.3">
      <c r="A18" s="94"/>
      <c r="B18" s="94" t="s">
        <v>324</v>
      </c>
      <c r="C18" s="94"/>
      <c r="D18" s="94"/>
      <c r="E18" s="94"/>
      <c r="F18" s="490">
        <v>2362</v>
      </c>
      <c r="G18" s="490">
        <v>2362</v>
      </c>
      <c r="H18" s="490">
        <v>220</v>
      </c>
    </row>
    <row r="19" spans="1:8" ht="16.8" x14ac:dyDescent="0.3">
      <c r="A19" s="94"/>
      <c r="B19" s="94" t="s">
        <v>325</v>
      </c>
      <c r="C19" s="94"/>
      <c r="D19" s="94"/>
      <c r="E19" s="94"/>
      <c r="F19" s="490">
        <v>2835</v>
      </c>
      <c r="G19" s="490">
        <v>11527</v>
      </c>
      <c r="H19" s="490">
        <v>9432</v>
      </c>
    </row>
    <row r="20" spans="1:8" ht="16.8" x14ac:dyDescent="0.3">
      <c r="A20" s="94"/>
      <c r="B20" s="83" t="s">
        <v>326</v>
      </c>
      <c r="C20" s="94"/>
      <c r="D20" s="94"/>
      <c r="E20" s="94"/>
      <c r="F20" s="490">
        <v>1403</v>
      </c>
      <c r="G20" s="490">
        <v>3750</v>
      </c>
      <c r="H20" s="490">
        <v>2604</v>
      </c>
    </row>
    <row r="21" spans="1:8" ht="16.8" x14ac:dyDescent="0.3">
      <c r="A21" s="94"/>
      <c r="B21" s="83"/>
      <c r="C21" s="94"/>
      <c r="D21" s="94"/>
      <c r="E21" s="94"/>
      <c r="F21" s="490"/>
      <c r="G21" s="490"/>
      <c r="H21" s="490"/>
    </row>
    <row r="22" spans="1:8" ht="16.8" x14ac:dyDescent="0.3">
      <c r="A22" s="94" t="s">
        <v>300</v>
      </c>
      <c r="B22" s="94"/>
      <c r="C22" s="94"/>
      <c r="D22" s="94"/>
      <c r="E22" s="94"/>
      <c r="F22" s="490"/>
      <c r="G22" s="490"/>
      <c r="H22" s="490"/>
    </row>
    <row r="23" spans="1:8" ht="16.8" x14ac:dyDescent="0.3">
      <c r="A23" s="94"/>
      <c r="B23" s="94" t="s">
        <v>327</v>
      </c>
      <c r="C23" s="94"/>
      <c r="D23" s="94"/>
      <c r="E23" s="94"/>
      <c r="F23" s="490">
        <v>47244</v>
      </c>
      <c r="G23" s="490">
        <v>125693</v>
      </c>
      <c r="H23" s="490">
        <v>70666</v>
      </c>
    </row>
    <row r="24" spans="1:8" ht="16.8" x14ac:dyDescent="0.3">
      <c r="A24" s="94"/>
      <c r="B24" s="94" t="s">
        <v>325</v>
      </c>
      <c r="C24" s="94"/>
      <c r="D24" s="94"/>
      <c r="E24" s="94"/>
      <c r="F24" s="490">
        <v>98008</v>
      </c>
      <c r="G24" s="490">
        <v>48296</v>
      </c>
      <c r="H24" s="490">
        <v>6533</v>
      </c>
    </row>
    <row r="25" spans="1:8" ht="16.8" x14ac:dyDescent="0.3">
      <c r="A25" s="94"/>
      <c r="B25" s="94" t="s">
        <v>1824</v>
      </c>
      <c r="C25" s="94"/>
      <c r="D25" s="94"/>
      <c r="E25" s="94"/>
      <c r="F25" s="490">
        <v>2000</v>
      </c>
      <c r="G25" s="490">
        <v>2000</v>
      </c>
      <c r="H25" s="490">
        <v>2000</v>
      </c>
    </row>
    <row r="26" spans="1:8" ht="16.8" x14ac:dyDescent="0.3">
      <c r="A26" s="94"/>
      <c r="B26" s="83" t="s">
        <v>326</v>
      </c>
      <c r="C26" s="94"/>
      <c r="D26" s="94"/>
      <c r="E26" s="94"/>
      <c r="F26" s="490">
        <v>39218</v>
      </c>
      <c r="G26" s="490">
        <v>46458</v>
      </c>
      <c r="H26" s="490">
        <v>15806</v>
      </c>
    </row>
    <row r="27" spans="1:8" ht="16.8" x14ac:dyDescent="0.3">
      <c r="A27" s="94"/>
      <c r="B27" s="94"/>
      <c r="C27" s="94"/>
      <c r="D27" s="94"/>
      <c r="E27" s="94"/>
      <c r="F27" s="490"/>
      <c r="G27" s="490"/>
      <c r="H27" s="490"/>
    </row>
    <row r="28" spans="1:8" ht="16.8" x14ac:dyDescent="0.3">
      <c r="A28" s="100" t="s">
        <v>21</v>
      </c>
      <c r="B28" s="94"/>
      <c r="C28" s="94"/>
      <c r="D28" s="94"/>
      <c r="E28" s="94"/>
      <c r="F28" s="101">
        <f>SUM(F7:F27)</f>
        <v>213490</v>
      </c>
      <c r="G28" s="101">
        <f>SUM(G7:G27)</f>
        <v>262582</v>
      </c>
      <c r="H28" s="101">
        <f>SUM(H7:H27)</f>
        <v>120256</v>
      </c>
    </row>
    <row r="29" spans="1:8" ht="16.8" x14ac:dyDescent="0.3">
      <c r="A29" s="94"/>
      <c r="B29" s="94"/>
      <c r="C29" s="94"/>
      <c r="D29" s="94"/>
      <c r="E29" s="94"/>
      <c r="F29" s="94"/>
      <c r="G29" s="94"/>
      <c r="H29" s="94"/>
    </row>
    <row r="30" spans="1:8" ht="16.8" x14ac:dyDescent="0.3">
      <c r="A30" s="94"/>
      <c r="B30" s="94"/>
      <c r="C30" s="94"/>
      <c r="D30" s="94"/>
      <c r="E30" s="94"/>
      <c r="F30" s="94"/>
      <c r="G30" s="94"/>
      <c r="H30" s="94"/>
    </row>
    <row r="31" spans="1:8" ht="16.8" x14ac:dyDescent="0.3">
      <c r="A31" s="94"/>
      <c r="B31" s="94"/>
      <c r="C31" s="94"/>
      <c r="D31" s="94"/>
      <c r="E31" s="94"/>
      <c r="F31" s="94"/>
      <c r="G31" s="94"/>
      <c r="H31" s="94"/>
    </row>
    <row r="32" spans="1:8" ht="16.8" x14ac:dyDescent="0.3">
      <c r="A32" s="94"/>
      <c r="B32" s="94"/>
      <c r="C32" s="94"/>
      <c r="D32" s="94"/>
      <c r="E32" s="94"/>
      <c r="F32" s="94"/>
      <c r="G32" s="94"/>
      <c r="H32" s="94"/>
    </row>
    <row r="33" spans="1:8" ht="16.8" x14ac:dyDescent="0.3">
      <c r="A33" s="94"/>
      <c r="B33" s="94"/>
      <c r="C33" s="94"/>
      <c r="D33" s="94"/>
      <c r="E33" s="94"/>
      <c r="F33" s="94"/>
      <c r="G33" s="94"/>
      <c r="H33" s="94"/>
    </row>
    <row r="34" spans="1:8" ht="16.8" x14ac:dyDescent="0.3">
      <c r="A34" s="94"/>
      <c r="B34" s="94"/>
      <c r="C34" s="94"/>
      <c r="D34" s="94"/>
      <c r="E34" s="94"/>
      <c r="F34" s="94"/>
      <c r="G34" s="94"/>
      <c r="H34" s="94"/>
    </row>
    <row r="35" spans="1:8" ht="16.8" x14ac:dyDescent="0.3">
      <c r="A35" s="94"/>
      <c r="B35" s="94"/>
      <c r="C35" s="94"/>
      <c r="D35" s="94"/>
      <c r="E35" s="94"/>
      <c r="F35" s="94"/>
      <c r="G35" s="94"/>
      <c r="H35" s="94"/>
    </row>
    <row r="36" spans="1:8" ht="16.8" x14ac:dyDescent="0.3">
      <c r="A36" s="94"/>
      <c r="B36" s="94"/>
      <c r="C36" s="94"/>
      <c r="D36" s="94"/>
      <c r="E36" s="94"/>
      <c r="F36" s="94"/>
      <c r="G36" s="94"/>
      <c r="H36" s="94"/>
    </row>
    <row r="37" spans="1:8" ht="16.8" x14ac:dyDescent="0.3">
      <c r="A37" s="94"/>
      <c r="B37" s="94"/>
      <c r="C37" s="94"/>
      <c r="D37" s="94"/>
      <c r="E37" s="94"/>
      <c r="F37" s="94"/>
      <c r="G37" s="94"/>
      <c r="H37" s="94"/>
    </row>
    <row r="38" spans="1:8" ht="16.8" x14ac:dyDescent="0.3">
      <c r="A38" s="94"/>
      <c r="B38" s="94"/>
      <c r="C38" s="94"/>
      <c r="D38" s="94"/>
      <c r="E38" s="94"/>
      <c r="F38" s="94"/>
      <c r="G38" s="94"/>
      <c r="H38" s="94"/>
    </row>
    <row r="39" spans="1:8" ht="16.8" x14ac:dyDescent="0.3">
      <c r="A39" s="94"/>
      <c r="B39" s="94"/>
      <c r="C39" s="94"/>
      <c r="D39" s="94"/>
      <c r="E39" s="94"/>
      <c r="F39" s="94"/>
      <c r="G39" s="94"/>
      <c r="H39" s="94"/>
    </row>
    <row r="40" spans="1:8" ht="16.8" x14ac:dyDescent="0.3">
      <c r="A40" s="94"/>
      <c r="B40" s="94"/>
      <c r="C40" s="94"/>
      <c r="D40" s="94"/>
      <c r="E40" s="94"/>
      <c r="F40" s="94"/>
      <c r="G40" s="94"/>
      <c r="H40" s="94"/>
    </row>
    <row r="41" spans="1:8" ht="16.8" x14ac:dyDescent="0.3">
      <c r="A41" s="94"/>
      <c r="B41" s="94"/>
      <c r="C41" s="94"/>
      <c r="D41" s="94"/>
      <c r="E41" s="94"/>
      <c r="F41" s="94"/>
      <c r="G41" s="94"/>
      <c r="H41" s="94"/>
    </row>
    <row r="42" spans="1:8" ht="16.8" x14ac:dyDescent="0.3">
      <c r="A42" s="94"/>
      <c r="B42" s="94"/>
      <c r="C42" s="94"/>
      <c r="D42" s="94"/>
      <c r="E42" s="94"/>
      <c r="F42" s="94"/>
      <c r="G42" s="94"/>
      <c r="H42" s="94"/>
    </row>
    <row r="43" spans="1:8" ht="16.8" x14ac:dyDescent="0.3">
      <c r="A43" s="94"/>
      <c r="B43" s="94"/>
      <c r="C43" s="94"/>
      <c r="D43" s="94"/>
      <c r="E43" s="94"/>
      <c r="F43" s="94"/>
      <c r="G43" s="94"/>
      <c r="H43" s="94"/>
    </row>
    <row r="44" spans="1:8" ht="16.8" x14ac:dyDescent="0.3">
      <c r="A44" s="94"/>
      <c r="B44" s="94"/>
      <c r="C44" s="94"/>
      <c r="D44" s="94"/>
      <c r="E44" s="94"/>
      <c r="F44" s="94"/>
      <c r="G44" s="94"/>
      <c r="H44" s="94"/>
    </row>
    <row r="45" spans="1:8" ht="16.8" x14ac:dyDescent="0.3">
      <c r="A45" s="94"/>
      <c r="B45" s="94"/>
      <c r="C45" s="94"/>
      <c r="D45" s="94"/>
      <c r="E45" s="94"/>
      <c r="F45" s="94"/>
      <c r="G45" s="94"/>
      <c r="H45" s="94"/>
    </row>
    <row r="46" spans="1:8" ht="16.8" x14ac:dyDescent="0.3">
      <c r="A46" s="94"/>
      <c r="B46" s="94"/>
      <c r="C46" s="94"/>
      <c r="D46" s="94"/>
      <c r="E46" s="94"/>
      <c r="F46" s="94"/>
      <c r="G46" s="94"/>
      <c r="H46" s="94"/>
    </row>
    <row r="47" spans="1:8" ht="16.8" x14ac:dyDescent="0.3">
      <c r="A47" s="94"/>
      <c r="B47" s="94"/>
      <c r="C47" s="94"/>
      <c r="D47" s="94"/>
      <c r="E47" s="94"/>
      <c r="F47" s="94"/>
      <c r="G47" s="94"/>
      <c r="H47" s="94"/>
    </row>
  </sheetData>
  <mergeCells count="1">
    <mergeCell ref="A3:H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C21F6-A73A-44E6-846B-1619B15EC781}">
  <sheetPr>
    <tabColor rgb="FF92D050"/>
  </sheetPr>
  <dimension ref="A1:Y143"/>
  <sheetViews>
    <sheetView topLeftCell="A76" zoomScaleNormal="100" workbookViewId="0">
      <selection activeCell="C105" sqref="C105"/>
    </sheetView>
  </sheetViews>
  <sheetFormatPr defaultColWidth="9.109375" defaultRowHeight="14.4" x14ac:dyDescent="0.3"/>
  <cols>
    <col min="1" max="1" width="30" style="51" customWidth="1"/>
    <col min="2" max="2" width="5" style="51" customWidth="1"/>
    <col min="3" max="3" width="15.109375" style="51" customWidth="1"/>
    <col min="4" max="4" width="14.44140625" style="51" customWidth="1"/>
    <col min="5" max="5" width="13" style="51" customWidth="1"/>
    <col min="6" max="6" width="30" style="51" customWidth="1"/>
    <col min="7" max="7" width="5" style="51" customWidth="1"/>
    <col min="8" max="8" width="14.5546875" style="51" customWidth="1"/>
    <col min="9" max="9" width="14.33203125" style="51" customWidth="1"/>
    <col min="10" max="10" width="13" style="51" customWidth="1"/>
    <col min="11" max="11" width="30" style="51" customWidth="1"/>
    <col min="12" max="12" width="5" style="51" customWidth="1"/>
    <col min="13" max="15" width="13" style="51" customWidth="1"/>
    <col min="16" max="16" width="30" style="51" customWidth="1"/>
    <col min="17" max="17" width="5" style="51" customWidth="1"/>
    <col min="18" max="20" width="13" style="51" customWidth="1"/>
    <col min="21" max="21" width="30" style="51" customWidth="1"/>
    <col min="22" max="22" width="5" style="51" customWidth="1"/>
    <col min="23" max="104" width="13" style="51" customWidth="1"/>
    <col min="105" max="16384" width="9.109375" style="51"/>
  </cols>
  <sheetData>
    <row r="1" spans="1:25" x14ac:dyDescent="0.3">
      <c r="E1" s="11" t="s">
        <v>1794</v>
      </c>
    </row>
    <row r="3" spans="1:25" ht="31.5" customHeight="1" x14ac:dyDescent="0.3">
      <c r="A3" s="561" t="s">
        <v>328</v>
      </c>
      <c r="B3" s="562"/>
      <c r="C3" s="562"/>
      <c r="D3" s="562"/>
      <c r="E3" s="562"/>
      <c r="F3" s="561" t="s">
        <v>329</v>
      </c>
      <c r="G3" s="562"/>
      <c r="H3" s="562"/>
      <c r="I3" s="562"/>
      <c r="J3" s="562"/>
      <c r="K3" s="563" t="s">
        <v>330</v>
      </c>
      <c r="L3" s="562"/>
      <c r="M3" s="562"/>
      <c r="N3" s="562"/>
      <c r="O3" s="562"/>
      <c r="P3" s="561" t="s">
        <v>510</v>
      </c>
      <c r="Q3" s="562"/>
      <c r="R3" s="562"/>
      <c r="S3" s="562"/>
      <c r="T3" s="562"/>
      <c r="U3" s="561" t="s">
        <v>331</v>
      </c>
      <c r="V3" s="562"/>
      <c r="W3" s="562"/>
      <c r="X3" s="562"/>
      <c r="Y3" s="562"/>
    </row>
    <row r="4" spans="1:25" ht="15.6" x14ac:dyDescent="0.3">
      <c r="A4" s="561"/>
      <c r="B4" s="562"/>
      <c r="C4" s="562"/>
      <c r="D4" s="562"/>
      <c r="E4" s="562"/>
      <c r="F4" s="561" t="s">
        <v>332</v>
      </c>
      <c r="G4" s="562"/>
      <c r="H4" s="562"/>
      <c r="I4" s="562"/>
      <c r="J4" s="562"/>
      <c r="K4" s="563" t="s">
        <v>333</v>
      </c>
      <c r="L4" s="562"/>
      <c r="M4" s="562"/>
      <c r="N4" s="562"/>
      <c r="O4" s="562"/>
      <c r="P4" s="561" t="s">
        <v>334</v>
      </c>
      <c r="Q4" s="562"/>
      <c r="R4" s="562"/>
      <c r="S4" s="562"/>
      <c r="T4" s="562"/>
      <c r="U4" s="561" t="s">
        <v>335</v>
      </c>
      <c r="V4" s="562"/>
      <c r="W4" s="562"/>
      <c r="X4" s="562"/>
      <c r="Y4" s="562"/>
    </row>
    <row r="6" spans="1:25" ht="15.6" x14ac:dyDescent="0.4">
      <c r="A6" s="564" t="s">
        <v>1793</v>
      </c>
      <c r="B6" s="562"/>
      <c r="C6" s="562"/>
      <c r="D6" s="562"/>
      <c r="E6" s="562"/>
      <c r="F6" s="564" t="s">
        <v>1793</v>
      </c>
      <c r="G6" s="562"/>
      <c r="H6" s="562"/>
      <c r="I6" s="562"/>
      <c r="J6" s="562"/>
      <c r="K6" s="564" t="s">
        <v>1793</v>
      </c>
      <c r="L6" s="562"/>
      <c r="M6" s="562"/>
      <c r="N6" s="562"/>
      <c r="O6" s="562"/>
      <c r="P6" s="564" t="s">
        <v>1793</v>
      </c>
      <c r="Q6" s="562"/>
      <c r="R6" s="562"/>
      <c r="S6" s="562"/>
      <c r="T6" s="562"/>
      <c r="U6" s="564" t="s">
        <v>1793</v>
      </c>
      <c r="V6" s="562"/>
      <c r="W6" s="562"/>
      <c r="X6" s="562"/>
      <c r="Y6" s="562"/>
    </row>
    <row r="7" spans="1:25" ht="15" thickBot="1" x14ac:dyDescent="0.35"/>
    <row r="8" spans="1:25" ht="27.6" x14ac:dyDescent="0.3">
      <c r="A8" s="289" t="s">
        <v>160</v>
      </c>
      <c r="B8" s="290" t="s">
        <v>336</v>
      </c>
      <c r="C8" s="290" t="s">
        <v>337</v>
      </c>
      <c r="D8" s="290" t="s">
        <v>338</v>
      </c>
      <c r="E8" s="291" t="s">
        <v>339</v>
      </c>
      <c r="F8" s="289" t="s">
        <v>160</v>
      </c>
      <c r="G8" s="290" t="s">
        <v>336</v>
      </c>
      <c r="H8" s="290" t="s">
        <v>337</v>
      </c>
      <c r="I8" s="290" t="s">
        <v>338</v>
      </c>
      <c r="J8" s="291" t="s">
        <v>339</v>
      </c>
      <c r="K8" s="292" t="s">
        <v>160</v>
      </c>
      <c r="L8" s="293" t="s">
        <v>336</v>
      </c>
      <c r="M8" s="293" t="s">
        <v>337</v>
      </c>
      <c r="N8" s="293" t="s">
        <v>338</v>
      </c>
      <c r="O8" s="294" t="s">
        <v>339</v>
      </c>
      <c r="P8" s="289" t="s">
        <v>160</v>
      </c>
      <c r="Q8" s="290" t="s">
        <v>336</v>
      </c>
      <c r="R8" s="290" t="s">
        <v>337</v>
      </c>
      <c r="S8" s="290" t="s">
        <v>338</v>
      </c>
      <c r="T8" s="291" t="s">
        <v>339</v>
      </c>
      <c r="U8" s="289" t="s">
        <v>160</v>
      </c>
      <c r="V8" s="290" t="s">
        <v>336</v>
      </c>
      <c r="W8" s="290" t="s">
        <v>337</v>
      </c>
      <c r="X8" s="290" t="s">
        <v>338</v>
      </c>
      <c r="Y8" s="291" t="s">
        <v>339</v>
      </c>
    </row>
    <row r="9" spans="1:25" x14ac:dyDescent="0.3">
      <c r="A9" s="295">
        <v>1</v>
      </c>
      <c r="B9" s="296">
        <v>2</v>
      </c>
      <c r="C9" s="296">
        <v>3</v>
      </c>
      <c r="D9" s="296">
        <v>4</v>
      </c>
      <c r="E9" s="297">
        <v>5</v>
      </c>
      <c r="F9" s="295">
        <v>1</v>
      </c>
      <c r="G9" s="296">
        <v>2</v>
      </c>
      <c r="H9" s="296">
        <v>3</v>
      </c>
      <c r="I9" s="296">
        <v>4</v>
      </c>
      <c r="J9" s="297">
        <v>5</v>
      </c>
      <c r="K9" s="298">
        <v>1</v>
      </c>
      <c r="L9" s="299">
        <v>2</v>
      </c>
      <c r="M9" s="299">
        <v>3</v>
      </c>
      <c r="N9" s="299">
        <v>4</v>
      </c>
      <c r="O9" s="300">
        <v>5</v>
      </c>
      <c r="P9" s="295">
        <v>1</v>
      </c>
      <c r="Q9" s="296">
        <v>2</v>
      </c>
      <c r="R9" s="296">
        <v>3</v>
      </c>
      <c r="S9" s="296">
        <v>4</v>
      </c>
      <c r="T9" s="297">
        <v>5</v>
      </c>
      <c r="U9" s="295">
        <v>1</v>
      </c>
      <c r="V9" s="296">
        <v>2</v>
      </c>
      <c r="W9" s="296">
        <v>3</v>
      </c>
      <c r="X9" s="296">
        <v>4</v>
      </c>
      <c r="Y9" s="297">
        <v>5</v>
      </c>
    </row>
    <row r="10" spans="1:25" x14ac:dyDescent="0.3">
      <c r="A10" s="301" t="s">
        <v>340</v>
      </c>
      <c r="B10" s="302" t="s">
        <v>2</v>
      </c>
      <c r="C10" s="302" t="s">
        <v>2</v>
      </c>
      <c r="D10" s="302" t="s">
        <v>2</v>
      </c>
      <c r="E10" s="303" t="s">
        <v>2</v>
      </c>
      <c r="F10" s="304" t="s">
        <v>340</v>
      </c>
      <c r="G10" s="305" t="s">
        <v>2</v>
      </c>
      <c r="H10" s="305" t="s">
        <v>2</v>
      </c>
      <c r="I10" s="305" t="s">
        <v>2</v>
      </c>
      <c r="J10" s="306" t="s">
        <v>2</v>
      </c>
      <c r="K10" s="307" t="s">
        <v>340</v>
      </c>
      <c r="L10" s="308" t="s">
        <v>2</v>
      </c>
      <c r="M10" s="308" t="s">
        <v>2</v>
      </c>
      <c r="N10" s="308" t="s">
        <v>2</v>
      </c>
      <c r="O10" s="309" t="s">
        <v>2</v>
      </c>
      <c r="P10" s="304" t="s">
        <v>340</v>
      </c>
      <c r="Q10" s="305" t="s">
        <v>2</v>
      </c>
      <c r="R10" s="305" t="s">
        <v>2</v>
      </c>
      <c r="S10" s="305" t="s">
        <v>2</v>
      </c>
      <c r="T10" s="306" t="s">
        <v>2</v>
      </c>
      <c r="U10" s="304" t="s">
        <v>340</v>
      </c>
      <c r="V10" s="305" t="s">
        <v>2</v>
      </c>
      <c r="W10" s="305" t="s">
        <v>2</v>
      </c>
      <c r="X10" s="305" t="s">
        <v>2</v>
      </c>
      <c r="Y10" s="306" t="s">
        <v>2</v>
      </c>
    </row>
    <row r="11" spans="1:25" s="52" customFormat="1" ht="27.6" x14ac:dyDescent="0.3">
      <c r="A11" s="304" t="s">
        <v>341</v>
      </c>
      <c r="B11" s="305" t="s">
        <v>342</v>
      </c>
      <c r="C11" s="86">
        <f>M11+R11+H11+W11</f>
        <v>15599709483</v>
      </c>
      <c r="D11" s="86">
        <f>N11+S11+I11+X11</f>
        <v>15297854498</v>
      </c>
      <c r="E11" s="87">
        <f>D11/C11</f>
        <v>0.98064996112081759</v>
      </c>
      <c r="F11" s="304" t="s">
        <v>341</v>
      </c>
      <c r="G11" s="305" t="s">
        <v>342</v>
      </c>
      <c r="H11" s="310">
        <v>14418005392</v>
      </c>
      <c r="I11" s="310">
        <v>14145174938</v>
      </c>
      <c r="J11" s="311">
        <v>98</v>
      </c>
      <c r="K11" s="304" t="s">
        <v>341</v>
      </c>
      <c r="L11" s="305" t="s">
        <v>342</v>
      </c>
      <c r="M11" s="86">
        <v>842322292</v>
      </c>
      <c r="N11" s="86">
        <v>819472948</v>
      </c>
      <c r="O11" s="311">
        <v>97</v>
      </c>
      <c r="P11" s="304" t="s">
        <v>341</v>
      </c>
      <c r="Q11" s="305" t="s">
        <v>342</v>
      </c>
      <c r="R11" s="86">
        <v>331558884</v>
      </c>
      <c r="S11" s="86">
        <v>326073130</v>
      </c>
      <c r="T11" s="311">
        <v>98</v>
      </c>
      <c r="U11" s="304" t="s">
        <v>341</v>
      </c>
      <c r="V11" s="305" t="s">
        <v>342</v>
      </c>
      <c r="W11" s="86">
        <v>7822915</v>
      </c>
      <c r="X11" s="86">
        <v>7133482</v>
      </c>
      <c r="Y11" s="311">
        <v>91</v>
      </c>
    </row>
    <row r="12" spans="1:25" s="52" customFormat="1" x14ac:dyDescent="0.3">
      <c r="A12" s="304" t="s">
        <v>343</v>
      </c>
      <c r="B12" s="305" t="s">
        <v>344</v>
      </c>
      <c r="C12" s="86">
        <f t="shared" ref="C12:C75" si="0">M12+R12+H12+W12</f>
        <v>334681</v>
      </c>
      <c r="D12" s="86">
        <f t="shared" ref="D12:D75" si="1">N12+S12+I12+X12</f>
        <v>251481</v>
      </c>
      <c r="E12" s="87">
        <f t="shared" ref="E12:E75" si="2">D12/C12</f>
        <v>0.75140506930480067</v>
      </c>
      <c r="F12" s="304" t="s">
        <v>343</v>
      </c>
      <c r="G12" s="305" t="s">
        <v>344</v>
      </c>
      <c r="H12" s="86">
        <v>0</v>
      </c>
      <c r="I12" s="86">
        <v>0</v>
      </c>
      <c r="J12" s="311">
        <v>0</v>
      </c>
      <c r="K12" s="304" t="s">
        <v>343</v>
      </c>
      <c r="L12" s="305" t="s">
        <v>344</v>
      </c>
      <c r="M12" s="86">
        <v>334681</v>
      </c>
      <c r="N12" s="86">
        <v>251481</v>
      </c>
      <c r="O12" s="311">
        <v>75</v>
      </c>
      <c r="P12" s="304" t="s">
        <v>343</v>
      </c>
      <c r="Q12" s="305" t="s">
        <v>344</v>
      </c>
      <c r="R12" s="86">
        <v>0</v>
      </c>
      <c r="S12" s="86">
        <v>0</v>
      </c>
      <c r="T12" s="311">
        <v>0</v>
      </c>
      <c r="U12" s="304" t="s">
        <v>343</v>
      </c>
      <c r="V12" s="305" t="s">
        <v>344</v>
      </c>
      <c r="W12" s="86">
        <v>0</v>
      </c>
      <c r="X12" s="86">
        <v>0</v>
      </c>
      <c r="Y12" s="311">
        <v>0</v>
      </c>
    </row>
    <row r="13" spans="1:25" s="52" customFormat="1" x14ac:dyDescent="0.3">
      <c r="A13" s="304" t="s">
        <v>345</v>
      </c>
      <c r="B13" s="305" t="s">
        <v>346</v>
      </c>
      <c r="C13" s="86">
        <f t="shared" si="0"/>
        <v>334681</v>
      </c>
      <c r="D13" s="86">
        <f t="shared" si="1"/>
        <v>251481</v>
      </c>
      <c r="E13" s="87">
        <f t="shared" si="2"/>
        <v>0.75140506930480067</v>
      </c>
      <c r="F13" s="304" t="s">
        <v>345</v>
      </c>
      <c r="G13" s="305" t="s">
        <v>346</v>
      </c>
      <c r="H13" s="86">
        <v>0</v>
      </c>
      <c r="I13" s="86">
        <v>0</v>
      </c>
      <c r="J13" s="311">
        <v>0</v>
      </c>
      <c r="K13" s="304" t="s">
        <v>345</v>
      </c>
      <c r="L13" s="305" t="s">
        <v>346</v>
      </c>
      <c r="M13" s="86">
        <v>334681</v>
      </c>
      <c r="N13" s="86">
        <v>251481</v>
      </c>
      <c r="O13" s="311">
        <v>75</v>
      </c>
      <c r="P13" s="304" t="s">
        <v>345</v>
      </c>
      <c r="Q13" s="305" t="s">
        <v>346</v>
      </c>
      <c r="R13" s="86">
        <v>0</v>
      </c>
      <c r="S13" s="86">
        <v>0</v>
      </c>
      <c r="T13" s="311">
        <v>0</v>
      </c>
      <c r="U13" s="304" t="s">
        <v>345</v>
      </c>
      <c r="V13" s="305" t="s">
        <v>346</v>
      </c>
      <c r="W13" s="86">
        <v>0</v>
      </c>
      <c r="X13" s="86">
        <v>0</v>
      </c>
      <c r="Y13" s="311">
        <v>0</v>
      </c>
    </row>
    <row r="14" spans="1:25" s="52" customFormat="1" ht="24.6" x14ac:dyDescent="0.3">
      <c r="A14" s="304" t="s">
        <v>347</v>
      </c>
      <c r="B14" s="305" t="s">
        <v>348</v>
      </c>
      <c r="C14" s="86">
        <f t="shared" si="0"/>
        <v>0</v>
      </c>
      <c r="D14" s="86">
        <f t="shared" si="1"/>
        <v>0</v>
      </c>
      <c r="E14" s="87">
        <v>0</v>
      </c>
      <c r="F14" s="304" t="s">
        <v>347</v>
      </c>
      <c r="G14" s="305" t="s">
        <v>348</v>
      </c>
      <c r="H14" s="86">
        <v>0</v>
      </c>
      <c r="I14" s="86">
        <v>0</v>
      </c>
      <c r="J14" s="311">
        <v>0</v>
      </c>
      <c r="K14" s="304" t="s">
        <v>347</v>
      </c>
      <c r="L14" s="305" t="s">
        <v>348</v>
      </c>
      <c r="M14" s="86">
        <v>0</v>
      </c>
      <c r="N14" s="86">
        <v>0</v>
      </c>
      <c r="O14" s="311">
        <v>0</v>
      </c>
      <c r="P14" s="304" t="s">
        <v>347</v>
      </c>
      <c r="Q14" s="305" t="s">
        <v>348</v>
      </c>
      <c r="R14" s="86">
        <v>0</v>
      </c>
      <c r="S14" s="86">
        <v>0</v>
      </c>
      <c r="T14" s="311">
        <v>0</v>
      </c>
      <c r="U14" s="304" t="s">
        <v>347</v>
      </c>
      <c r="V14" s="305" t="s">
        <v>348</v>
      </c>
      <c r="W14" s="86">
        <v>0</v>
      </c>
      <c r="X14" s="86">
        <v>0</v>
      </c>
      <c r="Y14" s="311">
        <v>0</v>
      </c>
    </row>
    <row r="15" spans="1:25" s="52" customFormat="1" ht="27.6" x14ac:dyDescent="0.3">
      <c r="A15" s="304" t="s">
        <v>349</v>
      </c>
      <c r="B15" s="305" t="s">
        <v>350</v>
      </c>
      <c r="C15" s="86">
        <f t="shared" si="0"/>
        <v>0</v>
      </c>
      <c r="D15" s="86">
        <f t="shared" si="1"/>
        <v>0</v>
      </c>
      <c r="E15" s="87">
        <v>0</v>
      </c>
      <c r="F15" s="304" t="s">
        <v>349</v>
      </c>
      <c r="G15" s="305" t="s">
        <v>350</v>
      </c>
      <c r="H15" s="86">
        <v>0</v>
      </c>
      <c r="I15" s="86">
        <v>0</v>
      </c>
      <c r="J15" s="311">
        <v>0</v>
      </c>
      <c r="K15" s="304" t="s">
        <v>349</v>
      </c>
      <c r="L15" s="305" t="s">
        <v>350</v>
      </c>
      <c r="M15" s="86">
        <v>0</v>
      </c>
      <c r="N15" s="86">
        <v>0</v>
      </c>
      <c r="O15" s="311">
        <v>0</v>
      </c>
      <c r="P15" s="304" t="s">
        <v>349</v>
      </c>
      <c r="Q15" s="305" t="s">
        <v>350</v>
      </c>
      <c r="R15" s="86">
        <v>0</v>
      </c>
      <c r="S15" s="86">
        <v>0</v>
      </c>
      <c r="T15" s="311">
        <v>0</v>
      </c>
      <c r="U15" s="304" t="s">
        <v>349</v>
      </c>
      <c r="V15" s="305" t="s">
        <v>350</v>
      </c>
      <c r="W15" s="86">
        <v>0</v>
      </c>
      <c r="X15" s="86">
        <v>0</v>
      </c>
      <c r="Y15" s="311">
        <v>0</v>
      </c>
    </row>
    <row r="16" spans="1:25" s="52" customFormat="1" ht="27.6" x14ac:dyDescent="0.3">
      <c r="A16" s="304" t="s">
        <v>351</v>
      </c>
      <c r="B16" s="305" t="s">
        <v>352</v>
      </c>
      <c r="C16" s="86">
        <f t="shared" si="0"/>
        <v>334681</v>
      </c>
      <c r="D16" s="86">
        <f t="shared" si="1"/>
        <v>251481</v>
      </c>
      <c r="E16" s="87">
        <f t="shared" si="2"/>
        <v>0.75140506930480067</v>
      </c>
      <c r="F16" s="304" t="s">
        <v>351</v>
      </c>
      <c r="G16" s="305" t="s">
        <v>352</v>
      </c>
      <c r="H16" s="86">
        <v>0</v>
      </c>
      <c r="I16" s="86">
        <v>0</v>
      </c>
      <c r="J16" s="311">
        <v>0</v>
      </c>
      <c r="K16" s="304" t="s">
        <v>351</v>
      </c>
      <c r="L16" s="305" t="s">
        <v>352</v>
      </c>
      <c r="M16" s="86">
        <v>334681</v>
      </c>
      <c r="N16" s="86">
        <v>251481</v>
      </c>
      <c r="O16" s="311">
        <v>75</v>
      </c>
      <c r="P16" s="304" t="s">
        <v>351</v>
      </c>
      <c r="Q16" s="305" t="s">
        <v>352</v>
      </c>
      <c r="R16" s="86">
        <v>0</v>
      </c>
      <c r="S16" s="86">
        <v>0</v>
      </c>
      <c r="T16" s="311">
        <v>0</v>
      </c>
      <c r="U16" s="304" t="s">
        <v>351</v>
      </c>
      <c r="V16" s="305" t="s">
        <v>352</v>
      </c>
      <c r="W16" s="86">
        <v>0</v>
      </c>
      <c r="X16" s="86">
        <v>0</v>
      </c>
      <c r="Y16" s="311">
        <v>0</v>
      </c>
    </row>
    <row r="17" spans="1:25" s="52" customFormat="1" ht="24.6" x14ac:dyDescent="0.3">
      <c r="A17" s="304" t="s">
        <v>353</v>
      </c>
      <c r="B17" s="305" t="s">
        <v>354</v>
      </c>
      <c r="C17" s="86">
        <f t="shared" si="0"/>
        <v>0</v>
      </c>
      <c r="D17" s="86">
        <f t="shared" si="1"/>
        <v>0</v>
      </c>
      <c r="E17" s="87">
        <v>0</v>
      </c>
      <c r="F17" s="304" t="s">
        <v>353</v>
      </c>
      <c r="G17" s="305" t="s">
        <v>354</v>
      </c>
      <c r="H17" s="86">
        <v>0</v>
      </c>
      <c r="I17" s="86">
        <v>0</v>
      </c>
      <c r="J17" s="311">
        <v>0</v>
      </c>
      <c r="K17" s="304" t="s">
        <v>353</v>
      </c>
      <c r="L17" s="305" t="s">
        <v>354</v>
      </c>
      <c r="M17" s="86">
        <v>0</v>
      </c>
      <c r="N17" s="86">
        <v>0</v>
      </c>
      <c r="O17" s="311">
        <v>0</v>
      </c>
      <c r="P17" s="304" t="s">
        <v>353</v>
      </c>
      <c r="Q17" s="305" t="s">
        <v>354</v>
      </c>
      <c r="R17" s="86">
        <v>0</v>
      </c>
      <c r="S17" s="86">
        <v>0</v>
      </c>
      <c r="T17" s="311">
        <v>0</v>
      </c>
      <c r="U17" s="304" t="s">
        <v>353</v>
      </c>
      <c r="V17" s="305" t="s">
        <v>354</v>
      </c>
      <c r="W17" s="86">
        <v>0</v>
      </c>
      <c r="X17" s="86">
        <v>0</v>
      </c>
      <c r="Y17" s="311">
        <v>0</v>
      </c>
    </row>
    <row r="18" spans="1:25" s="52" customFormat="1" x14ac:dyDescent="0.3">
      <c r="A18" s="304" t="s">
        <v>355</v>
      </c>
      <c r="B18" s="305" t="s">
        <v>356</v>
      </c>
      <c r="C18" s="86">
        <f t="shared" si="0"/>
        <v>0</v>
      </c>
      <c r="D18" s="86">
        <f t="shared" si="1"/>
        <v>0</v>
      </c>
      <c r="E18" s="87">
        <v>0</v>
      </c>
      <c r="F18" s="304" t="s">
        <v>355</v>
      </c>
      <c r="G18" s="305" t="s">
        <v>356</v>
      </c>
      <c r="H18" s="86">
        <v>0</v>
      </c>
      <c r="I18" s="86">
        <v>0</v>
      </c>
      <c r="J18" s="311">
        <v>0</v>
      </c>
      <c r="K18" s="304" t="s">
        <v>355</v>
      </c>
      <c r="L18" s="305" t="s">
        <v>356</v>
      </c>
      <c r="M18" s="86">
        <v>0</v>
      </c>
      <c r="N18" s="86">
        <v>0</v>
      </c>
      <c r="O18" s="311">
        <v>0</v>
      </c>
      <c r="P18" s="304" t="s">
        <v>355</v>
      </c>
      <c r="Q18" s="305" t="s">
        <v>356</v>
      </c>
      <c r="R18" s="86">
        <v>0</v>
      </c>
      <c r="S18" s="86">
        <v>0</v>
      </c>
      <c r="T18" s="311">
        <v>0</v>
      </c>
      <c r="U18" s="304" t="s">
        <v>355</v>
      </c>
      <c r="V18" s="305" t="s">
        <v>356</v>
      </c>
      <c r="W18" s="86">
        <v>0</v>
      </c>
      <c r="X18" s="86">
        <v>0</v>
      </c>
      <c r="Y18" s="311">
        <v>0</v>
      </c>
    </row>
    <row r="19" spans="1:25" s="52" customFormat="1" ht="24.6" x14ac:dyDescent="0.3">
      <c r="A19" s="304" t="s">
        <v>347</v>
      </c>
      <c r="B19" s="305" t="s">
        <v>357</v>
      </c>
      <c r="C19" s="86">
        <f t="shared" si="0"/>
        <v>0</v>
      </c>
      <c r="D19" s="86">
        <f t="shared" si="1"/>
        <v>0</v>
      </c>
      <c r="E19" s="87">
        <v>0</v>
      </c>
      <c r="F19" s="304" t="s">
        <v>347</v>
      </c>
      <c r="G19" s="305" t="s">
        <v>357</v>
      </c>
      <c r="H19" s="86">
        <v>0</v>
      </c>
      <c r="I19" s="86">
        <v>0</v>
      </c>
      <c r="J19" s="311">
        <v>0</v>
      </c>
      <c r="K19" s="304" t="s">
        <v>347</v>
      </c>
      <c r="L19" s="305" t="s">
        <v>357</v>
      </c>
      <c r="M19" s="86">
        <v>0</v>
      </c>
      <c r="N19" s="86">
        <v>0</v>
      </c>
      <c r="O19" s="311">
        <v>0</v>
      </c>
      <c r="P19" s="304" t="s">
        <v>347</v>
      </c>
      <c r="Q19" s="305" t="s">
        <v>357</v>
      </c>
      <c r="R19" s="86">
        <v>0</v>
      </c>
      <c r="S19" s="86">
        <v>0</v>
      </c>
      <c r="T19" s="311">
        <v>0</v>
      </c>
      <c r="U19" s="304" t="s">
        <v>347</v>
      </c>
      <c r="V19" s="305" t="s">
        <v>357</v>
      </c>
      <c r="W19" s="86">
        <v>0</v>
      </c>
      <c r="X19" s="86">
        <v>0</v>
      </c>
      <c r="Y19" s="311">
        <v>0</v>
      </c>
    </row>
    <row r="20" spans="1:25" s="52" customFormat="1" ht="27.6" x14ac:dyDescent="0.3">
      <c r="A20" s="304" t="s">
        <v>349</v>
      </c>
      <c r="B20" s="305" t="s">
        <v>358</v>
      </c>
      <c r="C20" s="86">
        <f t="shared" si="0"/>
        <v>0</v>
      </c>
      <c r="D20" s="86">
        <f t="shared" si="1"/>
        <v>0</v>
      </c>
      <c r="E20" s="87">
        <v>0</v>
      </c>
      <c r="F20" s="304" t="s">
        <v>349</v>
      </c>
      <c r="G20" s="305" t="s">
        <v>358</v>
      </c>
      <c r="H20" s="86">
        <v>0</v>
      </c>
      <c r="I20" s="86">
        <v>0</v>
      </c>
      <c r="J20" s="311">
        <v>0</v>
      </c>
      <c r="K20" s="304" t="s">
        <v>349</v>
      </c>
      <c r="L20" s="305" t="s">
        <v>358</v>
      </c>
      <c r="M20" s="86">
        <v>0</v>
      </c>
      <c r="N20" s="86">
        <v>0</v>
      </c>
      <c r="O20" s="311">
        <v>0</v>
      </c>
      <c r="P20" s="304" t="s">
        <v>349</v>
      </c>
      <c r="Q20" s="305" t="s">
        <v>358</v>
      </c>
      <c r="R20" s="86">
        <v>0</v>
      </c>
      <c r="S20" s="86">
        <v>0</v>
      </c>
      <c r="T20" s="311">
        <v>0</v>
      </c>
      <c r="U20" s="304" t="s">
        <v>349</v>
      </c>
      <c r="V20" s="305" t="s">
        <v>358</v>
      </c>
      <c r="W20" s="86">
        <v>0</v>
      </c>
      <c r="X20" s="86">
        <v>0</v>
      </c>
      <c r="Y20" s="311">
        <v>0</v>
      </c>
    </row>
    <row r="21" spans="1:25" s="52" customFormat="1" ht="27.6" x14ac:dyDescent="0.3">
      <c r="A21" s="304" t="s">
        <v>351</v>
      </c>
      <c r="B21" s="305" t="s">
        <v>359</v>
      </c>
      <c r="C21" s="86">
        <f t="shared" si="0"/>
        <v>0</v>
      </c>
      <c r="D21" s="86">
        <f t="shared" si="1"/>
        <v>0</v>
      </c>
      <c r="E21" s="87">
        <v>0</v>
      </c>
      <c r="F21" s="304" t="s">
        <v>351</v>
      </c>
      <c r="G21" s="305" t="s">
        <v>359</v>
      </c>
      <c r="H21" s="86">
        <v>0</v>
      </c>
      <c r="I21" s="86">
        <v>0</v>
      </c>
      <c r="J21" s="311">
        <v>0</v>
      </c>
      <c r="K21" s="304" t="s">
        <v>351</v>
      </c>
      <c r="L21" s="305" t="s">
        <v>359</v>
      </c>
      <c r="M21" s="86">
        <v>0</v>
      </c>
      <c r="N21" s="86">
        <v>0</v>
      </c>
      <c r="O21" s="311">
        <v>0</v>
      </c>
      <c r="P21" s="304" t="s">
        <v>351</v>
      </c>
      <c r="Q21" s="305" t="s">
        <v>359</v>
      </c>
      <c r="R21" s="86">
        <v>0</v>
      </c>
      <c r="S21" s="86">
        <v>0</v>
      </c>
      <c r="T21" s="311">
        <v>0</v>
      </c>
      <c r="U21" s="304" t="s">
        <v>351</v>
      </c>
      <c r="V21" s="305" t="s">
        <v>359</v>
      </c>
      <c r="W21" s="86">
        <v>0</v>
      </c>
      <c r="X21" s="86">
        <v>0</v>
      </c>
      <c r="Y21" s="311">
        <v>0</v>
      </c>
    </row>
    <row r="22" spans="1:25" s="52" customFormat="1" ht="24.6" x14ac:dyDescent="0.3">
      <c r="A22" s="304" t="s">
        <v>353</v>
      </c>
      <c r="B22" s="305" t="s">
        <v>360</v>
      </c>
      <c r="C22" s="86">
        <f t="shared" si="0"/>
        <v>0</v>
      </c>
      <c r="D22" s="86">
        <f t="shared" si="1"/>
        <v>0</v>
      </c>
      <c r="E22" s="87">
        <v>0</v>
      </c>
      <c r="F22" s="304" t="s">
        <v>353</v>
      </c>
      <c r="G22" s="305" t="s">
        <v>360</v>
      </c>
      <c r="H22" s="86">
        <v>0</v>
      </c>
      <c r="I22" s="86">
        <v>0</v>
      </c>
      <c r="J22" s="311">
        <v>0</v>
      </c>
      <c r="K22" s="304" t="s">
        <v>353</v>
      </c>
      <c r="L22" s="305" t="s">
        <v>360</v>
      </c>
      <c r="M22" s="86">
        <v>0</v>
      </c>
      <c r="N22" s="86">
        <v>0</v>
      </c>
      <c r="O22" s="311">
        <v>0</v>
      </c>
      <c r="P22" s="304" t="s">
        <v>353</v>
      </c>
      <c r="Q22" s="305" t="s">
        <v>360</v>
      </c>
      <c r="R22" s="86">
        <v>0</v>
      </c>
      <c r="S22" s="86">
        <v>0</v>
      </c>
      <c r="T22" s="311">
        <v>0</v>
      </c>
      <c r="U22" s="304" t="s">
        <v>353</v>
      </c>
      <c r="V22" s="305" t="s">
        <v>360</v>
      </c>
      <c r="W22" s="86">
        <v>0</v>
      </c>
      <c r="X22" s="86">
        <v>0</v>
      </c>
      <c r="Y22" s="311">
        <v>0</v>
      </c>
    </row>
    <row r="23" spans="1:25" s="52" customFormat="1" ht="27.6" x14ac:dyDescent="0.3">
      <c r="A23" s="304" t="s">
        <v>361</v>
      </c>
      <c r="B23" s="305" t="s">
        <v>362</v>
      </c>
      <c r="C23" s="86">
        <f t="shared" si="0"/>
        <v>0</v>
      </c>
      <c r="D23" s="86">
        <f t="shared" si="1"/>
        <v>0</v>
      </c>
      <c r="E23" s="87">
        <v>0</v>
      </c>
      <c r="F23" s="304" t="s">
        <v>361</v>
      </c>
      <c r="G23" s="305" t="s">
        <v>362</v>
      </c>
      <c r="H23" s="86">
        <v>0</v>
      </c>
      <c r="I23" s="86">
        <v>0</v>
      </c>
      <c r="J23" s="311">
        <v>0</v>
      </c>
      <c r="K23" s="304" t="s">
        <v>361</v>
      </c>
      <c r="L23" s="305" t="s">
        <v>362</v>
      </c>
      <c r="M23" s="86">
        <v>0</v>
      </c>
      <c r="N23" s="86">
        <v>0</v>
      </c>
      <c r="O23" s="311">
        <v>0</v>
      </c>
      <c r="P23" s="304" t="s">
        <v>361</v>
      </c>
      <c r="Q23" s="305" t="s">
        <v>362</v>
      </c>
      <c r="R23" s="86">
        <v>0</v>
      </c>
      <c r="S23" s="86">
        <v>0</v>
      </c>
      <c r="T23" s="311">
        <v>0</v>
      </c>
      <c r="U23" s="304" t="s">
        <v>361</v>
      </c>
      <c r="V23" s="305" t="s">
        <v>362</v>
      </c>
      <c r="W23" s="86">
        <v>0</v>
      </c>
      <c r="X23" s="86">
        <v>0</v>
      </c>
      <c r="Y23" s="311">
        <v>0</v>
      </c>
    </row>
    <row r="24" spans="1:25" s="52" customFormat="1" ht="24.6" x14ac:dyDescent="0.3">
      <c r="A24" s="304" t="s">
        <v>347</v>
      </c>
      <c r="B24" s="305" t="s">
        <v>363</v>
      </c>
      <c r="C24" s="86">
        <f t="shared" si="0"/>
        <v>0</v>
      </c>
      <c r="D24" s="86">
        <f t="shared" si="1"/>
        <v>0</v>
      </c>
      <c r="E24" s="87">
        <v>0</v>
      </c>
      <c r="F24" s="304" t="s">
        <v>347</v>
      </c>
      <c r="G24" s="305" t="s">
        <v>363</v>
      </c>
      <c r="H24" s="86">
        <v>0</v>
      </c>
      <c r="I24" s="86">
        <v>0</v>
      </c>
      <c r="J24" s="311">
        <v>0</v>
      </c>
      <c r="K24" s="304" t="s">
        <v>347</v>
      </c>
      <c r="L24" s="305" t="s">
        <v>363</v>
      </c>
      <c r="M24" s="86">
        <v>0</v>
      </c>
      <c r="N24" s="86">
        <v>0</v>
      </c>
      <c r="O24" s="311">
        <v>0</v>
      </c>
      <c r="P24" s="304" t="s">
        <v>347</v>
      </c>
      <c r="Q24" s="305" t="s">
        <v>363</v>
      </c>
      <c r="R24" s="86">
        <v>0</v>
      </c>
      <c r="S24" s="86">
        <v>0</v>
      </c>
      <c r="T24" s="311">
        <v>0</v>
      </c>
      <c r="U24" s="304" t="s">
        <v>347</v>
      </c>
      <c r="V24" s="305" t="s">
        <v>363</v>
      </c>
      <c r="W24" s="86">
        <v>0</v>
      </c>
      <c r="X24" s="86">
        <v>0</v>
      </c>
      <c r="Y24" s="311">
        <v>0</v>
      </c>
    </row>
    <row r="25" spans="1:25" s="52" customFormat="1" ht="27.6" x14ac:dyDescent="0.3">
      <c r="A25" s="304" t="s">
        <v>349</v>
      </c>
      <c r="B25" s="305" t="s">
        <v>364</v>
      </c>
      <c r="C25" s="86">
        <f t="shared" si="0"/>
        <v>0</v>
      </c>
      <c r="D25" s="86">
        <f t="shared" si="1"/>
        <v>0</v>
      </c>
      <c r="E25" s="87">
        <v>0</v>
      </c>
      <c r="F25" s="304" t="s">
        <v>349</v>
      </c>
      <c r="G25" s="305" t="s">
        <v>364</v>
      </c>
      <c r="H25" s="86">
        <v>0</v>
      </c>
      <c r="I25" s="86">
        <v>0</v>
      </c>
      <c r="J25" s="311">
        <v>0</v>
      </c>
      <c r="K25" s="304" t="s">
        <v>349</v>
      </c>
      <c r="L25" s="305" t="s">
        <v>364</v>
      </c>
      <c r="M25" s="86">
        <v>0</v>
      </c>
      <c r="N25" s="86">
        <v>0</v>
      </c>
      <c r="O25" s="311">
        <v>0</v>
      </c>
      <c r="P25" s="304" t="s">
        <v>349</v>
      </c>
      <c r="Q25" s="305" t="s">
        <v>364</v>
      </c>
      <c r="R25" s="86">
        <v>0</v>
      </c>
      <c r="S25" s="86">
        <v>0</v>
      </c>
      <c r="T25" s="311">
        <v>0</v>
      </c>
      <c r="U25" s="304" t="s">
        <v>349</v>
      </c>
      <c r="V25" s="305" t="s">
        <v>364</v>
      </c>
      <c r="W25" s="86">
        <v>0</v>
      </c>
      <c r="X25" s="86">
        <v>0</v>
      </c>
      <c r="Y25" s="311">
        <v>0</v>
      </c>
    </row>
    <row r="26" spans="1:25" s="52" customFormat="1" ht="27.6" x14ac:dyDescent="0.3">
      <c r="A26" s="304" t="s">
        <v>351</v>
      </c>
      <c r="B26" s="305" t="s">
        <v>365</v>
      </c>
      <c r="C26" s="86">
        <f t="shared" si="0"/>
        <v>0</v>
      </c>
      <c r="D26" s="86">
        <f t="shared" si="1"/>
        <v>0</v>
      </c>
      <c r="E26" s="87">
        <v>0</v>
      </c>
      <c r="F26" s="304" t="s">
        <v>351</v>
      </c>
      <c r="G26" s="305" t="s">
        <v>365</v>
      </c>
      <c r="H26" s="86">
        <v>0</v>
      </c>
      <c r="I26" s="86">
        <v>0</v>
      </c>
      <c r="J26" s="311">
        <v>0</v>
      </c>
      <c r="K26" s="304" t="s">
        <v>351</v>
      </c>
      <c r="L26" s="305" t="s">
        <v>365</v>
      </c>
      <c r="M26" s="86">
        <v>0</v>
      </c>
      <c r="N26" s="86">
        <v>0</v>
      </c>
      <c r="O26" s="311">
        <v>0</v>
      </c>
      <c r="P26" s="304" t="s">
        <v>351</v>
      </c>
      <c r="Q26" s="305" t="s">
        <v>365</v>
      </c>
      <c r="R26" s="86">
        <v>0</v>
      </c>
      <c r="S26" s="86">
        <v>0</v>
      </c>
      <c r="T26" s="311">
        <v>0</v>
      </c>
      <c r="U26" s="304" t="s">
        <v>351</v>
      </c>
      <c r="V26" s="305" t="s">
        <v>365</v>
      </c>
      <c r="W26" s="86">
        <v>0</v>
      </c>
      <c r="X26" s="86">
        <v>0</v>
      </c>
      <c r="Y26" s="311">
        <v>0</v>
      </c>
    </row>
    <row r="27" spans="1:25" s="52" customFormat="1" ht="24.6" x14ac:dyDescent="0.3">
      <c r="A27" s="304" t="s">
        <v>353</v>
      </c>
      <c r="B27" s="305" t="s">
        <v>366</v>
      </c>
      <c r="C27" s="86">
        <f t="shared" si="0"/>
        <v>0</v>
      </c>
      <c r="D27" s="86">
        <f t="shared" si="1"/>
        <v>0</v>
      </c>
      <c r="E27" s="87">
        <v>0</v>
      </c>
      <c r="F27" s="304" t="s">
        <v>353</v>
      </c>
      <c r="G27" s="305" t="s">
        <v>366</v>
      </c>
      <c r="H27" s="86">
        <v>0</v>
      </c>
      <c r="I27" s="86">
        <v>0</v>
      </c>
      <c r="J27" s="311">
        <v>0</v>
      </c>
      <c r="K27" s="304" t="s">
        <v>353</v>
      </c>
      <c r="L27" s="305" t="s">
        <v>366</v>
      </c>
      <c r="M27" s="86">
        <v>0</v>
      </c>
      <c r="N27" s="86">
        <v>0</v>
      </c>
      <c r="O27" s="311">
        <v>0</v>
      </c>
      <c r="P27" s="304" t="s">
        <v>353</v>
      </c>
      <c r="Q27" s="305" t="s">
        <v>366</v>
      </c>
      <c r="R27" s="86">
        <v>0</v>
      </c>
      <c r="S27" s="86">
        <v>0</v>
      </c>
      <c r="T27" s="311">
        <v>0</v>
      </c>
      <c r="U27" s="304" t="s">
        <v>353</v>
      </c>
      <c r="V27" s="305" t="s">
        <v>366</v>
      </c>
      <c r="W27" s="86">
        <v>0</v>
      </c>
      <c r="X27" s="86">
        <v>0</v>
      </c>
      <c r="Y27" s="311">
        <v>0</v>
      </c>
    </row>
    <row r="28" spans="1:25" s="52" customFormat="1" x14ac:dyDescent="0.3">
      <c r="A28" s="304" t="s">
        <v>367</v>
      </c>
      <c r="B28" s="305" t="s">
        <v>368</v>
      </c>
      <c r="C28" s="86">
        <f t="shared" si="0"/>
        <v>15588029470</v>
      </c>
      <c r="D28" s="86">
        <f t="shared" si="1"/>
        <v>15284257685</v>
      </c>
      <c r="E28" s="87">
        <f t="shared" si="2"/>
        <v>0.98051249610576985</v>
      </c>
      <c r="F28" s="304" t="s">
        <v>367</v>
      </c>
      <c r="G28" s="305" t="s">
        <v>368</v>
      </c>
      <c r="H28" s="310">
        <v>14406660060</v>
      </c>
      <c r="I28" s="310">
        <v>14131829606</v>
      </c>
      <c r="J28" s="311">
        <v>98</v>
      </c>
      <c r="K28" s="304" t="s">
        <v>367</v>
      </c>
      <c r="L28" s="305" t="s">
        <v>368</v>
      </c>
      <c r="M28" s="86">
        <v>841987611</v>
      </c>
      <c r="N28" s="86">
        <v>819221467</v>
      </c>
      <c r="O28" s="311">
        <v>97</v>
      </c>
      <c r="P28" s="304" t="s">
        <v>367</v>
      </c>
      <c r="Q28" s="305" t="s">
        <v>368</v>
      </c>
      <c r="R28" s="86">
        <v>331558884</v>
      </c>
      <c r="S28" s="86">
        <v>326073130</v>
      </c>
      <c r="T28" s="311">
        <v>98</v>
      </c>
      <c r="U28" s="304" t="s">
        <v>367</v>
      </c>
      <c r="V28" s="305" t="s">
        <v>368</v>
      </c>
      <c r="W28" s="86">
        <v>7822915</v>
      </c>
      <c r="X28" s="86">
        <v>7133482</v>
      </c>
      <c r="Y28" s="311">
        <v>91</v>
      </c>
    </row>
    <row r="29" spans="1:25" s="52" customFormat="1" ht="27.6" x14ac:dyDescent="0.3">
      <c r="A29" s="304" t="s">
        <v>369</v>
      </c>
      <c r="B29" s="305" t="s">
        <v>370</v>
      </c>
      <c r="C29" s="86">
        <f t="shared" si="0"/>
        <v>14722030432</v>
      </c>
      <c r="D29" s="86">
        <f t="shared" si="1"/>
        <v>14894627579</v>
      </c>
      <c r="E29" s="87">
        <f t="shared" si="2"/>
        <v>1.0117237325243427</v>
      </c>
      <c r="F29" s="304" t="s">
        <v>369</v>
      </c>
      <c r="G29" s="305" t="s">
        <v>370</v>
      </c>
      <c r="H29" s="310">
        <v>13559633768</v>
      </c>
      <c r="I29" s="310">
        <v>13759006014</v>
      </c>
      <c r="J29" s="311">
        <v>101</v>
      </c>
      <c r="K29" s="304" t="s">
        <v>369</v>
      </c>
      <c r="L29" s="305" t="s">
        <v>370</v>
      </c>
      <c r="M29" s="86">
        <v>837322829</v>
      </c>
      <c r="N29" s="86">
        <v>814560635</v>
      </c>
      <c r="O29" s="311">
        <v>97</v>
      </c>
      <c r="P29" s="304" t="s">
        <v>369</v>
      </c>
      <c r="Q29" s="305" t="s">
        <v>370</v>
      </c>
      <c r="R29" s="86">
        <v>325073835</v>
      </c>
      <c r="S29" s="86">
        <v>321060930</v>
      </c>
      <c r="T29" s="311">
        <v>98</v>
      </c>
      <c r="U29" s="304" t="s">
        <v>369</v>
      </c>
      <c r="V29" s="305" t="s">
        <v>370</v>
      </c>
      <c r="W29" s="86">
        <v>0</v>
      </c>
      <c r="X29" s="86">
        <v>0</v>
      </c>
      <c r="Y29" s="311">
        <v>0</v>
      </c>
    </row>
    <row r="30" spans="1:25" s="52" customFormat="1" ht="24.6" x14ac:dyDescent="0.3">
      <c r="A30" s="304" t="s">
        <v>347</v>
      </c>
      <c r="B30" s="305" t="s">
        <v>371</v>
      </c>
      <c r="C30" s="86">
        <f t="shared" si="0"/>
        <v>6899163128</v>
      </c>
      <c r="D30" s="86">
        <f t="shared" si="1"/>
        <v>7532068306</v>
      </c>
      <c r="E30" s="87">
        <f t="shared" si="2"/>
        <v>1.0917365144522206</v>
      </c>
      <c r="F30" s="304" t="s">
        <v>347</v>
      </c>
      <c r="G30" s="305" t="s">
        <v>371</v>
      </c>
      <c r="H30" s="310">
        <v>6899163128</v>
      </c>
      <c r="I30" s="310">
        <v>7532068306</v>
      </c>
      <c r="J30" s="311">
        <v>109</v>
      </c>
      <c r="K30" s="304" t="s">
        <v>347</v>
      </c>
      <c r="L30" s="305" t="s">
        <v>371</v>
      </c>
      <c r="M30" s="86">
        <v>0</v>
      </c>
      <c r="N30" s="86">
        <v>0</v>
      </c>
      <c r="O30" s="311">
        <v>0</v>
      </c>
      <c r="P30" s="304" t="s">
        <v>347</v>
      </c>
      <c r="Q30" s="305" t="s">
        <v>371</v>
      </c>
      <c r="R30" s="86">
        <v>0</v>
      </c>
      <c r="S30" s="86">
        <v>0</v>
      </c>
      <c r="T30" s="311">
        <v>0</v>
      </c>
      <c r="U30" s="304" t="s">
        <v>347</v>
      </c>
      <c r="V30" s="305" t="s">
        <v>371</v>
      </c>
      <c r="W30" s="86">
        <v>0</v>
      </c>
      <c r="X30" s="86">
        <v>0</v>
      </c>
      <c r="Y30" s="311">
        <v>0</v>
      </c>
    </row>
    <row r="31" spans="1:25" s="52" customFormat="1" ht="27.6" x14ac:dyDescent="0.3">
      <c r="A31" s="304" t="s">
        <v>349</v>
      </c>
      <c r="B31" s="305" t="s">
        <v>372</v>
      </c>
      <c r="C31" s="86">
        <f t="shared" si="0"/>
        <v>0</v>
      </c>
      <c r="D31" s="86">
        <f t="shared" si="1"/>
        <v>0</v>
      </c>
      <c r="E31" s="87">
        <v>0</v>
      </c>
      <c r="F31" s="304" t="s">
        <v>349</v>
      </c>
      <c r="G31" s="305" t="s">
        <v>372</v>
      </c>
      <c r="H31" s="86">
        <v>0</v>
      </c>
      <c r="I31" s="86">
        <v>0</v>
      </c>
      <c r="J31" s="311">
        <v>0</v>
      </c>
      <c r="K31" s="304" t="s">
        <v>349</v>
      </c>
      <c r="L31" s="305" t="s">
        <v>372</v>
      </c>
      <c r="M31" s="86">
        <v>0</v>
      </c>
      <c r="N31" s="86">
        <v>0</v>
      </c>
      <c r="O31" s="311">
        <v>0</v>
      </c>
      <c r="P31" s="304" t="s">
        <v>349</v>
      </c>
      <c r="Q31" s="305" t="s">
        <v>372</v>
      </c>
      <c r="R31" s="86">
        <v>0</v>
      </c>
      <c r="S31" s="86">
        <v>0</v>
      </c>
      <c r="T31" s="311">
        <v>0</v>
      </c>
      <c r="U31" s="304" t="s">
        <v>349</v>
      </c>
      <c r="V31" s="305" t="s">
        <v>372</v>
      </c>
      <c r="W31" s="86">
        <v>0</v>
      </c>
      <c r="X31" s="86">
        <v>0</v>
      </c>
      <c r="Y31" s="311">
        <v>0</v>
      </c>
    </row>
    <row r="32" spans="1:25" s="52" customFormat="1" ht="27.6" x14ac:dyDescent="0.3">
      <c r="A32" s="304" t="s">
        <v>351</v>
      </c>
      <c r="B32" s="305" t="s">
        <v>373</v>
      </c>
      <c r="C32" s="86">
        <f t="shared" si="0"/>
        <v>6926877056</v>
      </c>
      <c r="D32" s="86">
        <f t="shared" si="1"/>
        <v>7027083189</v>
      </c>
      <c r="E32" s="87">
        <f t="shared" si="2"/>
        <v>1.0144662785537968</v>
      </c>
      <c r="F32" s="304" t="s">
        <v>351</v>
      </c>
      <c r="G32" s="305" t="s">
        <v>373</v>
      </c>
      <c r="H32" s="310">
        <v>5764480392</v>
      </c>
      <c r="I32" s="310">
        <v>5891461624</v>
      </c>
      <c r="J32" s="311">
        <v>102</v>
      </c>
      <c r="K32" s="304" t="s">
        <v>351</v>
      </c>
      <c r="L32" s="305" t="s">
        <v>373</v>
      </c>
      <c r="M32" s="86">
        <v>837322829</v>
      </c>
      <c r="N32" s="86">
        <v>814560635</v>
      </c>
      <c r="O32" s="311">
        <v>97</v>
      </c>
      <c r="P32" s="304" t="s">
        <v>351</v>
      </c>
      <c r="Q32" s="305" t="s">
        <v>373</v>
      </c>
      <c r="R32" s="86">
        <v>325073835</v>
      </c>
      <c r="S32" s="86">
        <v>321060930</v>
      </c>
      <c r="T32" s="311">
        <v>98</v>
      </c>
      <c r="U32" s="304" t="s">
        <v>351</v>
      </c>
      <c r="V32" s="305" t="s">
        <v>373</v>
      </c>
      <c r="W32" s="86">
        <v>0</v>
      </c>
      <c r="X32" s="86">
        <v>0</v>
      </c>
      <c r="Y32" s="311">
        <v>0</v>
      </c>
    </row>
    <row r="33" spans="1:25" s="52" customFormat="1" ht="24.6" x14ac:dyDescent="0.3">
      <c r="A33" s="304" t="s">
        <v>353</v>
      </c>
      <c r="B33" s="305" t="s">
        <v>374</v>
      </c>
      <c r="C33" s="86">
        <f t="shared" si="0"/>
        <v>895990248</v>
      </c>
      <c r="D33" s="86">
        <f t="shared" si="1"/>
        <v>335476084</v>
      </c>
      <c r="E33" s="87">
        <f t="shared" si="2"/>
        <v>0.37441934747486227</v>
      </c>
      <c r="F33" s="304" t="s">
        <v>353</v>
      </c>
      <c r="G33" s="305" t="s">
        <v>374</v>
      </c>
      <c r="H33" s="310">
        <v>895990248</v>
      </c>
      <c r="I33" s="310">
        <v>335476084</v>
      </c>
      <c r="J33" s="311">
        <v>37</v>
      </c>
      <c r="K33" s="304" t="s">
        <v>353</v>
      </c>
      <c r="L33" s="305" t="s">
        <v>374</v>
      </c>
      <c r="M33" s="86">
        <v>0</v>
      </c>
      <c r="N33" s="86">
        <v>0</v>
      </c>
      <c r="O33" s="311">
        <v>0</v>
      </c>
      <c r="P33" s="304" t="s">
        <v>353</v>
      </c>
      <c r="Q33" s="305" t="s">
        <v>374</v>
      </c>
      <c r="R33" s="86">
        <v>0</v>
      </c>
      <c r="S33" s="86">
        <v>0</v>
      </c>
      <c r="T33" s="311">
        <v>0</v>
      </c>
      <c r="U33" s="304" t="s">
        <v>353</v>
      </c>
      <c r="V33" s="305" t="s">
        <v>374</v>
      </c>
      <c r="W33" s="86">
        <v>0</v>
      </c>
      <c r="X33" s="86">
        <v>0</v>
      </c>
      <c r="Y33" s="311">
        <v>0</v>
      </c>
    </row>
    <row r="34" spans="1:25" s="52" customFormat="1" ht="27.6" x14ac:dyDescent="0.3">
      <c r="A34" s="304" t="s">
        <v>375</v>
      </c>
      <c r="B34" s="305" t="s">
        <v>376</v>
      </c>
      <c r="C34" s="86">
        <f t="shared" si="0"/>
        <v>150762879</v>
      </c>
      <c r="D34" s="86">
        <f t="shared" si="1"/>
        <v>130296128</v>
      </c>
      <c r="E34" s="87">
        <f t="shared" si="2"/>
        <v>0.86424542211083666</v>
      </c>
      <c r="F34" s="304" t="s">
        <v>375</v>
      </c>
      <c r="G34" s="305" t="s">
        <v>376</v>
      </c>
      <c r="H34" s="310">
        <v>131790133</v>
      </c>
      <c r="I34" s="310">
        <v>113489614</v>
      </c>
      <c r="J34" s="311">
        <v>86</v>
      </c>
      <c r="K34" s="304" t="s">
        <v>375</v>
      </c>
      <c r="L34" s="305" t="s">
        <v>376</v>
      </c>
      <c r="M34" s="86">
        <v>4664782</v>
      </c>
      <c r="N34" s="86">
        <v>4660832</v>
      </c>
      <c r="O34" s="311">
        <v>99</v>
      </c>
      <c r="P34" s="304" t="s">
        <v>375</v>
      </c>
      <c r="Q34" s="305" t="s">
        <v>376</v>
      </c>
      <c r="R34" s="86">
        <v>6485049</v>
      </c>
      <c r="S34" s="86">
        <v>5012200</v>
      </c>
      <c r="T34" s="311">
        <v>77</v>
      </c>
      <c r="U34" s="304" t="s">
        <v>375</v>
      </c>
      <c r="V34" s="305" t="s">
        <v>376</v>
      </c>
      <c r="W34" s="86">
        <v>7822915</v>
      </c>
      <c r="X34" s="86">
        <v>7133482</v>
      </c>
      <c r="Y34" s="311">
        <v>91</v>
      </c>
    </row>
    <row r="35" spans="1:25" s="52" customFormat="1" ht="24.6" x14ac:dyDescent="0.3">
      <c r="A35" s="304" t="s">
        <v>347</v>
      </c>
      <c r="B35" s="305" t="s">
        <v>377</v>
      </c>
      <c r="C35" s="86">
        <f t="shared" si="0"/>
        <v>58513778</v>
      </c>
      <c r="D35" s="86">
        <f t="shared" si="1"/>
        <v>58513778</v>
      </c>
      <c r="E35" s="87">
        <f t="shared" si="2"/>
        <v>1</v>
      </c>
      <c r="F35" s="304" t="s">
        <v>347</v>
      </c>
      <c r="G35" s="305" t="s">
        <v>377</v>
      </c>
      <c r="H35" s="86">
        <v>58513778</v>
      </c>
      <c r="I35" s="86">
        <v>58513778</v>
      </c>
      <c r="J35" s="311">
        <v>100</v>
      </c>
      <c r="K35" s="304" t="s">
        <v>347</v>
      </c>
      <c r="L35" s="305" t="s">
        <v>377</v>
      </c>
      <c r="M35" s="86">
        <v>0</v>
      </c>
      <c r="N35" s="86">
        <v>0</v>
      </c>
      <c r="O35" s="311">
        <v>0</v>
      </c>
      <c r="P35" s="304" t="s">
        <v>347</v>
      </c>
      <c r="Q35" s="305" t="s">
        <v>377</v>
      </c>
      <c r="R35" s="86">
        <v>0</v>
      </c>
      <c r="S35" s="86">
        <v>0</v>
      </c>
      <c r="T35" s="311">
        <v>0</v>
      </c>
      <c r="U35" s="304" t="s">
        <v>347</v>
      </c>
      <c r="V35" s="305" t="s">
        <v>377</v>
      </c>
      <c r="W35" s="86">
        <v>0</v>
      </c>
      <c r="X35" s="86">
        <v>0</v>
      </c>
      <c r="Y35" s="311">
        <v>0</v>
      </c>
    </row>
    <row r="36" spans="1:25" s="52" customFormat="1" ht="27.6" x14ac:dyDescent="0.3">
      <c r="A36" s="304" t="s">
        <v>349</v>
      </c>
      <c r="B36" s="305" t="s">
        <v>378</v>
      </c>
      <c r="C36" s="86">
        <f t="shared" si="0"/>
        <v>0</v>
      </c>
      <c r="D36" s="86">
        <f t="shared" si="1"/>
        <v>0</v>
      </c>
      <c r="E36" s="87">
        <v>0</v>
      </c>
      <c r="F36" s="304" t="s">
        <v>349</v>
      </c>
      <c r="G36" s="305" t="s">
        <v>378</v>
      </c>
      <c r="H36" s="86">
        <v>0</v>
      </c>
      <c r="I36" s="86">
        <v>0</v>
      </c>
      <c r="J36" s="311">
        <v>0</v>
      </c>
      <c r="K36" s="304" t="s">
        <v>349</v>
      </c>
      <c r="L36" s="305" t="s">
        <v>378</v>
      </c>
      <c r="M36" s="86">
        <v>0</v>
      </c>
      <c r="N36" s="86">
        <v>0</v>
      </c>
      <c r="O36" s="311">
        <v>0</v>
      </c>
      <c r="P36" s="304" t="s">
        <v>349</v>
      </c>
      <c r="Q36" s="305" t="s">
        <v>378</v>
      </c>
      <c r="R36" s="86">
        <v>0</v>
      </c>
      <c r="S36" s="86">
        <v>0</v>
      </c>
      <c r="T36" s="311">
        <v>0</v>
      </c>
      <c r="U36" s="304" t="s">
        <v>349</v>
      </c>
      <c r="V36" s="305" t="s">
        <v>378</v>
      </c>
      <c r="W36" s="86">
        <v>0</v>
      </c>
      <c r="X36" s="86">
        <v>0</v>
      </c>
      <c r="Y36" s="311">
        <v>0</v>
      </c>
    </row>
    <row r="37" spans="1:25" s="52" customFormat="1" ht="27.6" x14ac:dyDescent="0.3">
      <c r="A37" s="304" t="s">
        <v>351</v>
      </c>
      <c r="B37" s="305" t="s">
        <v>379</v>
      </c>
      <c r="C37" s="86">
        <f t="shared" si="0"/>
        <v>44773971</v>
      </c>
      <c r="D37" s="86">
        <f t="shared" si="1"/>
        <v>34630922</v>
      </c>
      <c r="E37" s="87">
        <f t="shared" si="2"/>
        <v>0.77346103610063976</v>
      </c>
      <c r="F37" s="304" t="s">
        <v>351</v>
      </c>
      <c r="G37" s="305" t="s">
        <v>379</v>
      </c>
      <c r="H37" s="86">
        <v>38321903</v>
      </c>
      <c r="I37" s="86">
        <v>29385009</v>
      </c>
      <c r="J37" s="311">
        <v>76</v>
      </c>
      <c r="K37" s="304" t="s">
        <v>351</v>
      </c>
      <c r="L37" s="305" t="s">
        <v>379</v>
      </c>
      <c r="M37" s="86">
        <v>3747041</v>
      </c>
      <c r="N37" s="86">
        <v>3287515</v>
      </c>
      <c r="O37" s="311">
        <v>87</v>
      </c>
      <c r="P37" s="304" t="s">
        <v>351</v>
      </c>
      <c r="Q37" s="305" t="s">
        <v>379</v>
      </c>
      <c r="R37" s="86">
        <v>2705027</v>
      </c>
      <c r="S37" s="86">
        <v>1958398</v>
      </c>
      <c r="T37" s="311">
        <v>72</v>
      </c>
      <c r="U37" s="304" t="s">
        <v>351</v>
      </c>
      <c r="V37" s="305" t="s">
        <v>379</v>
      </c>
      <c r="W37" s="86">
        <v>0</v>
      </c>
      <c r="X37" s="86">
        <v>0</v>
      </c>
      <c r="Y37" s="311">
        <v>0</v>
      </c>
    </row>
    <row r="38" spans="1:25" s="52" customFormat="1" ht="24.6" x14ac:dyDescent="0.3">
      <c r="A38" s="304" t="s">
        <v>353</v>
      </c>
      <c r="B38" s="305" t="s">
        <v>380</v>
      </c>
      <c r="C38" s="86">
        <f t="shared" si="0"/>
        <v>47475130</v>
      </c>
      <c r="D38" s="86">
        <f t="shared" si="1"/>
        <v>37151428</v>
      </c>
      <c r="E38" s="87">
        <f t="shared" si="2"/>
        <v>0.78254505042956179</v>
      </c>
      <c r="F38" s="304" t="s">
        <v>353</v>
      </c>
      <c r="G38" s="305" t="s">
        <v>380</v>
      </c>
      <c r="H38" s="86">
        <v>34954452</v>
      </c>
      <c r="I38" s="86">
        <v>25590827</v>
      </c>
      <c r="J38" s="311">
        <v>73</v>
      </c>
      <c r="K38" s="304" t="s">
        <v>353</v>
      </c>
      <c r="L38" s="305" t="s">
        <v>380</v>
      </c>
      <c r="M38" s="86">
        <v>917741</v>
      </c>
      <c r="N38" s="86">
        <v>1373317</v>
      </c>
      <c r="O38" s="311">
        <v>149</v>
      </c>
      <c r="P38" s="304" t="s">
        <v>353</v>
      </c>
      <c r="Q38" s="305" t="s">
        <v>380</v>
      </c>
      <c r="R38" s="86">
        <v>3780022</v>
      </c>
      <c r="S38" s="86">
        <v>3053802</v>
      </c>
      <c r="T38" s="311">
        <v>80</v>
      </c>
      <c r="U38" s="304" t="s">
        <v>353</v>
      </c>
      <c r="V38" s="305" t="s">
        <v>380</v>
      </c>
      <c r="W38" s="86">
        <v>7822915</v>
      </c>
      <c r="X38" s="86">
        <v>7133482</v>
      </c>
      <c r="Y38" s="311">
        <v>91</v>
      </c>
    </row>
    <row r="39" spans="1:25" s="52" customFormat="1" x14ac:dyDescent="0.3">
      <c r="A39" s="304" t="s">
        <v>381</v>
      </c>
      <c r="B39" s="305" t="s">
        <v>382</v>
      </c>
      <c r="C39" s="86">
        <f t="shared" si="0"/>
        <v>0</v>
      </c>
      <c r="D39" s="86">
        <f t="shared" si="1"/>
        <v>0</v>
      </c>
      <c r="E39" s="87">
        <v>0</v>
      </c>
      <c r="F39" s="304" t="s">
        <v>381</v>
      </c>
      <c r="G39" s="305" t="s">
        <v>382</v>
      </c>
      <c r="H39" s="86">
        <v>0</v>
      </c>
      <c r="I39" s="86">
        <v>0</v>
      </c>
      <c r="J39" s="311">
        <v>0</v>
      </c>
      <c r="K39" s="304" t="s">
        <v>381</v>
      </c>
      <c r="L39" s="305" t="s">
        <v>382</v>
      </c>
      <c r="M39" s="86">
        <v>0</v>
      </c>
      <c r="N39" s="86">
        <v>0</v>
      </c>
      <c r="O39" s="311">
        <v>0</v>
      </c>
      <c r="P39" s="304" t="s">
        <v>381</v>
      </c>
      <c r="Q39" s="305" t="s">
        <v>382</v>
      </c>
      <c r="R39" s="86">
        <v>0</v>
      </c>
      <c r="S39" s="86">
        <v>0</v>
      </c>
      <c r="T39" s="311">
        <v>0</v>
      </c>
      <c r="U39" s="304" t="s">
        <v>381</v>
      </c>
      <c r="V39" s="305" t="s">
        <v>382</v>
      </c>
      <c r="W39" s="86">
        <v>0</v>
      </c>
      <c r="X39" s="86">
        <v>0</v>
      </c>
      <c r="Y39" s="311">
        <v>0</v>
      </c>
    </row>
    <row r="40" spans="1:25" s="52" customFormat="1" ht="24.6" x14ac:dyDescent="0.3">
      <c r="A40" s="304" t="s">
        <v>347</v>
      </c>
      <c r="B40" s="305" t="s">
        <v>383</v>
      </c>
      <c r="C40" s="86">
        <f t="shared" si="0"/>
        <v>0</v>
      </c>
      <c r="D40" s="86">
        <f t="shared" si="1"/>
        <v>0</v>
      </c>
      <c r="E40" s="87">
        <v>0</v>
      </c>
      <c r="F40" s="304" t="s">
        <v>347</v>
      </c>
      <c r="G40" s="305" t="s">
        <v>383</v>
      </c>
      <c r="H40" s="86">
        <v>0</v>
      </c>
      <c r="I40" s="86">
        <v>0</v>
      </c>
      <c r="J40" s="311">
        <v>0</v>
      </c>
      <c r="K40" s="304" t="s">
        <v>347</v>
      </c>
      <c r="L40" s="305" t="s">
        <v>383</v>
      </c>
      <c r="M40" s="86">
        <v>0</v>
      </c>
      <c r="N40" s="86">
        <v>0</v>
      </c>
      <c r="O40" s="311">
        <v>0</v>
      </c>
      <c r="P40" s="304" t="s">
        <v>347</v>
      </c>
      <c r="Q40" s="305" t="s">
        <v>383</v>
      </c>
      <c r="R40" s="86">
        <v>0</v>
      </c>
      <c r="S40" s="86">
        <v>0</v>
      </c>
      <c r="T40" s="311">
        <v>0</v>
      </c>
      <c r="U40" s="304" t="s">
        <v>347</v>
      </c>
      <c r="V40" s="305" t="s">
        <v>383</v>
      </c>
      <c r="W40" s="86">
        <v>0</v>
      </c>
      <c r="X40" s="86">
        <v>0</v>
      </c>
      <c r="Y40" s="311">
        <v>0</v>
      </c>
    </row>
    <row r="41" spans="1:25" s="52" customFormat="1" ht="27.6" x14ac:dyDescent="0.3">
      <c r="A41" s="304" t="s">
        <v>349</v>
      </c>
      <c r="B41" s="305" t="s">
        <v>384</v>
      </c>
      <c r="C41" s="86">
        <f t="shared" si="0"/>
        <v>0</v>
      </c>
      <c r="D41" s="86">
        <f t="shared" si="1"/>
        <v>0</v>
      </c>
      <c r="E41" s="87">
        <v>0</v>
      </c>
      <c r="F41" s="304" t="s">
        <v>349</v>
      </c>
      <c r="G41" s="305" t="s">
        <v>384</v>
      </c>
      <c r="H41" s="86">
        <v>0</v>
      </c>
      <c r="I41" s="86">
        <v>0</v>
      </c>
      <c r="J41" s="311">
        <v>0</v>
      </c>
      <c r="K41" s="304" t="s">
        <v>349</v>
      </c>
      <c r="L41" s="305" t="s">
        <v>384</v>
      </c>
      <c r="M41" s="86">
        <v>0</v>
      </c>
      <c r="N41" s="86">
        <v>0</v>
      </c>
      <c r="O41" s="311">
        <v>0</v>
      </c>
      <c r="P41" s="304" t="s">
        <v>349</v>
      </c>
      <c r="Q41" s="305" t="s">
        <v>384</v>
      </c>
      <c r="R41" s="86">
        <v>0</v>
      </c>
      <c r="S41" s="86">
        <v>0</v>
      </c>
      <c r="T41" s="311">
        <v>0</v>
      </c>
      <c r="U41" s="304" t="s">
        <v>349</v>
      </c>
      <c r="V41" s="305" t="s">
        <v>384</v>
      </c>
      <c r="W41" s="86">
        <v>0</v>
      </c>
      <c r="X41" s="86">
        <v>0</v>
      </c>
      <c r="Y41" s="311">
        <v>0</v>
      </c>
    </row>
    <row r="42" spans="1:25" s="52" customFormat="1" ht="27.6" x14ac:dyDescent="0.3">
      <c r="A42" s="304" t="s">
        <v>351</v>
      </c>
      <c r="B42" s="305" t="s">
        <v>385</v>
      </c>
      <c r="C42" s="86">
        <f t="shared" si="0"/>
        <v>0</v>
      </c>
      <c r="D42" s="86">
        <f t="shared" si="1"/>
        <v>0</v>
      </c>
      <c r="E42" s="87">
        <v>0</v>
      </c>
      <c r="F42" s="304" t="s">
        <v>351</v>
      </c>
      <c r="G42" s="305" t="s">
        <v>385</v>
      </c>
      <c r="H42" s="86">
        <v>0</v>
      </c>
      <c r="I42" s="86">
        <v>0</v>
      </c>
      <c r="J42" s="311">
        <v>0</v>
      </c>
      <c r="K42" s="304" t="s">
        <v>351</v>
      </c>
      <c r="L42" s="305" t="s">
        <v>385</v>
      </c>
      <c r="M42" s="86">
        <v>0</v>
      </c>
      <c r="N42" s="86">
        <v>0</v>
      </c>
      <c r="O42" s="311">
        <v>0</v>
      </c>
      <c r="P42" s="304" t="s">
        <v>351</v>
      </c>
      <c r="Q42" s="305" t="s">
        <v>385</v>
      </c>
      <c r="R42" s="86">
        <v>0</v>
      </c>
      <c r="S42" s="86">
        <v>0</v>
      </c>
      <c r="T42" s="311">
        <v>0</v>
      </c>
      <c r="U42" s="304" t="s">
        <v>351</v>
      </c>
      <c r="V42" s="305" t="s">
        <v>385</v>
      </c>
      <c r="W42" s="86">
        <v>0</v>
      </c>
      <c r="X42" s="86">
        <v>0</v>
      </c>
      <c r="Y42" s="311">
        <v>0</v>
      </c>
    </row>
    <row r="43" spans="1:25" s="52" customFormat="1" ht="24.6" x14ac:dyDescent="0.3">
      <c r="A43" s="304" t="s">
        <v>353</v>
      </c>
      <c r="B43" s="305" t="s">
        <v>386</v>
      </c>
      <c r="C43" s="86">
        <f t="shared" si="0"/>
        <v>0</v>
      </c>
      <c r="D43" s="86">
        <f t="shared" si="1"/>
        <v>0</v>
      </c>
      <c r="E43" s="87">
        <v>0</v>
      </c>
      <c r="F43" s="304" t="s">
        <v>353</v>
      </c>
      <c r="G43" s="305" t="s">
        <v>386</v>
      </c>
      <c r="H43" s="86">
        <v>0</v>
      </c>
      <c r="I43" s="86">
        <v>0</v>
      </c>
      <c r="J43" s="311">
        <v>0</v>
      </c>
      <c r="K43" s="304" t="s">
        <v>353</v>
      </c>
      <c r="L43" s="305" t="s">
        <v>386</v>
      </c>
      <c r="M43" s="86">
        <v>0</v>
      </c>
      <c r="N43" s="86">
        <v>0</v>
      </c>
      <c r="O43" s="311">
        <v>0</v>
      </c>
      <c r="P43" s="304" t="s">
        <v>353</v>
      </c>
      <c r="Q43" s="305" t="s">
        <v>386</v>
      </c>
      <c r="R43" s="86">
        <v>0</v>
      </c>
      <c r="S43" s="86">
        <v>0</v>
      </c>
      <c r="T43" s="311">
        <v>0</v>
      </c>
      <c r="U43" s="304" t="s">
        <v>353</v>
      </c>
      <c r="V43" s="305" t="s">
        <v>386</v>
      </c>
      <c r="W43" s="86">
        <v>0</v>
      </c>
      <c r="X43" s="86">
        <v>0</v>
      </c>
      <c r="Y43" s="311">
        <v>0</v>
      </c>
    </row>
    <row r="44" spans="1:25" s="52" customFormat="1" x14ac:dyDescent="0.3">
      <c r="A44" s="304" t="s">
        <v>387</v>
      </c>
      <c r="B44" s="305" t="s">
        <v>388</v>
      </c>
      <c r="C44" s="86">
        <f t="shared" si="0"/>
        <v>715236159</v>
      </c>
      <c r="D44" s="86">
        <f t="shared" si="1"/>
        <v>259333978</v>
      </c>
      <c r="E44" s="87">
        <f t="shared" si="2"/>
        <v>0.36258510526451165</v>
      </c>
      <c r="F44" s="304" t="s">
        <v>387</v>
      </c>
      <c r="G44" s="305" t="s">
        <v>388</v>
      </c>
      <c r="H44" s="310">
        <v>715236159</v>
      </c>
      <c r="I44" s="310">
        <v>259333978</v>
      </c>
      <c r="J44" s="311">
        <v>36</v>
      </c>
      <c r="K44" s="304" t="s">
        <v>387</v>
      </c>
      <c r="L44" s="305" t="s">
        <v>388</v>
      </c>
      <c r="M44" s="86">
        <v>0</v>
      </c>
      <c r="N44" s="86">
        <v>0</v>
      </c>
      <c r="O44" s="311">
        <v>0</v>
      </c>
      <c r="P44" s="304" t="s">
        <v>387</v>
      </c>
      <c r="Q44" s="305" t="s">
        <v>388</v>
      </c>
      <c r="R44" s="86">
        <v>0</v>
      </c>
      <c r="S44" s="86">
        <v>0</v>
      </c>
      <c r="T44" s="311">
        <v>0</v>
      </c>
      <c r="U44" s="304" t="s">
        <v>387</v>
      </c>
      <c r="V44" s="305" t="s">
        <v>388</v>
      </c>
      <c r="W44" s="86">
        <v>0</v>
      </c>
      <c r="X44" s="86">
        <v>0</v>
      </c>
      <c r="Y44" s="311">
        <v>0</v>
      </c>
    </row>
    <row r="45" spans="1:25" s="52" customFormat="1" ht="24.6" x14ac:dyDescent="0.3">
      <c r="A45" s="304" t="s">
        <v>347</v>
      </c>
      <c r="B45" s="305" t="s">
        <v>389</v>
      </c>
      <c r="C45" s="86">
        <f t="shared" si="0"/>
        <v>0</v>
      </c>
      <c r="D45" s="86">
        <f t="shared" si="1"/>
        <v>0</v>
      </c>
      <c r="E45" s="87">
        <v>0</v>
      </c>
      <c r="F45" s="304" t="s">
        <v>347</v>
      </c>
      <c r="G45" s="305" t="s">
        <v>389</v>
      </c>
      <c r="H45" s="86">
        <v>0</v>
      </c>
      <c r="I45" s="86">
        <v>0</v>
      </c>
      <c r="J45" s="311">
        <v>0</v>
      </c>
      <c r="K45" s="304" t="s">
        <v>347</v>
      </c>
      <c r="L45" s="305" t="s">
        <v>389</v>
      </c>
      <c r="M45" s="86">
        <v>0</v>
      </c>
      <c r="N45" s="86">
        <v>0</v>
      </c>
      <c r="O45" s="311">
        <v>0</v>
      </c>
      <c r="P45" s="304" t="s">
        <v>347</v>
      </c>
      <c r="Q45" s="305" t="s">
        <v>389</v>
      </c>
      <c r="R45" s="86">
        <v>0</v>
      </c>
      <c r="S45" s="86">
        <v>0</v>
      </c>
      <c r="T45" s="311">
        <v>0</v>
      </c>
      <c r="U45" s="304" t="s">
        <v>347</v>
      </c>
      <c r="V45" s="305" t="s">
        <v>389</v>
      </c>
      <c r="W45" s="86">
        <v>0</v>
      </c>
      <c r="X45" s="86">
        <v>0</v>
      </c>
      <c r="Y45" s="311">
        <v>0</v>
      </c>
    </row>
    <row r="46" spans="1:25" s="52" customFormat="1" ht="27.6" x14ac:dyDescent="0.3">
      <c r="A46" s="304" t="s">
        <v>349</v>
      </c>
      <c r="B46" s="305" t="s">
        <v>390</v>
      </c>
      <c r="C46" s="86">
        <f t="shared" si="0"/>
        <v>0</v>
      </c>
      <c r="D46" s="86">
        <f t="shared" si="1"/>
        <v>0</v>
      </c>
      <c r="E46" s="87">
        <v>0</v>
      </c>
      <c r="F46" s="304" t="s">
        <v>349</v>
      </c>
      <c r="G46" s="305" t="s">
        <v>390</v>
      </c>
      <c r="H46" s="86">
        <v>0</v>
      </c>
      <c r="I46" s="86">
        <v>0</v>
      </c>
      <c r="J46" s="311">
        <v>0</v>
      </c>
      <c r="K46" s="304" t="s">
        <v>349</v>
      </c>
      <c r="L46" s="305" t="s">
        <v>390</v>
      </c>
      <c r="M46" s="86">
        <v>0</v>
      </c>
      <c r="N46" s="86">
        <v>0</v>
      </c>
      <c r="O46" s="311">
        <v>0</v>
      </c>
      <c r="P46" s="304" t="s">
        <v>349</v>
      </c>
      <c r="Q46" s="305" t="s">
        <v>390</v>
      </c>
      <c r="R46" s="86">
        <v>0</v>
      </c>
      <c r="S46" s="86">
        <v>0</v>
      </c>
      <c r="T46" s="311">
        <v>0</v>
      </c>
      <c r="U46" s="304" t="s">
        <v>349</v>
      </c>
      <c r="V46" s="305" t="s">
        <v>390</v>
      </c>
      <c r="W46" s="86">
        <v>0</v>
      </c>
      <c r="X46" s="86">
        <v>0</v>
      </c>
      <c r="Y46" s="311">
        <v>0</v>
      </c>
    </row>
    <row r="47" spans="1:25" s="52" customFormat="1" ht="27.6" x14ac:dyDescent="0.3">
      <c r="A47" s="304" t="s">
        <v>351</v>
      </c>
      <c r="B47" s="305" t="s">
        <v>391</v>
      </c>
      <c r="C47" s="86">
        <f t="shared" si="0"/>
        <v>0</v>
      </c>
      <c r="D47" s="86">
        <f t="shared" si="1"/>
        <v>0</v>
      </c>
      <c r="E47" s="87">
        <v>0</v>
      </c>
      <c r="F47" s="304" t="s">
        <v>351</v>
      </c>
      <c r="G47" s="305" t="s">
        <v>391</v>
      </c>
      <c r="H47" s="86">
        <v>0</v>
      </c>
      <c r="I47" s="86">
        <v>0</v>
      </c>
      <c r="J47" s="311">
        <v>0</v>
      </c>
      <c r="K47" s="304" t="s">
        <v>351</v>
      </c>
      <c r="L47" s="305" t="s">
        <v>391</v>
      </c>
      <c r="M47" s="86">
        <v>0</v>
      </c>
      <c r="N47" s="86">
        <v>0</v>
      </c>
      <c r="O47" s="311">
        <v>0</v>
      </c>
      <c r="P47" s="304" t="s">
        <v>351</v>
      </c>
      <c r="Q47" s="305" t="s">
        <v>391</v>
      </c>
      <c r="R47" s="86">
        <v>0</v>
      </c>
      <c r="S47" s="86">
        <v>0</v>
      </c>
      <c r="T47" s="311">
        <v>0</v>
      </c>
      <c r="U47" s="304" t="s">
        <v>351</v>
      </c>
      <c r="V47" s="305" t="s">
        <v>391</v>
      </c>
      <c r="W47" s="86">
        <v>0</v>
      </c>
      <c r="X47" s="86">
        <v>0</v>
      </c>
      <c r="Y47" s="311">
        <v>0</v>
      </c>
    </row>
    <row r="48" spans="1:25" s="52" customFormat="1" ht="24.6" x14ac:dyDescent="0.3">
      <c r="A48" s="304" t="s">
        <v>353</v>
      </c>
      <c r="B48" s="305" t="s">
        <v>392</v>
      </c>
      <c r="C48" s="86">
        <f t="shared" si="0"/>
        <v>715236159</v>
      </c>
      <c r="D48" s="86">
        <f t="shared" si="1"/>
        <v>259333978</v>
      </c>
      <c r="E48" s="87">
        <f t="shared" si="2"/>
        <v>0.36258510526451165</v>
      </c>
      <c r="F48" s="304" t="s">
        <v>353</v>
      </c>
      <c r="G48" s="305" t="s">
        <v>392</v>
      </c>
      <c r="H48" s="310">
        <v>715236159</v>
      </c>
      <c r="I48" s="310">
        <v>259333978</v>
      </c>
      <c r="J48" s="311">
        <v>36</v>
      </c>
      <c r="K48" s="304" t="s">
        <v>353</v>
      </c>
      <c r="L48" s="305" t="s">
        <v>392</v>
      </c>
      <c r="M48" s="86">
        <v>0</v>
      </c>
      <c r="N48" s="86">
        <v>0</v>
      </c>
      <c r="O48" s="311">
        <v>0</v>
      </c>
      <c r="P48" s="304" t="s">
        <v>353</v>
      </c>
      <c r="Q48" s="305" t="s">
        <v>392</v>
      </c>
      <c r="R48" s="86">
        <v>0</v>
      </c>
      <c r="S48" s="86">
        <v>0</v>
      </c>
      <c r="T48" s="311">
        <v>0</v>
      </c>
      <c r="U48" s="304" t="s">
        <v>353</v>
      </c>
      <c r="V48" s="305" t="s">
        <v>392</v>
      </c>
      <c r="W48" s="86">
        <v>0</v>
      </c>
      <c r="X48" s="86">
        <v>0</v>
      </c>
      <c r="Y48" s="311">
        <v>0</v>
      </c>
    </row>
    <row r="49" spans="1:25" s="52" customFormat="1" x14ac:dyDescent="0.3">
      <c r="A49" s="304" t="s">
        <v>393</v>
      </c>
      <c r="B49" s="305" t="s">
        <v>394</v>
      </c>
      <c r="C49" s="86">
        <f t="shared" si="0"/>
        <v>0</v>
      </c>
      <c r="D49" s="86">
        <f t="shared" si="1"/>
        <v>0</v>
      </c>
      <c r="E49" s="87">
        <v>0</v>
      </c>
      <c r="F49" s="304" t="s">
        <v>393</v>
      </c>
      <c r="G49" s="305" t="s">
        <v>394</v>
      </c>
      <c r="H49" s="86">
        <v>0</v>
      </c>
      <c r="I49" s="86">
        <v>0</v>
      </c>
      <c r="J49" s="311">
        <v>0</v>
      </c>
      <c r="K49" s="304" t="s">
        <v>393</v>
      </c>
      <c r="L49" s="305" t="s">
        <v>394</v>
      </c>
      <c r="M49" s="86">
        <v>0</v>
      </c>
      <c r="N49" s="86">
        <v>0</v>
      </c>
      <c r="O49" s="311">
        <v>0</v>
      </c>
      <c r="P49" s="304" t="s">
        <v>393</v>
      </c>
      <c r="Q49" s="305" t="s">
        <v>394</v>
      </c>
      <c r="R49" s="86">
        <v>0</v>
      </c>
      <c r="S49" s="86">
        <v>0</v>
      </c>
      <c r="T49" s="311">
        <v>0</v>
      </c>
      <c r="U49" s="304" t="s">
        <v>393</v>
      </c>
      <c r="V49" s="305" t="s">
        <v>394</v>
      </c>
      <c r="W49" s="86">
        <v>0</v>
      </c>
      <c r="X49" s="86">
        <v>0</v>
      </c>
      <c r="Y49" s="311">
        <v>0</v>
      </c>
    </row>
    <row r="50" spans="1:25" s="52" customFormat="1" ht="24.6" x14ac:dyDescent="0.3">
      <c r="A50" s="304" t="s">
        <v>347</v>
      </c>
      <c r="B50" s="305" t="s">
        <v>395</v>
      </c>
      <c r="C50" s="86">
        <f t="shared" si="0"/>
        <v>0</v>
      </c>
      <c r="D50" s="86">
        <f t="shared" si="1"/>
        <v>0</v>
      </c>
      <c r="E50" s="87">
        <v>0</v>
      </c>
      <c r="F50" s="304" t="s">
        <v>347</v>
      </c>
      <c r="G50" s="305" t="s">
        <v>395</v>
      </c>
      <c r="H50" s="86">
        <v>0</v>
      </c>
      <c r="I50" s="86">
        <v>0</v>
      </c>
      <c r="J50" s="311">
        <v>0</v>
      </c>
      <c r="K50" s="304" t="s">
        <v>347</v>
      </c>
      <c r="L50" s="305" t="s">
        <v>395</v>
      </c>
      <c r="M50" s="86">
        <v>0</v>
      </c>
      <c r="N50" s="86">
        <v>0</v>
      </c>
      <c r="O50" s="311">
        <v>0</v>
      </c>
      <c r="P50" s="304" t="s">
        <v>347</v>
      </c>
      <c r="Q50" s="305" t="s">
        <v>395</v>
      </c>
      <c r="R50" s="86">
        <v>0</v>
      </c>
      <c r="S50" s="86">
        <v>0</v>
      </c>
      <c r="T50" s="311">
        <v>0</v>
      </c>
      <c r="U50" s="304" t="s">
        <v>347</v>
      </c>
      <c r="V50" s="305" t="s">
        <v>395</v>
      </c>
      <c r="W50" s="86">
        <v>0</v>
      </c>
      <c r="X50" s="86">
        <v>0</v>
      </c>
      <c r="Y50" s="311">
        <v>0</v>
      </c>
    </row>
    <row r="51" spans="1:25" s="52" customFormat="1" ht="27.6" x14ac:dyDescent="0.3">
      <c r="A51" s="304" t="s">
        <v>349</v>
      </c>
      <c r="B51" s="305" t="s">
        <v>396</v>
      </c>
      <c r="C51" s="86">
        <f t="shared" si="0"/>
        <v>0</v>
      </c>
      <c r="D51" s="86">
        <f t="shared" si="1"/>
        <v>0</v>
      </c>
      <c r="E51" s="87">
        <v>0</v>
      </c>
      <c r="F51" s="304" t="s">
        <v>349</v>
      </c>
      <c r="G51" s="305" t="s">
        <v>396</v>
      </c>
      <c r="H51" s="86">
        <v>0</v>
      </c>
      <c r="I51" s="86">
        <v>0</v>
      </c>
      <c r="J51" s="311">
        <v>0</v>
      </c>
      <c r="K51" s="304" t="s">
        <v>349</v>
      </c>
      <c r="L51" s="305" t="s">
        <v>396</v>
      </c>
      <c r="M51" s="86">
        <v>0</v>
      </c>
      <c r="N51" s="86">
        <v>0</v>
      </c>
      <c r="O51" s="311">
        <v>0</v>
      </c>
      <c r="P51" s="304" t="s">
        <v>349</v>
      </c>
      <c r="Q51" s="305" t="s">
        <v>396</v>
      </c>
      <c r="R51" s="86">
        <v>0</v>
      </c>
      <c r="S51" s="86">
        <v>0</v>
      </c>
      <c r="T51" s="311">
        <v>0</v>
      </c>
      <c r="U51" s="304" t="s">
        <v>349</v>
      </c>
      <c r="V51" s="305" t="s">
        <v>396</v>
      </c>
      <c r="W51" s="86">
        <v>0</v>
      </c>
      <c r="X51" s="86">
        <v>0</v>
      </c>
      <c r="Y51" s="311">
        <v>0</v>
      </c>
    </row>
    <row r="52" spans="1:25" s="52" customFormat="1" ht="27.6" x14ac:dyDescent="0.3">
      <c r="A52" s="304" t="s">
        <v>351</v>
      </c>
      <c r="B52" s="305" t="s">
        <v>397</v>
      </c>
      <c r="C52" s="86">
        <f t="shared" si="0"/>
        <v>0</v>
      </c>
      <c r="D52" s="86">
        <f t="shared" si="1"/>
        <v>0</v>
      </c>
      <c r="E52" s="87">
        <v>0</v>
      </c>
      <c r="F52" s="304" t="s">
        <v>351</v>
      </c>
      <c r="G52" s="305" t="s">
        <v>397</v>
      </c>
      <c r="H52" s="86">
        <v>0</v>
      </c>
      <c r="I52" s="86">
        <v>0</v>
      </c>
      <c r="J52" s="311">
        <v>0</v>
      </c>
      <c r="K52" s="304" t="s">
        <v>351</v>
      </c>
      <c r="L52" s="305" t="s">
        <v>397</v>
      </c>
      <c r="M52" s="86">
        <v>0</v>
      </c>
      <c r="N52" s="86">
        <v>0</v>
      </c>
      <c r="O52" s="311">
        <v>0</v>
      </c>
      <c r="P52" s="304" t="s">
        <v>351</v>
      </c>
      <c r="Q52" s="305" t="s">
        <v>397</v>
      </c>
      <c r="R52" s="86">
        <v>0</v>
      </c>
      <c r="S52" s="86">
        <v>0</v>
      </c>
      <c r="T52" s="311">
        <v>0</v>
      </c>
      <c r="U52" s="304" t="s">
        <v>351</v>
      </c>
      <c r="V52" s="305" t="s">
        <v>397</v>
      </c>
      <c r="W52" s="86">
        <v>0</v>
      </c>
      <c r="X52" s="86">
        <v>0</v>
      </c>
      <c r="Y52" s="311">
        <v>0</v>
      </c>
    </row>
    <row r="53" spans="1:25" s="52" customFormat="1" ht="24.6" x14ac:dyDescent="0.3">
      <c r="A53" s="304" t="s">
        <v>353</v>
      </c>
      <c r="B53" s="305" t="s">
        <v>398</v>
      </c>
      <c r="C53" s="86">
        <f t="shared" si="0"/>
        <v>0</v>
      </c>
      <c r="D53" s="86">
        <f t="shared" si="1"/>
        <v>0</v>
      </c>
      <c r="E53" s="87">
        <v>0</v>
      </c>
      <c r="F53" s="304" t="s">
        <v>353</v>
      </c>
      <c r="G53" s="305" t="s">
        <v>398</v>
      </c>
      <c r="H53" s="86">
        <v>0</v>
      </c>
      <c r="I53" s="86">
        <v>0</v>
      </c>
      <c r="J53" s="311">
        <v>0</v>
      </c>
      <c r="K53" s="304" t="s">
        <v>353</v>
      </c>
      <c r="L53" s="305" t="s">
        <v>398</v>
      </c>
      <c r="M53" s="86">
        <v>0</v>
      </c>
      <c r="N53" s="86">
        <v>0</v>
      </c>
      <c r="O53" s="311">
        <v>0</v>
      </c>
      <c r="P53" s="304" t="s">
        <v>353</v>
      </c>
      <c r="Q53" s="305" t="s">
        <v>398</v>
      </c>
      <c r="R53" s="86">
        <v>0</v>
      </c>
      <c r="S53" s="86">
        <v>0</v>
      </c>
      <c r="T53" s="311">
        <v>0</v>
      </c>
      <c r="U53" s="304" t="s">
        <v>353</v>
      </c>
      <c r="V53" s="305" t="s">
        <v>398</v>
      </c>
      <c r="W53" s="86">
        <v>0</v>
      </c>
      <c r="X53" s="86">
        <v>0</v>
      </c>
      <c r="Y53" s="311">
        <v>0</v>
      </c>
    </row>
    <row r="54" spans="1:25" s="52" customFormat="1" ht="27.6" x14ac:dyDescent="0.3">
      <c r="A54" s="304" t="s">
        <v>399</v>
      </c>
      <c r="B54" s="305" t="s">
        <v>400</v>
      </c>
      <c r="C54" s="86">
        <f t="shared" si="0"/>
        <v>10509332</v>
      </c>
      <c r="D54" s="86">
        <f t="shared" si="1"/>
        <v>12509332</v>
      </c>
      <c r="E54" s="87">
        <f t="shared" si="2"/>
        <v>1.1903070528174389</v>
      </c>
      <c r="F54" s="304" t="s">
        <v>399</v>
      </c>
      <c r="G54" s="305" t="s">
        <v>400</v>
      </c>
      <c r="H54" s="86">
        <v>10509332</v>
      </c>
      <c r="I54" s="86">
        <v>12509332</v>
      </c>
      <c r="J54" s="311">
        <v>119</v>
      </c>
      <c r="K54" s="304" t="s">
        <v>399</v>
      </c>
      <c r="L54" s="305" t="s">
        <v>400</v>
      </c>
      <c r="M54" s="86">
        <v>0</v>
      </c>
      <c r="N54" s="86">
        <v>0</v>
      </c>
      <c r="O54" s="311">
        <v>0</v>
      </c>
      <c r="P54" s="304" t="s">
        <v>399</v>
      </c>
      <c r="Q54" s="305" t="s">
        <v>400</v>
      </c>
      <c r="R54" s="86">
        <v>0</v>
      </c>
      <c r="S54" s="86">
        <v>0</v>
      </c>
      <c r="T54" s="311">
        <v>0</v>
      </c>
      <c r="U54" s="304" t="s">
        <v>399</v>
      </c>
      <c r="V54" s="305" t="s">
        <v>400</v>
      </c>
      <c r="W54" s="86">
        <v>0</v>
      </c>
      <c r="X54" s="86">
        <v>0</v>
      </c>
      <c r="Y54" s="311">
        <v>0</v>
      </c>
    </row>
    <row r="55" spans="1:25" s="52" customFormat="1" ht="24.6" x14ac:dyDescent="0.3">
      <c r="A55" s="304" t="s">
        <v>401</v>
      </c>
      <c r="B55" s="305" t="s">
        <v>402</v>
      </c>
      <c r="C55" s="86">
        <f t="shared" si="0"/>
        <v>10509332</v>
      </c>
      <c r="D55" s="86">
        <f t="shared" si="1"/>
        <v>12509332</v>
      </c>
      <c r="E55" s="87">
        <f t="shared" si="2"/>
        <v>1.1903070528174389</v>
      </c>
      <c r="F55" s="304" t="s">
        <v>401</v>
      </c>
      <c r="G55" s="305" t="s">
        <v>402</v>
      </c>
      <c r="H55" s="86">
        <v>10509332</v>
      </c>
      <c r="I55" s="86">
        <v>12509332</v>
      </c>
      <c r="J55" s="311">
        <v>119</v>
      </c>
      <c r="K55" s="304" t="s">
        <v>401</v>
      </c>
      <c r="L55" s="305" t="s">
        <v>402</v>
      </c>
      <c r="M55" s="86">
        <v>0</v>
      </c>
      <c r="N55" s="86">
        <v>0</v>
      </c>
      <c r="O55" s="311">
        <v>0</v>
      </c>
      <c r="P55" s="304" t="s">
        <v>401</v>
      </c>
      <c r="Q55" s="305" t="s">
        <v>402</v>
      </c>
      <c r="R55" s="86">
        <v>0</v>
      </c>
      <c r="S55" s="86">
        <v>0</v>
      </c>
      <c r="T55" s="311">
        <v>0</v>
      </c>
      <c r="U55" s="304" t="s">
        <v>401</v>
      </c>
      <c r="V55" s="305" t="s">
        <v>402</v>
      </c>
      <c r="W55" s="86">
        <v>0</v>
      </c>
      <c r="X55" s="86">
        <v>0</v>
      </c>
      <c r="Y55" s="311">
        <v>0</v>
      </c>
    </row>
    <row r="56" spans="1:25" s="52" customFormat="1" ht="24.6" x14ac:dyDescent="0.3">
      <c r="A56" s="304" t="s">
        <v>347</v>
      </c>
      <c r="B56" s="312" t="s">
        <v>403</v>
      </c>
      <c r="C56" s="86">
        <f t="shared" si="0"/>
        <v>0</v>
      </c>
      <c r="D56" s="86">
        <f t="shared" si="1"/>
        <v>0</v>
      </c>
      <c r="E56" s="87">
        <v>0</v>
      </c>
      <c r="F56" s="304" t="s">
        <v>347</v>
      </c>
      <c r="G56" s="312" t="s">
        <v>403</v>
      </c>
      <c r="H56" s="86">
        <v>0</v>
      </c>
      <c r="I56" s="86">
        <v>0</v>
      </c>
      <c r="J56" s="311">
        <v>0</v>
      </c>
      <c r="K56" s="304" t="s">
        <v>347</v>
      </c>
      <c r="L56" s="312" t="s">
        <v>403</v>
      </c>
      <c r="M56" s="86">
        <v>0</v>
      </c>
      <c r="N56" s="86">
        <v>0</v>
      </c>
      <c r="O56" s="311">
        <v>0</v>
      </c>
      <c r="P56" s="304" t="s">
        <v>347</v>
      </c>
      <c r="Q56" s="312" t="s">
        <v>403</v>
      </c>
      <c r="R56" s="86">
        <v>0</v>
      </c>
      <c r="S56" s="86">
        <v>0</v>
      </c>
      <c r="T56" s="311">
        <v>0</v>
      </c>
      <c r="U56" s="304" t="s">
        <v>347</v>
      </c>
      <c r="V56" s="312" t="s">
        <v>403</v>
      </c>
      <c r="W56" s="86">
        <v>0</v>
      </c>
      <c r="X56" s="86">
        <v>0</v>
      </c>
      <c r="Y56" s="311">
        <v>0</v>
      </c>
    </row>
    <row r="57" spans="1:25" s="52" customFormat="1" ht="27.6" x14ac:dyDescent="0.3">
      <c r="A57" s="304" t="s">
        <v>349</v>
      </c>
      <c r="B57" s="312" t="s">
        <v>404</v>
      </c>
      <c r="C57" s="86">
        <f t="shared" si="0"/>
        <v>0</v>
      </c>
      <c r="D57" s="86">
        <f t="shared" si="1"/>
        <v>0</v>
      </c>
      <c r="E57" s="87">
        <v>0</v>
      </c>
      <c r="F57" s="304" t="s">
        <v>349</v>
      </c>
      <c r="G57" s="312" t="s">
        <v>404</v>
      </c>
      <c r="H57" s="86">
        <v>0</v>
      </c>
      <c r="I57" s="86">
        <v>0</v>
      </c>
      <c r="J57" s="311">
        <v>0</v>
      </c>
      <c r="K57" s="304" t="s">
        <v>349</v>
      </c>
      <c r="L57" s="312" t="s">
        <v>404</v>
      </c>
      <c r="M57" s="86">
        <v>0</v>
      </c>
      <c r="N57" s="86">
        <v>0</v>
      </c>
      <c r="O57" s="311">
        <v>0</v>
      </c>
      <c r="P57" s="304" t="s">
        <v>349</v>
      </c>
      <c r="Q57" s="312" t="s">
        <v>404</v>
      </c>
      <c r="R57" s="86">
        <v>0</v>
      </c>
      <c r="S57" s="86">
        <v>0</v>
      </c>
      <c r="T57" s="311">
        <v>0</v>
      </c>
      <c r="U57" s="304" t="s">
        <v>349</v>
      </c>
      <c r="V57" s="312" t="s">
        <v>404</v>
      </c>
      <c r="W57" s="86">
        <v>0</v>
      </c>
      <c r="X57" s="86">
        <v>0</v>
      </c>
      <c r="Y57" s="311">
        <v>0</v>
      </c>
    </row>
    <row r="58" spans="1:25" s="52" customFormat="1" ht="27.6" x14ac:dyDescent="0.3">
      <c r="A58" s="304" t="s">
        <v>351</v>
      </c>
      <c r="B58" s="312" t="s">
        <v>405</v>
      </c>
      <c r="C58" s="86">
        <f t="shared" si="0"/>
        <v>0</v>
      </c>
      <c r="D58" s="86">
        <f t="shared" si="1"/>
        <v>2000000</v>
      </c>
      <c r="E58" s="87">
        <v>0</v>
      </c>
      <c r="F58" s="304" t="s">
        <v>351</v>
      </c>
      <c r="G58" s="312" t="s">
        <v>405</v>
      </c>
      <c r="H58" s="86">
        <v>0</v>
      </c>
      <c r="I58" s="86">
        <v>2000000</v>
      </c>
      <c r="J58" s="311">
        <v>0</v>
      </c>
      <c r="K58" s="304" t="s">
        <v>351</v>
      </c>
      <c r="L58" s="312" t="s">
        <v>405</v>
      </c>
      <c r="M58" s="86">
        <v>0</v>
      </c>
      <c r="N58" s="86">
        <v>0</v>
      </c>
      <c r="O58" s="311">
        <v>0</v>
      </c>
      <c r="P58" s="304" t="s">
        <v>351</v>
      </c>
      <c r="Q58" s="312" t="s">
        <v>405</v>
      </c>
      <c r="R58" s="86">
        <v>0</v>
      </c>
      <c r="S58" s="86">
        <v>0</v>
      </c>
      <c r="T58" s="311">
        <v>0</v>
      </c>
      <c r="U58" s="304" t="s">
        <v>351</v>
      </c>
      <c r="V58" s="312" t="s">
        <v>405</v>
      </c>
      <c r="W58" s="86">
        <v>0</v>
      </c>
      <c r="X58" s="86">
        <v>0</v>
      </c>
      <c r="Y58" s="311">
        <v>0</v>
      </c>
    </row>
    <row r="59" spans="1:25" s="52" customFormat="1" ht="24.6" x14ac:dyDescent="0.3">
      <c r="A59" s="304" t="s">
        <v>353</v>
      </c>
      <c r="B59" s="312" t="s">
        <v>406</v>
      </c>
      <c r="C59" s="86">
        <f t="shared" si="0"/>
        <v>10509332</v>
      </c>
      <c r="D59" s="86">
        <f t="shared" si="1"/>
        <v>10509332</v>
      </c>
      <c r="E59" s="87">
        <f t="shared" si="2"/>
        <v>1</v>
      </c>
      <c r="F59" s="304" t="s">
        <v>353</v>
      </c>
      <c r="G59" s="312" t="s">
        <v>406</v>
      </c>
      <c r="H59" s="86">
        <v>10509332</v>
      </c>
      <c r="I59" s="86">
        <v>10509332</v>
      </c>
      <c r="J59" s="311">
        <v>100</v>
      </c>
      <c r="K59" s="304" t="s">
        <v>353</v>
      </c>
      <c r="L59" s="312" t="s">
        <v>406</v>
      </c>
      <c r="M59" s="86">
        <v>0</v>
      </c>
      <c r="N59" s="86">
        <v>0</v>
      </c>
      <c r="O59" s="311">
        <v>0</v>
      </c>
      <c r="P59" s="304" t="s">
        <v>353</v>
      </c>
      <c r="Q59" s="312" t="s">
        <v>406</v>
      </c>
      <c r="R59" s="86">
        <v>0</v>
      </c>
      <c r="S59" s="86">
        <v>0</v>
      </c>
      <c r="T59" s="311">
        <v>0</v>
      </c>
      <c r="U59" s="304" t="s">
        <v>353</v>
      </c>
      <c r="V59" s="312" t="s">
        <v>406</v>
      </c>
      <c r="W59" s="86">
        <v>0</v>
      </c>
      <c r="X59" s="86">
        <v>0</v>
      </c>
      <c r="Y59" s="311">
        <v>0</v>
      </c>
    </row>
    <row r="60" spans="1:25" s="52" customFormat="1" ht="27.6" x14ac:dyDescent="0.3">
      <c r="A60" s="304" t="s">
        <v>407</v>
      </c>
      <c r="B60" s="305" t="s">
        <v>408</v>
      </c>
      <c r="C60" s="86">
        <f t="shared" si="0"/>
        <v>0</v>
      </c>
      <c r="D60" s="86">
        <f t="shared" si="1"/>
        <v>0</v>
      </c>
      <c r="E60" s="87">
        <v>0</v>
      </c>
      <c r="F60" s="304" t="s">
        <v>407</v>
      </c>
      <c r="G60" s="305" t="s">
        <v>408</v>
      </c>
      <c r="H60" s="86">
        <v>0</v>
      </c>
      <c r="I60" s="86">
        <v>0</v>
      </c>
      <c r="J60" s="311">
        <v>0</v>
      </c>
      <c r="K60" s="304" t="s">
        <v>407</v>
      </c>
      <c r="L60" s="305" t="s">
        <v>408</v>
      </c>
      <c r="M60" s="86">
        <v>0</v>
      </c>
      <c r="N60" s="86">
        <v>0</v>
      </c>
      <c r="O60" s="311">
        <v>0</v>
      </c>
      <c r="P60" s="304" t="s">
        <v>407</v>
      </c>
      <c r="Q60" s="305" t="s">
        <v>408</v>
      </c>
      <c r="R60" s="86">
        <v>0</v>
      </c>
      <c r="S60" s="86">
        <v>0</v>
      </c>
      <c r="T60" s="311">
        <v>0</v>
      </c>
      <c r="U60" s="304" t="s">
        <v>407</v>
      </c>
      <c r="V60" s="305" t="s">
        <v>408</v>
      </c>
      <c r="W60" s="86">
        <v>0</v>
      </c>
      <c r="X60" s="86">
        <v>0</v>
      </c>
      <c r="Y60" s="311">
        <v>0</v>
      </c>
    </row>
    <row r="61" spans="1:25" s="52" customFormat="1" ht="24.6" x14ac:dyDescent="0.3">
      <c r="A61" s="304" t="s">
        <v>347</v>
      </c>
      <c r="B61" s="312" t="s">
        <v>409</v>
      </c>
      <c r="C61" s="86">
        <f t="shared" si="0"/>
        <v>0</v>
      </c>
      <c r="D61" s="86">
        <f t="shared" si="1"/>
        <v>0</v>
      </c>
      <c r="E61" s="87">
        <v>0</v>
      </c>
      <c r="F61" s="304" t="s">
        <v>347</v>
      </c>
      <c r="G61" s="312" t="s">
        <v>409</v>
      </c>
      <c r="H61" s="86">
        <v>0</v>
      </c>
      <c r="I61" s="86">
        <v>0</v>
      </c>
      <c r="J61" s="311">
        <v>0</v>
      </c>
      <c r="K61" s="304" t="s">
        <v>347</v>
      </c>
      <c r="L61" s="312" t="s">
        <v>409</v>
      </c>
      <c r="M61" s="86">
        <v>0</v>
      </c>
      <c r="N61" s="86">
        <v>0</v>
      </c>
      <c r="O61" s="311">
        <v>0</v>
      </c>
      <c r="P61" s="304" t="s">
        <v>347</v>
      </c>
      <c r="Q61" s="312" t="s">
        <v>409</v>
      </c>
      <c r="R61" s="86">
        <v>0</v>
      </c>
      <c r="S61" s="86">
        <v>0</v>
      </c>
      <c r="T61" s="311">
        <v>0</v>
      </c>
      <c r="U61" s="304" t="s">
        <v>347</v>
      </c>
      <c r="V61" s="312" t="s">
        <v>409</v>
      </c>
      <c r="W61" s="86">
        <v>0</v>
      </c>
      <c r="X61" s="86">
        <v>0</v>
      </c>
      <c r="Y61" s="311">
        <v>0</v>
      </c>
    </row>
    <row r="62" spans="1:25" s="52" customFormat="1" ht="27.6" x14ac:dyDescent="0.3">
      <c r="A62" s="304" t="s">
        <v>349</v>
      </c>
      <c r="B62" s="312" t="s">
        <v>410</v>
      </c>
      <c r="C62" s="86">
        <f t="shared" si="0"/>
        <v>0</v>
      </c>
      <c r="D62" s="86">
        <f t="shared" si="1"/>
        <v>0</v>
      </c>
      <c r="E62" s="87">
        <v>0</v>
      </c>
      <c r="F62" s="304" t="s">
        <v>349</v>
      </c>
      <c r="G62" s="312" t="s">
        <v>410</v>
      </c>
      <c r="H62" s="86">
        <v>0</v>
      </c>
      <c r="I62" s="86">
        <v>0</v>
      </c>
      <c r="J62" s="311">
        <v>0</v>
      </c>
      <c r="K62" s="304" t="s">
        <v>349</v>
      </c>
      <c r="L62" s="312" t="s">
        <v>410</v>
      </c>
      <c r="M62" s="86">
        <v>0</v>
      </c>
      <c r="N62" s="86">
        <v>0</v>
      </c>
      <c r="O62" s="311">
        <v>0</v>
      </c>
      <c r="P62" s="304" t="s">
        <v>349</v>
      </c>
      <c r="Q62" s="312" t="s">
        <v>410</v>
      </c>
      <c r="R62" s="86">
        <v>0</v>
      </c>
      <c r="S62" s="86">
        <v>0</v>
      </c>
      <c r="T62" s="311">
        <v>0</v>
      </c>
      <c r="U62" s="304" t="s">
        <v>349</v>
      </c>
      <c r="V62" s="312" t="s">
        <v>410</v>
      </c>
      <c r="W62" s="86">
        <v>0</v>
      </c>
      <c r="X62" s="86">
        <v>0</v>
      </c>
      <c r="Y62" s="311">
        <v>0</v>
      </c>
    </row>
    <row r="63" spans="1:25" s="52" customFormat="1" ht="27.6" x14ac:dyDescent="0.3">
      <c r="A63" s="304" t="s">
        <v>351</v>
      </c>
      <c r="B63" s="312" t="s">
        <v>411</v>
      </c>
      <c r="C63" s="86">
        <f t="shared" si="0"/>
        <v>0</v>
      </c>
      <c r="D63" s="86">
        <f t="shared" si="1"/>
        <v>0</v>
      </c>
      <c r="E63" s="87">
        <v>0</v>
      </c>
      <c r="F63" s="304" t="s">
        <v>351</v>
      </c>
      <c r="G63" s="312" t="s">
        <v>411</v>
      </c>
      <c r="H63" s="86">
        <v>0</v>
      </c>
      <c r="I63" s="86">
        <v>0</v>
      </c>
      <c r="J63" s="311">
        <v>0</v>
      </c>
      <c r="K63" s="304" t="s">
        <v>351</v>
      </c>
      <c r="L63" s="312" t="s">
        <v>411</v>
      </c>
      <c r="M63" s="86">
        <v>0</v>
      </c>
      <c r="N63" s="86">
        <v>0</v>
      </c>
      <c r="O63" s="311">
        <v>0</v>
      </c>
      <c r="P63" s="304" t="s">
        <v>351</v>
      </c>
      <c r="Q63" s="312" t="s">
        <v>411</v>
      </c>
      <c r="R63" s="86">
        <v>0</v>
      </c>
      <c r="S63" s="86">
        <v>0</v>
      </c>
      <c r="T63" s="311">
        <v>0</v>
      </c>
      <c r="U63" s="304" t="s">
        <v>351</v>
      </c>
      <c r="V63" s="312" t="s">
        <v>411</v>
      </c>
      <c r="W63" s="86">
        <v>0</v>
      </c>
      <c r="X63" s="86">
        <v>0</v>
      </c>
      <c r="Y63" s="311">
        <v>0</v>
      </c>
    </row>
    <row r="64" spans="1:25" s="52" customFormat="1" ht="24.6" x14ac:dyDescent="0.3">
      <c r="A64" s="304" t="s">
        <v>353</v>
      </c>
      <c r="B64" s="312" t="s">
        <v>412</v>
      </c>
      <c r="C64" s="86">
        <f t="shared" si="0"/>
        <v>0</v>
      </c>
      <c r="D64" s="86">
        <f t="shared" si="1"/>
        <v>0</v>
      </c>
      <c r="E64" s="87">
        <v>0</v>
      </c>
      <c r="F64" s="304" t="s">
        <v>353</v>
      </c>
      <c r="G64" s="312" t="s">
        <v>412</v>
      </c>
      <c r="H64" s="86">
        <v>0</v>
      </c>
      <c r="I64" s="86">
        <v>0</v>
      </c>
      <c r="J64" s="311">
        <v>0</v>
      </c>
      <c r="K64" s="304" t="s">
        <v>353</v>
      </c>
      <c r="L64" s="312" t="s">
        <v>412</v>
      </c>
      <c r="M64" s="86">
        <v>0</v>
      </c>
      <c r="N64" s="86">
        <v>0</v>
      </c>
      <c r="O64" s="311">
        <v>0</v>
      </c>
      <c r="P64" s="304" t="s">
        <v>353</v>
      </c>
      <c r="Q64" s="312" t="s">
        <v>412</v>
      </c>
      <c r="R64" s="86">
        <v>0</v>
      </c>
      <c r="S64" s="86">
        <v>0</v>
      </c>
      <c r="T64" s="311">
        <v>0</v>
      </c>
      <c r="U64" s="304" t="s">
        <v>353</v>
      </c>
      <c r="V64" s="312" t="s">
        <v>412</v>
      </c>
      <c r="W64" s="86">
        <v>0</v>
      </c>
      <c r="X64" s="86">
        <v>0</v>
      </c>
      <c r="Y64" s="311">
        <v>0</v>
      </c>
    </row>
    <row r="65" spans="1:25" s="52" customFormat="1" ht="27.6" x14ac:dyDescent="0.3">
      <c r="A65" s="304" t="s">
        <v>413</v>
      </c>
      <c r="B65" s="305" t="s">
        <v>414</v>
      </c>
      <c r="C65" s="86">
        <f t="shared" si="0"/>
        <v>0</v>
      </c>
      <c r="D65" s="86">
        <f t="shared" si="1"/>
        <v>0</v>
      </c>
      <c r="E65" s="87">
        <v>0</v>
      </c>
      <c r="F65" s="304" t="s">
        <v>413</v>
      </c>
      <c r="G65" s="305" t="s">
        <v>414</v>
      </c>
      <c r="H65" s="86">
        <v>0</v>
      </c>
      <c r="I65" s="86">
        <v>0</v>
      </c>
      <c r="J65" s="311">
        <v>0</v>
      </c>
      <c r="K65" s="304" t="s">
        <v>413</v>
      </c>
      <c r="L65" s="305" t="s">
        <v>414</v>
      </c>
      <c r="M65" s="86">
        <v>0</v>
      </c>
      <c r="N65" s="86">
        <v>0</v>
      </c>
      <c r="O65" s="311">
        <v>0</v>
      </c>
      <c r="P65" s="304" t="s">
        <v>413</v>
      </c>
      <c r="Q65" s="305" t="s">
        <v>414</v>
      </c>
      <c r="R65" s="86">
        <v>0</v>
      </c>
      <c r="S65" s="86">
        <v>0</v>
      </c>
      <c r="T65" s="311">
        <v>0</v>
      </c>
      <c r="U65" s="304" t="s">
        <v>413</v>
      </c>
      <c r="V65" s="305" t="s">
        <v>414</v>
      </c>
      <c r="W65" s="86">
        <v>0</v>
      </c>
      <c r="X65" s="86">
        <v>0</v>
      </c>
      <c r="Y65" s="311">
        <v>0</v>
      </c>
    </row>
    <row r="66" spans="1:25" s="52" customFormat="1" ht="24.6" x14ac:dyDescent="0.3">
      <c r="A66" s="304" t="s">
        <v>347</v>
      </c>
      <c r="B66" s="312" t="s">
        <v>415</v>
      </c>
      <c r="C66" s="86">
        <f t="shared" si="0"/>
        <v>0</v>
      </c>
      <c r="D66" s="86">
        <f t="shared" si="1"/>
        <v>0</v>
      </c>
      <c r="E66" s="87">
        <v>0</v>
      </c>
      <c r="F66" s="304" t="s">
        <v>347</v>
      </c>
      <c r="G66" s="312" t="s">
        <v>415</v>
      </c>
      <c r="H66" s="86">
        <v>0</v>
      </c>
      <c r="I66" s="86">
        <v>0</v>
      </c>
      <c r="J66" s="311">
        <v>0</v>
      </c>
      <c r="K66" s="304" t="s">
        <v>347</v>
      </c>
      <c r="L66" s="312" t="s">
        <v>415</v>
      </c>
      <c r="M66" s="86">
        <v>0</v>
      </c>
      <c r="N66" s="86">
        <v>0</v>
      </c>
      <c r="O66" s="311">
        <v>0</v>
      </c>
      <c r="P66" s="304" t="s">
        <v>347</v>
      </c>
      <c r="Q66" s="312" t="s">
        <v>415</v>
      </c>
      <c r="R66" s="86">
        <v>0</v>
      </c>
      <c r="S66" s="86">
        <v>0</v>
      </c>
      <c r="T66" s="311">
        <v>0</v>
      </c>
      <c r="U66" s="304" t="s">
        <v>347</v>
      </c>
      <c r="V66" s="312" t="s">
        <v>415</v>
      </c>
      <c r="W66" s="86">
        <v>0</v>
      </c>
      <c r="X66" s="86">
        <v>0</v>
      </c>
      <c r="Y66" s="311">
        <v>0</v>
      </c>
    </row>
    <row r="67" spans="1:25" s="52" customFormat="1" ht="27.6" x14ac:dyDescent="0.3">
      <c r="A67" s="304" t="s">
        <v>349</v>
      </c>
      <c r="B67" s="312" t="s">
        <v>416</v>
      </c>
      <c r="C67" s="86">
        <f t="shared" si="0"/>
        <v>0</v>
      </c>
      <c r="D67" s="86">
        <f t="shared" si="1"/>
        <v>0</v>
      </c>
      <c r="E67" s="87">
        <v>0</v>
      </c>
      <c r="F67" s="304" t="s">
        <v>349</v>
      </c>
      <c r="G67" s="312" t="s">
        <v>416</v>
      </c>
      <c r="H67" s="86">
        <v>0</v>
      </c>
      <c r="I67" s="86">
        <v>0</v>
      </c>
      <c r="J67" s="311">
        <v>0</v>
      </c>
      <c r="K67" s="304" t="s">
        <v>349</v>
      </c>
      <c r="L67" s="312" t="s">
        <v>416</v>
      </c>
      <c r="M67" s="86">
        <v>0</v>
      </c>
      <c r="N67" s="86">
        <v>0</v>
      </c>
      <c r="O67" s="311">
        <v>0</v>
      </c>
      <c r="P67" s="304" t="s">
        <v>349</v>
      </c>
      <c r="Q67" s="312" t="s">
        <v>416</v>
      </c>
      <c r="R67" s="86">
        <v>0</v>
      </c>
      <c r="S67" s="86">
        <v>0</v>
      </c>
      <c r="T67" s="311">
        <v>0</v>
      </c>
      <c r="U67" s="304" t="s">
        <v>349</v>
      </c>
      <c r="V67" s="312" t="s">
        <v>416</v>
      </c>
      <c r="W67" s="86">
        <v>0</v>
      </c>
      <c r="X67" s="86">
        <v>0</v>
      </c>
      <c r="Y67" s="311">
        <v>0</v>
      </c>
    </row>
    <row r="68" spans="1:25" s="52" customFormat="1" ht="27.6" x14ac:dyDescent="0.3">
      <c r="A68" s="304" t="s">
        <v>351</v>
      </c>
      <c r="B68" s="312" t="s">
        <v>417</v>
      </c>
      <c r="C68" s="86">
        <f t="shared" si="0"/>
        <v>0</v>
      </c>
      <c r="D68" s="86">
        <f t="shared" si="1"/>
        <v>0</v>
      </c>
      <c r="E68" s="87">
        <v>0</v>
      </c>
      <c r="F68" s="304" t="s">
        <v>351</v>
      </c>
      <c r="G68" s="312" t="s">
        <v>417</v>
      </c>
      <c r="H68" s="86">
        <v>0</v>
      </c>
      <c r="I68" s="86">
        <v>0</v>
      </c>
      <c r="J68" s="311">
        <v>0</v>
      </c>
      <c r="K68" s="304" t="s">
        <v>351</v>
      </c>
      <c r="L68" s="312" t="s">
        <v>417</v>
      </c>
      <c r="M68" s="86">
        <v>0</v>
      </c>
      <c r="N68" s="86">
        <v>0</v>
      </c>
      <c r="O68" s="311">
        <v>0</v>
      </c>
      <c r="P68" s="304" t="s">
        <v>351</v>
      </c>
      <c r="Q68" s="312" t="s">
        <v>417</v>
      </c>
      <c r="R68" s="86">
        <v>0</v>
      </c>
      <c r="S68" s="86">
        <v>0</v>
      </c>
      <c r="T68" s="311">
        <v>0</v>
      </c>
      <c r="U68" s="304" t="s">
        <v>351</v>
      </c>
      <c r="V68" s="312" t="s">
        <v>417</v>
      </c>
      <c r="W68" s="86">
        <v>0</v>
      </c>
      <c r="X68" s="86">
        <v>0</v>
      </c>
      <c r="Y68" s="311">
        <v>0</v>
      </c>
    </row>
    <row r="69" spans="1:25" s="52" customFormat="1" ht="24.6" x14ac:dyDescent="0.3">
      <c r="A69" s="304" t="s">
        <v>353</v>
      </c>
      <c r="B69" s="312" t="s">
        <v>418</v>
      </c>
      <c r="C69" s="86">
        <f t="shared" si="0"/>
        <v>0</v>
      </c>
      <c r="D69" s="86">
        <f t="shared" si="1"/>
        <v>0</v>
      </c>
      <c r="E69" s="87">
        <v>0</v>
      </c>
      <c r="F69" s="304" t="s">
        <v>353</v>
      </c>
      <c r="G69" s="312" t="s">
        <v>418</v>
      </c>
      <c r="H69" s="86">
        <v>0</v>
      </c>
      <c r="I69" s="86">
        <v>0</v>
      </c>
      <c r="J69" s="311">
        <v>0</v>
      </c>
      <c r="K69" s="304" t="s">
        <v>353</v>
      </c>
      <c r="L69" s="312" t="s">
        <v>418</v>
      </c>
      <c r="M69" s="86">
        <v>0</v>
      </c>
      <c r="N69" s="86">
        <v>0</v>
      </c>
      <c r="O69" s="311">
        <v>0</v>
      </c>
      <c r="P69" s="304" t="s">
        <v>353</v>
      </c>
      <c r="Q69" s="312" t="s">
        <v>418</v>
      </c>
      <c r="R69" s="86">
        <v>0</v>
      </c>
      <c r="S69" s="86">
        <v>0</v>
      </c>
      <c r="T69" s="311">
        <v>0</v>
      </c>
      <c r="U69" s="304" t="s">
        <v>353</v>
      </c>
      <c r="V69" s="312" t="s">
        <v>418</v>
      </c>
      <c r="W69" s="86">
        <v>0</v>
      </c>
      <c r="X69" s="86">
        <v>0</v>
      </c>
      <c r="Y69" s="311">
        <v>0</v>
      </c>
    </row>
    <row r="70" spans="1:25" s="52" customFormat="1" ht="41.4" x14ac:dyDescent="0.3">
      <c r="A70" s="304" t="s">
        <v>419</v>
      </c>
      <c r="B70" s="305" t="s">
        <v>420</v>
      </c>
      <c r="C70" s="86">
        <f t="shared" si="0"/>
        <v>836000</v>
      </c>
      <c r="D70" s="86">
        <f t="shared" si="1"/>
        <v>836000</v>
      </c>
      <c r="E70" s="87">
        <f t="shared" si="2"/>
        <v>1</v>
      </c>
      <c r="F70" s="304" t="s">
        <v>419</v>
      </c>
      <c r="G70" s="305" t="s">
        <v>420</v>
      </c>
      <c r="H70" s="86">
        <v>836000</v>
      </c>
      <c r="I70" s="86">
        <v>836000</v>
      </c>
      <c r="J70" s="311">
        <v>100</v>
      </c>
      <c r="K70" s="304" t="s">
        <v>419</v>
      </c>
      <c r="L70" s="305" t="s">
        <v>420</v>
      </c>
      <c r="M70" s="86">
        <v>0</v>
      </c>
      <c r="N70" s="86">
        <v>0</v>
      </c>
      <c r="O70" s="311">
        <v>0</v>
      </c>
      <c r="P70" s="304" t="s">
        <v>419</v>
      </c>
      <c r="Q70" s="305" t="s">
        <v>420</v>
      </c>
      <c r="R70" s="86">
        <v>0</v>
      </c>
      <c r="S70" s="86">
        <v>0</v>
      </c>
      <c r="T70" s="311">
        <v>0</v>
      </c>
      <c r="U70" s="304" t="s">
        <v>419</v>
      </c>
      <c r="V70" s="305" t="s">
        <v>420</v>
      </c>
      <c r="W70" s="86">
        <v>0</v>
      </c>
      <c r="X70" s="86">
        <v>0</v>
      </c>
      <c r="Y70" s="311">
        <v>0</v>
      </c>
    </row>
    <row r="71" spans="1:25" s="52" customFormat="1" ht="27.6" x14ac:dyDescent="0.3">
      <c r="A71" s="304" t="s">
        <v>421</v>
      </c>
      <c r="B71" s="305" t="s">
        <v>422</v>
      </c>
      <c r="C71" s="86">
        <f t="shared" si="0"/>
        <v>836000</v>
      </c>
      <c r="D71" s="86">
        <f t="shared" si="1"/>
        <v>836000</v>
      </c>
      <c r="E71" s="87">
        <f t="shared" si="2"/>
        <v>1</v>
      </c>
      <c r="F71" s="304" t="s">
        <v>421</v>
      </c>
      <c r="G71" s="305" t="s">
        <v>422</v>
      </c>
      <c r="H71" s="86">
        <v>836000</v>
      </c>
      <c r="I71" s="86">
        <v>836000</v>
      </c>
      <c r="J71" s="311">
        <v>100</v>
      </c>
      <c r="K71" s="304" t="s">
        <v>421</v>
      </c>
      <c r="L71" s="305" t="s">
        <v>422</v>
      </c>
      <c r="M71" s="86">
        <v>0</v>
      </c>
      <c r="N71" s="86">
        <v>0</v>
      </c>
      <c r="O71" s="311">
        <v>0</v>
      </c>
      <c r="P71" s="304" t="s">
        <v>421</v>
      </c>
      <c r="Q71" s="305" t="s">
        <v>422</v>
      </c>
      <c r="R71" s="86">
        <v>0</v>
      </c>
      <c r="S71" s="86">
        <v>0</v>
      </c>
      <c r="T71" s="311">
        <v>0</v>
      </c>
      <c r="U71" s="304" t="s">
        <v>421</v>
      </c>
      <c r="V71" s="305" t="s">
        <v>422</v>
      </c>
      <c r="W71" s="86">
        <v>0</v>
      </c>
      <c r="X71" s="86">
        <v>0</v>
      </c>
      <c r="Y71" s="311">
        <v>0</v>
      </c>
    </row>
    <row r="72" spans="1:25" s="52" customFormat="1" ht="24.6" x14ac:dyDescent="0.3">
      <c r="A72" s="304" t="s">
        <v>347</v>
      </c>
      <c r="B72" s="305" t="s">
        <v>423</v>
      </c>
      <c r="C72" s="86">
        <f t="shared" si="0"/>
        <v>0</v>
      </c>
      <c r="D72" s="86">
        <f t="shared" si="1"/>
        <v>0</v>
      </c>
      <c r="E72" s="87">
        <v>0</v>
      </c>
      <c r="F72" s="304" t="s">
        <v>347</v>
      </c>
      <c r="G72" s="305" t="s">
        <v>423</v>
      </c>
      <c r="H72" s="86">
        <v>0</v>
      </c>
      <c r="I72" s="86">
        <v>0</v>
      </c>
      <c r="J72" s="311">
        <v>0</v>
      </c>
      <c r="K72" s="304" t="s">
        <v>347</v>
      </c>
      <c r="L72" s="305" t="s">
        <v>423</v>
      </c>
      <c r="M72" s="86">
        <v>0</v>
      </c>
      <c r="N72" s="86">
        <v>0</v>
      </c>
      <c r="O72" s="311">
        <v>0</v>
      </c>
      <c r="P72" s="304" t="s">
        <v>347</v>
      </c>
      <c r="Q72" s="305" t="s">
        <v>423</v>
      </c>
      <c r="R72" s="86">
        <v>0</v>
      </c>
      <c r="S72" s="86">
        <v>0</v>
      </c>
      <c r="T72" s="311">
        <v>0</v>
      </c>
      <c r="U72" s="304" t="s">
        <v>347</v>
      </c>
      <c r="V72" s="305" t="s">
        <v>423</v>
      </c>
      <c r="W72" s="86">
        <v>0</v>
      </c>
      <c r="X72" s="86">
        <v>0</v>
      </c>
      <c r="Y72" s="311">
        <v>0</v>
      </c>
    </row>
    <row r="73" spans="1:25" s="52" customFormat="1" ht="27.6" x14ac:dyDescent="0.3">
      <c r="A73" s="304" t="s">
        <v>349</v>
      </c>
      <c r="B73" s="305" t="s">
        <v>424</v>
      </c>
      <c r="C73" s="86">
        <f t="shared" si="0"/>
        <v>0</v>
      </c>
      <c r="D73" s="86">
        <f t="shared" si="1"/>
        <v>0</v>
      </c>
      <c r="E73" s="87">
        <v>0</v>
      </c>
      <c r="F73" s="304" t="s">
        <v>349</v>
      </c>
      <c r="G73" s="305" t="s">
        <v>424</v>
      </c>
      <c r="H73" s="86">
        <v>0</v>
      </c>
      <c r="I73" s="86">
        <v>0</v>
      </c>
      <c r="J73" s="311">
        <v>0</v>
      </c>
      <c r="K73" s="304" t="s">
        <v>349</v>
      </c>
      <c r="L73" s="305" t="s">
        <v>424</v>
      </c>
      <c r="M73" s="86">
        <v>0</v>
      </c>
      <c r="N73" s="86">
        <v>0</v>
      </c>
      <c r="O73" s="311">
        <v>0</v>
      </c>
      <c r="P73" s="304" t="s">
        <v>349</v>
      </c>
      <c r="Q73" s="305" t="s">
        <v>424</v>
      </c>
      <c r="R73" s="86">
        <v>0</v>
      </c>
      <c r="S73" s="86">
        <v>0</v>
      </c>
      <c r="T73" s="311">
        <v>0</v>
      </c>
      <c r="U73" s="304" t="s">
        <v>349</v>
      </c>
      <c r="V73" s="305" t="s">
        <v>424</v>
      </c>
      <c r="W73" s="86">
        <v>0</v>
      </c>
      <c r="X73" s="86">
        <v>0</v>
      </c>
      <c r="Y73" s="311">
        <v>0</v>
      </c>
    </row>
    <row r="74" spans="1:25" s="52" customFormat="1" ht="27.6" x14ac:dyDescent="0.3">
      <c r="A74" s="304" t="s">
        <v>351</v>
      </c>
      <c r="B74" s="305" t="s">
        <v>425</v>
      </c>
      <c r="C74" s="86">
        <f t="shared" si="0"/>
        <v>0</v>
      </c>
      <c r="D74" s="86">
        <f t="shared" si="1"/>
        <v>0</v>
      </c>
      <c r="E74" s="87">
        <v>0</v>
      </c>
      <c r="F74" s="304" t="s">
        <v>351</v>
      </c>
      <c r="G74" s="305" t="s">
        <v>425</v>
      </c>
      <c r="H74" s="86">
        <v>0</v>
      </c>
      <c r="I74" s="86">
        <v>0</v>
      </c>
      <c r="J74" s="311">
        <v>0</v>
      </c>
      <c r="K74" s="304" t="s">
        <v>351</v>
      </c>
      <c r="L74" s="305" t="s">
        <v>425</v>
      </c>
      <c r="M74" s="86">
        <v>0</v>
      </c>
      <c r="N74" s="86">
        <v>0</v>
      </c>
      <c r="O74" s="311">
        <v>0</v>
      </c>
      <c r="P74" s="304" t="s">
        <v>351</v>
      </c>
      <c r="Q74" s="305" t="s">
        <v>425</v>
      </c>
      <c r="R74" s="86">
        <v>0</v>
      </c>
      <c r="S74" s="86">
        <v>0</v>
      </c>
      <c r="T74" s="311">
        <v>0</v>
      </c>
      <c r="U74" s="304" t="s">
        <v>351</v>
      </c>
      <c r="V74" s="305" t="s">
        <v>425</v>
      </c>
      <c r="W74" s="86">
        <v>0</v>
      </c>
      <c r="X74" s="86">
        <v>0</v>
      </c>
      <c r="Y74" s="311">
        <v>0</v>
      </c>
    </row>
    <row r="75" spans="1:25" s="52" customFormat="1" ht="24.6" x14ac:dyDescent="0.3">
      <c r="A75" s="304" t="s">
        <v>353</v>
      </c>
      <c r="B75" s="305" t="s">
        <v>426</v>
      </c>
      <c r="C75" s="86">
        <f t="shared" si="0"/>
        <v>836000</v>
      </c>
      <c r="D75" s="86">
        <f t="shared" si="1"/>
        <v>836000</v>
      </c>
      <c r="E75" s="87">
        <f t="shared" si="2"/>
        <v>1</v>
      </c>
      <c r="F75" s="304" t="s">
        <v>353</v>
      </c>
      <c r="G75" s="305" t="s">
        <v>426</v>
      </c>
      <c r="H75" s="86">
        <v>836000</v>
      </c>
      <c r="I75" s="86">
        <v>836000</v>
      </c>
      <c r="J75" s="311">
        <v>100</v>
      </c>
      <c r="K75" s="304" t="s">
        <v>353</v>
      </c>
      <c r="L75" s="305" t="s">
        <v>426</v>
      </c>
      <c r="M75" s="86">
        <v>0</v>
      </c>
      <c r="N75" s="86">
        <v>0</v>
      </c>
      <c r="O75" s="311">
        <v>0</v>
      </c>
      <c r="P75" s="304" t="s">
        <v>353</v>
      </c>
      <c r="Q75" s="305" t="s">
        <v>426</v>
      </c>
      <c r="R75" s="86">
        <v>0</v>
      </c>
      <c r="S75" s="86">
        <v>0</v>
      </c>
      <c r="T75" s="311">
        <v>0</v>
      </c>
      <c r="U75" s="304" t="s">
        <v>353</v>
      </c>
      <c r="V75" s="305" t="s">
        <v>426</v>
      </c>
      <c r="W75" s="86">
        <v>0</v>
      </c>
      <c r="X75" s="86">
        <v>0</v>
      </c>
      <c r="Y75" s="311">
        <v>0</v>
      </c>
    </row>
    <row r="76" spans="1:25" s="52" customFormat="1" ht="27.6" x14ac:dyDescent="0.3">
      <c r="A76" s="304" t="s">
        <v>427</v>
      </c>
      <c r="B76" s="305" t="s">
        <v>428</v>
      </c>
      <c r="C76" s="86">
        <f t="shared" ref="C76:C121" si="3">M76+R76+H76+W76</f>
        <v>0</v>
      </c>
      <c r="D76" s="86">
        <f t="shared" ref="D76:D121" si="4">N76+S76+I76+X76</f>
        <v>0</v>
      </c>
      <c r="E76" s="87">
        <v>0</v>
      </c>
      <c r="F76" s="304" t="s">
        <v>427</v>
      </c>
      <c r="G76" s="305" t="s">
        <v>428</v>
      </c>
      <c r="H76" s="86">
        <v>0</v>
      </c>
      <c r="I76" s="86">
        <v>0</v>
      </c>
      <c r="J76" s="311">
        <v>0</v>
      </c>
      <c r="K76" s="304" t="s">
        <v>427</v>
      </c>
      <c r="L76" s="305" t="s">
        <v>428</v>
      </c>
      <c r="M76" s="86">
        <v>0</v>
      </c>
      <c r="N76" s="86">
        <v>0</v>
      </c>
      <c r="O76" s="311">
        <v>0</v>
      </c>
      <c r="P76" s="304" t="s">
        <v>427</v>
      </c>
      <c r="Q76" s="305" t="s">
        <v>428</v>
      </c>
      <c r="R76" s="86">
        <v>0</v>
      </c>
      <c r="S76" s="86">
        <v>0</v>
      </c>
      <c r="T76" s="311">
        <v>0</v>
      </c>
      <c r="U76" s="304" t="s">
        <v>427</v>
      </c>
      <c r="V76" s="305" t="s">
        <v>428</v>
      </c>
      <c r="W76" s="86">
        <v>0</v>
      </c>
      <c r="X76" s="86">
        <v>0</v>
      </c>
      <c r="Y76" s="311">
        <v>0</v>
      </c>
    </row>
    <row r="77" spans="1:25" s="52" customFormat="1" ht="24.6" x14ac:dyDescent="0.3">
      <c r="A77" s="304" t="s">
        <v>347</v>
      </c>
      <c r="B77" s="305" t="s">
        <v>429</v>
      </c>
      <c r="C77" s="86">
        <f t="shared" si="3"/>
        <v>0</v>
      </c>
      <c r="D77" s="86">
        <f t="shared" si="4"/>
        <v>0</v>
      </c>
      <c r="E77" s="87">
        <v>0</v>
      </c>
      <c r="F77" s="304" t="s">
        <v>347</v>
      </c>
      <c r="G77" s="305" t="s">
        <v>429</v>
      </c>
      <c r="H77" s="86">
        <v>0</v>
      </c>
      <c r="I77" s="86">
        <v>0</v>
      </c>
      <c r="J77" s="311">
        <v>0</v>
      </c>
      <c r="K77" s="304" t="s">
        <v>347</v>
      </c>
      <c r="L77" s="305" t="s">
        <v>429</v>
      </c>
      <c r="M77" s="86">
        <v>0</v>
      </c>
      <c r="N77" s="86">
        <v>0</v>
      </c>
      <c r="O77" s="311">
        <v>0</v>
      </c>
      <c r="P77" s="304" t="s">
        <v>347</v>
      </c>
      <c r="Q77" s="305" t="s">
        <v>429</v>
      </c>
      <c r="R77" s="86">
        <v>0</v>
      </c>
      <c r="S77" s="86">
        <v>0</v>
      </c>
      <c r="T77" s="311">
        <v>0</v>
      </c>
      <c r="U77" s="304" t="s">
        <v>347</v>
      </c>
      <c r="V77" s="305" t="s">
        <v>429</v>
      </c>
      <c r="W77" s="86">
        <v>0</v>
      </c>
      <c r="X77" s="86">
        <v>0</v>
      </c>
      <c r="Y77" s="311">
        <v>0</v>
      </c>
    </row>
    <row r="78" spans="1:25" s="52" customFormat="1" ht="27.6" x14ac:dyDescent="0.3">
      <c r="A78" s="304" t="s">
        <v>349</v>
      </c>
      <c r="B78" s="305" t="s">
        <v>430</v>
      </c>
      <c r="C78" s="86">
        <f t="shared" si="3"/>
        <v>0</v>
      </c>
      <c r="D78" s="86">
        <f t="shared" si="4"/>
        <v>0</v>
      </c>
      <c r="E78" s="87">
        <v>0</v>
      </c>
      <c r="F78" s="304" t="s">
        <v>349</v>
      </c>
      <c r="G78" s="305" t="s">
        <v>430</v>
      </c>
      <c r="H78" s="86">
        <v>0</v>
      </c>
      <c r="I78" s="86">
        <v>0</v>
      </c>
      <c r="J78" s="311">
        <v>0</v>
      </c>
      <c r="K78" s="304" t="s">
        <v>349</v>
      </c>
      <c r="L78" s="305" t="s">
        <v>430</v>
      </c>
      <c r="M78" s="86">
        <v>0</v>
      </c>
      <c r="N78" s="86">
        <v>0</v>
      </c>
      <c r="O78" s="311">
        <v>0</v>
      </c>
      <c r="P78" s="304" t="s">
        <v>349</v>
      </c>
      <c r="Q78" s="305" t="s">
        <v>430</v>
      </c>
      <c r="R78" s="86">
        <v>0</v>
      </c>
      <c r="S78" s="86">
        <v>0</v>
      </c>
      <c r="T78" s="311">
        <v>0</v>
      </c>
      <c r="U78" s="304" t="s">
        <v>349</v>
      </c>
      <c r="V78" s="305" t="s">
        <v>430</v>
      </c>
      <c r="W78" s="86">
        <v>0</v>
      </c>
      <c r="X78" s="86">
        <v>0</v>
      </c>
      <c r="Y78" s="311">
        <v>0</v>
      </c>
    </row>
    <row r="79" spans="1:25" s="52" customFormat="1" ht="27.6" x14ac:dyDescent="0.3">
      <c r="A79" s="304" t="s">
        <v>351</v>
      </c>
      <c r="B79" s="305" t="s">
        <v>431</v>
      </c>
      <c r="C79" s="86">
        <f t="shared" si="3"/>
        <v>0</v>
      </c>
      <c r="D79" s="86">
        <f t="shared" si="4"/>
        <v>0</v>
      </c>
      <c r="E79" s="87">
        <v>0</v>
      </c>
      <c r="F79" s="304" t="s">
        <v>351</v>
      </c>
      <c r="G79" s="305" t="s">
        <v>431</v>
      </c>
      <c r="H79" s="86">
        <v>0</v>
      </c>
      <c r="I79" s="86">
        <v>0</v>
      </c>
      <c r="J79" s="311">
        <v>0</v>
      </c>
      <c r="K79" s="304" t="s">
        <v>351</v>
      </c>
      <c r="L79" s="305" t="s">
        <v>431</v>
      </c>
      <c r="M79" s="86">
        <v>0</v>
      </c>
      <c r="N79" s="86">
        <v>0</v>
      </c>
      <c r="O79" s="311">
        <v>0</v>
      </c>
      <c r="P79" s="304" t="s">
        <v>351</v>
      </c>
      <c r="Q79" s="305" t="s">
        <v>431</v>
      </c>
      <c r="R79" s="86">
        <v>0</v>
      </c>
      <c r="S79" s="86">
        <v>0</v>
      </c>
      <c r="T79" s="311">
        <v>0</v>
      </c>
      <c r="U79" s="304" t="s">
        <v>351</v>
      </c>
      <c r="V79" s="305" t="s">
        <v>431</v>
      </c>
      <c r="W79" s="86">
        <v>0</v>
      </c>
      <c r="X79" s="86">
        <v>0</v>
      </c>
      <c r="Y79" s="311">
        <v>0</v>
      </c>
    </row>
    <row r="80" spans="1:25" s="52" customFormat="1" ht="24.6" x14ac:dyDescent="0.3">
      <c r="A80" s="304" t="s">
        <v>353</v>
      </c>
      <c r="B80" s="305" t="s">
        <v>432</v>
      </c>
      <c r="C80" s="86">
        <f t="shared" si="3"/>
        <v>0</v>
      </c>
      <c r="D80" s="86">
        <f t="shared" si="4"/>
        <v>0</v>
      </c>
      <c r="E80" s="87">
        <v>0</v>
      </c>
      <c r="F80" s="304" t="s">
        <v>353</v>
      </c>
      <c r="G80" s="305" t="s">
        <v>432</v>
      </c>
      <c r="H80" s="86">
        <v>0</v>
      </c>
      <c r="I80" s="86">
        <v>0</v>
      </c>
      <c r="J80" s="311">
        <v>0</v>
      </c>
      <c r="K80" s="304" t="s">
        <v>353</v>
      </c>
      <c r="L80" s="305" t="s">
        <v>432</v>
      </c>
      <c r="M80" s="86">
        <v>0</v>
      </c>
      <c r="N80" s="86">
        <v>0</v>
      </c>
      <c r="O80" s="311">
        <v>0</v>
      </c>
      <c r="P80" s="304" t="s">
        <v>353</v>
      </c>
      <c r="Q80" s="305" t="s">
        <v>432</v>
      </c>
      <c r="R80" s="86">
        <v>0</v>
      </c>
      <c r="S80" s="86">
        <v>0</v>
      </c>
      <c r="T80" s="311">
        <v>0</v>
      </c>
      <c r="U80" s="304" t="s">
        <v>353</v>
      </c>
      <c r="V80" s="305" t="s">
        <v>432</v>
      </c>
      <c r="W80" s="86">
        <v>0</v>
      </c>
      <c r="X80" s="86">
        <v>0</v>
      </c>
      <c r="Y80" s="311">
        <v>0</v>
      </c>
    </row>
    <row r="81" spans="1:25" s="52" customFormat="1" ht="27.6" x14ac:dyDescent="0.3">
      <c r="A81" s="304" t="s">
        <v>433</v>
      </c>
      <c r="B81" s="305" t="s">
        <v>434</v>
      </c>
      <c r="C81" s="86">
        <f t="shared" si="3"/>
        <v>1819900</v>
      </c>
      <c r="D81" s="86">
        <f t="shared" si="4"/>
        <v>1821600</v>
      </c>
      <c r="E81" s="87">
        <f t="shared" ref="E81:E120" si="5">D81/C81</f>
        <v>1.0009341172591901</v>
      </c>
      <c r="F81" s="304" t="s">
        <v>433</v>
      </c>
      <c r="G81" s="305" t="s">
        <v>434</v>
      </c>
      <c r="H81" s="86">
        <v>150000</v>
      </c>
      <c r="I81" s="86">
        <v>365000</v>
      </c>
      <c r="J81" s="311">
        <v>243</v>
      </c>
      <c r="K81" s="304" t="s">
        <v>433</v>
      </c>
      <c r="L81" s="305" t="s">
        <v>434</v>
      </c>
      <c r="M81" s="86">
        <v>1669900</v>
      </c>
      <c r="N81" s="86">
        <v>1456600</v>
      </c>
      <c r="O81" s="311">
        <v>87</v>
      </c>
      <c r="P81" s="304" t="s">
        <v>433</v>
      </c>
      <c r="Q81" s="305" t="s">
        <v>434</v>
      </c>
      <c r="R81" s="86">
        <v>0</v>
      </c>
      <c r="S81" s="86">
        <v>0</v>
      </c>
      <c r="T81" s="311">
        <v>0</v>
      </c>
      <c r="U81" s="304" t="s">
        <v>433</v>
      </c>
      <c r="V81" s="305" t="s">
        <v>434</v>
      </c>
      <c r="W81" s="86">
        <v>0</v>
      </c>
      <c r="X81" s="86">
        <v>0</v>
      </c>
      <c r="Y81" s="311">
        <v>0</v>
      </c>
    </row>
    <row r="82" spans="1:25" s="52" customFormat="1" x14ac:dyDescent="0.3">
      <c r="A82" s="304" t="s">
        <v>435</v>
      </c>
      <c r="B82" s="305" t="s">
        <v>436</v>
      </c>
      <c r="C82" s="86">
        <f t="shared" si="3"/>
        <v>1819900</v>
      </c>
      <c r="D82" s="86">
        <f t="shared" si="4"/>
        <v>1821600</v>
      </c>
      <c r="E82" s="87">
        <f t="shared" si="5"/>
        <v>1.0009341172591901</v>
      </c>
      <c r="F82" s="304" t="s">
        <v>435</v>
      </c>
      <c r="G82" s="305" t="s">
        <v>436</v>
      </c>
      <c r="H82" s="86">
        <v>150000</v>
      </c>
      <c r="I82" s="86">
        <v>365000</v>
      </c>
      <c r="J82" s="311">
        <v>243</v>
      </c>
      <c r="K82" s="304" t="s">
        <v>435</v>
      </c>
      <c r="L82" s="305" t="s">
        <v>436</v>
      </c>
      <c r="M82" s="86">
        <v>1669900</v>
      </c>
      <c r="N82" s="86">
        <v>1456600</v>
      </c>
      <c r="O82" s="311">
        <v>87</v>
      </c>
      <c r="P82" s="304" t="s">
        <v>435</v>
      </c>
      <c r="Q82" s="305" t="s">
        <v>436</v>
      </c>
      <c r="R82" s="86">
        <v>0</v>
      </c>
      <c r="S82" s="86">
        <v>0</v>
      </c>
      <c r="T82" s="311">
        <v>0</v>
      </c>
      <c r="U82" s="304" t="s">
        <v>435</v>
      </c>
      <c r="V82" s="305" t="s">
        <v>436</v>
      </c>
      <c r="W82" s="86">
        <v>0</v>
      </c>
      <c r="X82" s="86">
        <v>0</v>
      </c>
      <c r="Y82" s="311">
        <v>0</v>
      </c>
    </row>
    <row r="83" spans="1:25" s="52" customFormat="1" x14ac:dyDescent="0.3">
      <c r="A83" s="304" t="s">
        <v>437</v>
      </c>
      <c r="B83" s="305" t="s">
        <v>438</v>
      </c>
      <c r="C83" s="86">
        <f t="shared" si="3"/>
        <v>0</v>
      </c>
      <c r="D83" s="86">
        <f t="shared" si="4"/>
        <v>0</v>
      </c>
      <c r="E83" s="87">
        <v>0</v>
      </c>
      <c r="F83" s="304" t="s">
        <v>437</v>
      </c>
      <c r="G83" s="305" t="s">
        <v>438</v>
      </c>
      <c r="H83" s="86">
        <v>0</v>
      </c>
      <c r="I83" s="86">
        <v>0</v>
      </c>
      <c r="J83" s="311">
        <v>0</v>
      </c>
      <c r="K83" s="304" t="s">
        <v>437</v>
      </c>
      <c r="L83" s="305" t="s">
        <v>438</v>
      </c>
      <c r="M83" s="86">
        <v>0</v>
      </c>
      <c r="N83" s="86">
        <v>0</v>
      </c>
      <c r="O83" s="311">
        <v>0</v>
      </c>
      <c r="P83" s="304" t="s">
        <v>437</v>
      </c>
      <c r="Q83" s="305" t="s">
        <v>438</v>
      </c>
      <c r="R83" s="86">
        <v>0</v>
      </c>
      <c r="S83" s="86">
        <v>0</v>
      </c>
      <c r="T83" s="311">
        <v>0</v>
      </c>
      <c r="U83" s="304" t="s">
        <v>437</v>
      </c>
      <c r="V83" s="305" t="s">
        <v>438</v>
      </c>
      <c r="W83" s="86">
        <v>0</v>
      </c>
      <c r="X83" s="86">
        <v>0</v>
      </c>
      <c r="Y83" s="311">
        <v>0</v>
      </c>
    </row>
    <row r="84" spans="1:25" s="52" customFormat="1" x14ac:dyDescent="0.3">
      <c r="A84" s="304" t="s">
        <v>439</v>
      </c>
      <c r="B84" s="305" t="s">
        <v>440</v>
      </c>
      <c r="C84" s="86">
        <f t="shared" si="3"/>
        <v>262485790</v>
      </c>
      <c r="D84" s="86">
        <f t="shared" si="4"/>
        <v>265015480</v>
      </c>
      <c r="E84" s="87">
        <f t="shared" si="5"/>
        <v>1.0096374359922493</v>
      </c>
      <c r="F84" s="304" t="s">
        <v>439</v>
      </c>
      <c r="G84" s="305" t="s">
        <v>440</v>
      </c>
      <c r="H84" s="310">
        <v>262038675</v>
      </c>
      <c r="I84" s="310">
        <v>260302009</v>
      </c>
      <c r="J84" s="311">
        <v>99</v>
      </c>
      <c r="K84" s="304" t="s">
        <v>439</v>
      </c>
      <c r="L84" s="305" t="s">
        <v>440</v>
      </c>
      <c r="M84" s="86">
        <v>445061</v>
      </c>
      <c r="N84" s="86">
        <v>4702222</v>
      </c>
      <c r="O84" s="311">
        <v>1056</v>
      </c>
      <c r="P84" s="304" t="s">
        <v>439</v>
      </c>
      <c r="Q84" s="305" t="s">
        <v>440</v>
      </c>
      <c r="R84" s="86">
        <v>1497</v>
      </c>
      <c r="S84" s="86">
        <v>11249</v>
      </c>
      <c r="T84" s="311">
        <v>751</v>
      </c>
      <c r="U84" s="304" t="s">
        <v>439</v>
      </c>
      <c r="V84" s="305" t="s">
        <v>440</v>
      </c>
      <c r="W84" s="86">
        <v>557</v>
      </c>
      <c r="X84" s="86">
        <v>0</v>
      </c>
      <c r="Y84" s="311">
        <v>0</v>
      </c>
    </row>
    <row r="85" spans="1:25" s="52" customFormat="1" x14ac:dyDescent="0.3">
      <c r="A85" s="304" t="s">
        <v>441</v>
      </c>
      <c r="B85" s="305" t="s">
        <v>442</v>
      </c>
      <c r="C85" s="86">
        <f t="shared" si="3"/>
        <v>0</v>
      </c>
      <c r="D85" s="86">
        <f t="shared" si="4"/>
        <v>0</v>
      </c>
      <c r="E85" s="87">
        <v>0</v>
      </c>
      <c r="F85" s="304" t="s">
        <v>441</v>
      </c>
      <c r="G85" s="305" t="s">
        <v>442</v>
      </c>
      <c r="H85" s="86">
        <v>0</v>
      </c>
      <c r="I85" s="86">
        <v>0</v>
      </c>
      <c r="J85" s="311">
        <v>0</v>
      </c>
      <c r="K85" s="304" t="s">
        <v>441</v>
      </c>
      <c r="L85" s="305" t="s">
        <v>442</v>
      </c>
      <c r="M85" s="86">
        <v>0</v>
      </c>
      <c r="N85" s="86">
        <v>0</v>
      </c>
      <c r="O85" s="311">
        <v>0</v>
      </c>
      <c r="P85" s="304" t="s">
        <v>441</v>
      </c>
      <c r="Q85" s="305" t="s">
        <v>442</v>
      </c>
      <c r="R85" s="86">
        <v>0</v>
      </c>
      <c r="S85" s="86">
        <v>0</v>
      </c>
      <c r="T85" s="311">
        <v>0</v>
      </c>
      <c r="U85" s="304" t="s">
        <v>441</v>
      </c>
      <c r="V85" s="305" t="s">
        <v>442</v>
      </c>
      <c r="W85" s="86">
        <v>0</v>
      </c>
      <c r="X85" s="86">
        <v>0</v>
      </c>
      <c r="Y85" s="311">
        <v>0</v>
      </c>
    </row>
    <row r="86" spans="1:25" s="52" customFormat="1" x14ac:dyDescent="0.3">
      <c r="A86" s="304" t="s">
        <v>443</v>
      </c>
      <c r="B86" s="305" t="s">
        <v>444</v>
      </c>
      <c r="C86" s="86">
        <f t="shared" si="3"/>
        <v>0</v>
      </c>
      <c r="D86" s="86">
        <f t="shared" si="4"/>
        <v>0</v>
      </c>
      <c r="E86" s="87">
        <v>0</v>
      </c>
      <c r="F86" s="304" t="s">
        <v>443</v>
      </c>
      <c r="G86" s="305" t="s">
        <v>444</v>
      </c>
      <c r="H86" s="86">
        <v>0</v>
      </c>
      <c r="I86" s="86">
        <v>0</v>
      </c>
      <c r="J86" s="311">
        <v>0</v>
      </c>
      <c r="K86" s="304" t="s">
        <v>443</v>
      </c>
      <c r="L86" s="305" t="s">
        <v>444</v>
      </c>
      <c r="M86" s="86">
        <v>0</v>
      </c>
      <c r="N86" s="86">
        <v>0</v>
      </c>
      <c r="O86" s="311">
        <v>0</v>
      </c>
      <c r="P86" s="304" t="s">
        <v>443</v>
      </c>
      <c r="Q86" s="305" t="s">
        <v>444</v>
      </c>
      <c r="R86" s="86">
        <v>0</v>
      </c>
      <c r="S86" s="86">
        <v>0</v>
      </c>
      <c r="T86" s="311">
        <v>0</v>
      </c>
      <c r="U86" s="304" t="s">
        <v>443</v>
      </c>
      <c r="V86" s="305" t="s">
        <v>444</v>
      </c>
      <c r="W86" s="86">
        <v>0</v>
      </c>
      <c r="X86" s="86">
        <v>0</v>
      </c>
      <c r="Y86" s="311">
        <v>0</v>
      </c>
    </row>
    <row r="87" spans="1:25" s="52" customFormat="1" x14ac:dyDescent="0.3">
      <c r="A87" s="304" t="s">
        <v>445</v>
      </c>
      <c r="B87" s="305" t="s">
        <v>446</v>
      </c>
      <c r="C87" s="86">
        <f t="shared" si="3"/>
        <v>262485790</v>
      </c>
      <c r="D87" s="86">
        <f t="shared" si="4"/>
        <v>265015480</v>
      </c>
      <c r="E87" s="87">
        <f t="shared" si="5"/>
        <v>1.0096374359922493</v>
      </c>
      <c r="F87" s="304" t="s">
        <v>445</v>
      </c>
      <c r="G87" s="305" t="s">
        <v>446</v>
      </c>
      <c r="H87" s="310">
        <v>262038675</v>
      </c>
      <c r="I87" s="310">
        <v>260302009</v>
      </c>
      <c r="J87" s="311">
        <v>99</v>
      </c>
      <c r="K87" s="304" t="s">
        <v>445</v>
      </c>
      <c r="L87" s="305" t="s">
        <v>446</v>
      </c>
      <c r="M87" s="86">
        <v>445061</v>
      </c>
      <c r="N87" s="86">
        <v>4702222</v>
      </c>
      <c r="O87" s="311">
        <v>1056</v>
      </c>
      <c r="P87" s="304" t="s">
        <v>445</v>
      </c>
      <c r="Q87" s="305" t="s">
        <v>446</v>
      </c>
      <c r="R87" s="86">
        <v>1497</v>
      </c>
      <c r="S87" s="86">
        <v>11249</v>
      </c>
      <c r="T87" s="311">
        <v>751</v>
      </c>
      <c r="U87" s="304" t="s">
        <v>445</v>
      </c>
      <c r="V87" s="305" t="s">
        <v>446</v>
      </c>
      <c r="W87" s="86">
        <v>557</v>
      </c>
      <c r="X87" s="86">
        <v>0</v>
      </c>
      <c r="Y87" s="311">
        <v>0</v>
      </c>
    </row>
    <row r="88" spans="1:25" s="52" customFormat="1" x14ac:dyDescent="0.3">
      <c r="A88" s="304" t="s">
        <v>447</v>
      </c>
      <c r="B88" s="305" t="s">
        <v>448</v>
      </c>
      <c r="C88" s="86">
        <f t="shared" si="3"/>
        <v>0</v>
      </c>
      <c r="D88" s="86">
        <f t="shared" si="4"/>
        <v>0</v>
      </c>
      <c r="E88" s="87">
        <v>0</v>
      </c>
      <c r="F88" s="304" t="s">
        <v>447</v>
      </c>
      <c r="G88" s="305" t="s">
        <v>448</v>
      </c>
      <c r="H88" s="86">
        <v>0</v>
      </c>
      <c r="I88" s="86">
        <v>0</v>
      </c>
      <c r="J88" s="311">
        <v>0</v>
      </c>
      <c r="K88" s="304" t="s">
        <v>447</v>
      </c>
      <c r="L88" s="305" t="s">
        <v>448</v>
      </c>
      <c r="M88" s="86">
        <v>0</v>
      </c>
      <c r="N88" s="86">
        <v>0</v>
      </c>
      <c r="O88" s="311">
        <v>0</v>
      </c>
      <c r="P88" s="304" t="s">
        <v>447</v>
      </c>
      <c r="Q88" s="305" t="s">
        <v>448</v>
      </c>
      <c r="R88" s="86">
        <v>0</v>
      </c>
      <c r="S88" s="86">
        <v>0</v>
      </c>
      <c r="T88" s="311">
        <v>0</v>
      </c>
      <c r="U88" s="304" t="s">
        <v>447</v>
      </c>
      <c r="V88" s="305" t="s">
        <v>448</v>
      </c>
      <c r="W88" s="86">
        <v>0</v>
      </c>
      <c r="X88" s="86">
        <v>0</v>
      </c>
      <c r="Y88" s="311">
        <v>0</v>
      </c>
    </row>
    <row r="89" spans="1:25" s="52" customFormat="1" x14ac:dyDescent="0.3">
      <c r="A89" s="304" t="s">
        <v>449</v>
      </c>
      <c r="B89" s="305" t="s">
        <v>450</v>
      </c>
      <c r="C89" s="86">
        <f t="shared" si="3"/>
        <v>1194547301</v>
      </c>
      <c r="D89" s="86">
        <f t="shared" si="4"/>
        <v>1145291314</v>
      </c>
      <c r="E89" s="87">
        <f t="shared" si="5"/>
        <v>0.95876598025145932</v>
      </c>
      <c r="F89" s="304" t="s">
        <v>449</v>
      </c>
      <c r="G89" s="305" t="s">
        <v>450</v>
      </c>
      <c r="H89" s="310">
        <v>1192644799</v>
      </c>
      <c r="I89" s="310">
        <v>1143760948</v>
      </c>
      <c r="J89" s="311">
        <v>95</v>
      </c>
      <c r="K89" s="304" t="s">
        <v>449</v>
      </c>
      <c r="L89" s="305" t="s">
        <v>450</v>
      </c>
      <c r="M89" s="86">
        <v>1017680</v>
      </c>
      <c r="N89" s="86">
        <v>1186080</v>
      </c>
      <c r="O89" s="311">
        <v>116</v>
      </c>
      <c r="P89" s="304" t="s">
        <v>449</v>
      </c>
      <c r="Q89" s="305" t="s">
        <v>450</v>
      </c>
      <c r="R89" s="86">
        <v>94045</v>
      </c>
      <c r="S89" s="86">
        <v>128845</v>
      </c>
      <c r="T89" s="311">
        <v>137</v>
      </c>
      <c r="U89" s="304" t="s">
        <v>449</v>
      </c>
      <c r="V89" s="305" t="s">
        <v>450</v>
      </c>
      <c r="W89" s="86">
        <v>790777</v>
      </c>
      <c r="X89" s="86">
        <v>215441</v>
      </c>
      <c r="Y89" s="311">
        <v>27</v>
      </c>
    </row>
    <row r="90" spans="1:25" s="52" customFormat="1" ht="27.6" x14ac:dyDescent="0.3">
      <c r="A90" s="304" t="s">
        <v>451</v>
      </c>
      <c r="B90" s="305" t="s">
        <v>452</v>
      </c>
      <c r="C90" s="86">
        <f t="shared" si="3"/>
        <v>143788565</v>
      </c>
      <c r="D90" s="86">
        <f t="shared" si="4"/>
        <v>136963381</v>
      </c>
      <c r="E90" s="87">
        <f t="shared" si="5"/>
        <v>0.95253319344274701</v>
      </c>
      <c r="F90" s="304" t="s">
        <v>451</v>
      </c>
      <c r="G90" s="305" t="s">
        <v>452</v>
      </c>
      <c r="H90" s="310">
        <v>142526993</v>
      </c>
      <c r="I90" s="310">
        <v>135436826</v>
      </c>
      <c r="J90" s="311">
        <v>95</v>
      </c>
      <c r="K90" s="304" t="s">
        <v>451</v>
      </c>
      <c r="L90" s="305" t="s">
        <v>452</v>
      </c>
      <c r="M90" s="86">
        <v>952085</v>
      </c>
      <c r="N90" s="86">
        <v>1182269</v>
      </c>
      <c r="O90" s="311">
        <v>124</v>
      </c>
      <c r="P90" s="304" t="s">
        <v>451</v>
      </c>
      <c r="Q90" s="305" t="s">
        <v>452</v>
      </c>
      <c r="R90" s="86">
        <v>94045</v>
      </c>
      <c r="S90" s="86">
        <v>128845</v>
      </c>
      <c r="T90" s="311">
        <v>137</v>
      </c>
      <c r="U90" s="304" t="s">
        <v>451</v>
      </c>
      <c r="V90" s="305" t="s">
        <v>452</v>
      </c>
      <c r="W90" s="86">
        <v>215442</v>
      </c>
      <c r="X90" s="86">
        <v>215441</v>
      </c>
      <c r="Y90" s="311">
        <v>100</v>
      </c>
    </row>
    <row r="91" spans="1:25" s="52" customFormat="1" ht="27.6" x14ac:dyDescent="0.3">
      <c r="A91" s="304" t="s">
        <v>453</v>
      </c>
      <c r="B91" s="305" t="s">
        <v>454</v>
      </c>
      <c r="C91" s="86">
        <f t="shared" si="3"/>
        <v>434111611</v>
      </c>
      <c r="D91" s="86">
        <f t="shared" si="4"/>
        <v>395207866</v>
      </c>
      <c r="E91" s="87">
        <f t="shared" si="5"/>
        <v>0.91038308118416122</v>
      </c>
      <c r="F91" s="304" t="s">
        <v>453</v>
      </c>
      <c r="G91" s="305" t="s">
        <v>454</v>
      </c>
      <c r="H91" s="310">
        <v>434111611</v>
      </c>
      <c r="I91" s="310">
        <v>395207866</v>
      </c>
      <c r="J91" s="311">
        <v>91</v>
      </c>
      <c r="K91" s="304" t="s">
        <v>453</v>
      </c>
      <c r="L91" s="305" t="s">
        <v>454</v>
      </c>
      <c r="M91" s="86">
        <v>0</v>
      </c>
      <c r="N91" s="86">
        <v>0</v>
      </c>
      <c r="O91" s="311">
        <v>0</v>
      </c>
      <c r="P91" s="304" t="s">
        <v>453</v>
      </c>
      <c r="Q91" s="305" t="s">
        <v>454</v>
      </c>
      <c r="R91" s="86">
        <v>0</v>
      </c>
      <c r="S91" s="86">
        <v>0</v>
      </c>
      <c r="T91" s="311">
        <v>0</v>
      </c>
      <c r="U91" s="304" t="s">
        <v>453</v>
      </c>
      <c r="V91" s="305" t="s">
        <v>454</v>
      </c>
      <c r="W91" s="86">
        <v>0</v>
      </c>
      <c r="X91" s="86">
        <v>0</v>
      </c>
      <c r="Y91" s="311">
        <v>0</v>
      </c>
    </row>
    <row r="92" spans="1:25" s="52" customFormat="1" ht="27.6" x14ac:dyDescent="0.3">
      <c r="A92" s="304" t="s">
        <v>455</v>
      </c>
      <c r="B92" s="305" t="s">
        <v>456</v>
      </c>
      <c r="C92" s="86">
        <f t="shared" si="3"/>
        <v>616647125</v>
      </c>
      <c r="D92" s="86">
        <f t="shared" si="4"/>
        <v>613120067</v>
      </c>
      <c r="E92" s="87">
        <f t="shared" si="5"/>
        <v>0.99428026523272939</v>
      </c>
      <c r="F92" s="304" t="s">
        <v>455</v>
      </c>
      <c r="G92" s="305" t="s">
        <v>456</v>
      </c>
      <c r="H92" s="310">
        <v>616006195</v>
      </c>
      <c r="I92" s="310">
        <v>613116256</v>
      </c>
      <c r="J92" s="311">
        <v>99</v>
      </c>
      <c r="K92" s="304" t="s">
        <v>455</v>
      </c>
      <c r="L92" s="305" t="s">
        <v>456</v>
      </c>
      <c r="M92" s="86">
        <v>65595</v>
      </c>
      <c r="N92" s="86">
        <v>3811</v>
      </c>
      <c r="O92" s="313">
        <v>5</v>
      </c>
      <c r="P92" s="304" t="s">
        <v>455</v>
      </c>
      <c r="Q92" s="305" t="s">
        <v>456</v>
      </c>
      <c r="R92" s="86">
        <v>0</v>
      </c>
      <c r="S92" s="86">
        <v>0</v>
      </c>
      <c r="T92" s="311">
        <v>0</v>
      </c>
      <c r="U92" s="304" t="s">
        <v>455</v>
      </c>
      <c r="V92" s="305" t="s">
        <v>456</v>
      </c>
      <c r="W92" s="86">
        <v>575335</v>
      </c>
      <c r="X92" s="86">
        <v>0</v>
      </c>
      <c r="Y92" s="311">
        <v>0</v>
      </c>
    </row>
    <row r="93" spans="1:25" s="52" customFormat="1" ht="27.6" x14ac:dyDescent="0.3">
      <c r="A93" s="304" t="s">
        <v>457</v>
      </c>
      <c r="B93" s="305" t="s">
        <v>458</v>
      </c>
      <c r="C93" s="86">
        <f t="shared" si="3"/>
        <v>-78433183</v>
      </c>
      <c r="D93" s="86">
        <f t="shared" si="4"/>
        <v>10692315</v>
      </c>
      <c r="E93" s="87">
        <f t="shared" si="5"/>
        <v>-0.13632386945204047</v>
      </c>
      <c r="F93" s="304" t="s">
        <v>457</v>
      </c>
      <c r="G93" s="305" t="s">
        <v>458</v>
      </c>
      <c r="H93" s="86">
        <v>-78891050</v>
      </c>
      <c r="I93" s="86">
        <v>9333724</v>
      </c>
      <c r="J93" s="311">
        <v>-11</v>
      </c>
      <c r="K93" s="304" t="s">
        <v>457</v>
      </c>
      <c r="L93" s="305" t="s">
        <v>458</v>
      </c>
      <c r="M93" s="86">
        <v>-320207</v>
      </c>
      <c r="N93" s="86">
        <v>-317151</v>
      </c>
      <c r="O93" s="311">
        <v>99</v>
      </c>
      <c r="P93" s="304" t="s">
        <v>457</v>
      </c>
      <c r="Q93" s="305" t="s">
        <v>458</v>
      </c>
      <c r="R93" s="86">
        <v>745475</v>
      </c>
      <c r="S93" s="86">
        <v>1677162</v>
      </c>
      <c r="T93" s="311">
        <v>224</v>
      </c>
      <c r="U93" s="304" t="s">
        <v>457</v>
      </c>
      <c r="V93" s="305" t="s">
        <v>458</v>
      </c>
      <c r="W93" s="86">
        <v>32599</v>
      </c>
      <c r="X93" s="86">
        <v>-1420</v>
      </c>
      <c r="Y93" s="311">
        <v>-4</v>
      </c>
    </row>
    <row r="94" spans="1:25" s="52" customFormat="1" x14ac:dyDescent="0.3">
      <c r="A94" s="304" t="s">
        <v>459</v>
      </c>
      <c r="B94" s="305" t="s">
        <v>460</v>
      </c>
      <c r="C94" s="86">
        <f t="shared" si="3"/>
        <v>0</v>
      </c>
      <c r="D94" s="86">
        <f t="shared" si="4"/>
        <v>0</v>
      </c>
      <c r="E94" s="87">
        <v>0</v>
      </c>
      <c r="F94" s="304" t="s">
        <v>459</v>
      </c>
      <c r="G94" s="305" t="s">
        <v>460</v>
      </c>
      <c r="H94" s="86">
        <v>0</v>
      </c>
      <c r="I94" s="86">
        <v>0</v>
      </c>
      <c r="J94" s="311">
        <v>0</v>
      </c>
      <c r="K94" s="304" t="s">
        <v>459</v>
      </c>
      <c r="L94" s="305" t="s">
        <v>460</v>
      </c>
      <c r="M94" s="86">
        <v>0</v>
      </c>
      <c r="N94" s="86">
        <v>0</v>
      </c>
      <c r="O94" s="311">
        <v>0</v>
      </c>
      <c r="P94" s="304" t="s">
        <v>459</v>
      </c>
      <c r="Q94" s="305" t="s">
        <v>460</v>
      </c>
      <c r="R94" s="86">
        <v>0</v>
      </c>
      <c r="S94" s="86">
        <v>0</v>
      </c>
      <c r="T94" s="311">
        <v>0</v>
      </c>
      <c r="U94" s="304" t="s">
        <v>459</v>
      </c>
      <c r="V94" s="305" t="s">
        <v>460</v>
      </c>
      <c r="W94" s="86">
        <v>0</v>
      </c>
      <c r="X94" s="86">
        <v>0</v>
      </c>
      <c r="Y94" s="311">
        <v>0</v>
      </c>
    </row>
    <row r="95" spans="1:25" s="318" customFormat="1" x14ac:dyDescent="0.3">
      <c r="A95" s="314" t="s">
        <v>461</v>
      </c>
      <c r="B95" s="315" t="s">
        <v>462</v>
      </c>
      <c r="C95" s="88">
        <f t="shared" si="3"/>
        <v>16980129291</v>
      </c>
      <c r="D95" s="88">
        <f t="shared" si="4"/>
        <v>16720675207</v>
      </c>
      <c r="E95" s="89">
        <f t="shared" si="5"/>
        <v>0.98472013495577337</v>
      </c>
      <c r="F95" s="314" t="s">
        <v>461</v>
      </c>
      <c r="G95" s="315" t="s">
        <v>462</v>
      </c>
      <c r="H95" s="316">
        <v>15793947816</v>
      </c>
      <c r="I95" s="316">
        <v>15558936619</v>
      </c>
      <c r="J95" s="317">
        <v>98</v>
      </c>
      <c r="K95" s="314" t="s">
        <v>461</v>
      </c>
      <c r="L95" s="315" t="s">
        <v>462</v>
      </c>
      <c r="M95" s="88">
        <v>845134726</v>
      </c>
      <c r="N95" s="88">
        <v>826500699</v>
      </c>
      <c r="O95" s="317">
        <v>97</v>
      </c>
      <c r="P95" s="314" t="s">
        <v>461</v>
      </c>
      <c r="Q95" s="315" t="s">
        <v>462</v>
      </c>
      <c r="R95" s="88">
        <v>332399901</v>
      </c>
      <c r="S95" s="88">
        <v>327890386</v>
      </c>
      <c r="T95" s="317">
        <v>98</v>
      </c>
      <c r="U95" s="314" t="s">
        <v>461</v>
      </c>
      <c r="V95" s="315" t="s">
        <v>462</v>
      </c>
      <c r="W95" s="88">
        <v>8646848</v>
      </c>
      <c r="X95" s="88">
        <v>7347503</v>
      </c>
      <c r="Y95" s="317">
        <v>84</v>
      </c>
    </row>
    <row r="96" spans="1:25" s="52" customFormat="1" x14ac:dyDescent="0.3">
      <c r="A96" s="304" t="s">
        <v>2</v>
      </c>
      <c r="B96" s="305" t="s">
        <v>2</v>
      </c>
      <c r="C96" s="90"/>
      <c r="D96" s="90"/>
      <c r="E96" s="87"/>
      <c r="F96" s="304" t="s">
        <v>2</v>
      </c>
      <c r="G96" s="305" t="s">
        <v>2</v>
      </c>
      <c r="H96" s="90" t="s">
        <v>2</v>
      </c>
      <c r="I96" s="90" t="s">
        <v>2</v>
      </c>
      <c r="J96" s="306" t="s">
        <v>2</v>
      </c>
      <c r="K96" s="304" t="s">
        <v>2</v>
      </c>
      <c r="L96" s="305" t="s">
        <v>2</v>
      </c>
      <c r="M96" s="90" t="s">
        <v>2</v>
      </c>
      <c r="N96" s="90" t="s">
        <v>2</v>
      </c>
      <c r="O96" s="306" t="s">
        <v>2</v>
      </c>
      <c r="P96" s="304" t="s">
        <v>2</v>
      </c>
      <c r="Q96" s="305" t="s">
        <v>2</v>
      </c>
      <c r="R96" s="90" t="s">
        <v>2</v>
      </c>
      <c r="S96" s="90" t="s">
        <v>2</v>
      </c>
      <c r="T96" s="306" t="s">
        <v>2</v>
      </c>
      <c r="U96" s="304" t="s">
        <v>2</v>
      </c>
      <c r="V96" s="305" t="s">
        <v>2</v>
      </c>
      <c r="W96" s="90" t="s">
        <v>2</v>
      </c>
      <c r="X96" s="90" t="s">
        <v>2</v>
      </c>
      <c r="Y96" s="306" t="s">
        <v>2</v>
      </c>
    </row>
    <row r="97" spans="1:25" s="52" customFormat="1" x14ac:dyDescent="0.3">
      <c r="A97" s="304" t="s">
        <v>463</v>
      </c>
      <c r="B97" s="305" t="s">
        <v>2</v>
      </c>
      <c r="C97" s="90"/>
      <c r="D97" s="90"/>
      <c r="E97" s="87"/>
      <c r="F97" s="304" t="s">
        <v>463</v>
      </c>
      <c r="G97" s="305" t="s">
        <v>2</v>
      </c>
      <c r="H97" s="90" t="s">
        <v>2</v>
      </c>
      <c r="I97" s="90" t="s">
        <v>2</v>
      </c>
      <c r="J97" s="306" t="s">
        <v>2</v>
      </c>
      <c r="K97" s="304" t="s">
        <v>463</v>
      </c>
      <c r="L97" s="305" t="s">
        <v>2</v>
      </c>
      <c r="M97" s="90" t="s">
        <v>2</v>
      </c>
      <c r="N97" s="90" t="s">
        <v>2</v>
      </c>
      <c r="O97" s="306" t="s">
        <v>2</v>
      </c>
      <c r="P97" s="304" t="s">
        <v>463</v>
      </c>
      <c r="Q97" s="305" t="s">
        <v>2</v>
      </c>
      <c r="R97" s="90" t="s">
        <v>2</v>
      </c>
      <c r="S97" s="90" t="s">
        <v>2</v>
      </c>
      <c r="T97" s="306" t="s">
        <v>2</v>
      </c>
      <c r="U97" s="304" t="s">
        <v>463</v>
      </c>
      <c r="V97" s="305" t="s">
        <v>2</v>
      </c>
      <c r="W97" s="90" t="s">
        <v>2</v>
      </c>
      <c r="X97" s="90" t="s">
        <v>2</v>
      </c>
      <c r="Y97" s="306" t="s">
        <v>2</v>
      </c>
    </row>
    <row r="98" spans="1:25" s="52" customFormat="1" x14ac:dyDescent="0.3">
      <c r="A98" s="304" t="s">
        <v>464</v>
      </c>
      <c r="B98" s="305" t="s">
        <v>465</v>
      </c>
      <c r="C98" s="86">
        <f t="shared" si="3"/>
        <v>12437223857</v>
      </c>
      <c r="D98" s="86">
        <f t="shared" si="4"/>
        <v>11905251799</v>
      </c>
      <c r="E98" s="87">
        <f t="shared" si="5"/>
        <v>0.95722742759023416</v>
      </c>
      <c r="F98" s="304" t="s">
        <v>464</v>
      </c>
      <c r="G98" s="305" t="s">
        <v>465</v>
      </c>
      <c r="H98" s="310">
        <v>11356567917</v>
      </c>
      <c r="I98" s="310">
        <v>10872775835</v>
      </c>
      <c r="J98" s="311">
        <v>95</v>
      </c>
      <c r="K98" s="304" t="s">
        <v>464</v>
      </c>
      <c r="L98" s="305" t="s">
        <v>465</v>
      </c>
      <c r="M98" s="86">
        <v>835853085</v>
      </c>
      <c r="N98" s="86">
        <v>810850004</v>
      </c>
      <c r="O98" s="311">
        <v>97</v>
      </c>
      <c r="P98" s="304" t="s">
        <v>464</v>
      </c>
      <c r="Q98" s="305" t="s">
        <v>465</v>
      </c>
      <c r="R98" s="86">
        <v>285740801</v>
      </c>
      <c r="S98" s="310">
        <v>270747534</v>
      </c>
      <c r="T98" s="311">
        <v>94</v>
      </c>
      <c r="U98" s="304" t="s">
        <v>464</v>
      </c>
      <c r="V98" s="305" t="s">
        <v>465</v>
      </c>
      <c r="W98" s="310">
        <v>-40937946</v>
      </c>
      <c r="X98" s="310">
        <v>-49121574</v>
      </c>
      <c r="Y98" s="311">
        <v>119</v>
      </c>
    </row>
    <row r="99" spans="1:25" s="52" customFormat="1" x14ac:dyDescent="0.3">
      <c r="A99" s="304" t="s">
        <v>466</v>
      </c>
      <c r="B99" s="305" t="s">
        <v>467</v>
      </c>
      <c r="C99" s="86">
        <f t="shared" si="3"/>
        <v>13587952053</v>
      </c>
      <c r="D99" s="86">
        <f t="shared" si="4"/>
        <v>13587952053</v>
      </c>
      <c r="E99" s="87">
        <f t="shared" si="5"/>
        <v>1</v>
      </c>
      <c r="F99" s="304" t="s">
        <v>466</v>
      </c>
      <c r="G99" s="305" t="s">
        <v>467</v>
      </c>
      <c r="H99" s="310">
        <v>13463422515</v>
      </c>
      <c r="I99" s="310">
        <v>13463422515</v>
      </c>
      <c r="J99" s="311">
        <v>100</v>
      </c>
      <c r="K99" s="304" t="s">
        <v>466</v>
      </c>
      <c r="L99" s="305" t="s">
        <v>467</v>
      </c>
      <c r="M99" s="86">
        <v>5214771</v>
      </c>
      <c r="N99" s="86">
        <v>5214771</v>
      </c>
      <c r="O99" s="311">
        <v>100</v>
      </c>
      <c r="P99" s="304" t="s">
        <v>466</v>
      </c>
      <c r="Q99" s="305" t="s">
        <v>467</v>
      </c>
      <c r="R99" s="86">
        <v>31571532</v>
      </c>
      <c r="S99" s="86">
        <v>31571532</v>
      </c>
      <c r="T99" s="311">
        <v>100</v>
      </c>
      <c r="U99" s="304" t="s">
        <v>466</v>
      </c>
      <c r="V99" s="305" t="s">
        <v>467</v>
      </c>
      <c r="W99" s="86">
        <v>87743235</v>
      </c>
      <c r="X99" s="86">
        <v>87743235</v>
      </c>
      <c r="Y99" s="311">
        <v>100</v>
      </c>
    </row>
    <row r="100" spans="1:25" s="52" customFormat="1" x14ac:dyDescent="0.3">
      <c r="A100" s="304" t="s">
        <v>468</v>
      </c>
      <c r="B100" s="305" t="s">
        <v>469</v>
      </c>
      <c r="C100" s="86">
        <f t="shared" si="3"/>
        <v>941880295</v>
      </c>
      <c r="D100" s="86">
        <f t="shared" si="4"/>
        <v>939472960</v>
      </c>
      <c r="E100" s="87">
        <f t="shared" si="5"/>
        <v>0.99744411788548992</v>
      </c>
      <c r="F100" s="304" t="s">
        <v>468</v>
      </c>
      <c r="G100" s="305" t="s">
        <v>469</v>
      </c>
      <c r="H100" s="86">
        <v>-257682299</v>
      </c>
      <c r="I100" s="310">
        <v>-260089634</v>
      </c>
      <c r="J100" s="311">
        <v>100</v>
      </c>
      <c r="K100" s="304" t="s">
        <v>468</v>
      </c>
      <c r="L100" s="305" t="s">
        <v>469</v>
      </c>
      <c r="M100" s="86">
        <v>879118886</v>
      </c>
      <c r="N100" s="86">
        <v>879118886</v>
      </c>
      <c r="O100" s="311">
        <v>100</v>
      </c>
      <c r="P100" s="304" t="s">
        <v>468</v>
      </c>
      <c r="Q100" s="305" t="s">
        <v>469</v>
      </c>
      <c r="R100" s="86">
        <v>320443708</v>
      </c>
      <c r="S100" s="86">
        <v>320443708</v>
      </c>
      <c r="T100" s="311">
        <v>100</v>
      </c>
      <c r="U100" s="304" t="s">
        <v>468</v>
      </c>
      <c r="V100" s="305" t="s">
        <v>469</v>
      </c>
      <c r="W100" s="86">
        <v>0</v>
      </c>
      <c r="X100" s="86">
        <v>0</v>
      </c>
      <c r="Y100" s="311">
        <v>0</v>
      </c>
    </row>
    <row r="101" spans="1:25" s="52" customFormat="1" ht="27.6" x14ac:dyDescent="0.3">
      <c r="A101" s="304" t="s">
        <v>470</v>
      </c>
      <c r="B101" s="305" t="s">
        <v>471</v>
      </c>
      <c r="C101" s="86">
        <f t="shared" si="3"/>
        <v>294295879</v>
      </c>
      <c r="D101" s="86">
        <f t="shared" si="4"/>
        <v>294295879</v>
      </c>
      <c r="E101" s="87">
        <f t="shared" si="5"/>
        <v>1</v>
      </c>
      <c r="F101" s="304" t="s">
        <v>470</v>
      </c>
      <c r="G101" s="305" t="s">
        <v>471</v>
      </c>
      <c r="H101" s="310">
        <v>308088226</v>
      </c>
      <c r="I101" s="310">
        <v>308088226</v>
      </c>
      <c r="J101" s="311">
        <v>100</v>
      </c>
      <c r="K101" s="304" t="s">
        <v>470</v>
      </c>
      <c r="L101" s="305" t="s">
        <v>471</v>
      </c>
      <c r="M101" s="86">
        <v>1496578</v>
      </c>
      <c r="N101" s="86">
        <v>1496578</v>
      </c>
      <c r="O101" s="311">
        <v>100</v>
      </c>
      <c r="P101" s="304" t="s">
        <v>470</v>
      </c>
      <c r="Q101" s="305" t="s">
        <v>471</v>
      </c>
      <c r="R101" s="310">
        <v>-13875767</v>
      </c>
      <c r="S101" s="310">
        <v>-13875767</v>
      </c>
      <c r="T101" s="311">
        <v>100</v>
      </c>
      <c r="U101" s="304" t="s">
        <v>470</v>
      </c>
      <c r="V101" s="305" t="s">
        <v>471</v>
      </c>
      <c r="W101" s="86">
        <v>-1413158</v>
      </c>
      <c r="X101" s="86">
        <v>-1413158</v>
      </c>
      <c r="Y101" s="311">
        <v>100</v>
      </c>
    </row>
    <row r="102" spans="1:25" s="52" customFormat="1" x14ac:dyDescent="0.3">
      <c r="A102" s="304" t="s">
        <v>472</v>
      </c>
      <c r="B102" s="305" t="s">
        <v>473</v>
      </c>
      <c r="C102" s="86">
        <f t="shared" si="3"/>
        <v>-2514288422</v>
      </c>
      <c r="D102" s="86">
        <f t="shared" si="4"/>
        <v>-2386904370</v>
      </c>
      <c r="E102" s="87">
        <f t="shared" si="5"/>
        <v>0.94933594297082591</v>
      </c>
      <c r="F102" s="304" t="s">
        <v>472</v>
      </c>
      <c r="G102" s="305" t="s">
        <v>473</v>
      </c>
      <c r="H102" s="310">
        <v>-2309364778</v>
      </c>
      <c r="I102" s="310">
        <v>-2157260525</v>
      </c>
      <c r="J102" s="311">
        <v>93</v>
      </c>
      <c r="K102" s="304" t="s">
        <v>472</v>
      </c>
      <c r="L102" s="305" t="s">
        <v>473</v>
      </c>
      <c r="M102" s="86">
        <v>-31442719</v>
      </c>
      <c r="N102" s="86">
        <v>-49977150</v>
      </c>
      <c r="O102" s="311">
        <v>158</v>
      </c>
      <c r="P102" s="304" t="s">
        <v>472</v>
      </c>
      <c r="Q102" s="305" t="s">
        <v>473</v>
      </c>
      <c r="R102" s="310">
        <v>-35481417</v>
      </c>
      <c r="S102" s="310">
        <v>-52398672</v>
      </c>
      <c r="T102" s="311">
        <v>147</v>
      </c>
      <c r="U102" s="304" t="s">
        <v>472</v>
      </c>
      <c r="V102" s="305" t="s">
        <v>473</v>
      </c>
      <c r="W102" s="310">
        <v>-137999508</v>
      </c>
      <c r="X102" s="310">
        <v>-127268023</v>
      </c>
      <c r="Y102" s="311">
        <v>92</v>
      </c>
    </row>
    <row r="103" spans="1:25" s="52" customFormat="1" ht="27.6" x14ac:dyDescent="0.3">
      <c r="A103" s="304" t="s">
        <v>474</v>
      </c>
      <c r="B103" s="305" t="s">
        <v>475</v>
      </c>
      <c r="C103" s="86">
        <f t="shared" si="3"/>
        <v>0</v>
      </c>
      <c r="D103" s="86">
        <f t="shared" si="4"/>
        <v>0</v>
      </c>
      <c r="E103" s="87">
        <v>0</v>
      </c>
      <c r="F103" s="304" t="s">
        <v>474</v>
      </c>
      <c r="G103" s="305" t="s">
        <v>475</v>
      </c>
      <c r="H103" s="86">
        <v>0</v>
      </c>
      <c r="I103" s="86">
        <v>0</v>
      </c>
      <c r="J103" s="311">
        <v>0</v>
      </c>
      <c r="K103" s="304" t="s">
        <v>474</v>
      </c>
      <c r="L103" s="305" t="s">
        <v>475</v>
      </c>
      <c r="M103" s="86">
        <v>0</v>
      </c>
      <c r="N103" s="86">
        <v>0</v>
      </c>
      <c r="O103" s="311">
        <v>0</v>
      </c>
      <c r="P103" s="304" t="s">
        <v>474</v>
      </c>
      <c r="Q103" s="305" t="s">
        <v>475</v>
      </c>
      <c r="R103" s="86">
        <v>0</v>
      </c>
      <c r="S103" s="86">
        <v>0</v>
      </c>
      <c r="T103" s="311">
        <v>0</v>
      </c>
      <c r="U103" s="304" t="s">
        <v>474</v>
      </c>
      <c r="V103" s="305" t="s">
        <v>475</v>
      </c>
      <c r="W103" s="86">
        <v>0</v>
      </c>
      <c r="X103" s="86">
        <v>0</v>
      </c>
      <c r="Y103" s="311">
        <v>0</v>
      </c>
    </row>
    <row r="104" spans="1:25" s="52" customFormat="1" x14ac:dyDescent="0.3">
      <c r="A104" s="304" t="s">
        <v>476</v>
      </c>
      <c r="B104" s="305" t="s">
        <v>477</v>
      </c>
      <c r="C104" s="86">
        <f t="shared" si="3"/>
        <v>127384052</v>
      </c>
      <c r="D104" s="86">
        <f t="shared" si="4"/>
        <v>-529564723</v>
      </c>
      <c r="E104" s="87">
        <f t="shared" si="5"/>
        <v>-4.1572293759347518</v>
      </c>
      <c r="F104" s="304" t="s">
        <v>476</v>
      </c>
      <c r="G104" s="305" t="s">
        <v>477</v>
      </c>
      <c r="H104" s="310">
        <v>152104253</v>
      </c>
      <c r="I104" s="310">
        <v>-481384747</v>
      </c>
      <c r="J104" s="311">
        <v>-316</v>
      </c>
      <c r="K104" s="304" t="s">
        <v>476</v>
      </c>
      <c r="L104" s="305" t="s">
        <v>477</v>
      </c>
      <c r="M104" s="86">
        <v>-18534431</v>
      </c>
      <c r="N104" s="86">
        <v>-25003081</v>
      </c>
      <c r="O104" s="311">
        <v>134</v>
      </c>
      <c r="P104" s="304" t="s">
        <v>476</v>
      </c>
      <c r="Q104" s="305" t="s">
        <v>477</v>
      </c>
      <c r="R104" s="86">
        <v>-16917255</v>
      </c>
      <c r="S104" s="86">
        <v>-14993267</v>
      </c>
      <c r="T104" s="311">
        <v>88</v>
      </c>
      <c r="U104" s="304" t="s">
        <v>476</v>
      </c>
      <c r="V104" s="305" t="s">
        <v>477</v>
      </c>
      <c r="W104" s="86">
        <v>10731485</v>
      </c>
      <c r="X104" s="86">
        <v>-8183628</v>
      </c>
      <c r="Y104" s="311">
        <v>-76</v>
      </c>
    </row>
    <row r="105" spans="1:25" s="52" customFormat="1" x14ac:dyDescent="0.3">
      <c r="A105" s="304" t="s">
        <v>478</v>
      </c>
      <c r="B105" s="305" t="s">
        <v>479</v>
      </c>
      <c r="C105" s="86">
        <f t="shared" si="3"/>
        <v>335535059</v>
      </c>
      <c r="D105" s="86">
        <f t="shared" si="4"/>
        <v>440470927</v>
      </c>
      <c r="E105" s="87">
        <f t="shared" si="5"/>
        <v>1.3127418884713327</v>
      </c>
      <c r="F105" s="304" t="s">
        <v>478</v>
      </c>
      <c r="G105" s="305" t="s">
        <v>479</v>
      </c>
      <c r="H105" s="310">
        <v>332577718</v>
      </c>
      <c r="I105" s="310">
        <v>434525066</v>
      </c>
      <c r="J105" s="311">
        <v>130</v>
      </c>
      <c r="K105" s="304" t="s">
        <v>478</v>
      </c>
      <c r="L105" s="305" t="s">
        <v>479</v>
      </c>
      <c r="M105" s="86">
        <v>1275829</v>
      </c>
      <c r="N105" s="86">
        <v>5185733</v>
      </c>
      <c r="O105" s="311">
        <v>406</v>
      </c>
      <c r="P105" s="304" t="s">
        <v>478</v>
      </c>
      <c r="Q105" s="305" t="s">
        <v>479</v>
      </c>
      <c r="R105" s="86">
        <v>1083553</v>
      </c>
      <c r="S105" s="86">
        <v>163927</v>
      </c>
      <c r="T105" s="311">
        <v>15</v>
      </c>
      <c r="U105" s="304" t="s">
        <v>478</v>
      </c>
      <c r="V105" s="305" t="s">
        <v>479</v>
      </c>
      <c r="W105" s="86">
        <v>597959</v>
      </c>
      <c r="X105" s="86">
        <v>596201</v>
      </c>
      <c r="Y105" s="311">
        <v>99</v>
      </c>
    </row>
    <row r="106" spans="1:25" s="52" customFormat="1" ht="27.6" x14ac:dyDescent="0.3">
      <c r="A106" s="304" t="s">
        <v>480</v>
      </c>
      <c r="B106" s="305" t="s">
        <v>481</v>
      </c>
      <c r="C106" s="86">
        <f t="shared" si="3"/>
        <v>47114438</v>
      </c>
      <c r="D106" s="86">
        <f t="shared" si="4"/>
        <v>85901985</v>
      </c>
      <c r="E106" s="87">
        <f t="shared" si="5"/>
        <v>1.8232624360286331</v>
      </c>
      <c r="F106" s="304" t="s">
        <v>480</v>
      </c>
      <c r="G106" s="305" t="s">
        <v>481</v>
      </c>
      <c r="H106" s="86">
        <v>44849580</v>
      </c>
      <c r="I106" s="86">
        <v>83860774</v>
      </c>
      <c r="J106" s="311">
        <v>186</v>
      </c>
      <c r="K106" s="304" t="s">
        <v>480</v>
      </c>
      <c r="L106" s="305" t="s">
        <v>481</v>
      </c>
      <c r="M106" s="86">
        <v>1210659</v>
      </c>
      <c r="N106" s="86">
        <v>1419998</v>
      </c>
      <c r="O106" s="311">
        <v>117</v>
      </c>
      <c r="P106" s="304" t="s">
        <v>480</v>
      </c>
      <c r="Q106" s="305" t="s">
        <v>481</v>
      </c>
      <c r="R106" s="86">
        <v>1046575</v>
      </c>
      <c r="S106" s="86">
        <v>25012</v>
      </c>
      <c r="T106" s="311">
        <v>2</v>
      </c>
      <c r="U106" s="304" t="s">
        <v>480</v>
      </c>
      <c r="V106" s="305" t="s">
        <v>481</v>
      </c>
      <c r="W106" s="86">
        <v>7624</v>
      </c>
      <c r="X106" s="86">
        <v>596201</v>
      </c>
      <c r="Y106" s="311">
        <v>7820</v>
      </c>
    </row>
    <row r="107" spans="1:25" s="52" customFormat="1" ht="27.6" x14ac:dyDescent="0.3">
      <c r="A107" s="304" t="s">
        <v>482</v>
      </c>
      <c r="B107" s="305" t="s">
        <v>483</v>
      </c>
      <c r="C107" s="86">
        <f t="shared" si="3"/>
        <v>197142628</v>
      </c>
      <c r="D107" s="86">
        <f t="shared" si="4"/>
        <v>178102023</v>
      </c>
      <c r="E107" s="87">
        <f t="shared" si="5"/>
        <v>0.90341710875437853</v>
      </c>
      <c r="F107" s="304" t="s">
        <v>482</v>
      </c>
      <c r="G107" s="305" t="s">
        <v>483</v>
      </c>
      <c r="H107" s="310">
        <v>196530315</v>
      </c>
      <c r="I107" s="310">
        <v>176800033</v>
      </c>
      <c r="J107" s="311">
        <v>89</v>
      </c>
      <c r="K107" s="304" t="s">
        <v>482</v>
      </c>
      <c r="L107" s="305" t="s">
        <v>483</v>
      </c>
      <c r="M107" s="86">
        <v>0</v>
      </c>
      <c r="N107" s="86">
        <v>1163075</v>
      </c>
      <c r="O107" s="311">
        <v>0</v>
      </c>
      <c r="P107" s="304" t="s">
        <v>482</v>
      </c>
      <c r="Q107" s="305" t="s">
        <v>483</v>
      </c>
      <c r="R107" s="86">
        <v>36978</v>
      </c>
      <c r="S107" s="86">
        <v>138915</v>
      </c>
      <c r="T107" s="311">
        <v>375</v>
      </c>
      <c r="U107" s="304" t="s">
        <v>482</v>
      </c>
      <c r="V107" s="305" t="s">
        <v>483</v>
      </c>
      <c r="W107" s="86">
        <v>575335</v>
      </c>
      <c r="X107" s="86">
        <v>0</v>
      </c>
      <c r="Y107" s="311">
        <v>0</v>
      </c>
    </row>
    <row r="108" spans="1:25" s="52" customFormat="1" ht="27.6" x14ac:dyDescent="0.3">
      <c r="A108" s="304" t="s">
        <v>484</v>
      </c>
      <c r="B108" s="305" t="s">
        <v>485</v>
      </c>
      <c r="C108" s="86">
        <f t="shared" si="3"/>
        <v>91277993</v>
      </c>
      <c r="D108" s="86">
        <f t="shared" si="4"/>
        <v>176466919</v>
      </c>
      <c r="E108" s="87">
        <f t="shared" si="5"/>
        <v>1.9332909631350024</v>
      </c>
      <c r="F108" s="304" t="s">
        <v>484</v>
      </c>
      <c r="G108" s="305" t="s">
        <v>485</v>
      </c>
      <c r="H108" s="86">
        <v>91197823</v>
      </c>
      <c r="I108" s="86">
        <v>173864259</v>
      </c>
      <c r="J108" s="311">
        <v>190</v>
      </c>
      <c r="K108" s="304" t="s">
        <v>484</v>
      </c>
      <c r="L108" s="305" t="s">
        <v>485</v>
      </c>
      <c r="M108" s="86">
        <v>65170</v>
      </c>
      <c r="N108" s="86">
        <v>2602660</v>
      </c>
      <c r="O108" s="311">
        <v>3993</v>
      </c>
      <c r="P108" s="304" t="s">
        <v>484</v>
      </c>
      <c r="Q108" s="305" t="s">
        <v>485</v>
      </c>
      <c r="R108" s="86">
        <v>0</v>
      </c>
      <c r="S108" s="86">
        <v>0</v>
      </c>
      <c r="T108" s="311">
        <v>0</v>
      </c>
      <c r="U108" s="304" t="s">
        <v>484</v>
      </c>
      <c r="V108" s="305" t="s">
        <v>485</v>
      </c>
      <c r="W108" s="86">
        <v>15000</v>
      </c>
      <c r="X108" s="86">
        <v>0</v>
      </c>
      <c r="Y108" s="311">
        <v>0</v>
      </c>
    </row>
    <row r="109" spans="1:25" s="52" customFormat="1" ht="27.6" x14ac:dyDescent="0.3">
      <c r="A109" s="304" t="s">
        <v>486</v>
      </c>
      <c r="B109" s="305" t="s">
        <v>487</v>
      </c>
      <c r="C109" s="86">
        <f t="shared" si="3"/>
        <v>0</v>
      </c>
      <c r="D109" s="86">
        <f t="shared" si="4"/>
        <v>0</v>
      </c>
      <c r="E109" s="87">
        <v>0</v>
      </c>
      <c r="F109" s="304" t="s">
        <v>486</v>
      </c>
      <c r="G109" s="305" t="s">
        <v>487</v>
      </c>
      <c r="H109" s="86">
        <v>0</v>
      </c>
      <c r="I109" s="86">
        <v>0</v>
      </c>
      <c r="J109" s="311">
        <v>0</v>
      </c>
      <c r="K109" s="304" t="s">
        <v>486</v>
      </c>
      <c r="L109" s="305" t="s">
        <v>487</v>
      </c>
      <c r="M109" s="86">
        <v>0</v>
      </c>
      <c r="N109" s="86">
        <v>0</v>
      </c>
      <c r="O109" s="311">
        <v>0</v>
      </c>
      <c r="P109" s="304" t="s">
        <v>486</v>
      </c>
      <c r="Q109" s="305" t="s">
        <v>487</v>
      </c>
      <c r="R109" s="86">
        <v>0</v>
      </c>
      <c r="S109" s="86">
        <v>0</v>
      </c>
      <c r="T109" s="311">
        <v>0</v>
      </c>
      <c r="U109" s="304" t="s">
        <v>486</v>
      </c>
      <c r="V109" s="305" t="s">
        <v>487</v>
      </c>
      <c r="W109" s="86">
        <v>0</v>
      </c>
      <c r="X109" s="86">
        <v>0</v>
      </c>
      <c r="Y109" s="311">
        <v>0</v>
      </c>
    </row>
    <row r="110" spans="1:25" s="52" customFormat="1" ht="27.6" x14ac:dyDescent="0.3">
      <c r="A110" s="304" t="s">
        <v>488</v>
      </c>
      <c r="B110" s="305" t="s">
        <v>489</v>
      </c>
      <c r="C110" s="86">
        <f t="shared" si="3"/>
        <v>4207370375</v>
      </c>
      <c r="D110" s="86">
        <f t="shared" si="4"/>
        <v>4374952481</v>
      </c>
      <c r="E110" s="87">
        <f t="shared" si="5"/>
        <v>1.0398306046445935</v>
      </c>
      <c r="F110" s="304" t="s">
        <v>488</v>
      </c>
      <c r="G110" s="305" t="s">
        <v>489</v>
      </c>
      <c r="H110" s="310">
        <v>4104802181</v>
      </c>
      <c r="I110" s="310">
        <v>4251635718</v>
      </c>
      <c r="J110" s="311">
        <v>103</v>
      </c>
      <c r="K110" s="304" t="s">
        <v>488</v>
      </c>
      <c r="L110" s="305" t="s">
        <v>489</v>
      </c>
      <c r="M110" s="86">
        <v>8005812</v>
      </c>
      <c r="N110" s="86">
        <v>10464962</v>
      </c>
      <c r="O110" s="311">
        <v>130</v>
      </c>
      <c r="P110" s="304" t="s">
        <v>488</v>
      </c>
      <c r="Q110" s="305" t="s">
        <v>489</v>
      </c>
      <c r="R110" s="86">
        <v>45575547</v>
      </c>
      <c r="S110" s="86">
        <v>56978925</v>
      </c>
      <c r="T110" s="311">
        <v>125</v>
      </c>
      <c r="U110" s="304" t="s">
        <v>488</v>
      </c>
      <c r="V110" s="305" t="s">
        <v>489</v>
      </c>
      <c r="W110" s="86">
        <v>48986835</v>
      </c>
      <c r="X110" s="86">
        <v>55872876</v>
      </c>
      <c r="Y110" s="311">
        <v>114</v>
      </c>
    </row>
    <row r="111" spans="1:25" s="318" customFormat="1" ht="24.6" x14ac:dyDescent="0.3">
      <c r="A111" s="314" t="s">
        <v>490</v>
      </c>
      <c r="B111" s="315" t="s">
        <v>491</v>
      </c>
      <c r="C111" s="88">
        <f t="shared" si="3"/>
        <v>16980129291</v>
      </c>
      <c r="D111" s="88">
        <f t="shared" si="4"/>
        <v>16720675207</v>
      </c>
      <c r="E111" s="89">
        <f t="shared" si="5"/>
        <v>0.98472013495577337</v>
      </c>
      <c r="F111" s="314" t="s">
        <v>490</v>
      </c>
      <c r="G111" s="315" t="s">
        <v>491</v>
      </c>
      <c r="H111" s="316">
        <v>15793947816</v>
      </c>
      <c r="I111" s="316">
        <v>15558936619</v>
      </c>
      <c r="J111" s="317">
        <v>98</v>
      </c>
      <c r="K111" s="314" t="s">
        <v>490</v>
      </c>
      <c r="L111" s="315" t="s">
        <v>491</v>
      </c>
      <c r="M111" s="88">
        <v>845134726</v>
      </c>
      <c r="N111" s="88">
        <v>826500699</v>
      </c>
      <c r="O111" s="317">
        <v>97</v>
      </c>
      <c r="P111" s="314" t="s">
        <v>490</v>
      </c>
      <c r="Q111" s="315" t="s">
        <v>491</v>
      </c>
      <c r="R111" s="88">
        <v>332399901</v>
      </c>
      <c r="S111" s="88">
        <v>327890386</v>
      </c>
      <c r="T111" s="317">
        <v>98</v>
      </c>
      <c r="U111" s="314" t="s">
        <v>490</v>
      </c>
      <c r="V111" s="315" t="s">
        <v>491</v>
      </c>
      <c r="W111" s="88">
        <v>8646848</v>
      </c>
      <c r="X111" s="88">
        <v>7347503</v>
      </c>
      <c r="Y111" s="317">
        <v>84</v>
      </c>
    </row>
    <row r="112" spans="1:25" s="52" customFormat="1" x14ac:dyDescent="0.3">
      <c r="A112" s="304" t="s">
        <v>2</v>
      </c>
      <c r="B112" s="305" t="s">
        <v>2</v>
      </c>
      <c r="C112" s="90"/>
      <c r="D112" s="90"/>
      <c r="E112" s="87"/>
      <c r="F112" s="304" t="s">
        <v>2</v>
      </c>
      <c r="G112" s="305" t="s">
        <v>2</v>
      </c>
      <c r="H112" s="90" t="s">
        <v>2</v>
      </c>
      <c r="I112" s="90" t="s">
        <v>2</v>
      </c>
      <c r="J112" s="306" t="s">
        <v>2</v>
      </c>
      <c r="K112" s="304" t="s">
        <v>2</v>
      </c>
      <c r="L112" s="305" t="s">
        <v>2</v>
      </c>
      <c r="M112" s="90" t="s">
        <v>2</v>
      </c>
      <c r="N112" s="90" t="s">
        <v>2</v>
      </c>
      <c r="O112" s="306" t="s">
        <v>2</v>
      </c>
      <c r="P112" s="304" t="s">
        <v>2</v>
      </c>
      <c r="Q112" s="305" t="s">
        <v>2</v>
      </c>
      <c r="R112" s="90" t="s">
        <v>2</v>
      </c>
      <c r="S112" s="90" t="s">
        <v>2</v>
      </c>
      <c r="T112" s="306" t="s">
        <v>2</v>
      </c>
      <c r="U112" s="304" t="s">
        <v>2</v>
      </c>
      <c r="V112" s="305" t="s">
        <v>2</v>
      </c>
      <c r="W112" s="90" t="s">
        <v>2</v>
      </c>
      <c r="X112" s="90" t="s">
        <v>2</v>
      </c>
      <c r="Y112" s="306" t="s">
        <v>2</v>
      </c>
    </row>
    <row r="113" spans="1:25" s="52" customFormat="1" ht="27.6" x14ac:dyDescent="0.3">
      <c r="A113" s="304" t="s">
        <v>492</v>
      </c>
      <c r="B113" s="305" t="s">
        <v>493</v>
      </c>
      <c r="C113" s="90"/>
      <c r="D113" s="90"/>
      <c r="E113" s="87"/>
      <c r="F113" s="304" t="s">
        <v>492</v>
      </c>
      <c r="G113" s="305" t="s">
        <v>493</v>
      </c>
      <c r="H113" s="90" t="s">
        <v>2</v>
      </c>
      <c r="I113" s="90" t="s">
        <v>2</v>
      </c>
      <c r="J113" s="306" t="s">
        <v>2</v>
      </c>
      <c r="K113" s="304" t="s">
        <v>492</v>
      </c>
      <c r="L113" s="305" t="s">
        <v>493</v>
      </c>
      <c r="M113" s="90" t="s">
        <v>2</v>
      </c>
      <c r="N113" s="90" t="s">
        <v>2</v>
      </c>
      <c r="O113" s="306" t="s">
        <v>2</v>
      </c>
      <c r="P113" s="304" t="s">
        <v>492</v>
      </c>
      <c r="Q113" s="305" t="s">
        <v>493</v>
      </c>
      <c r="R113" s="90" t="s">
        <v>2</v>
      </c>
      <c r="S113" s="90" t="s">
        <v>2</v>
      </c>
      <c r="T113" s="306" t="s">
        <v>2</v>
      </c>
      <c r="U113" s="304" t="s">
        <v>492</v>
      </c>
      <c r="V113" s="305" t="s">
        <v>493</v>
      </c>
      <c r="W113" s="90" t="s">
        <v>2</v>
      </c>
      <c r="X113" s="90" t="s">
        <v>2</v>
      </c>
      <c r="Y113" s="306" t="s">
        <v>2</v>
      </c>
    </row>
    <row r="114" spans="1:25" s="52" customFormat="1" x14ac:dyDescent="0.3">
      <c r="A114" s="304" t="s">
        <v>494</v>
      </c>
      <c r="B114" s="305" t="s">
        <v>495</v>
      </c>
      <c r="C114" s="86">
        <f t="shared" si="3"/>
        <v>754081193</v>
      </c>
      <c r="D114" s="86">
        <f t="shared" si="4"/>
        <v>783725353</v>
      </c>
      <c r="E114" s="87">
        <f t="shared" si="5"/>
        <v>1.0393116288738951</v>
      </c>
      <c r="F114" s="304" t="s">
        <v>494</v>
      </c>
      <c r="G114" s="305" t="s">
        <v>495</v>
      </c>
      <c r="H114" s="310">
        <v>530682599</v>
      </c>
      <c r="I114" s="310">
        <v>540244085</v>
      </c>
      <c r="J114" s="311">
        <v>101</v>
      </c>
      <c r="K114" s="304" t="s">
        <v>494</v>
      </c>
      <c r="L114" s="305" t="s">
        <v>495</v>
      </c>
      <c r="M114" s="86">
        <v>89936364</v>
      </c>
      <c r="N114" s="86">
        <v>97424570</v>
      </c>
      <c r="O114" s="311">
        <v>108</v>
      </c>
      <c r="P114" s="304" t="s">
        <v>494</v>
      </c>
      <c r="Q114" s="305" t="s">
        <v>495</v>
      </c>
      <c r="R114" s="86">
        <v>44755365</v>
      </c>
      <c r="S114" s="86">
        <v>48098647</v>
      </c>
      <c r="T114" s="311">
        <v>107</v>
      </c>
      <c r="U114" s="304" t="s">
        <v>494</v>
      </c>
      <c r="V114" s="305" t="s">
        <v>495</v>
      </c>
      <c r="W114" s="86">
        <v>88706865</v>
      </c>
      <c r="X114" s="86">
        <v>97958051</v>
      </c>
      <c r="Y114" s="311">
        <v>110</v>
      </c>
    </row>
    <row r="115" spans="1:25" s="52" customFormat="1" ht="27.6" x14ac:dyDescent="0.3">
      <c r="A115" s="304" t="s">
        <v>496</v>
      </c>
      <c r="B115" s="305" t="s">
        <v>497</v>
      </c>
      <c r="C115" s="86">
        <f t="shared" si="3"/>
        <v>192889967</v>
      </c>
      <c r="D115" s="86">
        <f t="shared" si="4"/>
        <v>219659600</v>
      </c>
      <c r="E115" s="87">
        <f t="shared" si="5"/>
        <v>1.138781883870611</v>
      </c>
      <c r="F115" s="304" t="s">
        <v>496</v>
      </c>
      <c r="G115" s="305" t="s">
        <v>497</v>
      </c>
      <c r="H115" s="86">
        <v>67150721</v>
      </c>
      <c r="I115" s="86">
        <v>75053799</v>
      </c>
      <c r="J115" s="311">
        <v>111</v>
      </c>
      <c r="K115" s="304" t="s">
        <v>496</v>
      </c>
      <c r="L115" s="305" t="s">
        <v>497</v>
      </c>
      <c r="M115" s="86">
        <v>54268996</v>
      </c>
      <c r="N115" s="86">
        <v>61849127</v>
      </c>
      <c r="O115" s="311">
        <v>113</v>
      </c>
      <c r="P115" s="304" t="s">
        <v>496</v>
      </c>
      <c r="Q115" s="305" t="s">
        <v>497</v>
      </c>
      <c r="R115" s="86">
        <v>31762605</v>
      </c>
      <c r="S115" s="86">
        <v>34235887</v>
      </c>
      <c r="T115" s="311">
        <v>107</v>
      </c>
      <c r="U115" s="304" t="s">
        <v>496</v>
      </c>
      <c r="V115" s="305" t="s">
        <v>497</v>
      </c>
      <c r="W115" s="86">
        <v>39707645</v>
      </c>
      <c r="X115" s="86">
        <v>48520787</v>
      </c>
      <c r="Y115" s="311">
        <v>122</v>
      </c>
    </row>
    <row r="116" spans="1:25" s="52" customFormat="1" x14ac:dyDescent="0.3">
      <c r="A116" s="304" t="s">
        <v>498</v>
      </c>
      <c r="B116" s="305" t="s">
        <v>499</v>
      </c>
      <c r="C116" s="86">
        <f t="shared" si="3"/>
        <v>0</v>
      </c>
      <c r="D116" s="86">
        <f t="shared" si="4"/>
        <v>0</v>
      </c>
      <c r="E116" s="87">
        <v>0</v>
      </c>
      <c r="F116" s="304" t="s">
        <v>498</v>
      </c>
      <c r="G116" s="305" t="s">
        <v>499</v>
      </c>
      <c r="H116" s="86">
        <v>0</v>
      </c>
      <c r="I116" s="86">
        <v>0</v>
      </c>
      <c r="J116" s="311">
        <v>0</v>
      </c>
      <c r="K116" s="304" t="s">
        <v>498</v>
      </c>
      <c r="L116" s="305" t="s">
        <v>499</v>
      </c>
      <c r="M116" s="86">
        <v>0</v>
      </c>
      <c r="N116" s="86">
        <v>0</v>
      </c>
      <c r="O116" s="311">
        <v>0</v>
      </c>
      <c r="P116" s="304" t="s">
        <v>498</v>
      </c>
      <c r="Q116" s="305" t="s">
        <v>499</v>
      </c>
      <c r="R116" s="86">
        <v>0</v>
      </c>
      <c r="S116" s="86">
        <v>0</v>
      </c>
      <c r="T116" s="311">
        <v>0</v>
      </c>
      <c r="U116" s="304" t="s">
        <v>498</v>
      </c>
      <c r="V116" s="305" t="s">
        <v>499</v>
      </c>
      <c r="W116" s="86">
        <v>0</v>
      </c>
      <c r="X116" s="86">
        <v>0</v>
      </c>
      <c r="Y116" s="311">
        <v>0</v>
      </c>
    </row>
    <row r="117" spans="1:25" s="52" customFormat="1" ht="69" x14ac:dyDescent="0.3">
      <c r="A117" s="304" t="s">
        <v>500</v>
      </c>
      <c r="B117" s="305" t="s">
        <v>501</v>
      </c>
      <c r="C117" s="86">
        <f t="shared" si="3"/>
        <v>3036248913</v>
      </c>
      <c r="D117" s="86">
        <f t="shared" si="4"/>
        <v>3038775348</v>
      </c>
      <c r="E117" s="87">
        <f t="shared" si="5"/>
        <v>1.0008320908701467</v>
      </c>
      <c r="F117" s="304" t="s">
        <v>500</v>
      </c>
      <c r="G117" s="305" t="s">
        <v>501</v>
      </c>
      <c r="H117" s="310">
        <v>3036248913</v>
      </c>
      <c r="I117" s="310">
        <v>3038775348</v>
      </c>
      <c r="J117" s="311">
        <v>100</v>
      </c>
      <c r="K117" s="304" t="s">
        <v>500</v>
      </c>
      <c r="L117" s="305" t="s">
        <v>501</v>
      </c>
      <c r="M117" s="86">
        <v>0</v>
      </c>
      <c r="N117" s="86">
        <v>0</v>
      </c>
      <c r="O117" s="311">
        <v>0</v>
      </c>
      <c r="P117" s="304" t="s">
        <v>500</v>
      </c>
      <c r="Q117" s="305" t="s">
        <v>501</v>
      </c>
      <c r="R117" s="86">
        <v>0</v>
      </c>
      <c r="S117" s="86">
        <v>0</v>
      </c>
      <c r="T117" s="311">
        <v>0</v>
      </c>
      <c r="U117" s="304" t="s">
        <v>500</v>
      </c>
      <c r="V117" s="305" t="s">
        <v>501</v>
      </c>
      <c r="W117" s="86">
        <v>0</v>
      </c>
      <c r="X117" s="86">
        <v>0</v>
      </c>
      <c r="Y117" s="311">
        <v>0</v>
      </c>
    </row>
    <row r="118" spans="1:25" s="52" customFormat="1" ht="69" x14ac:dyDescent="0.3">
      <c r="A118" s="304" t="s">
        <v>502</v>
      </c>
      <c r="B118" s="305" t="s">
        <v>503</v>
      </c>
      <c r="C118" s="86">
        <f t="shared" si="3"/>
        <v>0</v>
      </c>
      <c r="D118" s="86">
        <f t="shared" si="4"/>
        <v>0</v>
      </c>
      <c r="E118" s="87">
        <v>0</v>
      </c>
      <c r="F118" s="304" t="s">
        <v>502</v>
      </c>
      <c r="G118" s="305" t="s">
        <v>503</v>
      </c>
      <c r="H118" s="86">
        <v>0</v>
      </c>
      <c r="I118" s="86">
        <v>0</v>
      </c>
      <c r="J118" s="311">
        <v>0</v>
      </c>
      <c r="K118" s="304" t="s">
        <v>502</v>
      </c>
      <c r="L118" s="305" t="s">
        <v>503</v>
      </c>
      <c r="M118" s="86">
        <v>0</v>
      </c>
      <c r="N118" s="86">
        <v>0</v>
      </c>
      <c r="O118" s="311">
        <v>0</v>
      </c>
      <c r="P118" s="304" t="s">
        <v>502</v>
      </c>
      <c r="Q118" s="305" t="s">
        <v>503</v>
      </c>
      <c r="R118" s="86">
        <v>0</v>
      </c>
      <c r="S118" s="86">
        <v>0</v>
      </c>
      <c r="T118" s="311">
        <v>0</v>
      </c>
      <c r="U118" s="304" t="s">
        <v>502</v>
      </c>
      <c r="V118" s="305" t="s">
        <v>503</v>
      </c>
      <c r="W118" s="86">
        <v>0</v>
      </c>
      <c r="X118" s="86">
        <v>0</v>
      </c>
      <c r="Y118" s="311">
        <v>0</v>
      </c>
    </row>
    <row r="119" spans="1:25" s="52" customFormat="1" x14ac:dyDescent="0.3">
      <c r="A119" s="304" t="s">
        <v>504</v>
      </c>
      <c r="B119" s="305" t="s">
        <v>505</v>
      </c>
      <c r="C119" s="86">
        <f t="shared" si="3"/>
        <v>31595856</v>
      </c>
      <c r="D119" s="86">
        <f t="shared" si="4"/>
        <v>-35963472</v>
      </c>
      <c r="E119" s="87">
        <f t="shared" si="5"/>
        <v>-1.138233824081234</v>
      </c>
      <c r="F119" s="304" t="s">
        <v>504</v>
      </c>
      <c r="G119" s="305" t="s">
        <v>505</v>
      </c>
      <c r="H119" s="86">
        <v>31595856</v>
      </c>
      <c r="I119" s="310">
        <v>-35963472</v>
      </c>
      <c r="J119" s="311">
        <v>-113</v>
      </c>
      <c r="K119" s="304" t="s">
        <v>504</v>
      </c>
      <c r="L119" s="305" t="s">
        <v>505</v>
      </c>
      <c r="M119" s="86">
        <v>0</v>
      </c>
      <c r="N119" s="86">
        <v>0</v>
      </c>
      <c r="O119" s="311">
        <v>0</v>
      </c>
      <c r="P119" s="304" t="s">
        <v>504</v>
      </c>
      <c r="Q119" s="305" t="s">
        <v>505</v>
      </c>
      <c r="R119" s="86">
        <v>0</v>
      </c>
      <c r="S119" s="86">
        <v>0</v>
      </c>
      <c r="T119" s="311">
        <v>0</v>
      </c>
      <c r="U119" s="304" t="s">
        <v>504</v>
      </c>
      <c r="V119" s="305" t="s">
        <v>505</v>
      </c>
      <c r="W119" s="86">
        <v>0</v>
      </c>
      <c r="X119" s="86">
        <v>0</v>
      </c>
      <c r="Y119" s="311">
        <v>0</v>
      </c>
    </row>
    <row r="120" spans="1:25" s="52" customFormat="1" x14ac:dyDescent="0.3">
      <c r="A120" s="304" t="s">
        <v>506</v>
      </c>
      <c r="B120" s="305" t="s">
        <v>507</v>
      </c>
      <c r="C120" s="86">
        <f t="shared" si="3"/>
        <v>2159813</v>
      </c>
      <c r="D120" s="86">
        <f t="shared" si="4"/>
        <v>2159813</v>
      </c>
      <c r="E120" s="87">
        <f t="shared" si="5"/>
        <v>1</v>
      </c>
      <c r="F120" s="304" t="s">
        <v>506</v>
      </c>
      <c r="G120" s="305" t="s">
        <v>507</v>
      </c>
      <c r="H120" s="86">
        <v>2159813</v>
      </c>
      <c r="I120" s="86">
        <v>2159813</v>
      </c>
      <c r="J120" s="311">
        <v>100</v>
      </c>
      <c r="K120" s="304" t="s">
        <v>506</v>
      </c>
      <c r="L120" s="305" t="s">
        <v>507</v>
      </c>
      <c r="M120" s="86">
        <v>0</v>
      </c>
      <c r="N120" s="86">
        <v>0</v>
      </c>
      <c r="O120" s="311">
        <v>0</v>
      </c>
      <c r="P120" s="304" t="s">
        <v>506</v>
      </c>
      <c r="Q120" s="305" t="s">
        <v>507</v>
      </c>
      <c r="R120" s="86">
        <v>0</v>
      </c>
      <c r="S120" s="86">
        <v>0</v>
      </c>
      <c r="T120" s="311">
        <v>0</v>
      </c>
      <c r="U120" s="304" t="s">
        <v>506</v>
      </c>
      <c r="V120" s="305" t="s">
        <v>507</v>
      </c>
      <c r="W120" s="86">
        <v>0</v>
      </c>
      <c r="X120" s="86">
        <v>0</v>
      </c>
      <c r="Y120" s="311">
        <v>0</v>
      </c>
    </row>
    <row r="121" spans="1:25" s="52" customFormat="1" ht="15" thickBot="1" x14ac:dyDescent="0.35">
      <c r="A121" s="319" t="s">
        <v>508</v>
      </c>
      <c r="B121" s="320" t="s">
        <v>509</v>
      </c>
      <c r="C121" s="91">
        <f t="shared" si="3"/>
        <v>0</v>
      </c>
      <c r="D121" s="91">
        <f t="shared" si="4"/>
        <v>0</v>
      </c>
      <c r="E121" s="92">
        <v>0</v>
      </c>
      <c r="F121" s="319" t="s">
        <v>508</v>
      </c>
      <c r="G121" s="320" t="s">
        <v>509</v>
      </c>
      <c r="H121" s="91">
        <v>0</v>
      </c>
      <c r="I121" s="91">
        <v>0</v>
      </c>
      <c r="J121" s="321">
        <v>0</v>
      </c>
      <c r="K121" s="319" t="s">
        <v>508</v>
      </c>
      <c r="L121" s="320" t="s">
        <v>509</v>
      </c>
      <c r="M121" s="91">
        <v>0</v>
      </c>
      <c r="N121" s="91">
        <v>0</v>
      </c>
      <c r="O121" s="321">
        <v>0</v>
      </c>
      <c r="P121" s="319" t="s">
        <v>508</v>
      </c>
      <c r="Q121" s="320" t="s">
        <v>509</v>
      </c>
      <c r="R121" s="91">
        <v>0</v>
      </c>
      <c r="S121" s="91">
        <v>0</v>
      </c>
      <c r="T121" s="321">
        <v>0</v>
      </c>
      <c r="U121" s="319" t="s">
        <v>508</v>
      </c>
      <c r="V121" s="320" t="s">
        <v>509</v>
      </c>
      <c r="W121" s="91">
        <v>0</v>
      </c>
      <c r="X121" s="91">
        <v>0</v>
      </c>
      <c r="Y121" s="321">
        <v>0</v>
      </c>
    </row>
    <row r="122" spans="1:25" s="52" customFormat="1" x14ac:dyDescent="0.3"/>
    <row r="123" spans="1:25" s="52" customFormat="1" x14ac:dyDescent="0.3"/>
    <row r="124" spans="1:25" s="52" customFormat="1" x14ac:dyDescent="0.3"/>
    <row r="125" spans="1:25" s="52" customFormat="1" x14ac:dyDescent="0.3"/>
    <row r="126" spans="1:25" s="52" customFormat="1" x14ac:dyDescent="0.3"/>
    <row r="127" spans="1:25" s="52" customFormat="1" x14ac:dyDescent="0.3"/>
    <row r="128" spans="1:25" s="52" customFormat="1" x14ac:dyDescent="0.3"/>
    <row r="129" s="52" customFormat="1" x14ac:dyDescent="0.3"/>
    <row r="130" s="52" customFormat="1" x14ac:dyDescent="0.3"/>
    <row r="131" s="52" customFormat="1" x14ac:dyDescent="0.3"/>
    <row r="132" s="52" customFormat="1" x14ac:dyDescent="0.3"/>
    <row r="133" s="52" customFormat="1" x14ac:dyDescent="0.3"/>
    <row r="134" s="52" customFormat="1" x14ac:dyDescent="0.3"/>
    <row r="135" s="52" customFormat="1" x14ac:dyDescent="0.3"/>
    <row r="136" s="52" customFormat="1" x14ac:dyDescent="0.3"/>
    <row r="137" s="52" customFormat="1" x14ac:dyDescent="0.3"/>
    <row r="138" s="52" customFormat="1" x14ac:dyDescent="0.3"/>
    <row r="139" s="52" customFormat="1" x14ac:dyDescent="0.3"/>
    <row r="140" s="52" customFormat="1" x14ac:dyDescent="0.3"/>
    <row r="141" s="52" customFormat="1" x14ac:dyDescent="0.3"/>
    <row r="142" s="52" customFormat="1" x14ac:dyDescent="0.3"/>
    <row r="143" s="52" customFormat="1" x14ac:dyDescent="0.3"/>
  </sheetData>
  <sheetProtection formatCells="0" formatColumns="0" formatRows="0" insertColumns="0" insertRows="0" insertHyperlinks="0" deleteColumns="0" deleteRows="0" sort="0" autoFilter="0" pivotTables="0"/>
  <mergeCells count="15">
    <mergeCell ref="A6:E6"/>
    <mergeCell ref="F6:J6"/>
    <mergeCell ref="K6:O6"/>
    <mergeCell ref="P6:T6"/>
    <mergeCell ref="U6:Y6"/>
    <mergeCell ref="A4:E4"/>
    <mergeCell ref="F4:J4"/>
    <mergeCell ref="K4:O4"/>
    <mergeCell ref="P4:T4"/>
    <mergeCell ref="U4:Y4"/>
    <mergeCell ref="A3:E3"/>
    <mergeCell ref="F3:J3"/>
    <mergeCell ref="K3:O3"/>
    <mergeCell ref="P3:T3"/>
    <mergeCell ref="U3:Y3"/>
  </mergeCells>
  <pageMargins left="0.75" right="0.75" top="1" bottom="1"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AC51E-6734-4FB7-999E-45E8217D3576}">
  <sheetPr>
    <tabColor rgb="FF92D050"/>
    <pageSetUpPr fitToPage="1"/>
  </sheetPr>
  <dimension ref="A1:F10"/>
  <sheetViews>
    <sheetView view="pageBreakPreview" zoomScale="115" zoomScaleNormal="100" zoomScaleSheetLayoutView="115" workbookViewId="0">
      <selection activeCell="D9" sqref="D9"/>
    </sheetView>
  </sheetViews>
  <sheetFormatPr defaultRowHeight="13.2" x14ac:dyDescent="0.25"/>
  <cols>
    <col min="1" max="1" width="51.109375" style="93" bestFit="1" customWidth="1"/>
    <col min="2" max="2" width="14" style="93" bestFit="1" customWidth="1"/>
    <col min="3" max="3" width="12" style="93" bestFit="1" customWidth="1"/>
    <col min="4" max="4" width="10.44140625" style="93" bestFit="1" customWidth="1"/>
    <col min="5" max="5" width="18.44140625" style="93" customWidth="1"/>
    <col min="6" max="6" width="17.88671875" style="1" customWidth="1"/>
    <col min="7" max="257" width="9.109375" style="1"/>
    <col min="258" max="258" width="39.44140625" style="1" customWidth="1"/>
    <col min="259" max="259" width="14" style="1" bestFit="1" customWidth="1"/>
    <col min="260" max="260" width="12" style="1" bestFit="1" customWidth="1"/>
    <col min="261" max="261" width="10.44140625" style="1" bestFit="1" customWidth="1"/>
    <col min="262" max="262" width="17.88671875" style="1" customWidth="1"/>
    <col min="263" max="513" width="9.109375" style="1"/>
    <col min="514" max="514" width="39.44140625" style="1" customWidth="1"/>
    <col min="515" max="515" width="14" style="1" bestFit="1" customWidth="1"/>
    <col min="516" max="516" width="12" style="1" bestFit="1" customWidth="1"/>
    <col min="517" max="517" width="10.44140625" style="1" bestFit="1" customWidth="1"/>
    <col min="518" max="518" width="17.88671875" style="1" customWidth="1"/>
    <col min="519" max="769" width="9.109375" style="1"/>
    <col min="770" max="770" width="39.44140625" style="1" customWidth="1"/>
    <col min="771" max="771" width="14" style="1" bestFit="1" customWidth="1"/>
    <col min="772" max="772" width="12" style="1" bestFit="1" customWidth="1"/>
    <col min="773" max="773" width="10.44140625" style="1" bestFit="1" customWidth="1"/>
    <col min="774" max="774" width="17.88671875" style="1" customWidth="1"/>
    <col min="775" max="1025" width="9.109375" style="1"/>
    <col min="1026" max="1026" width="39.44140625" style="1" customWidth="1"/>
    <col min="1027" max="1027" width="14" style="1" bestFit="1" customWidth="1"/>
    <col min="1028" max="1028" width="12" style="1" bestFit="1" customWidth="1"/>
    <col min="1029" max="1029" width="10.44140625" style="1" bestFit="1" customWidth="1"/>
    <col min="1030" max="1030" width="17.88671875" style="1" customWidth="1"/>
    <col min="1031" max="1281" width="9.109375" style="1"/>
    <col min="1282" max="1282" width="39.44140625" style="1" customWidth="1"/>
    <col min="1283" max="1283" width="14" style="1" bestFit="1" customWidth="1"/>
    <col min="1284" max="1284" width="12" style="1" bestFit="1" customWidth="1"/>
    <col min="1285" max="1285" width="10.44140625" style="1" bestFit="1" customWidth="1"/>
    <col min="1286" max="1286" width="17.88671875" style="1" customWidth="1"/>
    <col min="1287" max="1537" width="9.109375" style="1"/>
    <col min="1538" max="1538" width="39.44140625" style="1" customWidth="1"/>
    <col min="1539" max="1539" width="14" style="1" bestFit="1" customWidth="1"/>
    <col min="1540" max="1540" width="12" style="1" bestFit="1" customWidth="1"/>
    <col min="1541" max="1541" width="10.44140625" style="1" bestFit="1" customWidth="1"/>
    <col min="1542" max="1542" width="17.88671875" style="1" customWidth="1"/>
    <col min="1543" max="1793" width="9.109375" style="1"/>
    <col min="1794" max="1794" width="39.44140625" style="1" customWidth="1"/>
    <col min="1795" max="1795" width="14" style="1" bestFit="1" customWidth="1"/>
    <col min="1796" max="1796" width="12" style="1" bestFit="1" customWidth="1"/>
    <col min="1797" max="1797" width="10.44140625" style="1" bestFit="1" customWidth="1"/>
    <col min="1798" max="1798" width="17.88671875" style="1" customWidth="1"/>
    <col min="1799" max="2049" width="9.109375" style="1"/>
    <col min="2050" max="2050" width="39.44140625" style="1" customWidth="1"/>
    <col min="2051" max="2051" width="14" style="1" bestFit="1" customWidth="1"/>
    <col min="2052" max="2052" width="12" style="1" bestFit="1" customWidth="1"/>
    <col min="2053" max="2053" width="10.44140625" style="1" bestFit="1" customWidth="1"/>
    <col min="2054" max="2054" width="17.88671875" style="1" customWidth="1"/>
    <col min="2055" max="2305" width="9.109375" style="1"/>
    <col min="2306" max="2306" width="39.44140625" style="1" customWidth="1"/>
    <col min="2307" max="2307" width="14" style="1" bestFit="1" customWidth="1"/>
    <col min="2308" max="2308" width="12" style="1" bestFit="1" customWidth="1"/>
    <col min="2309" max="2309" width="10.44140625" style="1" bestFit="1" customWidth="1"/>
    <col min="2310" max="2310" width="17.88671875" style="1" customWidth="1"/>
    <col min="2311" max="2561" width="9.109375" style="1"/>
    <col min="2562" max="2562" width="39.44140625" style="1" customWidth="1"/>
    <col min="2563" max="2563" width="14" style="1" bestFit="1" customWidth="1"/>
    <col min="2564" max="2564" width="12" style="1" bestFit="1" customWidth="1"/>
    <col min="2565" max="2565" width="10.44140625" style="1" bestFit="1" customWidth="1"/>
    <col min="2566" max="2566" width="17.88671875" style="1" customWidth="1"/>
    <col min="2567" max="2817" width="9.109375" style="1"/>
    <col min="2818" max="2818" width="39.44140625" style="1" customWidth="1"/>
    <col min="2819" max="2819" width="14" style="1" bestFit="1" customWidth="1"/>
    <col min="2820" max="2820" width="12" style="1" bestFit="1" customWidth="1"/>
    <col min="2821" max="2821" width="10.44140625" style="1" bestFit="1" customWidth="1"/>
    <col min="2822" max="2822" width="17.88671875" style="1" customWidth="1"/>
    <col min="2823" max="3073" width="9.109375" style="1"/>
    <col min="3074" max="3074" width="39.44140625" style="1" customWidth="1"/>
    <col min="3075" max="3075" width="14" style="1" bestFit="1" customWidth="1"/>
    <col min="3076" max="3076" width="12" style="1" bestFit="1" customWidth="1"/>
    <col min="3077" max="3077" width="10.44140625" style="1" bestFit="1" customWidth="1"/>
    <col min="3078" max="3078" width="17.88671875" style="1" customWidth="1"/>
    <col min="3079" max="3329" width="9.109375" style="1"/>
    <col min="3330" max="3330" width="39.44140625" style="1" customWidth="1"/>
    <col min="3331" max="3331" width="14" style="1" bestFit="1" customWidth="1"/>
    <col min="3332" max="3332" width="12" style="1" bestFit="1" customWidth="1"/>
    <col min="3333" max="3333" width="10.44140625" style="1" bestFit="1" customWidth="1"/>
    <col min="3334" max="3334" width="17.88671875" style="1" customWidth="1"/>
    <col min="3335" max="3585" width="9.109375" style="1"/>
    <col min="3586" max="3586" width="39.44140625" style="1" customWidth="1"/>
    <col min="3587" max="3587" width="14" style="1" bestFit="1" customWidth="1"/>
    <col min="3588" max="3588" width="12" style="1" bestFit="1" customWidth="1"/>
    <col min="3589" max="3589" width="10.44140625" style="1" bestFit="1" customWidth="1"/>
    <col min="3590" max="3590" width="17.88671875" style="1" customWidth="1"/>
    <col min="3591" max="3841" width="9.109375" style="1"/>
    <col min="3842" max="3842" width="39.44140625" style="1" customWidth="1"/>
    <col min="3843" max="3843" width="14" style="1" bestFit="1" customWidth="1"/>
    <col min="3844" max="3844" width="12" style="1" bestFit="1" customWidth="1"/>
    <col min="3845" max="3845" width="10.44140625" style="1" bestFit="1" customWidth="1"/>
    <col min="3846" max="3846" width="17.88671875" style="1" customWidth="1"/>
    <col min="3847" max="4097" width="9.109375" style="1"/>
    <col min="4098" max="4098" width="39.44140625" style="1" customWidth="1"/>
    <col min="4099" max="4099" width="14" style="1" bestFit="1" customWidth="1"/>
    <col min="4100" max="4100" width="12" style="1" bestFit="1" customWidth="1"/>
    <col min="4101" max="4101" width="10.44140625" style="1" bestFit="1" customWidth="1"/>
    <col min="4102" max="4102" width="17.88671875" style="1" customWidth="1"/>
    <col min="4103" max="4353" width="9.109375" style="1"/>
    <col min="4354" max="4354" width="39.44140625" style="1" customWidth="1"/>
    <col min="4355" max="4355" width="14" style="1" bestFit="1" customWidth="1"/>
    <col min="4356" max="4356" width="12" style="1" bestFit="1" customWidth="1"/>
    <col min="4357" max="4357" width="10.44140625" style="1" bestFit="1" customWidth="1"/>
    <col min="4358" max="4358" width="17.88671875" style="1" customWidth="1"/>
    <col min="4359" max="4609" width="9.109375" style="1"/>
    <col min="4610" max="4610" width="39.44140625" style="1" customWidth="1"/>
    <col min="4611" max="4611" width="14" style="1" bestFit="1" customWidth="1"/>
    <col min="4612" max="4612" width="12" style="1" bestFit="1" customWidth="1"/>
    <col min="4613" max="4613" width="10.44140625" style="1" bestFit="1" customWidth="1"/>
    <col min="4614" max="4614" width="17.88671875" style="1" customWidth="1"/>
    <col min="4615" max="4865" width="9.109375" style="1"/>
    <col min="4866" max="4866" width="39.44140625" style="1" customWidth="1"/>
    <col min="4867" max="4867" width="14" style="1" bestFit="1" customWidth="1"/>
    <col min="4868" max="4868" width="12" style="1" bestFit="1" customWidth="1"/>
    <col min="4869" max="4869" width="10.44140625" style="1" bestFit="1" customWidth="1"/>
    <col min="4870" max="4870" width="17.88671875" style="1" customWidth="1"/>
    <col min="4871" max="5121" width="9.109375" style="1"/>
    <col min="5122" max="5122" width="39.44140625" style="1" customWidth="1"/>
    <col min="5123" max="5123" width="14" style="1" bestFit="1" customWidth="1"/>
    <col min="5124" max="5124" width="12" style="1" bestFit="1" customWidth="1"/>
    <col min="5125" max="5125" width="10.44140625" style="1" bestFit="1" customWidth="1"/>
    <col min="5126" max="5126" width="17.88671875" style="1" customWidth="1"/>
    <col min="5127" max="5377" width="9.109375" style="1"/>
    <col min="5378" max="5378" width="39.44140625" style="1" customWidth="1"/>
    <col min="5379" max="5379" width="14" style="1" bestFit="1" customWidth="1"/>
    <col min="5380" max="5380" width="12" style="1" bestFit="1" customWidth="1"/>
    <col min="5381" max="5381" width="10.44140625" style="1" bestFit="1" customWidth="1"/>
    <col min="5382" max="5382" width="17.88671875" style="1" customWidth="1"/>
    <col min="5383" max="5633" width="9.109375" style="1"/>
    <col min="5634" max="5634" width="39.44140625" style="1" customWidth="1"/>
    <col min="5635" max="5635" width="14" style="1" bestFit="1" customWidth="1"/>
    <col min="5636" max="5636" width="12" style="1" bestFit="1" customWidth="1"/>
    <col min="5637" max="5637" width="10.44140625" style="1" bestFit="1" customWidth="1"/>
    <col min="5638" max="5638" width="17.88671875" style="1" customWidth="1"/>
    <col min="5639" max="5889" width="9.109375" style="1"/>
    <col min="5890" max="5890" width="39.44140625" style="1" customWidth="1"/>
    <col min="5891" max="5891" width="14" style="1" bestFit="1" customWidth="1"/>
    <col min="5892" max="5892" width="12" style="1" bestFit="1" customWidth="1"/>
    <col min="5893" max="5893" width="10.44140625" style="1" bestFit="1" customWidth="1"/>
    <col min="5894" max="5894" width="17.88671875" style="1" customWidth="1"/>
    <col min="5895" max="6145" width="9.109375" style="1"/>
    <col min="6146" max="6146" width="39.44140625" style="1" customWidth="1"/>
    <col min="6147" max="6147" width="14" style="1" bestFit="1" customWidth="1"/>
    <col min="6148" max="6148" width="12" style="1" bestFit="1" customWidth="1"/>
    <col min="6149" max="6149" width="10.44140625" style="1" bestFit="1" customWidth="1"/>
    <col min="6150" max="6150" width="17.88671875" style="1" customWidth="1"/>
    <col min="6151" max="6401" width="9.109375" style="1"/>
    <col min="6402" max="6402" width="39.44140625" style="1" customWidth="1"/>
    <col min="6403" max="6403" width="14" style="1" bestFit="1" customWidth="1"/>
    <col min="6404" max="6404" width="12" style="1" bestFit="1" customWidth="1"/>
    <col min="6405" max="6405" width="10.44140625" style="1" bestFit="1" customWidth="1"/>
    <col min="6406" max="6406" width="17.88671875" style="1" customWidth="1"/>
    <col min="6407" max="6657" width="9.109375" style="1"/>
    <col min="6658" max="6658" width="39.44140625" style="1" customWidth="1"/>
    <col min="6659" max="6659" width="14" style="1" bestFit="1" customWidth="1"/>
    <col min="6660" max="6660" width="12" style="1" bestFit="1" customWidth="1"/>
    <col min="6661" max="6661" width="10.44140625" style="1" bestFit="1" customWidth="1"/>
    <col min="6662" max="6662" width="17.88671875" style="1" customWidth="1"/>
    <col min="6663" max="6913" width="9.109375" style="1"/>
    <col min="6914" max="6914" width="39.44140625" style="1" customWidth="1"/>
    <col min="6915" max="6915" width="14" style="1" bestFit="1" customWidth="1"/>
    <col min="6916" max="6916" width="12" style="1" bestFit="1" customWidth="1"/>
    <col min="6917" max="6917" width="10.44140625" style="1" bestFit="1" customWidth="1"/>
    <col min="6918" max="6918" width="17.88671875" style="1" customWidth="1"/>
    <col min="6919" max="7169" width="9.109375" style="1"/>
    <col min="7170" max="7170" width="39.44140625" style="1" customWidth="1"/>
    <col min="7171" max="7171" width="14" style="1" bestFit="1" customWidth="1"/>
    <col min="7172" max="7172" width="12" style="1" bestFit="1" customWidth="1"/>
    <col min="7173" max="7173" width="10.44140625" style="1" bestFit="1" customWidth="1"/>
    <col min="7174" max="7174" width="17.88671875" style="1" customWidth="1"/>
    <col min="7175" max="7425" width="9.109375" style="1"/>
    <col min="7426" max="7426" width="39.44140625" style="1" customWidth="1"/>
    <col min="7427" max="7427" width="14" style="1" bestFit="1" customWidth="1"/>
    <col min="7428" max="7428" width="12" style="1" bestFit="1" customWidth="1"/>
    <col min="7429" max="7429" width="10.44140625" style="1" bestFit="1" customWidth="1"/>
    <col min="7430" max="7430" width="17.88671875" style="1" customWidth="1"/>
    <col min="7431" max="7681" width="9.109375" style="1"/>
    <col min="7682" max="7682" width="39.44140625" style="1" customWidth="1"/>
    <col min="7683" max="7683" width="14" style="1" bestFit="1" customWidth="1"/>
    <col min="7684" max="7684" width="12" style="1" bestFit="1" customWidth="1"/>
    <col min="7685" max="7685" width="10.44140625" style="1" bestFit="1" customWidth="1"/>
    <col min="7686" max="7686" width="17.88671875" style="1" customWidth="1"/>
    <col min="7687" max="7937" width="9.109375" style="1"/>
    <col min="7938" max="7938" width="39.44140625" style="1" customWidth="1"/>
    <col min="7939" max="7939" width="14" style="1" bestFit="1" customWidth="1"/>
    <col min="7940" max="7940" width="12" style="1" bestFit="1" customWidth="1"/>
    <col min="7941" max="7941" width="10.44140625" style="1" bestFit="1" customWidth="1"/>
    <col min="7942" max="7942" width="17.88671875" style="1" customWidth="1"/>
    <col min="7943" max="8193" width="9.109375" style="1"/>
    <col min="8194" max="8194" width="39.44140625" style="1" customWidth="1"/>
    <col min="8195" max="8195" width="14" style="1" bestFit="1" customWidth="1"/>
    <col min="8196" max="8196" width="12" style="1" bestFit="1" customWidth="1"/>
    <col min="8197" max="8197" width="10.44140625" style="1" bestFit="1" customWidth="1"/>
    <col min="8198" max="8198" width="17.88671875" style="1" customWidth="1"/>
    <col min="8199" max="8449" width="9.109375" style="1"/>
    <col min="8450" max="8450" width="39.44140625" style="1" customWidth="1"/>
    <col min="8451" max="8451" width="14" style="1" bestFit="1" customWidth="1"/>
    <col min="8452" max="8452" width="12" style="1" bestFit="1" customWidth="1"/>
    <col min="8453" max="8453" width="10.44140625" style="1" bestFit="1" customWidth="1"/>
    <col min="8454" max="8454" width="17.88671875" style="1" customWidth="1"/>
    <col min="8455" max="8705" width="9.109375" style="1"/>
    <col min="8706" max="8706" width="39.44140625" style="1" customWidth="1"/>
    <col min="8707" max="8707" width="14" style="1" bestFit="1" customWidth="1"/>
    <col min="8708" max="8708" width="12" style="1" bestFit="1" customWidth="1"/>
    <col min="8709" max="8709" width="10.44140625" style="1" bestFit="1" customWidth="1"/>
    <col min="8710" max="8710" width="17.88671875" style="1" customWidth="1"/>
    <col min="8711" max="8961" width="9.109375" style="1"/>
    <col min="8962" max="8962" width="39.44140625" style="1" customWidth="1"/>
    <col min="8963" max="8963" width="14" style="1" bestFit="1" customWidth="1"/>
    <col min="8964" max="8964" width="12" style="1" bestFit="1" customWidth="1"/>
    <col min="8965" max="8965" width="10.44140625" style="1" bestFit="1" customWidth="1"/>
    <col min="8966" max="8966" width="17.88671875" style="1" customWidth="1"/>
    <col min="8967" max="9217" width="9.109375" style="1"/>
    <col min="9218" max="9218" width="39.44140625" style="1" customWidth="1"/>
    <col min="9219" max="9219" width="14" style="1" bestFit="1" customWidth="1"/>
    <col min="9220" max="9220" width="12" style="1" bestFit="1" customWidth="1"/>
    <col min="9221" max="9221" width="10.44140625" style="1" bestFit="1" customWidth="1"/>
    <col min="9222" max="9222" width="17.88671875" style="1" customWidth="1"/>
    <col min="9223" max="9473" width="9.109375" style="1"/>
    <col min="9474" max="9474" width="39.44140625" style="1" customWidth="1"/>
    <col min="9475" max="9475" width="14" style="1" bestFit="1" customWidth="1"/>
    <col min="9476" max="9476" width="12" style="1" bestFit="1" customWidth="1"/>
    <col min="9477" max="9477" width="10.44140625" style="1" bestFit="1" customWidth="1"/>
    <col min="9478" max="9478" width="17.88671875" style="1" customWidth="1"/>
    <col min="9479" max="9729" width="9.109375" style="1"/>
    <col min="9730" max="9730" width="39.44140625" style="1" customWidth="1"/>
    <col min="9731" max="9731" width="14" style="1" bestFit="1" customWidth="1"/>
    <col min="9732" max="9732" width="12" style="1" bestFit="1" customWidth="1"/>
    <col min="9733" max="9733" width="10.44140625" style="1" bestFit="1" customWidth="1"/>
    <col min="9734" max="9734" width="17.88671875" style="1" customWidth="1"/>
    <col min="9735" max="9985" width="9.109375" style="1"/>
    <col min="9986" max="9986" width="39.44140625" style="1" customWidth="1"/>
    <col min="9987" max="9987" width="14" style="1" bestFit="1" customWidth="1"/>
    <col min="9988" max="9988" width="12" style="1" bestFit="1" customWidth="1"/>
    <col min="9989" max="9989" width="10.44140625" style="1" bestFit="1" customWidth="1"/>
    <col min="9990" max="9990" width="17.88671875" style="1" customWidth="1"/>
    <col min="9991" max="10241" width="9.109375" style="1"/>
    <col min="10242" max="10242" width="39.44140625" style="1" customWidth="1"/>
    <col min="10243" max="10243" width="14" style="1" bestFit="1" customWidth="1"/>
    <col min="10244" max="10244" width="12" style="1" bestFit="1" customWidth="1"/>
    <col min="10245" max="10245" width="10.44140625" style="1" bestFit="1" customWidth="1"/>
    <col min="10246" max="10246" width="17.88671875" style="1" customWidth="1"/>
    <col min="10247" max="10497" width="9.109375" style="1"/>
    <col min="10498" max="10498" width="39.44140625" style="1" customWidth="1"/>
    <col min="10499" max="10499" width="14" style="1" bestFit="1" customWidth="1"/>
    <col min="10500" max="10500" width="12" style="1" bestFit="1" customWidth="1"/>
    <col min="10501" max="10501" width="10.44140625" style="1" bestFit="1" customWidth="1"/>
    <col min="10502" max="10502" width="17.88671875" style="1" customWidth="1"/>
    <col min="10503" max="10753" width="9.109375" style="1"/>
    <col min="10754" max="10754" width="39.44140625" style="1" customWidth="1"/>
    <col min="10755" max="10755" width="14" style="1" bestFit="1" customWidth="1"/>
    <col min="10756" max="10756" width="12" style="1" bestFit="1" customWidth="1"/>
    <col min="10757" max="10757" width="10.44140625" style="1" bestFit="1" customWidth="1"/>
    <col min="10758" max="10758" width="17.88671875" style="1" customWidth="1"/>
    <col min="10759" max="11009" width="9.109375" style="1"/>
    <col min="11010" max="11010" width="39.44140625" style="1" customWidth="1"/>
    <col min="11011" max="11011" width="14" style="1" bestFit="1" customWidth="1"/>
    <col min="11012" max="11012" width="12" style="1" bestFit="1" customWidth="1"/>
    <col min="11013" max="11013" width="10.44140625" style="1" bestFit="1" customWidth="1"/>
    <col min="11014" max="11014" width="17.88671875" style="1" customWidth="1"/>
    <col min="11015" max="11265" width="9.109375" style="1"/>
    <col min="11266" max="11266" width="39.44140625" style="1" customWidth="1"/>
    <col min="11267" max="11267" width="14" style="1" bestFit="1" customWidth="1"/>
    <col min="11268" max="11268" width="12" style="1" bestFit="1" customWidth="1"/>
    <col min="11269" max="11269" width="10.44140625" style="1" bestFit="1" customWidth="1"/>
    <col min="11270" max="11270" width="17.88671875" style="1" customWidth="1"/>
    <col min="11271" max="11521" width="9.109375" style="1"/>
    <col min="11522" max="11522" width="39.44140625" style="1" customWidth="1"/>
    <col min="11523" max="11523" width="14" style="1" bestFit="1" customWidth="1"/>
    <col min="11524" max="11524" width="12" style="1" bestFit="1" customWidth="1"/>
    <col min="11525" max="11525" width="10.44140625" style="1" bestFit="1" customWidth="1"/>
    <col min="11526" max="11526" width="17.88671875" style="1" customWidth="1"/>
    <col min="11527" max="11777" width="9.109375" style="1"/>
    <col min="11778" max="11778" width="39.44140625" style="1" customWidth="1"/>
    <col min="11779" max="11779" width="14" style="1" bestFit="1" customWidth="1"/>
    <col min="11780" max="11780" width="12" style="1" bestFit="1" customWidth="1"/>
    <col min="11781" max="11781" width="10.44140625" style="1" bestFit="1" customWidth="1"/>
    <col min="11782" max="11782" width="17.88671875" style="1" customWidth="1"/>
    <col min="11783" max="12033" width="9.109375" style="1"/>
    <col min="12034" max="12034" width="39.44140625" style="1" customWidth="1"/>
    <col min="12035" max="12035" width="14" style="1" bestFit="1" customWidth="1"/>
    <col min="12036" max="12036" width="12" style="1" bestFit="1" customWidth="1"/>
    <col min="12037" max="12037" width="10.44140625" style="1" bestFit="1" customWidth="1"/>
    <col min="12038" max="12038" width="17.88671875" style="1" customWidth="1"/>
    <col min="12039" max="12289" width="9.109375" style="1"/>
    <col min="12290" max="12290" width="39.44140625" style="1" customWidth="1"/>
    <col min="12291" max="12291" width="14" style="1" bestFit="1" customWidth="1"/>
    <col min="12292" max="12292" width="12" style="1" bestFit="1" customWidth="1"/>
    <col min="12293" max="12293" width="10.44140625" style="1" bestFit="1" customWidth="1"/>
    <col min="12294" max="12294" width="17.88671875" style="1" customWidth="1"/>
    <col min="12295" max="12545" width="9.109375" style="1"/>
    <col min="12546" max="12546" width="39.44140625" style="1" customWidth="1"/>
    <col min="12547" max="12547" width="14" style="1" bestFit="1" customWidth="1"/>
    <col min="12548" max="12548" width="12" style="1" bestFit="1" customWidth="1"/>
    <col min="12549" max="12549" width="10.44140625" style="1" bestFit="1" customWidth="1"/>
    <col min="12550" max="12550" width="17.88671875" style="1" customWidth="1"/>
    <col min="12551" max="12801" width="9.109375" style="1"/>
    <col min="12802" max="12802" width="39.44140625" style="1" customWidth="1"/>
    <col min="12803" max="12803" width="14" style="1" bestFit="1" customWidth="1"/>
    <col min="12804" max="12804" width="12" style="1" bestFit="1" customWidth="1"/>
    <col min="12805" max="12805" width="10.44140625" style="1" bestFit="1" customWidth="1"/>
    <col min="12806" max="12806" width="17.88671875" style="1" customWidth="1"/>
    <col min="12807" max="13057" width="9.109375" style="1"/>
    <col min="13058" max="13058" width="39.44140625" style="1" customWidth="1"/>
    <col min="13059" max="13059" width="14" style="1" bestFit="1" customWidth="1"/>
    <col min="13060" max="13060" width="12" style="1" bestFit="1" customWidth="1"/>
    <col min="13061" max="13061" width="10.44140625" style="1" bestFit="1" customWidth="1"/>
    <col min="13062" max="13062" width="17.88671875" style="1" customWidth="1"/>
    <col min="13063" max="13313" width="9.109375" style="1"/>
    <col min="13314" max="13314" width="39.44140625" style="1" customWidth="1"/>
    <col min="13315" max="13315" width="14" style="1" bestFit="1" customWidth="1"/>
    <col min="13316" max="13316" width="12" style="1" bestFit="1" customWidth="1"/>
    <col min="13317" max="13317" width="10.44140625" style="1" bestFit="1" customWidth="1"/>
    <col min="13318" max="13318" width="17.88671875" style="1" customWidth="1"/>
    <col min="13319" max="13569" width="9.109375" style="1"/>
    <col min="13570" max="13570" width="39.44140625" style="1" customWidth="1"/>
    <col min="13571" max="13571" width="14" style="1" bestFit="1" customWidth="1"/>
    <col min="13572" max="13572" width="12" style="1" bestFit="1" customWidth="1"/>
    <col min="13573" max="13573" width="10.44140625" style="1" bestFit="1" customWidth="1"/>
    <col min="13574" max="13574" width="17.88671875" style="1" customWidth="1"/>
    <col min="13575" max="13825" width="9.109375" style="1"/>
    <col min="13826" max="13826" width="39.44140625" style="1" customWidth="1"/>
    <col min="13827" max="13827" width="14" style="1" bestFit="1" customWidth="1"/>
    <col min="13828" max="13828" width="12" style="1" bestFit="1" customWidth="1"/>
    <col min="13829" max="13829" width="10.44140625" style="1" bestFit="1" customWidth="1"/>
    <col min="13830" max="13830" width="17.88671875" style="1" customWidth="1"/>
    <col min="13831" max="14081" width="9.109375" style="1"/>
    <col min="14082" max="14082" width="39.44140625" style="1" customWidth="1"/>
    <col min="14083" max="14083" width="14" style="1" bestFit="1" customWidth="1"/>
    <col min="14084" max="14084" width="12" style="1" bestFit="1" customWidth="1"/>
    <col min="14085" max="14085" width="10.44140625" style="1" bestFit="1" customWidth="1"/>
    <col min="14086" max="14086" width="17.88671875" style="1" customWidth="1"/>
    <col min="14087" max="14337" width="9.109375" style="1"/>
    <col min="14338" max="14338" width="39.44140625" style="1" customWidth="1"/>
    <col min="14339" max="14339" width="14" style="1" bestFit="1" customWidth="1"/>
    <col min="14340" max="14340" width="12" style="1" bestFit="1" customWidth="1"/>
    <col min="14341" max="14341" width="10.44140625" style="1" bestFit="1" customWidth="1"/>
    <col min="14342" max="14342" width="17.88671875" style="1" customWidth="1"/>
    <col min="14343" max="14593" width="9.109375" style="1"/>
    <col min="14594" max="14594" width="39.44140625" style="1" customWidth="1"/>
    <col min="14595" max="14595" width="14" style="1" bestFit="1" customWidth="1"/>
    <col min="14596" max="14596" width="12" style="1" bestFit="1" customWidth="1"/>
    <col min="14597" max="14597" width="10.44140625" style="1" bestFit="1" customWidth="1"/>
    <col min="14598" max="14598" width="17.88671875" style="1" customWidth="1"/>
    <col min="14599" max="14849" width="9.109375" style="1"/>
    <col min="14850" max="14850" width="39.44140625" style="1" customWidth="1"/>
    <col min="14851" max="14851" width="14" style="1" bestFit="1" customWidth="1"/>
    <col min="14852" max="14852" width="12" style="1" bestFit="1" customWidth="1"/>
    <col min="14853" max="14853" width="10.44140625" style="1" bestFit="1" customWidth="1"/>
    <col min="14854" max="14854" width="17.88671875" style="1" customWidth="1"/>
    <col min="14855" max="15105" width="9.109375" style="1"/>
    <col min="15106" max="15106" width="39.44140625" style="1" customWidth="1"/>
    <col min="15107" max="15107" width="14" style="1" bestFit="1" customWidth="1"/>
    <col min="15108" max="15108" width="12" style="1" bestFit="1" customWidth="1"/>
    <col min="15109" max="15109" width="10.44140625" style="1" bestFit="1" customWidth="1"/>
    <col min="15110" max="15110" width="17.88671875" style="1" customWidth="1"/>
    <col min="15111" max="15361" width="9.109375" style="1"/>
    <col min="15362" max="15362" width="39.44140625" style="1" customWidth="1"/>
    <col min="15363" max="15363" width="14" style="1" bestFit="1" customWidth="1"/>
    <col min="15364" max="15364" width="12" style="1" bestFit="1" customWidth="1"/>
    <col min="15365" max="15365" width="10.44140625" style="1" bestFit="1" customWidth="1"/>
    <col min="15366" max="15366" width="17.88671875" style="1" customWidth="1"/>
    <col min="15367" max="15617" width="9.109375" style="1"/>
    <col min="15618" max="15618" width="39.44140625" style="1" customWidth="1"/>
    <col min="15619" max="15619" width="14" style="1" bestFit="1" customWidth="1"/>
    <col min="15620" max="15620" width="12" style="1" bestFit="1" customWidth="1"/>
    <col min="15621" max="15621" width="10.44140625" style="1" bestFit="1" customWidth="1"/>
    <col min="15622" max="15622" width="17.88671875" style="1" customWidth="1"/>
    <col min="15623" max="15873" width="9.109375" style="1"/>
    <col min="15874" max="15874" width="39.44140625" style="1" customWidth="1"/>
    <col min="15875" max="15875" width="14" style="1" bestFit="1" customWidth="1"/>
    <col min="15876" max="15876" width="12" style="1" bestFit="1" customWidth="1"/>
    <col min="15877" max="15877" width="10.44140625" style="1" bestFit="1" customWidth="1"/>
    <col min="15878" max="15878" width="17.88671875" style="1" customWidth="1"/>
    <col min="15879" max="16129" width="9.109375" style="1"/>
    <col min="16130" max="16130" width="39.44140625" style="1" customWidth="1"/>
    <col min="16131" max="16131" width="14" style="1" bestFit="1" customWidth="1"/>
    <col min="16132" max="16132" width="12" style="1" bestFit="1" customWidth="1"/>
    <col min="16133" max="16133" width="10.44140625" style="1" bestFit="1" customWidth="1"/>
    <col min="16134" max="16134" width="17.88671875" style="1" customWidth="1"/>
    <col min="16135" max="16384" width="9.109375" style="1"/>
  </cols>
  <sheetData>
    <row r="1" spans="1:6" ht="13.8" x14ac:dyDescent="0.25">
      <c r="A1" s="322"/>
      <c r="B1" s="322"/>
      <c r="C1" s="322"/>
      <c r="F1" s="323" t="s">
        <v>1795</v>
      </c>
    </row>
    <row r="2" spans="1:6" x14ac:dyDescent="0.25">
      <c r="A2" s="322"/>
      <c r="B2" s="322"/>
      <c r="C2" s="322"/>
      <c r="D2" s="324"/>
      <c r="E2" s="324"/>
    </row>
    <row r="3" spans="1:6" x14ac:dyDescent="0.25">
      <c r="A3" s="565" t="s">
        <v>1796</v>
      </c>
      <c r="B3" s="565"/>
      <c r="C3" s="565"/>
      <c r="D3" s="565"/>
      <c r="E3" s="565"/>
      <c r="F3" s="565"/>
    </row>
    <row r="4" spans="1:6" x14ac:dyDescent="0.25">
      <c r="A4" s="322"/>
      <c r="B4" s="322"/>
      <c r="C4" s="322"/>
      <c r="D4" s="322"/>
      <c r="E4" s="322"/>
    </row>
    <row r="5" spans="1:6" ht="66" x14ac:dyDescent="0.25">
      <c r="A5" s="325"/>
      <c r="B5" s="326" t="s">
        <v>511</v>
      </c>
      <c r="C5" s="326" t="s">
        <v>512</v>
      </c>
      <c r="D5" s="326" t="s">
        <v>513</v>
      </c>
      <c r="E5" s="327" t="s">
        <v>1534</v>
      </c>
      <c r="F5" s="327" t="s">
        <v>514</v>
      </c>
    </row>
    <row r="6" spans="1:6" x14ac:dyDescent="0.25">
      <c r="A6" s="328" t="s">
        <v>319</v>
      </c>
      <c r="B6" s="464">
        <v>95</v>
      </c>
      <c r="C6" s="328">
        <v>95</v>
      </c>
      <c r="D6" s="328">
        <v>90</v>
      </c>
      <c r="E6" s="465">
        <v>0</v>
      </c>
      <c r="F6" s="465">
        <v>0</v>
      </c>
    </row>
    <row r="7" spans="1:6" x14ac:dyDescent="0.25">
      <c r="A7" s="328" t="s">
        <v>1797</v>
      </c>
      <c r="B7" s="328">
        <v>19</v>
      </c>
      <c r="C7" s="328">
        <v>20</v>
      </c>
      <c r="D7" s="328">
        <v>19</v>
      </c>
      <c r="E7" s="465">
        <v>0</v>
      </c>
      <c r="F7" s="465">
        <v>0</v>
      </c>
    </row>
    <row r="8" spans="1:6" x14ac:dyDescent="0.25">
      <c r="A8" s="328" t="s">
        <v>40</v>
      </c>
      <c r="B8" s="328">
        <v>89</v>
      </c>
      <c r="C8" s="328">
        <v>86</v>
      </c>
      <c r="D8" s="328">
        <v>76</v>
      </c>
      <c r="E8" s="465">
        <v>0</v>
      </c>
      <c r="F8" s="465">
        <v>0</v>
      </c>
    </row>
    <row r="9" spans="1:6" x14ac:dyDescent="0.25">
      <c r="A9" s="328" t="s">
        <v>300</v>
      </c>
      <c r="B9" s="328">
        <v>22</v>
      </c>
      <c r="C9" s="328">
        <v>31</v>
      </c>
      <c r="D9" s="328">
        <v>35</v>
      </c>
      <c r="E9" s="465">
        <v>13</v>
      </c>
      <c r="F9" s="465">
        <v>1</v>
      </c>
    </row>
    <row r="10" spans="1:6" x14ac:dyDescent="0.25">
      <c r="A10" s="329" t="s">
        <v>21</v>
      </c>
      <c r="B10" s="329">
        <f>SUM(B6:B9)</f>
        <v>225</v>
      </c>
      <c r="C10" s="466">
        <f>SUM(C6:C9)</f>
        <v>232</v>
      </c>
      <c r="D10" s="466">
        <f>SUM(D6:D9)</f>
        <v>220</v>
      </c>
      <c r="E10" s="467">
        <f>SUM(E6:E9)</f>
        <v>13</v>
      </c>
      <c r="F10" s="467">
        <f>SUM(F6:F9)</f>
        <v>1</v>
      </c>
    </row>
  </sheetData>
  <mergeCells count="1">
    <mergeCell ref="A3:F3"/>
  </mergeCells>
  <pageMargins left="0.7" right="0.7" top="0.75" bottom="0.75" header="0.3" footer="0.3"/>
  <pageSetup paperSize="9" scale="7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AD040-BFB7-448A-AF5B-6EF644B7D20C}">
  <sheetPr>
    <tabColor rgb="FF92D050"/>
    <pageSetUpPr fitToPage="1"/>
  </sheetPr>
  <dimension ref="A1:C56"/>
  <sheetViews>
    <sheetView zoomScaleNormal="100" workbookViewId="0">
      <selection activeCell="C42" sqref="C42"/>
    </sheetView>
  </sheetViews>
  <sheetFormatPr defaultRowHeight="13.2" x14ac:dyDescent="0.25"/>
  <cols>
    <col min="1" max="1" width="64.88671875" style="1" customWidth="1"/>
    <col min="2" max="2" width="58.33203125" style="1" customWidth="1"/>
    <col min="3" max="3" width="33.109375" style="1" customWidth="1"/>
    <col min="4" max="256" width="9.109375" style="1"/>
    <col min="257" max="257" width="64.88671875" style="1" customWidth="1"/>
    <col min="258" max="258" width="58.33203125" style="1" customWidth="1"/>
    <col min="259" max="259" width="33.109375" style="1" customWidth="1"/>
    <col min="260" max="512" width="9.109375" style="1"/>
    <col min="513" max="513" width="64.88671875" style="1" customWidth="1"/>
    <col min="514" max="514" width="58.33203125" style="1" customWidth="1"/>
    <col min="515" max="515" width="33.109375" style="1" customWidth="1"/>
    <col min="516" max="768" width="9.109375" style="1"/>
    <col min="769" max="769" width="64.88671875" style="1" customWidth="1"/>
    <col min="770" max="770" width="58.33203125" style="1" customWidth="1"/>
    <col min="771" max="771" width="33.109375" style="1" customWidth="1"/>
    <col min="772" max="1024" width="9.109375" style="1"/>
    <col min="1025" max="1025" width="64.88671875" style="1" customWidth="1"/>
    <col min="1026" max="1026" width="58.33203125" style="1" customWidth="1"/>
    <col min="1027" max="1027" width="33.109375" style="1" customWidth="1"/>
    <col min="1028" max="1280" width="9.109375" style="1"/>
    <col min="1281" max="1281" width="64.88671875" style="1" customWidth="1"/>
    <col min="1282" max="1282" width="58.33203125" style="1" customWidth="1"/>
    <col min="1283" max="1283" width="33.109375" style="1" customWidth="1"/>
    <col min="1284" max="1536" width="9.109375" style="1"/>
    <col min="1537" max="1537" width="64.88671875" style="1" customWidth="1"/>
    <col min="1538" max="1538" width="58.33203125" style="1" customWidth="1"/>
    <col min="1539" max="1539" width="33.109375" style="1" customWidth="1"/>
    <col min="1540" max="1792" width="9.109375" style="1"/>
    <col min="1793" max="1793" width="64.88671875" style="1" customWidth="1"/>
    <col min="1794" max="1794" width="58.33203125" style="1" customWidth="1"/>
    <col min="1795" max="1795" width="33.109375" style="1" customWidth="1"/>
    <col min="1796" max="2048" width="9.109375" style="1"/>
    <col min="2049" max="2049" width="64.88671875" style="1" customWidth="1"/>
    <col min="2050" max="2050" width="58.33203125" style="1" customWidth="1"/>
    <col min="2051" max="2051" width="33.109375" style="1" customWidth="1"/>
    <col min="2052" max="2304" width="9.109375" style="1"/>
    <col min="2305" max="2305" width="64.88671875" style="1" customWidth="1"/>
    <col min="2306" max="2306" width="58.33203125" style="1" customWidth="1"/>
    <col min="2307" max="2307" width="33.109375" style="1" customWidth="1"/>
    <col min="2308" max="2560" width="9.109375" style="1"/>
    <col min="2561" max="2561" width="64.88671875" style="1" customWidth="1"/>
    <col min="2562" max="2562" width="58.33203125" style="1" customWidth="1"/>
    <col min="2563" max="2563" width="33.109375" style="1" customWidth="1"/>
    <col min="2564" max="2816" width="9.109375" style="1"/>
    <col min="2817" max="2817" width="64.88671875" style="1" customWidth="1"/>
    <col min="2818" max="2818" width="58.33203125" style="1" customWidth="1"/>
    <col min="2819" max="2819" width="33.109375" style="1" customWidth="1"/>
    <col min="2820" max="3072" width="9.109375" style="1"/>
    <col min="3073" max="3073" width="64.88671875" style="1" customWidth="1"/>
    <col min="3074" max="3074" width="58.33203125" style="1" customWidth="1"/>
    <col min="3075" max="3075" width="33.109375" style="1" customWidth="1"/>
    <col min="3076" max="3328" width="9.109375" style="1"/>
    <col min="3329" max="3329" width="64.88671875" style="1" customWidth="1"/>
    <col min="3330" max="3330" width="58.33203125" style="1" customWidth="1"/>
    <col min="3331" max="3331" width="33.109375" style="1" customWidth="1"/>
    <col min="3332" max="3584" width="9.109375" style="1"/>
    <col min="3585" max="3585" width="64.88671875" style="1" customWidth="1"/>
    <col min="3586" max="3586" width="58.33203125" style="1" customWidth="1"/>
    <col min="3587" max="3587" width="33.109375" style="1" customWidth="1"/>
    <col min="3588" max="3840" width="9.109375" style="1"/>
    <col min="3841" max="3841" width="64.88671875" style="1" customWidth="1"/>
    <col min="3842" max="3842" width="58.33203125" style="1" customWidth="1"/>
    <col min="3843" max="3843" width="33.109375" style="1" customWidth="1"/>
    <col min="3844" max="4096" width="9.109375" style="1"/>
    <col min="4097" max="4097" width="64.88671875" style="1" customWidth="1"/>
    <col min="4098" max="4098" width="58.33203125" style="1" customWidth="1"/>
    <col min="4099" max="4099" width="33.109375" style="1" customWidth="1"/>
    <col min="4100" max="4352" width="9.109375" style="1"/>
    <col min="4353" max="4353" width="64.88671875" style="1" customWidth="1"/>
    <col min="4354" max="4354" width="58.33203125" style="1" customWidth="1"/>
    <col min="4355" max="4355" width="33.109375" style="1" customWidth="1"/>
    <col min="4356" max="4608" width="9.109375" style="1"/>
    <col min="4609" max="4609" width="64.88671875" style="1" customWidth="1"/>
    <col min="4610" max="4610" width="58.33203125" style="1" customWidth="1"/>
    <col min="4611" max="4611" width="33.109375" style="1" customWidth="1"/>
    <col min="4612" max="4864" width="9.109375" style="1"/>
    <col min="4865" max="4865" width="64.88671875" style="1" customWidth="1"/>
    <col min="4866" max="4866" width="58.33203125" style="1" customWidth="1"/>
    <col min="4867" max="4867" width="33.109375" style="1" customWidth="1"/>
    <col min="4868" max="5120" width="9.109375" style="1"/>
    <col min="5121" max="5121" width="64.88671875" style="1" customWidth="1"/>
    <col min="5122" max="5122" width="58.33203125" style="1" customWidth="1"/>
    <col min="5123" max="5123" width="33.109375" style="1" customWidth="1"/>
    <col min="5124" max="5376" width="9.109375" style="1"/>
    <col min="5377" max="5377" width="64.88671875" style="1" customWidth="1"/>
    <col min="5378" max="5378" width="58.33203125" style="1" customWidth="1"/>
    <col min="5379" max="5379" width="33.109375" style="1" customWidth="1"/>
    <col min="5380" max="5632" width="9.109375" style="1"/>
    <col min="5633" max="5633" width="64.88671875" style="1" customWidth="1"/>
    <col min="5634" max="5634" width="58.33203125" style="1" customWidth="1"/>
    <col min="5635" max="5635" width="33.109375" style="1" customWidth="1"/>
    <col min="5636" max="5888" width="9.109375" style="1"/>
    <col min="5889" max="5889" width="64.88671875" style="1" customWidth="1"/>
    <col min="5890" max="5890" width="58.33203125" style="1" customWidth="1"/>
    <col min="5891" max="5891" width="33.109375" style="1" customWidth="1"/>
    <col min="5892" max="6144" width="9.109375" style="1"/>
    <col min="6145" max="6145" width="64.88671875" style="1" customWidth="1"/>
    <col min="6146" max="6146" width="58.33203125" style="1" customWidth="1"/>
    <col min="6147" max="6147" width="33.109375" style="1" customWidth="1"/>
    <col min="6148" max="6400" width="9.109375" style="1"/>
    <col min="6401" max="6401" width="64.88671875" style="1" customWidth="1"/>
    <col min="6402" max="6402" width="58.33203125" style="1" customWidth="1"/>
    <col min="6403" max="6403" width="33.109375" style="1" customWidth="1"/>
    <col min="6404" max="6656" width="9.109375" style="1"/>
    <col min="6657" max="6657" width="64.88671875" style="1" customWidth="1"/>
    <col min="6658" max="6658" width="58.33203125" style="1" customWidth="1"/>
    <col min="6659" max="6659" width="33.109375" style="1" customWidth="1"/>
    <col min="6660" max="6912" width="9.109375" style="1"/>
    <col min="6913" max="6913" width="64.88671875" style="1" customWidth="1"/>
    <col min="6914" max="6914" width="58.33203125" style="1" customWidth="1"/>
    <col min="6915" max="6915" width="33.109375" style="1" customWidth="1"/>
    <col min="6916" max="7168" width="9.109375" style="1"/>
    <col min="7169" max="7169" width="64.88671875" style="1" customWidth="1"/>
    <col min="7170" max="7170" width="58.33203125" style="1" customWidth="1"/>
    <col min="7171" max="7171" width="33.109375" style="1" customWidth="1"/>
    <col min="7172" max="7424" width="9.109375" style="1"/>
    <col min="7425" max="7425" width="64.88671875" style="1" customWidth="1"/>
    <col min="7426" max="7426" width="58.33203125" style="1" customWidth="1"/>
    <col min="7427" max="7427" width="33.109375" style="1" customWidth="1"/>
    <col min="7428" max="7680" width="9.109375" style="1"/>
    <col min="7681" max="7681" width="64.88671875" style="1" customWidth="1"/>
    <col min="7682" max="7682" width="58.33203125" style="1" customWidth="1"/>
    <col min="7683" max="7683" width="33.109375" style="1" customWidth="1"/>
    <col min="7684" max="7936" width="9.109375" style="1"/>
    <col min="7937" max="7937" width="64.88671875" style="1" customWidth="1"/>
    <col min="7938" max="7938" width="58.33203125" style="1" customWidth="1"/>
    <col min="7939" max="7939" width="33.109375" style="1" customWidth="1"/>
    <col min="7940" max="8192" width="9.109375" style="1"/>
    <col min="8193" max="8193" width="64.88671875" style="1" customWidth="1"/>
    <col min="8194" max="8194" width="58.33203125" style="1" customWidth="1"/>
    <col min="8195" max="8195" width="33.109375" style="1" customWidth="1"/>
    <col min="8196" max="8448" width="9.109375" style="1"/>
    <col min="8449" max="8449" width="64.88671875" style="1" customWidth="1"/>
    <col min="8450" max="8450" width="58.33203125" style="1" customWidth="1"/>
    <col min="8451" max="8451" width="33.109375" style="1" customWidth="1"/>
    <col min="8452" max="8704" width="9.109375" style="1"/>
    <col min="8705" max="8705" width="64.88671875" style="1" customWidth="1"/>
    <col min="8706" max="8706" width="58.33203125" style="1" customWidth="1"/>
    <col min="8707" max="8707" width="33.109375" style="1" customWidth="1"/>
    <col min="8708" max="8960" width="9.109375" style="1"/>
    <col min="8961" max="8961" width="64.88671875" style="1" customWidth="1"/>
    <col min="8962" max="8962" width="58.33203125" style="1" customWidth="1"/>
    <col min="8963" max="8963" width="33.109375" style="1" customWidth="1"/>
    <col min="8964" max="9216" width="9.109375" style="1"/>
    <col min="9217" max="9217" width="64.88671875" style="1" customWidth="1"/>
    <col min="9218" max="9218" width="58.33203125" style="1" customWidth="1"/>
    <col min="9219" max="9219" width="33.109375" style="1" customWidth="1"/>
    <col min="9220" max="9472" width="9.109375" style="1"/>
    <col min="9473" max="9473" width="64.88671875" style="1" customWidth="1"/>
    <col min="9474" max="9474" width="58.33203125" style="1" customWidth="1"/>
    <col min="9475" max="9475" width="33.109375" style="1" customWidth="1"/>
    <col min="9476" max="9728" width="9.109375" style="1"/>
    <col min="9729" max="9729" width="64.88671875" style="1" customWidth="1"/>
    <col min="9730" max="9730" width="58.33203125" style="1" customWidth="1"/>
    <col min="9731" max="9731" width="33.109375" style="1" customWidth="1"/>
    <col min="9732" max="9984" width="9.109375" style="1"/>
    <col min="9985" max="9985" width="64.88671875" style="1" customWidth="1"/>
    <col min="9986" max="9986" width="58.33203125" style="1" customWidth="1"/>
    <col min="9987" max="9987" width="33.109375" style="1" customWidth="1"/>
    <col min="9988" max="10240" width="9.109375" style="1"/>
    <col min="10241" max="10241" width="64.88671875" style="1" customWidth="1"/>
    <col min="10242" max="10242" width="58.33203125" style="1" customWidth="1"/>
    <col min="10243" max="10243" width="33.109375" style="1" customWidth="1"/>
    <col min="10244" max="10496" width="9.109375" style="1"/>
    <col min="10497" max="10497" width="64.88671875" style="1" customWidth="1"/>
    <col min="10498" max="10498" width="58.33203125" style="1" customWidth="1"/>
    <col min="10499" max="10499" width="33.109375" style="1" customWidth="1"/>
    <col min="10500" max="10752" width="9.109375" style="1"/>
    <col min="10753" max="10753" width="64.88671875" style="1" customWidth="1"/>
    <col min="10754" max="10754" width="58.33203125" style="1" customWidth="1"/>
    <col min="10755" max="10755" width="33.109375" style="1" customWidth="1"/>
    <col min="10756" max="11008" width="9.109375" style="1"/>
    <col min="11009" max="11009" width="64.88671875" style="1" customWidth="1"/>
    <col min="11010" max="11010" width="58.33203125" style="1" customWidth="1"/>
    <col min="11011" max="11011" width="33.109375" style="1" customWidth="1"/>
    <col min="11012" max="11264" width="9.109375" style="1"/>
    <col min="11265" max="11265" width="64.88671875" style="1" customWidth="1"/>
    <col min="11266" max="11266" width="58.33203125" style="1" customWidth="1"/>
    <col min="11267" max="11267" width="33.109375" style="1" customWidth="1"/>
    <col min="11268" max="11520" width="9.109375" style="1"/>
    <col min="11521" max="11521" width="64.88671875" style="1" customWidth="1"/>
    <col min="11522" max="11522" width="58.33203125" style="1" customWidth="1"/>
    <col min="11523" max="11523" width="33.109375" style="1" customWidth="1"/>
    <col min="11524" max="11776" width="9.109375" style="1"/>
    <col min="11777" max="11777" width="64.88671875" style="1" customWidth="1"/>
    <col min="11778" max="11778" width="58.33203125" style="1" customWidth="1"/>
    <col min="11779" max="11779" width="33.109375" style="1" customWidth="1"/>
    <col min="11780" max="12032" width="9.109375" style="1"/>
    <col min="12033" max="12033" width="64.88671875" style="1" customWidth="1"/>
    <col min="12034" max="12034" width="58.33203125" style="1" customWidth="1"/>
    <col min="12035" max="12035" width="33.109375" style="1" customWidth="1"/>
    <col min="12036" max="12288" width="9.109375" style="1"/>
    <col min="12289" max="12289" width="64.88671875" style="1" customWidth="1"/>
    <col min="12290" max="12290" width="58.33203125" style="1" customWidth="1"/>
    <col min="12291" max="12291" width="33.109375" style="1" customWidth="1"/>
    <col min="12292" max="12544" width="9.109375" style="1"/>
    <col min="12545" max="12545" width="64.88671875" style="1" customWidth="1"/>
    <col min="12546" max="12546" width="58.33203125" style="1" customWidth="1"/>
    <col min="12547" max="12547" width="33.109375" style="1" customWidth="1"/>
    <col min="12548" max="12800" width="9.109375" style="1"/>
    <col min="12801" max="12801" width="64.88671875" style="1" customWidth="1"/>
    <col min="12802" max="12802" width="58.33203125" style="1" customWidth="1"/>
    <col min="12803" max="12803" width="33.109375" style="1" customWidth="1"/>
    <col min="12804" max="13056" width="9.109375" style="1"/>
    <col min="13057" max="13057" width="64.88671875" style="1" customWidth="1"/>
    <col min="13058" max="13058" width="58.33203125" style="1" customWidth="1"/>
    <col min="13059" max="13059" width="33.109375" style="1" customWidth="1"/>
    <col min="13060" max="13312" width="9.109375" style="1"/>
    <col min="13313" max="13313" width="64.88671875" style="1" customWidth="1"/>
    <col min="13314" max="13314" width="58.33203125" style="1" customWidth="1"/>
    <col min="13315" max="13315" width="33.109375" style="1" customWidth="1"/>
    <col min="13316" max="13568" width="9.109375" style="1"/>
    <col min="13569" max="13569" width="64.88671875" style="1" customWidth="1"/>
    <col min="13570" max="13570" width="58.33203125" style="1" customWidth="1"/>
    <col min="13571" max="13571" width="33.109375" style="1" customWidth="1"/>
    <col min="13572" max="13824" width="9.109375" style="1"/>
    <col min="13825" max="13825" width="64.88671875" style="1" customWidth="1"/>
    <col min="13826" max="13826" width="58.33203125" style="1" customWidth="1"/>
    <col min="13827" max="13827" width="33.109375" style="1" customWidth="1"/>
    <col min="13828" max="14080" width="9.109375" style="1"/>
    <col min="14081" max="14081" width="64.88671875" style="1" customWidth="1"/>
    <col min="14082" max="14082" width="58.33203125" style="1" customWidth="1"/>
    <col min="14083" max="14083" width="33.109375" style="1" customWidth="1"/>
    <col min="14084" max="14336" width="9.109375" style="1"/>
    <col min="14337" max="14337" width="64.88671875" style="1" customWidth="1"/>
    <col min="14338" max="14338" width="58.33203125" style="1" customWidth="1"/>
    <col min="14339" max="14339" width="33.109375" style="1" customWidth="1"/>
    <col min="14340" max="14592" width="9.109375" style="1"/>
    <col min="14593" max="14593" width="64.88671875" style="1" customWidth="1"/>
    <col min="14594" max="14594" width="58.33203125" style="1" customWidth="1"/>
    <col min="14595" max="14595" width="33.109375" style="1" customWidth="1"/>
    <col min="14596" max="14848" width="9.109375" style="1"/>
    <col min="14849" max="14849" width="64.88671875" style="1" customWidth="1"/>
    <col min="14850" max="14850" width="58.33203125" style="1" customWidth="1"/>
    <col min="14851" max="14851" width="33.109375" style="1" customWidth="1"/>
    <col min="14852" max="15104" width="9.109375" style="1"/>
    <col min="15105" max="15105" width="64.88671875" style="1" customWidth="1"/>
    <col min="15106" max="15106" width="58.33203125" style="1" customWidth="1"/>
    <col min="15107" max="15107" width="33.109375" style="1" customWidth="1"/>
    <col min="15108" max="15360" width="9.109375" style="1"/>
    <col min="15361" max="15361" width="64.88671875" style="1" customWidth="1"/>
    <col min="15362" max="15362" width="58.33203125" style="1" customWidth="1"/>
    <col min="15363" max="15363" width="33.109375" style="1" customWidth="1"/>
    <col min="15364" max="15616" width="9.109375" style="1"/>
    <col min="15617" max="15617" width="64.88671875" style="1" customWidth="1"/>
    <col min="15618" max="15618" width="58.33203125" style="1" customWidth="1"/>
    <col min="15619" max="15619" width="33.109375" style="1" customWidth="1"/>
    <col min="15620" max="15872" width="9.109375" style="1"/>
    <col min="15873" max="15873" width="64.88671875" style="1" customWidth="1"/>
    <col min="15874" max="15874" width="58.33203125" style="1" customWidth="1"/>
    <col min="15875" max="15875" width="33.109375" style="1" customWidth="1"/>
    <col min="15876" max="16128" width="9.109375" style="1"/>
    <col min="16129" max="16129" width="64.88671875" style="1" customWidth="1"/>
    <col min="16130" max="16130" width="58.33203125" style="1" customWidth="1"/>
    <col min="16131" max="16131" width="33.109375" style="1" customWidth="1"/>
    <col min="16132" max="16384" width="9.109375" style="1"/>
  </cols>
  <sheetData>
    <row r="1" spans="1:3" x14ac:dyDescent="0.25">
      <c r="A1" s="567" t="s">
        <v>1834</v>
      </c>
      <c r="B1" s="567"/>
      <c r="C1" s="567"/>
    </row>
    <row r="2" spans="1:3" x14ac:dyDescent="0.25">
      <c r="A2" s="50"/>
      <c r="B2" s="50"/>
      <c r="C2" s="50"/>
    </row>
    <row r="3" spans="1:3" ht="15.6" x14ac:dyDescent="0.3">
      <c r="A3" s="72" t="s">
        <v>1413</v>
      </c>
      <c r="B3" s="72"/>
      <c r="C3" s="72"/>
    </row>
    <row r="4" spans="1:3" ht="15.6" x14ac:dyDescent="0.3">
      <c r="A4" s="73"/>
      <c r="B4" s="73"/>
      <c r="C4" s="73"/>
    </row>
    <row r="5" spans="1:3" ht="15.6" x14ac:dyDescent="0.3">
      <c r="A5" s="507" t="s">
        <v>1414</v>
      </c>
      <c r="B5" s="508" t="s">
        <v>1415</v>
      </c>
      <c r="C5" s="509" t="s">
        <v>1416</v>
      </c>
    </row>
    <row r="6" spans="1:3" ht="15.6" x14ac:dyDescent="0.3">
      <c r="A6" s="510" t="s">
        <v>1417</v>
      </c>
      <c r="B6" s="511" t="s">
        <v>1418</v>
      </c>
      <c r="C6" s="512">
        <v>17194</v>
      </c>
    </row>
    <row r="7" spans="1:3" ht="15.6" x14ac:dyDescent="0.3">
      <c r="A7" s="510" t="s">
        <v>1419</v>
      </c>
      <c r="B7" s="511" t="s">
        <v>1420</v>
      </c>
      <c r="C7" s="512">
        <v>9866</v>
      </c>
    </row>
    <row r="8" spans="1:3" ht="15.6" x14ac:dyDescent="0.3">
      <c r="A8" s="513" t="s">
        <v>1421</v>
      </c>
      <c r="B8" s="514" t="s">
        <v>1422</v>
      </c>
      <c r="C8" s="515">
        <v>10860</v>
      </c>
    </row>
    <row r="9" spans="1:3" ht="46.8" x14ac:dyDescent="0.3">
      <c r="A9" s="513" t="s">
        <v>1825</v>
      </c>
      <c r="B9" s="514" t="s">
        <v>1423</v>
      </c>
      <c r="C9" s="515">
        <v>1000</v>
      </c>
    </row>
    <row r="10" spans="1:3" ht="15.6" x14ac:dyDescent="0.3">
      <c r="A10" s="513" t="s">
        <v>1424</v>
      </c>
      <c r="B10" s="514" t="s">
        <v>1425</v>
      </c>
      <c r="C10" s="515">
        <v>3606</v>
      </c>
    </row>
    <row r="11" spans="1:3" ht="31.2" x14ac:dyDescent="0.3">
      <c r="A11" s="513" t="s">
        <v>1426</v>
      </c>
      <c r="B11" s="511" t="s">
        <v>1427</v>
      </c>
      <c r="C11" s="512">
        <v>11000</v>
      </c>
    </row>
    <row r="12" spans="1:3" ht="8.25" customHeight="1" x14ac:dyDescent="0.3">
      <c r="A12" s="73"/>
      <c r="B12" s="73"/>
      <c r="C12" s="73"/>
    </row>
    <row r="13" spans="1:3" ht="15.6" x14ac:dyDescent="0.3">
      <c r="A13" s="43" t="s">
        <v>1428</v>
      </c>
      <c r="B13" s="73"/>
      <c r="C13" s="73"/>
    </row>
    <row r="14" spans="1:3" ht="15.6" x14ac:dyDescent="0.3">
      <c r="A14" s="43" t="s">
        <v>1429</v>
      </c>
      <c r="B14" s="73"/>
      <c r="C14" s="73"/>
    </row>
    <row r="15" spans="1:3" ht="37.5" customHeight="1" x14ac:dyDescent="0.25">
      <c r="A15" s="566" t="s">
        <v>1430</v>
      </c>
      <c r="B15" s="566"/>
      <c r="C15" s="566"/>
    </row>
    <row r="16" spans="1:3" ht="51" customHeight="1" x14ac:dyDescent="0.25">
      <c r="A16" s="566" t="s">
        <v>1467</v>
      </c>
      <c r="B16" s="566"/>
      <c r="C16" s="566"/>
    </row>
    <row r="17" spans="1:3" ht="9.75" customHeight="1" x14ac:dyDescent="0.3">
      <c r="A17" s="43"/>
      <c r="B17" s="73"/>
      <c r="C17" s="73"/>
    </row>
    <row r="18" spans="1:3" ht="15.6" x14ac:dyDescent="0.3">
      <c r="A18" s="43" t="s">
        <v>1431</v>
      </c>
      <c r="B18" s="73"/>
      <c r="C18" s="73"/>
    </row>
    <row r="19" spans="1:3" ht="8.25" customHeight="1" x14ac:dyDescent="0.3">
      <c r="B19" s="73"/>
      <c r="C19" s="73"/>
    </row>
    <row r="20" spans="1:3" x14ac:dyDescent="0.25">
      <c r="A20" s="568" t="s">
        <v>1432</v>
      </c>
      <c r="B20" s="568"/>
      <c r="C20" s="568"/>
    </row>
    <row r="21" spans="1:3" ht="25.5" customHeight="1" x14ac:dyDescent="0.25">
      <c r="A21" s="566" t="s">
        <v>1433</v>
      </c>
      <c r="B21" s="566"/>
      <c r="C21" s="566"/>
    </row>
    <row r="22" spans="1:3" s="49" customFormat="1" x14ac:dyDescent="0.25">
      <c r="A22" s="1" t="s">
        <v>1845</v>
      </c>
    </row>
    <row r="23" spans="1:3" ht="25.5" customHeight="1" x14ac:dyDescent="0.25">
      <c r="A23" s="566" t="s">
        <v>1434</v>
      </c>
      <c r="B23" s="566"/>
      <c r="C23" s="566"/>
    </row>
    <row r="24" spans="1:3" x14ac:dyDescent="0.25">
      <c r="A24" s="566" t="s">
        <v>1468</v>
      </c>
      <c r="B24" s="566"/>
      <c r="C24" s="566"/>
    </row>
    <row r="25" spans="1:3" x14ac:dyDescent="0.25">
      <c r="A25" s="566" t="s">
        <v>1435</v>
      </c>
      <c r="B25" s="569"/>
      <c r="C25" s="569"/>
    </row>
    <row r="26" spans="1:3" x14ac:dyDescent="0.25">
      <c r="A26" s="566" t="s">
        <v>1469</v>
      </c>
      <c r="B26" s="569"/>
      <c r="C26" s="569"/>
    </row>
    <row r="27" spans="1:3" x14ac:dyDescent="0.25">
      <c r="A27" s="74"/>
      <c r="B27" s="74"/>
      <c r="C27" s="74"/>
    </row>
    <row r="28" spans="1:3" x14ac:dyDescent="0.25">
      <c r="A28" s="75" t="s">
        <v>1436</v>
      </c>
      <c r="B28" s="74"/>
      <c r="C28" s="74"/>
    </row>
    <row r="29" spans="1:3" ht="24.75" customHeight="1" x14ac:dyDescent="0.25">
      <c r="A29" s="566" t="s">
        <v>1535</v>
      </c>
      <c r="B29" s="566"/>
      <c r="C29" s="566"/>
    </row>
    <row r="30" spans="1:3" x14ac:dyDescent="0.25">
      <c r="A30" s="74"/>
      <c r="B30" s="74"/>
      <c r="C30" s="74"/>
    </row>
    <row r="31" spans="1:3" x14ac:dyDescent="0.25">
      <c r="A31" s="76" t="s">
        <v>1437</v>
      </c>
    </row>
    <row r="32" spans="1:3" x14ac:dyDescent="0.25">
      <c r="A32" s="566" t="s">
        <v>1438</v>
      </c>
      <c r="B32" s="566"/>
      <c r="C32" s="566"/>
    </row>
    <row r="33" spans="1:3" x14ac:dyDescent="0.25">
      <c r="A33" s="1" t="s">
        <v>1439</v>
      </c>
    </row>
    <row r="35" spans="1:3" x14ac:dyDescent="0.25">
      <c r="A35" s="43" t="s">
        <v>1440</v>
      </c>
      <c r="B35" s="43"/>
      <c r="C35" s="43"/>
    </row>
    <row r="36" spans="1:3" ht="26.25" customHeight="1" x14ac:dyDescent="0.25">
      <c r="A36" s="566" t="s">
        <v>1441</v>
      </c>
      <c r="B36" s="566"/>
      <c r="C36" s="566"/>
    </row>
    <row r="38" spans="1:3" x14ac:dyDescent="0.25">
      <c r="A38" s="43" t="s">
        <v>1442</v>
      </c>
      <c r="B38" s="43"/>
      <c r="C38" s="43"/>
    </row>
    <row r="39" spans="1:3" x14ac:dyDescent="0.25">
      <c r="A39" s="43"/>
      <c r="B39" s="43"/>
      <c r="C39" s="43"/>
    </row>
    <row r="40" spans="1:3" x14ac:dyDescent="0.25">
      <c r="A40" s="77" t="s">
        <v>1443</v>
      </c>
      <c r="B40" s="77" t="s">
        <v>1444</v>
      </c>
      <c r="C40" s="77" t="s">
        <v>1445</v>
      </c>
    </row>
    <row r="41" spans="1:3" ht="79.2" x14ac:dyDescent="0.25">
      <c r="A41" s="78" t="s">
        <v>1447</v>
      </c>
      <c r="B41" s="78" t="s">
        <v>1448</v>
      </c>
      <c r="C41" s="78" t="s">
        <v>1449</v>
      </c>
    </row>
    <row r="42" spans="1:3" ht="132" x14ac:dyDescent="0.25">
      <c r="A42" s="2" t="s">
        <v>1450</v>
      </c>
      <c r="B42" s="78" t="s">
        <v>1451</v>
      </c>
      <c r="C42" s="78" t="s">
        <v>1452</v>
      </c>
    </row>
    <row r="43" spans="1:3" ht="26.4" x14ac:dyDescent="0.25">
      <c r="A43" s="78" t="s">
        <v>1453</v>
      </c>
      <c r="B43" s="78" t="s">
        <v>1454</v>
      </c>
      <c r="C43" s="2" t="s">
        <v>1455</v>
      </c>
    </row>
    <row r="44" spans="1:3" ht="52.8" x14ac:dyDescent="0.25">
      <c r="A44" s="2" t="s">
        <v>1457</v>
      </c>
      <c r="B44" s="78" t="s">
        <v>1458</v>
      </c>
      <c r="C44" s="2" t="s">
        <v>1459</v>
      </c>
    </row>
    <row r="45" spans="1:3" ht="66" x14ac:dyDescent="0.25">
      <c r="A45" s="2" t="s">
        <v>1460</v>
      </c>
      <c r="B45" s="78" t="s">
        <v>1461</v>
      </c>
      <c r="C45" s="78" t="s">
        <v>1449</v>
      </c>
    </row>
    <row r="46" spans="1:3" ht="52.8" x14ac:dyDescent="0.25">
      <c r="A46" s="2" t="s">
        <v>1462</v>
      </c>
      <c r="B46" s="78" t="s">
        <v>1463</v>
      </c>
      <c r="C46" s="78" t="s">
        <v>1464</v>
      </c>
    </row>
    <row r="47" spans="1:3" ht="79.2" x14ac:dyDescent="0.25">
      <c r="A47" s="2" t="s">
        <v>1470</v>
      </c>
      <c r="B47" s="78" t="s">
        <v>1471</v>
      </c>
      <c r="C47" s="78" t="s">
        <v>1446</v>
      </c>
    </row>
    <row r="48" spans="1:3" ht="92.4" x14ac:dyDescent="0.25">
      <c r="A48" s="78" t="s">
        <v>1472</v>
      </c>
      <c r="B48" s="78" t="s">
        <v>1473</v>
      </c>
      <c r="C48" s="78" t="s">
        <v>1474</v>
      </c>
    </row>
    <row r="49" spans="1:3" ht="52.8" x14ac:dyDescent="0.25">
      <c r="A49" s="80" t="s">
        <v>1475</v>
      </c>
      <c r="B49" s="81" t="s">
        <v>1476</v>
      </c>
      <c r="C49" s="82" t="s">
        <v>1466</v>
      </c>
    </row>
    <row r="50" spans="1:3" ht="132" x14ac:dyDescent="0.25">
      <c r="A50" s="78" t="s">
        <v>1477</v>
      </c>
      <c r="B50" s="78" t="s">
        <v>1478</v>
      </c>
      <c r="C50" s="2" t="s">
        <v>1479</v>
      </c>
    </row>
    <row r="51" spans="1:3" ht="52.8" x14ac:dyDescent="0.25">
      <c r="A51" s="2" t="s">
        <v>1480</v>
      </c>
      <c r="B51" s="78" t="s">
        <v>1481</v>
      </c>
      <c r="C51" s="2" t="s">
        <v>1482</v>
      </c>
    </row>
    <row r="52" spans="1:3" ht="52.8" x14ac:dyDescent="0.25">
      <c r="A52" s="2" t="s">
        <v>1483</v>
      </c>
      <c r="B52" s="78" t="s">
        <v>1484</v>
      </c>
      <c r="C52" s="2" t="s">
        <v>1485</v>
      </c>
    </row>
    <row r="53" spans="1:3" ht="79.2" x14ac:dyDescent="0.25">
      <c r="A53" s="78" t="s">
        <v>1486</v>
      </c>
      <c r="B53" s="78" t="s">
        <v>1487</v>
      </c>
      <c r="C53" s="78" t="s">
        <v>1456</v>
      </c>
    </row>
    <row r="54" spans="1:3" ht="39.6" x14ac:dyDescent="0.25">
      <c r="A54" s="78" t="s">
        <v>1826</v>
      </c>
      <c r="B54" s="78" t="s">
        <v>1827</v>
      </c>
      <c r="C54" s="79" t="s">
        <v>1465</v>
      </c>
    </row>
    <row r="55" spans="1:3" ht="66" x14ac:dyDescent="0.25">
      <c r="A55" s="2" t="s">
        <v>1828</v>
      </c>
      <c r="B55" s="78" t="s">
        <v>1829</v>
      </c>
      <c r="C55" s="78" t="s">
        <v>1830</v>
      </c>
    </row>
    <row r="56" spans="1:3" ht="277.2" x14ac:dyDescent="0.25">
      <c r="A56" s="2" t="s">
        <v>1831</v>
      </c>
      <c r="B56" s="78" t="s">
        <v>1832</v>
      </c>
      <c r="C56" s="78" t="s">
        <v>1833</v>
      </c>
    </row>
  </sheetData>
  <mergeCells count="12">
    <mergeCell ref="A36:C36"/>
    <mergeCell ref="A1:C1"/>
    <mergeCell ref="A15:C15"/>
    <mergeCell ref="A16:C16"/>
    <mergeCell ref="A20:C20"/>
    <mergeCell ref="A21:C21"/>
    <mergeCell ref="A23:C23"/>
    <mergeCell ref="A24:C24"/>
    <mergeCell ref="A25:C25"/>
    <mergeCell ref="A26:C26"/>
    <mergeCell ref="A29:C29"/>
    <mergeCell ref="A32:C32"/>
  </mergeCells>
  <pageMargins left="0.7" right="0.7" top="0.75" bottom="0.75" header="0.3" footer="0.3"/>
  <pageSetup paperSize="9" scale="5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23</vt:i4>
      </vt:variant>
      <vt:variant>
        <vt:lpstr>Névvel ellátott tartományok</vt:lpstr>
      </vt:variant>
      <vt:variant>
        <vt:i4>9</vt:i4>
      </vt:variant>
    </vt:vector>
  </HeadingPairs>
  <TitlesOfParts>
    <vt:vector size="32" baseType="lpstr">
      <vt:lpstr>1. melléklet (z) 2024</vt:lpstr>
      <vt:lpstr>2. mell. 1. pont (z) 2024</vt:lpstr>
      <vt:lpstr>2. mell. 2. pont 2024</vt:lpstr>
      <vt:lpstr>3. maradványkimutatás (z)</vt:lpstr>
      <vt:lpstr>4. mell. felújítások (z)</vt:lpstr>
      <vt:lpstr>5. mell. beruházások (z)</vt:lpstr>
      <vt:lpstr>6. mell. vagyon 2024</vt:lpstr>
      <vt:lpstr>7. mell. létszám (z)</vt:lpstr>
      <vt:lpstr>8. melléklet (z) 24</vt:lpstr>
      <vt:lpstr>9. mell. beruh_hitel (z)</vt:lpstr>
      <vt:lpstr>10. mell. röv.lej. hitel (z)</vt:lpstr>
      <vt:lpstr>11. mell. kezességvállalás (z)</vt:lpstr>
      <vt:lpstr>12. mell. ált.műk. (z)</vt:lpstr>
      <vt:lpstr>13. mell. kieg. tám. (z)</vt:lpstr>
      <vt:lpstr>14. költségvetési kiadások (z)</vt:lpstr>
      <vt:lpstr>15. költségvetési bevételek (z)</vt:lpstr>
      <vt:lpstr>16. finanszírozási kiadások (z)</vt:lpstr>
      <vt:lpstr>17. finanszírozási bevételek (z</vt:lpstr>
      <vt:lpstr>18. konsz. mérleg (z)</vt:lpstr>
      <vt:lpstr>19. konsz. eredménykimutatás (z</vt:lpstr>
      <vt:lpstr>20. ktgv-i mérleg (z)</vt:lpstr>
      <vt:lpstr>21. melléklet EU-s</vt:lpstr>
      <vt:lpstr>22. pénzeszk.vált.</vt:lpstr>
      <vt:lpstr>'12. mell. ált.műk. (z)'!Nyomtatási_cím</vt:lpstr>
      <vt:lpstr>'2. mell. 2. pont 2024'!Nyomtatási_cím</vt:lpstr>
      <vt:lpstr>'1. melléklet (z) 2024'!Nyomtatási_terület</vt:lpstr>
      <vt:lpstr>'13. mell. kieg. tám. (z)'!Nyomtatási_terület</vt:lpstr>
      <vt:lpstr>'2. mell. 1. pont (z) 2024'!Nyomtatási_terület</vt:lpstr>
      <vt:lpstr>'2. mell. 2. pont 2024'!Nyomtatási_terület</vt:lpstr>
      <vt:lpstr>'20. ktgv-i mérleg (z)'!Nyomtatási_terület</vt:lpstr>
      <vt:lpstr>'21. melléklet EU-s'!Nyomtatási_terület</vt:lpstr>
      <vt:lpstr>'7. mell. létszám (z)'!Nyomtatási_terület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Gábor Viktória</cp:lastModifiedBy>
  <cp:lastPrinted>2025-05-23T08:48:16Z</cp:lastPrinted>
  <dcterms:created xsi:type="dcterms:W3CDTF">2009-01-15T09:14:34Z</dcterms:created>
  <dcterms:modified xsi:type="dcterms:W3CDTF">2025-05-23T08:51:32Z</dcterms:modified>
</cp:coreProperties>
</file>