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sys\OneDrive\Dokumentumok\Timi\Zárszámadás\2026\Dombóvár\"/>
    </mc:Choice>
  </mc:AlternateContent>
  <xr:revisionPtr revIDLastSave="0" documentId="13_ncr:1_{59F1F139-3E46-4132-AFA2-C455F753F17F}" xr6:coauthVersionLast="47" xr6:coauthVersionMax="47" xr10:uidLastSave="{00000000-0000-0000-0000-000000000000}"/>
  <bookViews>
    <workbookView xWindow="-108" yWindow="-108" windowWidth="23256" windowHeight="12456" tabRatio="889" firstSheet="1" activeTab="5" xr2:uid="{00000000-000D-0000-FFFF-FFFF00000000}"/>
  </bookViews>
  <sheets>
    <sheet name="1. melléklet (z) 2025" sheetId="314" r:id="rId1"/>
    <sheet name="2. mell. 1. pont (z) 2025" sheetId="315" r:id="rId2"/>
    <sheet name="2. mell. 2. pont 2025" sheetId="316" r:id="rId3"/>
    <sheet name="3. maradványkimutatás (z)" sheetId="288" r:id="rId4"/>
    <sheet name="4. mell. felújítások (z)" sheetId="289" r:id="rId5"/>
    <sheet name="5. mell. beruházások (z)" sheetId="290" r:id="rId6"/>
    <sheet name="6. mell. vagyon 2025" sheetId="291" r:id="rId7"/>
    <sheet name="7. mell. létszám (z)" sheetId="292" r:id="rId8"/>
    <sheet name="8. melléklet 2025" sheetId="318" r:id="rId9"/>
    <sheet name="9. mell. beruh_hitel (z)" sheetId="281" r:id="rId10"/>
    <sheet name="10. mell. röv.lej. hitel (z)" sheetId="282" r:id="rId11"/>
    <sheet name="11. mell. kezességvállalás (z)" sheetId="283" r:id="rId12"/>
    <sheet name="12. mell. ált.műk. (z)" sheetId="285" r:id="rId13"/>
    <sheet name="13. mell. kieg. tám. (z)" sheetId="286" r:id="rId14"/>
    <sheet name="14. költségvetési kiadások (z)" sheetId="294" r:id="rId15"/>
    <sheet name="15. költségvetési bevételek (z)" sheetId="295" r:id="rId16"/>
    <sheet name="16. finanszírozási kiadások (z)" sheetId="296" r:id="rId17"/>
    <sheet name="17. finanszírozási bevételek (z" sheetId="297" r:id="rId18"/>
    <sheet name="18. konsz. mérleg (z)" sheetId="298" r:id="rId19"/>
    <sheet name="19. konsz. eredménykimutatás (z" sheetId="299" r:id="rId20"/>
    <sheet name="20. ktgv-i mérleg (z)" sheetId="310" r:id="rId21"/>
    <sheet name="21. melléklet EU-s (z)" sheetId="319" r:id="rId22"/>
    <sheet name="22. pénzeszk.vált." sheetId="293" r:id="rId23"/>
  </sheets>
  <definedNames>
    <definedName name="_xlnm.Print_Titles" localSheetId="12">'12. mell. ált.műk. (z)'!$5:$7</definedName>
    <definedName name="_xlnm.Print_Titles" localSheetId="2">'2. mell. 2. pont 2025'!$5:$5</definedName>
    <definedName name="_xlnm.Print_Area" localSheetId="0">'1. melléklet (z) 2025'!$A$1:$O$208</definedName>
    <definedName name="_xlnm.Print_Area" localSheetId="13">'13. mell. kieg. tám. (z)'!$A$1:$E$19</definedName>
    <definedName name="_xlnm.Print_Area" localSheetId="15">'15. költségvetési bevételek (z)'!$A$1:$E$286</definedName>
    <definedName name="_xlnm.Print_Area" localSheetId="1">'2. mell. 1. pont (z) 2025'!$A$1:$O$249</definedName>
    <definedName name="_xlnm.Print_Area" localSheetId="2">'2. mell. 2. pont 2025'!$A$1:$AB$13</definedName>
    <definedName name="_xlnm.Print_Area" localSheetId="20">'20. ktgv-i mérleg (z)'!$A$1:$M$38</definedName>
    <definedName name="_xlnm.Print_Area" localSheetId="21">'21. melléklet EU-s (z)'!$A$1:$G$252</definedName>
    <definedName name="_xlnm.Print_Area" localSheetId="7">'7. mell. létszám (z)'!$A$1:$F$10</definedName>
  </definedNames>
  <calcPr calcId="191029"/>
</workbook>
</file>

<file path=xl/calcChain.xml><?xml version="1.0" encoding="utf-8"?>
<calcChain xmlns="http://schemas.openxmlformats.org/spreadsheetml/2006/main">
  <c r="D252" i="319" l="1"/>
  <c r="E251" i="319"/>
  <c r="D251" i="319"/>
  <c r="E245" i="319"/>
  <c r="D245" i="319"/>
  <c r="E239" i="319"/>
  <c r="D239" i="319"/>
  <c r="G233" i="319"/>
  <c r="F233" i="319"/>
  <c r="E233" i="319"/>
  <c r="D233" i="319"/>
  <c r="E227" i="319"/>
  <c r="D227" i="319"/>
  <c r="G221" i="319"/>
  <c r="F221" i="319"/>
  <c r="E221" i="319"/>
  <c r="D221" i="319"/>
  <c r="G215" i="319"/>
  <c r="F215" i="319"/>
  <c r="E215" i="319"/>
  <c r="D215" i="319"/>
  <c r="G210" i="319"/>
  <c r="F210" i="319"/>
  <c r="E210" i="319"/>
  <c r="D210" i="319"/>
  <c r="G203" i="319"/>
  <c r="F203" i="319"/>
  <c r="E203" i="319"/>
  <c r="D203" i="319"/>
  <c r="G197" i="319"/>
  <c r="F197" i="319"/>
  <c r="E197" i="319"/>
  <c r="D197" i="319"/>
  <c r="G184" i="319"/>
  <c r="F184" i="319"/>
  <c r="E184" i="319"/>
  <c r="D184" i="319"/>
  <c r="E178" i="319"/>
  <c r="D178" i="319"/>
  <c r="E172" i="319"/>
  <c r="D172" i="319"/>
  <c r="E166" i="319"/>
  <c r="D166" i="319"/>
  <c r="G160" i="319"/>
  <c r="F160" i="319"/>
  <c r="E160" i="319"/>
  <c r="D160" i="319"/>
  <c r="G154" i="319"/>
  <c r="F154" i="319"/>
  <c r="E154" i="319"/>
  <c r="D154" i="319"/>
  <c r="G148" i="319"/>
  <c r="F148" i="319"/>
  <c r="E148" i="319"/>
  <c r="D148" i="319"/>
  <c r="G142" i="319"/>
  <c r="F142" i="319"/>
  <c r="E142" i="319"/>
  <c r="D142" i="319"/>
  <c r="G135" i="319"/>
  <c r="F135" i="319"/>
  <c r="E135" i="319"/>
  <c r="D135" i="319"/>
  <c r="G129" i="319"/>
  <c r="G252" i="319" s="1"/>
  <c r="F129" i="319"/>
  <c r="F252" i="319" s="1"/>
  <c r="E129" i="319"/>
  <c r="E252" i="319" s="1"/>
  <c r="D129" i="319"/>
  <c r="G117" i="319"/>
  <c r="F117" i="319"/>
  <c r="E117" i="319"/>
  <c r="D117" i="319"/>
  <c r="G112" i="319"/>
  <c r="F112" i="319"/>
  <c r="E112" i="319"/>
  <c r="D112" i="319"/>
  <c r="G107" i="319"/>
  <c r="F107" i="319"/>
  <c r="E107" i="319"/>
  <c r="D107" i="319"/>
  <c r="E102" i="319"/>
  <c r="D102" i="319"/>
  <c r="G97" i="319"/>
  <c r="F97" i="319"/>
  <c r="E97" i="319"/>
  <c r="D97" i="319"/>
  <c r="G92" i="319"/>
  <c r="F92" i="319"/>
  <c r="E92" i="319"/>
  <c r="D92" i="319"/>
  <c r="G87" i="319"/>
  <c r="F87" i="319"/>
  <c r="E87" i="319"/>
  <c r="D87" i="319"/>
  <c r="G82" i="319"/>
  <c r="F82" i="319"/>
  <c r="E82" i="319"/>
  <c r="D82" i="319"/>
  <c r="G77" i="319"/>
  <c r="F77" i="319"/>
  <c r="E77" i="319"/>
  <c r="D77" i="319"/>
  <c r="G72" i="319"/>
  <c r="F72" i="319"/>
  <c r="E72" i="319"/>
  <c r="D72" i="319"/>
  <c r="G62" i="319"/>
  <c r="F62" i="319"/>
  <c r="E62" i="319"/>
  <c r="D62" i="319"/>
  <c r="G57" i="319"/>
  <c r="F57" i="319"/>
  <c r="E57" i="319"/>
  <c r="D57" i="319"/>
  <c r="G52" i="319"/>
  <c r="F52" i="319"/>
  <c r="E52" i="319"/>
  <c r="D52" i="319"/>
  <c r="G47" i="319"/>
  <c r="F47" i="319"/>
  <c r="E47" i="319"/>
  <c r="D47" i="319"/>
  <c r="G42" i="319"/>
  <c r="F42" i="319"/>
  <c r="E42" i="319"/>
  <c r="D42" i="319"/>
  <c r="G37" i="319"/>
  <c r="F37" i="319"/>
  <c r="E37" i="319"/>
  <c r="D37" i="319"/>
  <c r="E32" i="319"/>
  <c r="D32" i="319"/>
  <c r="G27" i="319"/>
  <c r="G118" i="319" s="1"/>
  <c r="F27" i="319"/>
  <c r="E27" i="319"/>
  <c r="D27" i="319"/>
  <c r="E21" i="319"/>
  <c r="D21" i="319"/>
  <c r="G14" i="319"/>
  <c r="F14" i="319"/>
  <c r="F118" i="319" s="1"/>
  <c r="E14" i="319"/>
  <c r="E118" i="319" s="1"/>
  <c r="D14" i="319"/>
  <c r="D118" i="319" s="1"/>
  <c r="AA12" i="316" l="1"/>
  <c r="AA11" i="316"/>
  <c r="AA10" i="316"/>
  <c r="AA9" i="316"/>
  <c r="AA8" i="316"/>
  <c r="X13" i="316"/>
  <c r="U13" i="316"/>
  <c r="R13" i="316"/>
  <c r="O13" i="316"/>
  <c r="L13" i="316"/>
  <c r="I13" i="316"/>
  <c r="F7" i="316"/>
  <c r="F13" i="316" s="1"/>
  <c r="C13" i="316"/>
  <c r="C7" i="316"/>
  <c r="AA7" i="316" s="1"/>
  <c r="AA13" i="316" s="1"/>
  <c r="M51" i="315"/>
  <c r="M50" i="315"/>
  <c r="M28" i="315"/>
  <c r="M34" i="310"/>
  <c r="M33" i="310"/>
  <c r="M32" i="310"/>
  <c r="L34" i="310"/>
  <c r="L33" i="310"/>
  <c r="L32" i="310"/>
  <c r="L21" i="310"/>
  <c r="L20" i="310"/>
  <c r="L15" i="310"/>
  <c r="L14" i="310"/>
  <c r="L13" i="310"/>
  <c r="L12" i="310"/>
  <c r="K34" i="310"/>
  <c r="K33" i="310"/>
  <c r="K32" i="310"/>
  <c r="E19" i="310"/>
  <c r="M33" i="314"/>
  <c r="M29" i="314"/>
  <c r="O37" i="314"/>
  <c r="N37" i="314"/>
  <c r="L37" i="314"/>
  <c r="M36" i="314"/>
  <c r="M35" i="314"/>
  <c r="E21" i="310"/>
  <c r="E12" i="310"/>
  <c r="O24" i="314"/>
  <c r="O25" i="314" s="1"/>
  <c r="N24" i="314"/>
  <c r="N25" i="314" s="1"/>
  <c r="L24" i="314"/>
  <c r="L25" i="314" s="1"/>
  <c r="M21" i="314"/>
  <c r="M23" i="314"/>
  <c r="M18" i="314"/>
  <c r="F33" i="310"/>
  <c r="F32" i="310"/>
  <c r="E33" i="310"/>
  <c r="E32" i="310"/>
  <c r="E31" i="310"/>
  <c r="E23" i="310"/>
  <c r="E22" i="310"/>
  <c r="E14" i="310"/>
  <c r="E13" i="310"/>
  <c r="E11" i="310"/>
  <c r="E10" i="310"/>
  <c r="E9" i="310"/>
  <c r="D33" i="310"/>
  <c r="D32" i="310"/>
  <c r="M37" i="314" l="1"/>
  <c r="M24" i="314"/>
  <c r="M25" i="314" s="1"/>
  <c r="D16" i="286"/>
  <c r="D18" i="286" s="1"/>
  <c r="C16" i="286"/>
  <c r="C18" i="286" s="1"/>
  <c r="B16" i="286"/>
  <c r="B18" i="286" s="1"/>
  <c r="E12" i="286"/>
  <c r="E13" i="286"/>
  <c r="E10" i="286"/>
  <c r="E8" i="286"/>
  <c r="M242" i="315" l="1"/>
  <c r="N230" i="315"/>
  <c r="M223" i="315"/>
  <c r="M222" i="315"/>
  <c r="M221" i="315"/>
  <c r="M220" i="315"/>
  <c r="M217" i="315"/>
  <c r="N206" i="315"/>
  <c r="N204" i="315"/>
  <c r="M196" i="315"/>
  <c r="O193" i="315"/>
  <c r="N193" i="315"/>
  <c r="M192" i="315"/>
  <c r="M191" i="315"/>
  <c r="M190" i="315"/>
  <c r="M187" i="315"/>
  <c r="M174" i="315"/>
  <c r="N173" i="315"/>
  <c r="N172" i="315"/>
  <c r="N171" i="315"/>
  <c r="N170" i="315"/>
  <c r="N169" i="315"/>
  <c r="M167" i="315"/>
  <c r="N166" i="315"/>
  <c r="M158" i="315"/>
  <c r="M157" i="315"/>
  <c r="M156" i="315"/>
  <c r="M155" i="315"/>
  <c r="N153" i="315"/>
  <c r="N152" i="315"/>
  <c r="N151" i="315"/>
  <c r="O144" i="315"/>
  <c r="O143" i="315"/>
  <c r="O142" i="315"/>
  <c r="O141" i="315"/>
  <c r="O140" i="315"/>
  <c r="O139" i="315"/>
  <c r="O138" i="315"/>
  <c r="O137" i="315"/>
  <c r="O136" i="315"/>
  <c r="M127" i="315"/>
  <c r="M125" i="315"/>
  <c r="M124" i="315"/>
  <c r="M123" i="315"/>
  <c r="M122" i="315"/>
  <c r="M119" i="315"/>
  <c r="M118" i="315"/>
  <c r="N115" i="315"/>
  <c r="M112" i="315"/>
  <c r="K214" i="315"/>
  <c r="J214" i="315"/>
  <c r="H214" i="315"/>
  <c r="L19" i="310" s="1"/>
  <c r="K132" i="315"/>
  <c r="J132" i="315"/>
  <c r="H132" i="315"/>
  <c r="L11" i="310" s="1"/>
  <c r="K76" i="315"/>
  <c r="I76" i="315"/>
  <c r="H76" i="315"/>
  <c r="L10" i="310" s="1"/>
  <c r="K66" i="315"/>
  <c r="I66" i="315"/>
  <c r="H66" i="315"/>
  <c r="L9" i="310" s="1"/>
  <c r="I208" i="315"/>
  <c r="I203" i="315"/>
  <c r="I214" i="315" s="1"/>
  <c r="I111" i="315"/>
  <c r="I132" i="315" s="1"/>
  <c r="I90" i="315"/>
  <c r="I82" i="315"/>
  <c r="J71" i="315"/>
  <c r="J76" i="315" s="1"/>
  <c r="J61" i="315"/>
  <c r="J66" i="315" s="1"/>
  <c r="I60" i="315"/>
  <c r="M110" i="315"/>
  <c r="M108" i="315"/>
  <c r="N107" i="315"/>
  <c r="M106" i="315"/>
  <c r="N105" i="315"/>
  <c r="M104" i="315"/>
  <c r="M101" i="315"/>
  <c r="N97" i="315"/>
  <c r="N96" i="315"/>
  <c r="M93" i="315"/>
  <c r="M89" i="315"/>
  <c r="M84" i="315"/>
  <c r="M80" i="315"/>
  <c r="N79" i="315"/>
  <c r="M72" i="315"/>
  <c r="M70" i="315"/>
  <c r="M69" i="315"/>
  <c r="N61" i="315"/>
  <c r="M59" i="315"/>
  <c r="K237" i="315" l="1"/>
  <c r="K248" i="315" s="1"/>
  <c r="J237" i="315"/>
  <c r="J248" i="315" s="1"/>
  <c r="I237" i="315"/>
  <c r="I248" i="315" s="1"/>
  <c r="H237" i="315"/>
  <c r="H248" i="315" s="1"/>
  <c r="M197" i="314"/>
  <c r="M181" i="314"/>
  <c r="M180" i="314"/>
  <c r="M175" i="314"/>
  <c r="M161" i="314"/>
  <c r="M160" i="314"/>
  <c r="M158" i="314"/>
  <c r="M145" i="314"/>
  <c r="M144" i="314"/>
  <c r="M143" i="314"/>
  <c r="M142" i="314"/>
  <c r="M134" i="314"/>
  <c r="M129" i="314"/>
  <c r="M128" i="314"/>
  <c r="O127" i="314"/>
  <c r="N126" i="314"/>
  <c r="N125" i="314"/>
  <c r="M124" i="314"/>
  <c r="M123" i="314"/>
  <c r="M122" i="314"/>
  <c r="M121" i="314"/>
  <c r="M120" i="314"/>
  <c r="M119" i="314"/>
  <c r="M118" i="314"/>
  <c r="M116" i="314"/>
  <c r="M109" i="314"/>
  <c r="M108" i="314"/>
  <c r="M105" i="314"/>
  <c r="M97" i="314"/>
  <c r="M82" i="314"/>
  <c r="M79" i="314"/>
  <c r="M72" i="314"/>
  <c r="M71" i="314"/>
  <c r="M67" i="314"/>
  <c r="M66" i="314"/>
  <c r="M65" i="314"/>
  <c r="M64" i="314"/>
  <c r="M57" i="314"/>
  <c r="M56" i="314"/>
  <c r="M55" i="314"/>
  <c r="M54" i="314"/>
  <c r="N53" i="314"/>
  <c r="N52" i="314"/>
  <c r="N51" i="314"/>
  <c r="M50" i="314"/>
  <c r="M49" i="314"/>
  <c r="M48" i="314"/>
  <c r="M47" i="314"/>
  <c r="M45" i="314"/>
  <c r="M205" i="315" l="1"/>
  <c r="M176" i="315"/>
  <c r="M178" i="315" s="1"/>
  <c r="N168" i="315"/>
  <c r="N178" i="315" s="1"/>
  <c r="M161" i="315"/>
  <c r="M160" i="315"/>
  <c r="M130" i="315"/>
  <c r="M126" i="315"/>
  <c r="M116" i="315"/>
  <c r="N100" i="315"/>
  <c r="N94" i="315"/>
  <c r="M86" i="315"/>
  <c r="M63" i="315"/>
  <c r="M74" i="315"/>
  <c r="M12" i="315"/>
  <c r="M13" i="315"/>
  <c r="M14" i="315"/>
  <c r="M16" i="315"/>
  <c r="L17" i="315"/>
  <c r="N17" i="315"/>
  <c r="O17" i="315"/>
  <c r="M22" i="315"/>
  <c r="M23" i="315" s="1"/>
  <c r="L23" i="315"/>
  <c r="N23" i="315"/>
  <c r="O23" i="315"/>
  <c r="M27" i="315"/>
  <c r="M29" i="315"/>
  <c r="M36" i="315"/>
  <c r="L37" i="315"/>
  <c r="N37" i="315"/>
  <c r="O37" i="315"/>
  <c r="L42" i="315"/>
  <c r="M42" i="315"/>
  <c r="N42" i="315"/>
  <c r="O42" i="315"/>
  <c r="M46" i="315"/>
  <c r="M47" i="315"/>
  <c r="M48" i="315"/>
  <c r="L52" i="315"/>
  <c r="M52" i="315"/>
  <c r="N52" i="315"/>
  <c r="N53" i="315" s="1"/>
  <c r="O52" i="315"/>
  <c r="O53" i="315" s="1"/>
  <c r="L53" i="315"/>
  <c r="M60" i="315"/>
  <c r="M62" i="315"/>
  <c r="M64" i="315"/>
  <c r="L66" i="315"/>
  <c r="M9" i="310" s="1"/>
  <c r="N66" i="315"/>
  <c r="O66" i="315"/>
  <c r="N71" i="315"/>
  <c r="N76" i="315" s="1"/>
  <c r="M73" i="315"/>
  <c r="M76" i="315" s="1"/>
  <c r="L76" i="315"/>
  <c r="M10" i="310" s="1"/>
  <c r="O76" i="315"/>
  <c r="M81" i="315"/>
  <c r="M82" i="315"/>
  <c r="M83" i="315"/>
  <c r="M85" i="315"/>
  <c r="M87" i="315"/>
  <c r="M88" i="315"/>
  <c r="M90" i="315"/>
  <c r="M92" i="315"/>
  <c r="M95" i="315"/>
  <c r="N99" i="315"/>
  <c r="M102" i="315"/>
  <c r="M109" i="315"/>
  <c r="M111" i="315"/>
  <c r="M113" i="315"/>
  <c r="N114" i="315"/>
  <c r="M120" i="315"/>
  <c r="M121" i="315"/>
  <c r="M128" i="315"/>
  <c r="M129" i="315"/>
  <c r="L132" i="315"/>
  <c r="M11" i="310" s="1"/>
  <c r="O132" i="315"/>
  <c r="L146" i="315"/>
  <c r="M13" i="310" s="1"/>
  <c r="M146" i="315"/>
  <c r="N146" i="315"/>
  <c r="M150" i="315"/>
  <c r="M154" i="315"/>
  <c r="M159" i="315"/>
  <c r="L163" i="315"/>
  <c r="N163" i="315"/>
  <c r="O163" i="315"/>
  <c r="L178" i="315"/>
  <c r="O178" i="315"/>
  <c r="L183" i="315"/>
  <c r="M15" i="310" s="1"/>
  <c r="M183" i="315"/>
  <c r="N183" i="315"/>
  <c r="O183" i="315"/>
  <c r="L193" i="315"/>
  <c r="M14" i="310" s="1"/>
  <c r="M193" i="315"/>
  <c r="M198" i="315"/>
  <c r="M203" i="315"/>
  <c r="M207" i="315"/>
  <c r="M208" i="315"/>
  <c r="M209" i="315"/>
  <c r="M210" i="315"/>
  <c r="M211" i="315"/>
  <c r="M212" i="315"/>
  <c r="L214" i="315"/>
  <c r="N214" i="315"/>
  <c r="O214" i="315"/>
  <c r="M218" i="315"/>
  <c r="L225" i="315"/>
  <c r="N225" i="315"/>
  <c r="O225" i="315"/>
  <c r="L232" i="315"/>
  <c r="M232" i="315"/>
  <c r="M235" i="315" s="1"/>
  <c r="N232" i="315"/>
  <c r="N235" i="315" s="1"/>
  <c r="O232" i="315"/>
  <c r="L235" i="315"/>
  <c r="M21" i="310" s="1"/>
  <c r="O235" i="315"/>
  <c r="M243" i="315"/>
  <c r="M244" i="315" s="1"/>
  <c r="L244" i="315"/>
  <c r="N244" i="315"/>
  <c r="O244" i="315"/>
  <c r="M246" i="315"/>
  <c r="M91" i="314"/>
  <c r="M162" i="314"/>
  <c r="Y13" i="316"/>
  <c r="W13" i="316"/>
  <c r="V13" i="316"/>
  <c r="T13" i="316"/>
  <c r="S13" i="316"/>
  <c r="Q13" i="316"/>
  <c r="P13" i="316"/>
  <c r="N13" i="316"/>
  <c r="M13" i="316"/>
  <c r="K13" i="316"/>
  <c r="H13" i="316"/>
  <c r="E13" i="316"/>
  <c r="B13" i="316"/>
  <c r="AB12" i="316"/>
  <c r="Z12" i="316"/>
  <c r="AB11" i="316"/>
  <c r="Z11" i="316"/>
  <c r="AB10" i="316"/>
  <c r="Z10" i="316"/>
  <c r="AB9" i="316"/>
  <c r="Z9" i="316"/>
  <c r="AB8" i="316"/>
  <c r="Z8" i="316"/>
  <c r="Z7" i="316"/>
  <c r="J13" i="316"/>
  <c r="G13" i="316"/>
  <c r="D13" i="316"/>
  <c r="G244" i="315"/>
  <c r="F244" i="315"/>
  <c r="E244" i="315"/>
  <c r="D244" i="315"/>
  <c r="G232" i="315"/>
  <c r="G235" i="315" s="1"/>
  <c r="F232" i="315"/>
  <c r="F235" i="315" s="1"/>
  <c r="E232" i="315"/>
  <c r="E235" i="315" s="1"/>
  <c r="D232" i="315"/>
  <c r="D235" i="315" s="1"/>
  <c r="K21" i="310" s="1"/>
  <c r="G225" i="315"/>
  <c r="F225" i="315"/>
  <c r="D225" i="315"/>
  <c r="E222" i="315"/>
  <c r="E221" i="315"/>
  <c r="E217" i="315"/>
  <c r="G214" i="315"/>
  <c r="F214" i="315"/>
  <c r="E214" i="315"/>
  <c r="D214" i="315"/>
  <c r="G193" i="315"/>
  <c r="F193" i="315"/>
  <c r="E193" i="315"/>
  <c r="D193" i="315"/>
  <c r="G183" i="315"/>
  <c r="F183" i="315"/>
  <c r="E183" i="315"/>
  <c r="D183" i="315"/>
  <c r="K15" i="310" s="1"/>
  <c r="G178" i="315"/>
  <c r="F178" i="315"/>
  <c r="E178" i="315"/>
  <c r="D178" i="315"/>
  <c r="G163" i="315"/>
  <c r="G200" i="315" s="1"/>
  <c r="F163" i="315"/>
  <c r="F200" i="315" s="1"/>
  <c r="D163" i="315"/>
  <c r="E150" i="315"/>
  <c r="E163" i="315" s="1"/>
  <c r="G146" i="315"/>
  <c r="F146" i="315"/>
  <c r="E146" i="315"/>
  <c r="D146" i="315"/>
  <c r="G132" i="315"/>
  <c r="F132" i="315"/>
  <c r="D132" i="315"/>
  <c r="E117" i="315"/>
  <c r="E109" i="315"/>
  <c r="E83" i="315"/>
  <c r="G76" i="315"/>
  <c r="F76" i="315"/>
  <c r="D76" i="315"/>
  <c r="E73" i="315"/>
  <c r="E76" i="315" s="1"/>
  <c r="G66" i="315"/>
  <c r="F66" i="315"/>
  <c r="D66" i="315"/>
  <c r="E63" i="315"/>
  <c r="E66" i="315" s="1"/>
  <c r="G52" i="315"/>
  <c r="G53" i="315" s="1"/>
  <c r="F52" i="315"/>
  <c r="F53" i="315" s="1"/>
  <c r="E52" i="315"/>
  <c r="D52" i="315"/>
  <c r="D53" i="315" s="1"/>
  <c r="E46" i="315"/>
  <c r="G42" i="315"/>
  <c r="F42" i="315"/>
  <c r="E42" i="315"/>
  <c r="D42" i="315"/>
  <c r="G37" i="315"/>
  <c r="G43" i="315" s="1"/>
  <c r="F37" i="315"/>
  <c r="F43" i="315" s="1"/>
  <c r="E37" i="315"/>
  <c r="D35" i="315"/>
  <c r="D37" i="315" s="1"/>
  <c r="E29" i="315"/>
  <c r="D28" i="315"/>
  <c r="E28" i="315" s="1"/>
  <c r="D27" i="315"/>
  <c r="E27" i="315" s="1"/>
  <c r="G23" i="315"/>
  <c r="F23" i="315"/>
  <c r="E23" i="315"/>
  <c r="D23" i="315"/>
  <c r="G17" i="315"/>
  <c r="G24" i="315" s="1"/>
  <c r="F17" i="315"/>
  <c r="F24" i="315" s="1"/>
  <c r="E14" i="315"/>
  <c r="E13" i="315"/>
  <c r="D13" i="315"/>
  <c r="E12" i="315"/>
  <c r="D12" i="315"/>
  <c r="M203" i="314"/>
  <c r="M200" i="314"/>
  <c r="O198" i="314"/>
  <c r="N198" i="314"/>
  <c r="N205" i="314" s="1"/>
  <c r="M198" i="314"/>
  <c r="L198" i="314"/>
  <c r="G198" i="314"/>
  <c r="G205" i="314" s="1"/>
  <c r="F198" i="314"/>
  <c r="F205" i="314" s="1"/>
  <c r="E198" i="314"/>
  <c r="E205" i="314" s="1"/>
  <c r="D198" i="314"/>
  <c r="O183" i="314"/>
  <c r="N183" i="314"/>
  <c r="M183" i="314"/>
  <c r="L183" i="314"/>
  <c r="F14" i="310" s="1"/>
  <c r="G183" i="314"/>
  <c r="F183" i="314"/>
  <c r="E183" i="314"/>
  <c r="D183" i="314"/>
  <c r="O177" i="314"/>
  <c r="N177" i="314"/>
  <c r="M177" i="314"/>
  <c r="L177" i="314"/>
  <c r="G177" i="314"/>
  <c r="F177" i="314"/>
  <c r="E177" i="314"/>
  <c r="D177" i="314"/>
  <c r="O169" i="314"/>
  <c r="N169" i="314"/>
  <c r="M169" i="314"/>
  <c r="L169" i="314"/>
  <c r="G169" i="314"/>
  <c r="F169" i="314"/>
  <c r="E169" i="314"/>
  <c r="D169" i="314"/>
  <c r="O164" i="314"/>
  <c r="N164" i="314"/>
  <c r="N171" i="314" s="1"/>
  <c r="M164" i="314"/>
  <c r="L164" i="314"/>
  <c r="G164" i="314"/>
  <c r="G171" i="314" s="1"/>
  <c r="F164" i="314"/>
  <c r="F171" i="314" s="1"/>
  <c r="E164" i="314"/>
  <c r="E171" i="314" s="1"/>
  <c r="D164" i="314"/>
  <c r="O152" i="314"/>
  <c r="N152" i="314"/>
  <c r="L152" i="314"/>
  <c r="F21" i="310" s="1"/>
  <c r="G152" i="314"/>
  <c r="F152" i="314"/>
  <c r="D152" i="314"/>
  <c r="D21" i="310" s="1"/>
  <c r="M150" i="314"/>
  <c r="M149" i="314"/>
  <c r="M148" i="314"/>
  <c r="M147" i="314"/>
  <c r="M146" i="314"/>
  <c r="E142" i="314"/>
  <c r="E152" i="314" s="1"/>
  <c r="O138" i="314"/>
  <c r="N138" i="314"/>
  <c r="L138" i="314"/>
  <c r="G138" i="314"/>
  <c r="G154" i="314" s="1"/>
  <c r="F138" i="314"/>
  <c r="F154" i="314" s="1"/>
  <c r="D138" i="314"/>
  <c r="D12" i="310" s="1"/>
  <c r="M136" i="314"/>
  <c r="M135" i="314"/>
  <c r="M130" i="314"/>
  <c r="E124" i="314"/>
  <c r="E123" i="314"/>
  <c r="M115" i="314"/>
  <c r="E115" i="314"/>
  <c r="O111" i="314"/>
  <c r="N111" i="314"/>
  <c r="M111" i="314"/>
  <c r="L111" i="314"/>
  <c r="F19" i="310" s="1"/>
  <c r="G111" i="314"/>
  <c r="F111" i="314"/>
  <c r="D111" i="314"/>
  <c r="D19" i="310" s="1"/>
  <c r="E109" i="314"/>
  <c r="E108" i="314"/>
  <c r="O99" i="314"/>
  <c r="N99" i="314"/>
  <c r="M99" i="314"/>
  <c r="L99" i="314"/>
  <c r="G99" i="314"/>
  <c r="F99" i="314"/>
  <c r="E99" i="314"/>
  <c r="D99" i="314"/>
  <c r="O94" i="314"/>
  <c r="N94" i="314"/>
  <c r="L94" i="314"/>
  <c r="G94" i="314"/>
  <c r="F94" i="314"/>
  <c r="E94" i="314"/>
  <c r="D94" i="314"/>
  <c r="M92" i="314"/>
  <c r="O88" i="314"/>
  <c r="N88" i="314"/>
  <c r="N101" i="314" s="1"/>
  <c r="L88" i="314"/>
  <c r="G88" i="314"/>
  <c r="G101" i="314" s="1"/>
  <c r="F88" i="314"/>
  <c r="F101" i="314" s="1"/>
  <c r="D88" i="314"/>
  <c r="M86" i="314"/>
  <c r="M85" i="314"/>
  <c r="E85" i="314"/>
  <c r="M84" i="314"/>
  <c r="M83" i="314"/>
  <c r="E82" i="314"/>
  <c r="M81" i="314"/>
  <c r="M80" i="314"/>
  <c r="E80" i="314"/>
  <c r="E79" i="314"/>
  <c r="O73" i="314"/>
  <c r="N73" i="314"/>
  <c r="M73" i="314"/>
  <c r="L73" i="314"/>
  <c r="G73" i="314"/>
  <c r="F73" i="314"/>
  <c r="E73" i="314"/>
  <c r="D73" i="314"/>
  <c r="O68" i="314"/>
  <c r="N68" i="314"/>
  <c r="N75" i="314" s="1"/>
  <c r="M68" i="314"/>
  <c r="L68" i="314"/>
  <c r="G68" i="314"/>
  <c r="G75" i="314" s="1"/>
  <c r="F68" i="314"/>
  <c r="F75" i="314" s="1"/>
  <c r="D68" i="314"/>
  <c r="E67" i="314"/>
  <c r="E68" i="314" s="1"/>
  <c r="E75" i="314" s="1"/>
  <c r="O60" i="314"/>
  <c r="N60" i="314"/>
  <c r="L60" i="314"/>
  <c r="G60" i="314"/>
  <c r="F60" i="314"/>
  <c r="D60" i="314"/>
  <c r="M58" i="314"/>
  <c r="E57" i="314"/>
  <c r="E54" i="314"/>
  <c r="M46" i="314"/>
  <c r="O31" i="314"/>
  <c r="O38" i="314" s="1"/>
  <c r="N31" i="314"/>
  <c r="N38" i="314" s="1"/>
  <c r="M31" i="314"/>
  <c r="M38" i="314" s="1"/>
  <c r="L31" i="314"/>
  <c r="L38" i="314" s="1"/>
  <c r="G31" i="314"/>
  <c r="G38" i="314" s="1"/>
  <c r="F31" i="314"/>
  <c r="F38" i="314" s="1"/>
  <c r="E31" i="314"/>
  <c r="E38" i="314" s="1"/>
  <c r="D31" i="314"/>
  <c r="G25" i="314"/>
  <c r="F25" i="314"/>
  <c r="E25" i="314"/>
  <c r="D25" i="314"/>
  <c r="O14" i="314"/>
  <c r="N14" i="314"/>
  <c r="L14" i="314"/>
  <c r="G14" i="314"/>
  <c r="F14" i="314"/>
  <c r="E14" i="314"/>
  <c r="D14" i="314"/>
  <c r="M13" i="314"/>
  <c r="M11" i="314"/>
  <c r="K9" i="310" l="1"/>
  <c r="K19" i="310"/>
  <c r="M94" i="314"/>
  <c r="Z13" i="316"/>
  <c r="O43" i="315"/>
  <c r="N43" i="315"/>
  <c r="L43" i="315"/>
  <c r="N24" i="315"/>
  <c r="K13" i="310"/>
  <c r="K14" i="310"/>
  <c r="M20" i="310"/>
  <c r="M19" i="310"/>
  <c r="K10" i="310"/>
  <c r="K11" i="310"/>
  <c r="D200" i="315"/>
  <c r="K12" i="310"/>
  <c r="K20" i="310"/>
  <c r="M12" i="310"/>
  <c r="F12" i="310"/>
  <c r="N40" i="314"/>
  <c r="D75" i="314"/>
  <c r="F11" i="310"/>
  <c r="G40" i="314"/>
  <c r="E40" i="314"/>
  <c r="E185" i="314"/>
  <c r="M14" i="314"/>
  <c r="D9" i="310"/>
  <c r="L40" i="314"/>
  <c r="F9" i="310"/>
  <c r="D10" i="310"/>
  <c r="D101" i="314"/>
  <c r="D11" i="310"/>
  <c r="D13" i="310"/>
  <c r="L171" i="314"/>
  <c r="F13" i="310"/>
  <c r="D22" i="310"/>
  <c r="F22" i="310"/>
  <c r="D23" i="310"/>
  <c r="F23" i="310"/>
  <c r="D14" i="310"/>
  <c r="D31" i="310"/>
  <c r="F31" i="310"/>
  <c r="O200" i="315"/>
  <c r="N200" i="315"/>
  <c r="M171" i="314"/>
  <c r="O101" i="314"/>
  <c r="L101" i="314"/>
  <c r="O75" i="314"/>
  <c r="M163" i="315"/>
  <c r="M200" i="315" s="1"/>
  <c r="O146" i="315"/>
  <c r="M53" i="315"/>
  <c r="M214" i="315"/>
  <c r="O24" i="315"/>
  <c r="O55" i="315" s="1"/>
  <c r="L200" i="315"/>
  <c r="L237" i="315" s="1"/>
  <c r="M66" i="315"/>
  <c r="L24" i="315"/>
  <c r="N132" i="315"/>
  <c r="M225" i="315"/>
  <c r="M132" i="315"/>
  <c r="M37" i="315"/>
  <c r="M17" i="315"/>
  <c r="G55" i="315"/>
  <c r="E200" i="315"/>
  <c r="E53" i="315"/>
  <c r="E132" i="315"/>
  <c r="E225" i="315"/>
  <c r="E24" i="315"/>
  <c r="F55" i="315"/>
  <c r="F237" i="315"/>
  <c r="L154" i="314"/>
  <c r="M138" i="314"/>
  <c r="M60" i="314"/>
  <c r="M185" i="314"/>
  <c r="D205" i="314"/>
  <c r="O40" i="314"/>
  <c r="N154" i="314"/>
  <c r="L185" i="314"/>
  <c r="O154" i="314"/>
  <c r="L75" i="314"/>
  <c r="E88" i="314"/>
  <c r="E101" i="314" s="1"/>
  <c r="F185" i="314"/>
  <c r="F187" i="314" s="1"/>
  <c r="N185" i="314"/>
  <c r="L205" i="314"/>
  <c r="F40" i="314"/>
  <c r="E60" i="314"/>
  <c r="E111" i="314"/>
  <c r="E138" i="314"/>
  <c r="E154" i="314" s="1"/>
  <c r="G185" i="314"/>
  <c r="G187" i="314" s="1"/>
  <c r="O185" i="314"/>
  <c r="M75" i="314"/>
  <c r="O171" i="314"/>
  <c r="O205" i="314"/>
  <c r="M88" i="314"/>
  <c r="M152" i="314"/>
  <c r="D154" i="314"/>
  <c r="D43" i="315"/>
  <c r="G237" i="315"/>
  <c r="D171" i="314"/>
  <c r="D185" i="314"/>
  <c r="M205" i="314"/>
  <c r="D237" i="315"/>
  <c r="D24" i="315"/>
  <c r="E43" i="315"/>
  <c r="D38" i="314"/>
  <c r="D40" i="314" s="1"/>
  <c r="AB7" i="316"/>
  <c r="AB13" i="316" s="1"/>
  <c r="N55" i="315" l="1"/>
  <c r="L55" i="315"/>
  <c r="E237" i="315"/>
  <c r="F190" i="314"/>
  <c r="F207" i="314" s="1"/>
  <c r="G190" i="314"/>
  <c r="G207" i="314" s="1"/>
  <c r="N187" i="314"/>
  <c r="N190" i="314" s="1"/>
  <c r="D187" i="314"/>
  <c r="D190" i="314" s="1"/>
  <c r="D207" i="314" s="1"/>
  <c r="E187" i="314"/>
  <c r="E190" i="314" s="1"/>
  <c r="E207" i="314" s="1"/>
  <c r="F10" i="310"/>
  <c r="N237" i="315"/>
  <c r="O237" i="315"/>
  <c r="O248" i="315" s="1"/>
  <c r="O187" i="314"/>
  <c r="O190" i="314" s="1"/>
  <c r="M237" i="315"/>
  <c r="L248" i="315"/>
  <c r="M24" i="315"/>
  <c r="M43" i="315"/>
  <c r="F248" i="315"/>
  <c r="G248" i="315"/>
  <c r="D55" i="315"/>
  <c r="D248" i="315" s="1"/>
  <c r="E55" i="315"/>
  <c r="E248" i="315" s="1"/>
  <c r="L187" i="314"/>
  <c r="L190" i="314" s="1"/>
  <c r="L207" i="314" s="1"/>
  <c r="M154" i="314"/>
  <c r="M40" i="314"/>
  <c r="M101" i="314"/>
  <c r="N248" i="315" l="1"/>
  <c r="M55" i="315"/>
  <c r="M187" i="314"/>
  <c r="M190" i="314" s="1"/>
  <c r="O207" i="314"/>
  <c r="N207" i="314"/>
  <c r="M248" i="315" l="1"/>
  <c r="M207" i="314"/>
  <c r="H27" i="290" l="1"/>
  <c r="L36" i="310" l="1"/>
  <c r="M36" i="310"/>
  <c r="L24" i="310"/>
  <c r="L16" i="310"/>
  <c r="L27" i="310" l="1"/>
  <c r="L38" i="310" s="1"/>
  <c r="E36" i="310" l="1"/>
  <c r="E24" i="310" l="1"/>
  <c r="L25" i="310" s="1"/>
  <c r="E16" i="310"/>
  <c r="L17" i="310" s="1"/>
  <c r="E27" i="310" l="1"/>
  <c r="E38" i="310" l="1"/>
  <c r="L29" i="310"/>
  <c r="F27" i="285" l="1"/>
  <c r="G27" i="285"/>
  <c r="I27" i="285" s="1"/>
  <c r="H27" i="285"/>
  <c r="H9" i="285"/>
  <c r="J36" i="310" l="1"/>
  <c r="I36" i="310"/>
  <c r="C36" i="310"/>
  <c r="B36" i="310"/>
  <c r="J24" i="310"/>
  <c r="I24" i="310"/>
  <c r="I25" i="310" s="1"/>
  <c r="J16" i="310"/>
  <c r="I16" i="310"/>
  <c r="I27" i="310" s="1"/>
  <c r="C16" i="310"/>
  <c r="B16" i="310"/>
  <c r="B27" i="310" s="1"/>
  <c r="M16" i="310"/>
  <c r="F36" i="310"/>
  <c r="D36" i="310"/>
  <c r="F24" i="310"/>
  <c r="I38" i="310" l="1"/>
  <c r="I29" i="310"/>
  <c r="F16" i="310"/>
  <c r="J27" i="310"/>
  <c r="J38" i="310" s="1"/>
  <c r="J17" i="310"/>
  <c r="C27" i="310"/>
  <c r="C38" i="310" s="1"/>
  <c r="K16" i="310"/>
  <c r="D24" i="310"/>
  <c r="D16" i="310"/>
  <c r="J25" i="310"/>
  <c r="B38" i="310"/>
  <c r="K36" i="310"/>
  <c r="I17" i="310"/>
  <c r="M24" i="310" l="1"/>
  <c r="F27" i="310"/>
  <c r="M17" i="310"/>
  <c r="J29" i="310"/>
  <c r="K24" i="310"/>
  <c r="K17" i="310"/>
  <c r="D27" i="310"/>
  <c r="M25" i="310" l="1"/>
  <c r="M27" i="310"/>
  <c r="M38" i="310" s="1"/>
  <c r="F38" i="310"/>
  <c r="K27" i="310"/>
  <c r="K38" i="310" s="1"/>
  <c r="K25" i="310"/>
  <c r="D38" i="310"/>
  <c r="M29" i="310" l="1"/>
  <c r="K29" i="310"/>
  <c r="E10" i="292" l="1"/>
  <c r="E17" i="286" l="1"/>
  <c r="D121" i="291" l="1"/>
  <c r="C121" i="291"/>
  <c r="D120" i="291"/>
  <c r="C120" i="291"/>
  <c r="D119" i="291"/>
  <c r="C119" i="291"/>
  <c r="D118" i="291"/>
  <c r="C118" i="291"/>
  <c r="D117" i="291"/>
  <c r="C117" i="291"/>
  <c r="D116" i="291"/>
  <c r="C116" i="291"/>
  <c r="D115" i="291"/>
  <c r="C115" i="291"/>
  <c r="D114" i="291"/>
  <c r="C114" i="291"/>
  <c r="D111" i="291"/>
  <c r="C111" i="291"/>
  <c r="D110" i="291"/>
  <c r="C110" i="291"/>
  <c r="D109" i="291"/>
  <c r="C109" i="291"/>
  <c r="D108" i="291"/>
  <c r="C108" i="291"/>
  <c r="D107" i="291"/>
  <c r="C107" i="291"/>
  <c r="D106" i="291"/>
  <c r="C106" i="291"/>
  <c r="D105" i="291"/>
  <c r="C105" i="291"/>
  <c r="D104" i="291"/>
  <c r="C104" i="291"/>
  <c r="D103" i="291"/>
  <c r="C103" i="291"/>
  <c r="D102" i="291"/>
  <c r="C102" i="291"/>
  <c r="D101" i="291"/>
  <c r="C101" i="291"/>
  <c r="D100" i="291"/>
  <c r="C100" i="291"/>
  <c r="D99" i="291"/>
  <c r="C99" i="291"/>
  <c r="D98" i="291"/>
  <c r="C98" i="291"/>
  <c r="D95" i="291"/>
  <c r="C95" i="291"/>
  <c r="D94" i="291"/>
  <c r="C94" i="291"/>
  <c r="D93" i="291"/>
  <c r="C93" i="291"/>
  <c r="D92" i="291"/>
  <c r="C92" i="291"/>
  <c r="D91" i="291"/>
  <c r="C91" i="291"/>
  <c r="D90" i="291"/>
  <c r="C90" i="291"/>
  <c r="D89" i="291"/>
  <c r="C89" i="291"/>
  <c r="D88" i="291"/>
  <c r="C88" i="291"/>
  <c r="D87" i="291"/>
  <c r="C87" i="291"/>
  <c r="D86" i="291"/>
  <c r="C86" i="291"/>
  <c r="D85" i="291"/>
  <c r="C85" i="291"/>
  <c r="D84" i="291"/>
  <c r="C84" i="291"/>
  <c r="D83" i="291"/>
  <c r="C83" i="291"/>
  <c r="D82" i="291"/>
  <c r="C82" i="291"/>
  <c r="D81" i="291"/>
  <c r="C81" i="291"/>
  <c r="D80" i="291"/>
  <c r="C80" i="291"/>
  <c r="D79" i="291"/>
  <c r="C79" i="291"/>
  <c r="D78" i="291"/>
  <c r="C78" i="291"/>
  <c r="D77" i="291"/>
  <c r="C77" i="291"/>
  <c r="D76" i="291"/>
  <c r="C76" i="291"/>
  <c r="D75" i="291"/>
  <c r="C75" i="291"/>
  <c r="D74" i="291"/>
  <c r="C74" i="291"/>
  <c r="D73" i="291"/>
  <c r="C73" i="291"/>
  <c r="D72" i="291"/>
  <c r="C72" i="291"/>
  <c r="D71" i="291"/>
  <c r="C71" i="291"/>
  <c r="D70" i="291"/>
  <c r="C70" i="291"/>
  <c r="D69" i="291"/>
  <c r="C69" i="291"/>
  <c r="D68" i="291"/>
  <c r="C68" i="291"/>
  <c r="D67" i="291"/>
  <c r="C67" i="291"/>
  <c r="D66" i="291"/>
  <c r="C66" i="291"/>
  <c r="D65" i="291"/>
  <c r="C65" i="291"/>
  <c r="D64" i="291"/>
  <c r="C64" i="291"/>
  <c r="D63" i="291"/>
  <c r="C63" i="291"/>
  <c r="D62" i="291"/>
  <c r="C62" i="291"/>
  <c r="D61" i="291"/>
  <c r="C61" i="291"/>
  <c r="D60" i="291"/>
  <c r="C60" i="291"/>
  <c r="D59" i="291"/>
  <c r="C59" i="291"/>
  <c r="D58" i="291"/>
  <c r="C58" i="291"/>
  <c r="D57" i="291"/>
  <c r="C57" i="291"/>
  <c r="D56" i="291"/>
  <c r="C56" i="291"/>
  <c r="D55" i="291"/>
  <c r="C55" i="291"/>
  <c r="D54" i="291"/>
  <c r="C54" i="291"/>
  <c r="D53" i="291"/>
  <c r="C53" i="291"/>
  <c r="D52" i="291"/>
  <c r="C52" i="291"/>
  <c r="D51" i="291"/>
  <c r="C51" i="291"/>
  <c r="D50" i="291"/>
  <c r="C50" i="291"/>
  <c r="D49" i="291"/>
  <c r="C49" i="291"/>
  <c r="D48" i="291"/>
  <c r="C48" i="291"/>
  <c r="D47" i="291"/>
  <c r="C47" i="291"/>
  <c r="D46" i="291"/>
  <c r="C46" i="291"/>
  <c r="D45" i="291"/>
  <c r="C45" i="291"/>
  <c r="D44" i="291"/>
  <c r="C44" i="291"/>
  <c r="D43" i="291"/>
  <c r="C43" i="291"/>
  <c r="D42" i="291"/>
  <c r="C42" i="291"/>
  <c r="D41" i="291"/>
  <c r="C41" i="291"/>
  <c r="D40" i="291"/>
  <c r="C40" i="291"/>
  <c r="D39" i="291"/>
  <c r="C39" i="291"/>
  <c r="D38" i="291"/>
  <c r="C38" i="291"/>
  <c r="D37" i="291"/>
  <c r="C37" i="291"/>
  <c r="D36" i="291"/>
  <c r="C36" i="291"/>
  <c r="D35" i="291"/>
  <c r="C35" i="291"/>
  <c r="D34" i="291"/>
  <c r="C34" i="291"/>
  <c r="D33" i="291"/>
  <c r="C33" i="291"/>
  <c r="D32" i="291"/>
  <c r="C32" i="291"/>
  <c r="D31" i="291"/>
  <c r="C31" i="291"/>
  <c r="D30" i="291"/>
  <c r="C30" i="291"/>
  <c r="D29" i="291"/>
  <c r="C29" i="291"/>
  <c r="D28" i="291"/>
  <c r="C28" i="291"/>
  <c r="D27" i="291"/>
  <c r="C27" i="291"/>
  <c r="D26" i="291"/>
  <c r="C26" i="291"/>
  <c r="D25" i="291"/>
  <c r="C25" i="291"/>
  <c r="D24" i="291"/>
  <c r="C24" i="291"/>
  <c r="D23" i="291"/>
  <c r="C23" i="291"/>
  <c r="D22" i="291"/>
  <c r="C22" i="291"/>
  <c r="D21" i="291"/>
  <c r="C21" i="291"/>
  <c r="D20" i="291"/>
  <c r="C20" i="291"/>
  <c r="D19" i="291"/>
  <c r="C19" i="291"/>
  <c r="D18" i="291"/>
  <c r="C18" i="291"/>
  <c r="D17" i="291"/>
  <c r="C17" i="291"/>
  <c r="D16" i="291"/>
  <c r="C16" i="291"/>
  <c r="D15" i="291"/>
  <c r="C15" i="291"/>
  <c r="D14" i="291"/>
  <c r="C14" i="291"/>
  <c r="D13" i="291"/>
  <c r="C13" i="291"/>
  <c r="D12" i="291"/>
  <c r="C12" i="291"/>
  <c r="D11" i="291"/>
  <c r="C11" i="291"/>
  <c r="B10" i="292"/>
  <c r="E12" i="291" l="1"/>
  <c r="E32" i="291"/>
  <c r="E90" i="291"/>
  <c r="E92" i="291"/>
  <c r="E100" i="291"/>
  <c r="E16" i="291"/>
  <c r="E48" i="291"/>
  <c r="E30" i="291"/>
  <c r="E101" i="291"/>
  <c r="E105" i="291"/>
  <c r="E107" i="291"/>
  <c r="E111" i="291"/>
  <c r="E115" i="291"/>
  <c r="E117" i="291"/>
  <c r="E119" i="291"/>
  <c r="E55" i="291"/>
  <c r="E59" i="291"/>
  <c r="E71" i="291"/>
  <c r="E75" i="291"/>
  <c r="E81" i="291"/>
  <c r="E87" i="291"/>
  <c r="E89" i="291"/>
  <c r="E91" i="291"/>
  <c r="E102" i="291"/>
  <c r="E104" i="291"/>
  <c r="E114" i="291"/>
  <c r="E120" i="291"/>
  <c r="E13" i="291"/>
  <c r="E29" i="291"/>
  <c r="E44" i="291"/>
  <c r="E34" i="291"/>
  <c r="E38" i="291"/>
  <c r="E84" i="291"/>
  <c r="E28" i="291"/>
  <c r="E98" i="291"/>
  <c r="E108" i="291"/>
  <c r="E110" i="291"/>
  <c r="E33" i="291"/>
  <c r="E35" i="291"/>
  <c r="E37" i="291"/>
  <c r="E54" i="291"/>
  <c r="E70" i="291"/>
  <c r="E82" i="291"/>
  <c r="E93" i="291"/>
  <c r="E95" i="291"/>
  <c r="E99" i="291"/>
  <c r="E106" i="291"/>
  <c r="F10" i="292"/>
  <c r="D10" i="292"/>
  <c r="C10" i="292"/>
  <c r="G27" i="290"/>
  <c r="F27" i="290"/>
  <c r="H25" i="289"/>
  <c r="G25" i="289"/>
  <c r="F25" i="289"/>
  <c r="E11" i="291" l="1"/>
  <c r="F26" i="288"/>
  <c r="F24" i="288"/>
  <c r="F23" i="288"/>
  <c r="F22" i="288"/>
  <c r="F21" i="288"/>
  <c r="F20" i="288"/>
  <c r="F19" i="288"/>
  <c r="F18" i="288"/>
  <c r="F17" i="288"/>
  <c r="F16" i="288"/>
  <c r="F15" i="288"/>
  <c r="F14" i="288"/>
  <c r="F13" i="288"/>
  <c r="F12" i="288"/>
  <c r="F11" i="288"/>
  <c r="F10" i="288"/>
  <c r="F9" i="288"/>
  <c r="F8" i="288"/>
  <c r="F7" i="288"/>
  <c r="F6" i="288"/>
  <c r="E15" i="286" l="1"/>
  <c r="E11" i="286"/>
  <c r="E9" i="286"/>
  <c r="C50" i="285"/>
  <c r="F49" i="285"/>
  <c r="E50" i="285"/>
  <c r="H48" i="285"/>
  <c r="H47" i="285"/>
  <c r="G47" i="285"/>
  <c r="I47" i="285" s="1"/>
  <c r="F47" i="285"/>
  <c r="E46" i="285"/>
  <c r="C46" i="285"/>
  <c r="H45" i="285"/>
  <c r="I45" i="285" s="1"/>
  <c r="H44" i="285"/>
  <c r="G44" i="285"/>
  <c r="I44" i="285" s="1"/>
  <c r="F44" i="285"/>
  <c r="H43" i="285"/>
  <c r="G43" i="285"/>
  <c r="I43" i="285" s="1"/>
  <c r="F43" i="285"/>
  <c r="H42" i="285"/>
  <c r="G42" i="285"/>
  <c r="I42" i="285" s="1"/>
  <c r="F42" i="285"/>
  <c r="H41" i="285"/>
  <c r="G41" i="285"/>
  <c r="I41" i="285" s="1"/>
  <c r="F41" i="285"/>
  <c r="H40" i="285"/>
  <c r="G40" i="285"/>
  <c r="I40" i="285" s="1"/>
  <c r="F40" i="285"/>
  <c r="H39" i="285"/>
  <c r="G39" i="285"/>
  <c r="I39" i="285" s="1"/>
  <c r="F39" i="285"/>
  <c r="H38" i="285"/>
  <c r="G38" i="285"/>
  <c r="I38" i="285" s="1"/>
  <c r="F38" i="285"/>
  <c r="H37" i="285"/>
  <c r="G37" i="285"/>
  <c r="I37" i="285" s="1"/>
  <c r="F37" i="285"/>
  <c r="H36" i="285"/>
  <c r="G36" i="285"/>
  <c r="I36" i="285" s="1"/>
  <c r="F36" i="285"/>
  <c r="H35" i="285"/>
  <c r="G35" i="285"/>
  <c r="I35" i="285" s="1"/>
  <c r="F35" i="285"/>
  <c r="H34" i="285"/>
  <c r="G34" i="285"/>
  <c r="I34" i="285" s="1"/>
  <c r="F34" i="285"/>
  <c r="H33" i="285"/>
  <c r="G33" i="285"/>
  <c r="I33" i="285" s="1"/>
  <c r="F33" i="285"/>
  <c r="H32" i="285"/>
  <c r="G32" i="285"/>
  <c r="I32" i="285" s="1"/>
  <c r="F32" i="285"/>
  <c r="H31" i="285"/>
  <c r="G31" i="285"/>
  <c r="I31" i="285" s="1"/>
  <c r="F31" i="285"/>
  <c r="H30" i="285"/>
  <c r="G30" i="285"/>
  <c r="I30" i="285" s="1"/>
  <c r="F30" i="285"/>
  <c r="H29" i="285"/>
  <c r="G29" i="285"/>
  <c r="I29" i="285" s="1"/>
  <c r="F29" i="285"/>
  <c r="H28" i="285"/>
  <c r="G28" i="285"/>
  <c r="I28" i="285" s="1"/>
  <c r="F28" i="285"/>
  <c r="H26" i="285"/>
  <c r="G26" i="285"/>
  <c r="I26" i="285" s="1"/>
  <c r="F26" i="285"/>
  <c r="H25" i="285"/>
  <c r="G25" i="285"/>
  <c r="I25" i="285" s="1"/>
  <c r="F25" i="285"/>
  <c r="H24" i="285"/>
  <c r="G24" i="285"/>
  <c r="I24" i="285" s="1"/>
  <c r="E23" i="285"/>
  <c r="C23" i="285"/>
  <c r="H22" i="285"/>
  <c r="G22" i="285"/>
  <c r="I22" i="285" s="1"/>
  <c r="H21" i="285"/>
  <c r="G21" i="285"/>
  <c r="I21" i="285" s="1"/>
  <c r="F21" i="285"/>
  <c r="H20" i="285"/>
  <c r="G20" i="285"/>
  <c r="I20" i="285" s="1"/>
  <c r="F20" i="285"/>
  <c r="H19" i="285"/>
  <c r="G19" i="285"/>
  <c r="I19" i="285" s="1"/>
  <c r="F19" i="285"/>
  <c r="H18" i="285"/>
  <c r="G18" i="285"/>
  <c r="I18" i="285" s="1"/>
  <c r="F18" i="285"/>
  <c r="H17" i="285"/>
  <c r="G17" i="285"/>
  <c r="I17" i="285" s="1"/>
  <c r="F17" i="285"/>
  <c r="E16" i="285"/>
  <c r="C16" i="285"/>
  <c r="I15" i="285"/>
  <c r="H15" i="285"/>
  <c r="I14" i="285"/>
  <c r="H14" i="285"/>
  <c r="I13" i="285"/>
  <c r="H13" i="285"/>
  <c r="I12" i="285"/>
  <c r="H12" i="285"/>
  <c r="I11" i="285"/>
  <c r="H11" i="285"/>
  <c r="I10" i="285"/>
  <c r="H10" i="285"/>
  <c r="I8" i="285"/>
  <c r="H8" i="285"/>
  <c r="E18" i="286" l="1"/>
  <c r="E16" i="286"/>
  <c r="I23" i="285"/>
  <c r="H49" i="285"/>
  <c r="H50" i="285" s="1"/>
  <c r="I49" i="285"/>
  <c r="I50" i="285" s="1"/>
  <c r="H46" i="285"/>
  <c r="G46" i="285"/>
  <c r="H23" i="285"/>
  <c r="C51" i="285"/>
  <c r="G23" i="285"/>
  <c r="H16" i="285"/>
  <c r="E51" i="285"/>
  <c r="I16" i="285"/>
  <c r="I46" i="285"/>
  <c r="G49" i="285"/>
  <c r="G50" i="285" s="1"/>
  <c r="H51" i="285" l="1"/>
  <c r="G51" i="285"/>
  <c r="I51" i="285"/>
  <c r="G10" i="282" l="1"/>
  <c r="F10" i="282"/>
  <c r="E10" i="282"/>
  <c r="D10" i="282"/>
  <c r="C10" i="282"/>
  <c r="G9" i="281"/>
  <c r="E9" i="281"/>
  <c r="D9" i="281"/>
  <c r="C9" i="281"/>
  <c r="F8" i="281"/>
  <c r="F9" i="281" s="1"/>
</calcChain>
</file>

<file path=xl/sharedStrings.xml><?xml version="1.0" encoding="utf-8"?>
<sst xmlns="http://schemas.openxmlformats.org/spreadsheetml/2006/main" count="3966" uniqueCount="1943">
  <si>
    <t>1. Informatikai eszközök, szoftverek beszerzése</t>
  </si>
  <si>
    <t>Kölcsönök visszatérülése</t>
  </si>
  <si>
    <t xml:space="preserve"> </t>
  </si>
  <si>
    <t xml:space="preserve">Önkormányzat </t>
  </si>
  <si>
    <t>Cím</t>
  </si>
  <si>
    <t>Alcím</t>
  </si>
  <si>
    <t>Cím neve</t>
  </si>
  <si>
    <t>I.</t>
  </si>
  <si>
    <t>IV.</t>
  </si>
  <si>
    <t>101. cím összesen:</t>
  </si>
  <si>
    <t>104. cím összesen:</t>
  </si>
  <si>
    <t>II.</t>
  </si>
  <si>
    <t>III.</t>
  </si>
  <si>
    <t>1. Tárgyi eszköz, ingatlanértékesítés</t>
  </si>
  <si>
    <t>V.</t>
  </si>
  <si>
    <t>Mindösszesen:</t>
  </si>
  <si>
    <t>103. cím összesen:</t>
  </si>
  <si>
    <t>VI.</t>
  </si>
  <si>
    <t>Felújítások</t>
  </si>
  <si>
    <t>VII.</t>
  </si>
  <si>
    <t>Személyi juttatások</t>
  </si>
  <si>
    <t>Összesen:</t>
  </si>
  <si>
    <t>eFt</t>
  </si>
  <si>
    <t>összesen:</t>
  </si>
  <si>
    <t>Dologi kiadások</t>
  </si>
  <si>
    <t>Önkormányzat költségvetési támogatása</t>
  </si>
  <si>
    <t>VIII.</t>
  </si>
  <si>
    <t>102. cím összesen:</t>
  </si>
  <si>
    <t>Önkormányzat</t>
  </si>
  <si>
    <t>1. Polgármesteri keret</t>
  </si>
  <si>
    <t>1. Helyi önkormányzat általános működésének és ágazati feladatainak támogatása</t>
  </si>
  <si>
    <t>I. alcím összesen:</t>
  </si>
  <si>
    <t>II. alcím összesen:</t>
  </si>
  <si>
    <t>III. alcím összesen:</t>
  </si>
  <si>
    <t>IV. alcím összesen:</t>
  </si>
  <si>
    <t>VI. alcím összesen:</t>
  </si>
  <si>
    <t>VII. alcím összesen:</t>
  </si>
  <si>
    <t>VIII. alcím összesen:</t>
  </si>
  <si>
    <t>kötelező
feladat</t>
  </si>
  <si>
    <t>önként vállalt
feladat</t>
  </si>
  <si>
    <t>Dombóvári Közös Önkormányzati Hivatal</t>
  </si>
  <si>
    <t>Ellátottak pénzbeli juttatásai</t>
  </si>
  <si>
    <t>Egyéb működési célú kiadások</t>
  </si>
  <si>
    <t>Beruházások</t>
  </si>
  <si>
    <t>Egyéb felhalmozási célú kiadások</t>
  </si>
  <si>
    <t>Beruházások összesen:</t>
  </si>
  <si>
    <t>1. Egyéb működési célú támogatások államháztartáson belülre</t>
  </si>
  <si>
    <t>2. Egyéb működési célú támogatások államháztartáson kívülre</t>
  </si>
  <si>
    <t>Munkaadókat terh. járulékok és szoc. hozzájár. adó</t>
  </si>
  <si>
    <t>V. alcím összesen:</t>
  </si>
  <si>
    <t>4. Általános tartalék</t>
  </si>
  <si>
    <t>Átvett pénzeszközök</t>
  </si>
  <si>
    <t>Közhatalmi bevételek</t>
  </si>
  <si>
    <t>1. Felhalmozási célú kölcsönök visszatérülése</t>
  </si>
  <si>
    <t>1. Helyi adók</t>
  </si>
  <si>
    <t>VI. alcím összesen</t>
  </si>
  <si>
    <t>IX.</t>
  </si>
  <si>
    <t>3. Céltartalék működési célú</t>
  </si>
  <si>
    <t>Felhalmozási bevételek</t>
  </si>
  <si>
    <t>1.2. Építményadó</t>
  </si>
  <si>
    <t>1.3. Idegenforgalmi adó</t>
  </si>
  <si>
    <t>1.1. Magánszemélyek kommunális adója</t>
  </si>
  <si>
    <t>1.4. Iparűzési adó</t>
  </si>
  <si>
    <t>1. Működési célú átvett pénzeszközök államháztartáson kívülről</t>
  </si>
  <si>
    <t>2. Felhalmozási célú átvett pénzeszközök államháztartáson kívülről</t>
  </si>
  <si>
    <t>2. Működési célú kölcsönök visszatérülése</t>
  </si>
  <si>
    <t>1.1. Működési hitel</t>
  </si>
  <si>
    <t>1.2. Beruházási hitel</t>
  </si>
  <si>
    <t>1.3. Likvid hitel</t>
  </si>
  <si>
    <t>Finanszírozási kiadások</t>
  </si>
  <si>
    <t>1. Hitelek, kölcsönök törlesztése</t>
  </si>
  <si>
    <t>2. Államháztartáson belüli megelőlegezések visszafizetése</t>
  </si>
  <si>
    <t>2. Intézményi vagyonbiztosítás és felelősségbiztosítás</t>
  </si>
  <si>
    <t>1. Települési támogatás</t>
  </si>
  <si>
    <t>1.1. Lakhatáshoz kapcsolódó rendszeres kiadások viseléséhez</t>
  </si>
  <si>
    <t>2. Köztemetés</t>
  </si>
  <si>
    <t>3. Kiegészítő gyermekvédelmi támogatás</t>
  </si>
  <si>
    <t>Működési bevételek</t>
  </si>
  <si>
    <t>1. Dombóvár</t>
  </si>
  <si>
    <t>2. Szakcsi Kirendeltség</t>
  </si>
  <si>
    <t>2. Önkormányzati vagyon bérbeadás</t>
  </si>
  <si>
    <t>2.1. Víziközmű bérleti díj</t>
  </si>
  <si>
    <t>2.1.1. Szennyvízhálózat</t>
  </si>
  <si>
    <t>2.1.2. Ivóvízhálózat</t>
  </si>
  <si>
    <t>1.1. Lakásszerzési támogatás, szociális kölcsön</t>
  </si>
  <si>
    <t>Működési és fejlesztési célú bevételek és kiadások mérlege</t>
  </si>
  <si>
    <t>Bevételek megnevezése</t>
  </si>
  <si>
    <t>Kiadások megnevezése</t>
  </si>
  <si>
    <t>Munkaadókat terh. jár. és szoc. hozzáj. adó</t>
  </si>
  <si>
    <t>Állami hozzájárulások és támogatások</t>
  </si>
  <si>
    <t>Működési célú kölcsönök visszatérülése</t>
  </si>
  <si>
    <t>Működési célú kölcsönnyújtás</t>
  </si>
  <si>
    <t>Államháztartáson belüli megelőlegezések</t>
  </si>
  <si>
    <t>Céltartalék, általános tartalék (működési)</t>
  </si>
  <si>
    <t>Működési célú bevételek összesen:</t>
  </si>
  <si>
    <t>Működési célú kiadások összesen:</t>
  </si>
  <si>
    <t>Felhalmozási célú támogatás államháztartáson belülről</t>
  </si>
  <si>
    <t>Felhalmozási célú kölcsönök visszatérülése</t>
  </si>
  <si>
    <t>Felhalmozási célú hitelfelvétel</t>
  </si>
  <si>
    <t>Felhalmozási célú kölcsönnyújtás</t>
  </si>
  <si>
    <t>Felhalmozási célú bevételek összesen:</t>
  </si>
  <si>
    <t>Felhalmozási célú kiadások összesen:</t>
  </si>
  <si>
    <t>Államháztartáson belüli megelőleg. visszafizetése</t>
  </si>
  <si>
    <t>Felújítások összesen:</t>
  </si>
  <si>
    <t>Felhalmozási célú hitel törlesztés</t>
  </si>
  <si>
    <t>1.1. Ingatlanok értékesítése</t>
  </si>
  <si>
    <t>1. Kisértékű tárgyi eszköz beszerzés</t>
  </si>
  <si>
    <t>Céltartalék (felhalmozási)</t>
  </si>
  <si>
    <t>Egyéb felhalmozási célú kiadások Áht-n belülre, Áht-n kívülre</t>
  </si>
  <si>
    <t>Egyéb működési célú kiadások Áht-n belülre, Áht-n kívülre</t>
  </si>
  <si>
    <t>1.1. Általános feladatok támogatása (B111)</t>
  </si>
  <si>
    <t>1.2. Egyes köznevelési feladatok támogatása (B112)</t>
  </si>
  <si>
    <t>Támogatások államháztartáson belülről</t>
  </si>
  <si>
    <t>1. Egyéb működési célú támogatások államháztartáson belülről</t>
  </si>
  <si>
    <t>2. Egyéb felhalmozási célú támogatások államháztartáson belülről</t>
  </si>
  <si>
    <t>1. Választott tisztségviselők juttatásai</t>
  </si>
  <si>
    <t>3. Farkas Attila Uszoda</t>
  </si>
  <si>
    <t>4. Egyéb foglalkoztatottak személyi juttatásai</t>
  </si>
  <si>
    <t>4. Egyéb foglalkoztatottak</t>
  </si>
  <si>
    <t>Működési célú támogatások államháztartáson belülről</t>
  </si>
  <si>
    <t>2. Működési célú költségvetési támogatások és kiegészítő támogatások (B115)</t>
  </si>
  <si>
    <t>Dombóvári Művelődési Ház, Könyvtár és Helytörténeti Gyűjtemény</t>
  </si>
  <si>
    <t>1.2. Rendkívüli települési támogatás temetési költségek finanszírozásához</t>
  </si>
  <si>
    <t>1.3. Rendkívüli települési támogatás megélhetésre</t>
  </si>
  <si>
    <t>1.4. Iskolakezdési támogatás</t>
  </si>
  <si>
    <t>1.5. Utazási támogatás</t>
  </si>
  <si>
    <t>1.6. Gyermek születésének támogatása</t>
  </si>
  <si>
    <t>1.1. Dombóvári Szociális és Gyermekjóléti Intézményfenntartó Társulás működésre átadott pénzeszköz</t>
  </si>
  <si>
    <t>1.2. Dombóvári Illyés Gyula Gimnázium Tehetséggondozó Program támogatása</t>
  </si>
  <si>
    <t>1.4. Bursa Hungarica felsőoktatási ösztöndíj pályázat</t>
  </si>
  <si>
    <t>4. Közterület használati díj</t>
  </si>
  <si>
    <t>5. Terület bérbeadás</t>
  </si>
  <si>
    <t>6. Távhő vagyon bérbeadásából származó bevételek</t>
  </si>
  <si>
    <t>7. Farkas Attila Uszoda bevétele</t>
  </si>
  <si>
    <t>8. Balatonfenyvesi Ifjúsági Tábor bérbeadása</t>
  </si>
  <si>
    <t>2. Egyéb közhatalmi bevételek</t>
  </si>
  <si>
    <t>2.1. pótlék, bírság</t>
  </si>
  <si>
    <t>2.2. talajterhelési díj</t>
  </si>
  <si>
    <t>9. Gunarasi gyerektábor</t>
  </si>
  <si>
    <t>1.3. Régészeti tárgyú pályázathoz önrész biztosítása</t>
  </si>
  <si>
    <t>2.1. Lakosságtól szennyvízhozzájárulás</t>
  </si>
  <si>
    <t>2. Sportpályák (Szuhay Sportcentrum)</t>
  </si>
  <si>
    <t>államig.
feladat</t>
  </si>
  <si>
    <t>1.1. Dombóvári HACS Egyesületnek nyújtott visszatérítendő támogatás</t>
  </si>
  <si>
    <t>2. Kisértékű tárgyi eszköz beszerzés</t>
  </si>
  <si>
    <t>1.7. Krízishelyzeti támogatás</t>
  </si>
  <si>
    <t>Felhalmozási célú átvett pénzeszközök</t>
  </si>
  <si>
    <t>Működési célú átvett pénzeszközök</t>
  </si>
  <si>
    <t>Eredeti előirányzat</t>
  </si>
  <si>
    <t>1.3.1. Szociális ágazati összevont pótlék kifizetéséhez támogatás</t>
  </si>
  <si>
    <t>1.3.2. Egészségügyi kiegészítő pótlék kifizetéséhez támogatás</t>
  </si>
  <si>
    <t>Egyéb működési célú kiadások összesen:</t>
  </si>
  <si>
    <t>Módosított előirányzat</t>
  </si>
  <si>
    <t>Teljesítés</t>
  </si>
  <si>
    <t>Hosszú lejáratú hitelek, kölcsönök</t>
  </si>
  <si>
    <t>Ft-ban</t>
  </si>
  <si>
    <t>Sorsz.</t>
  </si>
  <si>
    <t>Megnevezés</t>
  </si>
  <si>
    <t>Nyitó állomány</t>
  </si>
  <si>
    <t>Hitelfelvétel</t>
  </si>
  <si>
    <t>Törlesztés</t>
  </si>
  <si>
    <t>Következő évre esedékes törlesztés</t>
  </si>
  <si>
    <t>1.</t>
  </si>
  <si>
    <t>2.</t>
  </si>
  <si>
    <t>3.</t>
  </si>
  <si>
    <t>OTP - ÖNKORMÁNYZATI CÉLHITEL (013204158115)</t>
  </si>
  <si>
    <t>Rövid lejáratú hitelek, kölcsönök</t>
  </si>
  <si>
    <t>Következő évi törlesztés</t>
  </si>
  <si>
    <t>-</t>
  </si>
  <si>
    <t>Garancia és kezességvállalás</t>
  </si>
  <si>
    <t>Garancia és kezességvállalás (függő)</t>
  </si>
  <si>
    <t>Kezesség típusa</t>
  </si>
  <si>
    <t>Kezességvállalás mértéke/hitelkeret
eFt</t>
  </si>
  <si>
    <t>Kezességvállalás kezdete</t>
  </si>
  <si>
    <t>Kezességvállalás időtartama/ lejárata</t>
  </si>
  <si>
    <t>Munkaadókat terhelő járulékok és szociális hozzájárulási adó</t>
  </si>
  <si>
    <t>Kiadás összesen</t>
  </si>
  <si>
    <t>eredeti ei.</t>
  </si>
  <si>
    <t>teljesítés</t>
  </si>
  <si>
    <t>KÖH Dombóvár</t>
  </si>
  <si>
    <t>KÖH Szakcsi Kirendeltsége</t>
  </si>
  <si>
    <t>KÖH Attalai Kirendeltsége</t>
  </si>
  <si>
    <t>KÖH Csikóstőttősi Kirendeltsége</t>
  </si>
  <si>
    <t>Módosított</t>
  </si>
  <si>
    <t>Tényleges</t>
  </si>
  <si>
    <t>Évvégi eltérés</t>
  </si>
  <si>
    <t>December 31-ig ténylegesen felhasznált</t>
  </si>
  <si>
    <t>Eltérés</t>
  </si>
  <si>
    <t>mutató</t>
  </si>
  <si>
    <t>összeg (Ft)</t>
  </si>
  <si>
    <t>(Ft)</t>
  </si>
  <si>
    <t>Önkormányzati hivatal működésének támogatása - elismert hivatali létszám alapján</t>
  </si>
  <si>
    <t>Önkormányzati hivatal működésének támogatása - kiegészítés</t>
  </si>
  <si>
    <t>A zöldterület-gazdálkodással kapcsolatos feladatok ellátásának támogatása</t>
  </si>
  <si>
    <t>Közvilágítás fenntartásának támogatása</t>
  </si>
  <si>
    <t>Köztemető fenntartással kapcsolatos feladatok támogatása</t>
  </si>
  <si>
    <t>Közutak fenntartásának támogatása</t>
  </si>
  <si>
    <t>Egyéb önkormányzati feladatok támogatása</t>
  </si>
  <si>
    <t>Lakott külterülettel kapcsolatos feladatok támogatása</t>
  </si>
  <si>
    <t>1.1. A települési önkormányzatok működésének általános támogatása összesen</t>
  </si>
  <si>
    <t>Óvodaműködtetési támogatás
(óvoda napi nyitvatartási ideje eléri a nyolc órát)</t>
  </si>
  <si>
    <t>Óvodapedagógusok bértámogatása</t>
  </si>
  <si>
    <t>Nemzetiségi pótlék</t>
  </si>
  <si>
    <t>Óvodapedagógusok nevelő munkáját közvetlenül segítők bértámogatása</t>
  </si>
  <si>
    <t>1.2. A települési önkormányzatok egyes köznevelési feladatainak támogatása</t>
  </si>
  <si>
    <t>Család- és gyermekjóléti szolgálat</t>
  </si>
  <si>
    <t>Család- és gyermekjóléti központ</t>
  </si>
  <si>
    <t>Szociális étkeztetés - társulás által történő feladatellátás</t>
  </si>
  <si>
    <t>Házi segítségnyújtás - személyi gondozás - társulás által történő feladatellátás</t>
  </si>
  <si>
    <t>Tanyagondnoki szolgáltatás</t>
  </si>
  <si>
    <t>Időskorúak nappali intézményi ellátása - társulás által történő feladatellátás</t>
  </si>
  <si>
    <t>Demens személyek nappali intézményi ellátása - társulás által történő feladatellátás</t>
  </si>
  <si>
    <t>Hajléktalanok nappali intézményi ellátása</t>
  </si>
  <si>
    <t>Hajléktalanok nappali intézményi ellátása miniszter által kijelölt intézmény</t>
  </si>
  <si>
    <t>Támogató szolgáltatás - alaptámogatás</t>
  </si>
  <si>
    <t>Támogató szolgáltatás - teljesítménytámogatás</t>
  </si>
  <si>
    <t>Pszichiátriai betegek részére nyújtott közösségi alapellátás - alaptámogatás</t>
  </si>
  <si>
    <t>Pszichiátriai betegek részére nyújtott közösségi alapellátás - teljesítménytámogatás</t>
  </si>
  <si>
    <t>Szenvedélybetegek részére nyújtott közösségi alapellátás - alaptámogatás</t>
  </si>
  <si>
    <t>Szenvedélybetegek részére nyújtott közösségi alapellátás - teljesítménytámogatás</t>
  </si>
  <si>
    <t>Bölcsődei ellátás: a finanszírozás szempontjából elismert szakmai dolgozók bértámogatása (felsőfokú végzettségű)</t>
  </si>
  <si>
    <t>Bölcsődei ellátás: a finanszírozás szempontjából elismert szakmai dolgozók bértámogatása (középfokú végzettségű)</t>
  </si>
  <si>
    <t>Bölcsődei ellátás: bölcsődei üzemeltetési támogatás</t>
  </si>
  <si>
    <t>Szociális szakosított ellátások, gyermekek átmeneti gondozása: szakmai dolgozók bértámogatása</t>
  </si>
  <si>
    <t>Szociális szakosított ellátások, gyermekek átmeneti gondozása: intézmény-üzemeltetési támogatás</t>
  </si>
  <si>
    <t>Gyermekétkeztetés: dolgozók bértámogatása</t>
  </si>
  <si>
    <t>Gyermekétkeztetés: üzemeltetési támogatás</t>
  </si>
  <si>
    <t>A rászoruló gyermekek intézményen kívüli szünidei étkeztetésének támogatása</t>
  </si>
  <si>
    <t>Összesen</t>
  </si>
  <si>
    <t>A települési önkormányzatok szociális feladatainak egyéb támogatása</t>
  </si>
  <si>
    <t>adatok Ft-ban</t>
  </si>
  <si>
    <t>A központi költségvetésből támogatásként rendelkezésre bocsátott összeg</t>
  </si>
  <si>
    <t>Az önkormányzat  által az adott célra ténylegesen felhasznált összeg</t>
  </si>
  <si>
    <t>Az önkormányzat  által fel nem használt, de a következő évben jogszerűen felhasználható összeg</t>
  </si>
  <si>
    <t>Önkormányzatok rendkívüli támogatása</t>
  </si>
  <si>
    <t>Szociális ágazati összevont pótlék és egészségügyi kiegészítő pótlék</t>
  </si>
  <si>
    <t>A települési önkormányzatok könyvtári célú érdekeltségnövelő támogatása</t>
  </si>
  <si>
    <t>Helyi önkormányzatok működési célú költségvetési támogatásai összesen</t>
  </si>
  <si>
    <t>Mindösszesen</t>
  </si>
  <si>
    <t>Települési önkormányzatok egyes kulturális feladatainak támogatása</t>
  </si>
  <si>
    <t>Bevételek</t>
  </si>
  <si>
    <t>Ft</t>
  </si>
  <si>
    <t>szám</t>
  </si>
  <si>
    <t>azonosító</t>
  </si>
  <si>
    <t>program, projekt neve</t>
  </si>
  <si>
    <t xml:space="preserve">támogatás </t>
  </si>
  <si>
    <t>Bevételek összesen:</t>
  </si>
  <si>
    <t>Kiadások</t>
  </si>
  <si>
    <t>kiadás</t>
  </si>
  <si>
    <t>személyi</t>
  </si>
  <si>
    <t>dologi kiadások (szolgáltatások)</t>
  </si>
  <si>
    <t>eszközbeszerzés</t>
  </si>
  <si>
    <t>tartalék</t>
  </si>
  <si>
    <t>beruházás (ingatlan vásárlás költségei, építéshez kapcsolódó költségek, eszközbeszerzés)</t>
  </si>
  <si>
    <t xml:space="preserve">kiadás </t>
  </si>
  <si>
    <t>Kiadások összesen:</t>
  </si>
  <si>
    <t>Dombóvár Város Önkormányzata</t>
  </si>
  <si>
    <t>01        Alaptevékenység költségvetési bevételei</t>
  </si>
  <si>
    <t>02        Alaptevékenység költségvetési kiadásai</t>
  </si>
  <si>
    <t>I          Alaptevékenység költségvetési egyenlege (=01-02)</t>
  </si>
  <si>
    <t>03        Alaptevékenység finanszírozási bevételei</t>
  </si>
  <si>
    <t>04        Alaptevékenység finanszírozási kiadásai</t>
  </si>
  <si>
    <t>II         Alaptevékenység finanszírozási egyenlege (=03-04)</t>
  </si>
  <si>
    <t>A)        Alaptevékenység maradványa (=±I±II)</t>
  </si>
  <si>
    <t>05        Vállalkozási tevékenység költségvetési bevételei</t>
  </si>
  <si>
    <t>06        Vállalkozási tevékenység költségvetési kiadásai</t>
  </si>
  <si>
    <t>III        Vállalkozási tevékenység költségvetési egyenlege (=05-06)</t>
  </si>
  <si>
    <t>07        Vállalkozási tevékenység finanszírozási bevételei</t>
  </si>
  <si>
    <t>08        Vállalkozási tevékenység finanszírozási kiadásai</t>
  </si>
  <si>
    <t>IV        Vállalkozási tevékenység finanszírozási egyenlege (=07-08)</t>
  </si>
  <si>
    <t>B)        Vállalkozási tevékenység maradványa (=±III±IV)</t>
  </si>
  <si>
    <t>C)        Összes maradvány (=A+B)</t>
  </si>
  <si>
    <t>D)        Alaptevékenység kötelezettségvállalással terhelt maradványa</t>
  </si>
  <si>
    <t>E)        Alaptevékenység szabad maradványa (=A-D)</t>
  </si>
  <si>
    <t>G)        Vállalkozási tevékenység felhasználható maradványa (=B-F)</t>
  </si>
  <si>
    <t>Dombóvári Szivárvány Óvoda és Bölcsőde</t>
  </si>
  <si>
    <t>Teljesítés dec. 31-ig</t>
  </si>
  <si>
    <t>Ingatlanok felújítása</t>
  </si>
  <si>
    <t>Felújítási célú előzetesen felszámított áfa</t>
  </si>
  <si>
    <t>Egyéb tárgyi eszközök felújítása</t>
  </si>
  <si>
    <t>Informatikai eszközök beszerzése, létesítése</t>
  </si>
  <si>
    <t>Egyéb tárgyi eszközök beszerzése, létesítése</t>
  </si>
  <si>
    <t>Beruházási célú előzetesen felszámított áfa</t>
  </si>
  <si>
    <t>Ingatlanok beszerzése, létesítése</t>
  </si>
  <si>
    <t>Intézmény: Önkormányzat + intézmények összesen</t>
  </si>
  <si>
    <t>Intézmény: DOMBÓVÁR VÁROS ÖNKORMÁNYZATA</t>
  </si>
  <si>
    <t>Intézmény: DOMBÓVÁRI MŰVELŐDÉSI HÁZ, KÖNYVTÁR ÉS HELYTÖRTÉNETI GYŰJTEMÉNY</t>
  </si>
  <si>
    <t>Intézmény: DOMBÓVÁRI KÖZÖS ÖNKORMÁNYZATI HIVATAL</t>
  </si>
  <si>
    <t>Törzsszáma: 733557</t>
  </si>
  <si>
    <t>Törzsszáma: 418191</t>
  </si>
  <si>
    <t>Törzsszáma: 419154</t>
  </si>
  <si>
    <t>Törzsszáma: 812225</t>
  </si>
  <si>
    <t>Sorszám</t>
  </si>
  <si>
    <t>Előző év</t>
  </si>
  <si>
    <t>Tárgyév</t>
  </si>
  <si>
    <t>Index (%)</t>
  </si>
  <si>
    <t>ESZKÖZÖK</t>
  </si>
  <si>
    <t>A/ NEMZETI VAGYONBA TARTOZÓ BEFEKTETETT ESZKÖZÖK</t>
  </si>
  <si>
    <t>A</t>
  </si>
  <si>
    <t>I. IMMATERIÁLIS JAVAK</t>
  </si>
  <si>
    <t>A/I</t>
  </si>
  <si>
    <t>1. Vagyoni értékű jogok</t>
  </si>
  <si>
    <t>A/I/1</t>
  </si>
  <si>
    <t>a) Forgalomképtelen törzsvagyon</t>
  </si>
  <si>
    <t>A/I/1/a</t>
  </si>
  <si>
    <t>b) Nemzetgazdasági szempontból kiemelt jelentőségű törzsvagyon</t>
  </si>
  <si>
    <t>A/I/1/b</t>
  </si>
  <si>
    <t>c) Korlátozottan forgalomképes vagyon</t>
  </si>
  <si>
    <t>A/I/1/c</t>
  </si>
  <si>
    <t>d) Üzleti vagyon</t>
  </si>
  <si>
    <t>A/I/1/d</t>
  </si>
  <si>
    <t>2. Szellemi termékek</t>
  </si>
  <si>
    <t>A/I/2</t>
  </si>
  <si>
    <t>A/I/2/a</t>
  </si>
  <si>
    <t>A/I/2/b</t>
  </si>
  <si>
    <t>A/I/2/c</t>
  </si>
  <si>
    <t>A/I/2/d</t>
  </si>
  <si>
    <t>3. Immateriális javak értékhelyesbítése</t>
  </si>
  <si>
    <t>A/I/3</t>
  </si>
  <si>
    <t>A/I/3/a</t>
  </si>
  <si>
    <t>A/I/3/b</t>
  </si>
  <si>
    <t>A/I/3/c</t>
  </si>
  <si>
    <t>A/I/3/d</t>
  </si>
  <si>
    <t>II. TÁRGYI ESZKÖZÖK</t>
  </si>
  <si>
    <t>A/II</t>
  </si>
  <si>
    <t>1. Ingatlanok és kapcsolódó vagyoni értékű jogok</t>
  </si>
  <si>
    <t>A/II/1</t>
  </si>
  <si>
    <t>A/II/1/a</t>
  </si>
  <si>
    <t>A/II/1/b</t>
  </si>
  <si>
    <t>A/II/1/c</t>
  </si>
  <si>
    <t>A/II/1/d</t>
  </si>
  <si>
    <t>2. Gépek, berendezések, felszerelések, járművek</t>
  </si>
  <si>
    <t>A/II/2</t>
  </si>
  <si>
    <t>A/II/2/a</t>
  </si>
  <si>
    <t>A/II/2/b</t>
  </si>
  <si>
    <t>A/II/2/c</t>
  </si>
  <si>
    <t>A/II/2/d</t>
  </si>
  <si>
    <t>3. Tenyészállatok</t>
  </si>
  <si>
    <t>A/II/3</t>
  </si>
  <si>
    <t>A/II/3/a</t>
  </si>
  <si>
    <t>A/II/3/b</t>
  </si>
  <si>
    <t>A/II/3/c</t>
  </si>
  <si>
    <t>A/II/3/d</t>
  </si>
  <si>
    <t>4. Beruházások, felújítások</t>
  </si>
  <si>
    <t>A/II/4</t>
  </si>
  <si>
    <t>A/II/4/a</t>
  </si>
  <si>
    <t>A/II/4/b</t>
  </si>
  <si>
    <t>A/II/4/c</t>
  </si>
  <si>
    <t>A/II/4/d</t>
  </si>
  <si>
    <t>5. Tárgyi eszközök értékhelyesbítése</t>
  </si>
  <si>
    <t>A/II/5</t>
  </si>
  <si>
    <t>A/II/5/a</t>
  </si>
  <si>
    <t>A/II/5/b</t>
  </si>
  <si>
    <t>A/II/5/c</t>
  </si>
  <si>
    <t>A/II/5/d</t>
  </si>
  <si>
    <t>III. BEFEKTETETT PÉNZÜGYI ESZKÖZÖK</t>
  </si>
  <si>
    <t>A/III</t>
  </si>
  <si>
    <t>1. Tartós részesedések</t>
  </si>
  <si>
    <t>A/III/1</t>
  </si>
  <si>
    <t>A/III/1/a</t>
  </si>
  <si>
    <t>A/III/1/b</t>
  </si>
  <si>
    <t>A/III/1/c</t>
  </si>
  <si>
    <t>A/III/1/d</t>
  </si>
  <si>
    <t>2. Tartós hitelviszonyt megtestesítő értékpapírok</t>
  </si>
  <si>
    <t>A/III/2</t>
  </si>
  <si>
    <t>A/III/2/a</t>
  </si>
  <si>
    <t>A/III/2/b</t>
  </si>
  <si>
    <t>A/III/2/c</t>
  </si>
  <si>
    <t>A/III/2/d</t>
  </si>
  <si>
    <t>3. Befektetett pénzügyi eszközök értékhelyesbítése</t>
  </si>
  <si>
    <t>A/III/3</t>
  </si>
  <si>
    <t>A/III/3/a</t>
  </si>
  <si>
    <t>A/III/3/b</t>
  </si>
  <si>
    <t>A/III/3/c</t>
  </si>
  <si>
    <t>A/III/3/d</t>
  </si>
  <si>
    <t>IV. KONCESSZIÓBA, VAGYONKEZELÉSBE ADOTT ESZKÖZÖK</t>
  </si>
  <si>
    <t>A/IV</t>
  </si>
  <si>
    <t>1.Koncesszióba, vagyonkezelésbe adott eszközök</t>
  </si>
  <si>
    <t>A/IV/1</t>
  </si>
  <si>
    <t>A/IV/1/a</t>
  </si>
  <si>
    <t>A/IV/1/b</t>
  </si>
  <si>
    <t>A/IV/1/c</t>
  </si>
  <si>
    <t>A/IV/1/d</t>
  </si>
  <si>
    <t>2. Koncesszióba, vagyonkezelésbe adott eszközök értékhelyesbítése</t>
  </si>
  <si>
    <t>A/IV/2</t>
  </si>
  <si>
    <t>A/IV/2/a</t>
  </si>
  <si>
    <t>A/IV/2/b</t>
  </si>
  <si>
    <t>A/IV/2/c</t>
  </si>
  <si>
    <t>A/IV/2/d</t>
  </si>
  <si>
    <t>B/ NEMZETI VAGYONBA TARTOZÓ FORGÓESZKÖZÖK</t>
  </si>
  <si>
    <t>B</t>
  </si>
  <si>
    <t>I. Készletek</t>
  </si>
  <si>
    <t>B/I</t>
  </si>
  <si>
    <t>II. Értékpapírok</t>
  </si>
  <si>
    <t>B/II</t>
  </si>
  <si>
    <t>C/ PÉNZESZKÖZÖK</t>
  </si>
  <si>
    <t>C</t>
  </si>
  <si>
    <t>I. Lekötött bankbetétek</t>
  </si>
  <si>
    <t>C/I</t>
  </si>
  <si>
    <t>II. Pénztárak, csekkek, betétkönyvek</t>
  </si>
  <si>
    <t>C/II</t>
  </si>
  <si>
    <t>III. Forintszámlák</t>
  </si>
  <si>
    <t>C/III</t>
  </si>
  <si>
    <t>IV. Devizaszámlák</t>
  </si>
  <si>
    <t>C/IV</t>
  </si>
  <si>
    <t>D/ KÖVETELÉSEK</t>
  </si>
  <si>
    <t>D</t>
  </si>
  <si>
    <t>I. Költségvetési évben esedékes követelések</t>
  </si>
  <si>
    <t>D/I</t>
  </si>
  <si>
    <t>II. Költségvetési évet követően esedékes követelések</t>
  </si>
  <si>
    <t>D/II</t>
  </si>
  <si>
    <t>III. Követelés jellegű sajátos elszámolások</t>
  </si>
  <si>
    <t>D/III</t>
  </si>
  <si>
    <t>E/ EGYÉB SAJÁTOS ESZKÖZOLDALI ELSZÁMOLÁSOK</t>
  </si>
  <si>
    <t>E</t>
  </si>
  <si>
    <t>F/ AKTÍV IDŐBELI ELHATÁROLÁSOK</t>
  </si>
  <si>
    <t>F</t>
  </si>
  <si>
    <t>ESZKÖZÖK ÖSSZESEN</t>
  </si>
  <si>
    <t>A+..+F</t>
  </si>
  <si>
    <t>FORRÁSOK</t>
  </si>
  <si>
    <t>G/ SAJÁT TŐKE</t>
  </si>
  <si>
    <t>G</t>
  </si>
  <si>
    <t>I. Nemzeti vagyon induláskori értéke</t>
  </si>
  <si>
    <t>G/I</t>
  </si>
  <si>
    <t>II. Nemzeti vagyon változásai</t>
  </si>
  <si>
    <t>G/II</t>
  </si>
  <si>
    <t>III. Egyéb eszközök induláskori értéke és változásai</t>
  </si>
  <si>
    <t>G/III</t>
  </si>
  <si>
    <t>IV. Felhalmozott eredmény</t>
  </si>
  <si>
    <t>G/IV</t>
  </si>
  <si>
    <t>V. Eszközök értékhelyesbítésének forrása</t>
  </si>
  <si>
    <t>G/V</t>
  </si>
  <si>
    <t>VI. Mérleg szerinti eredmény</t>
  </si>
  <si>
    <t>G/VI</t>
  </si>
  <si>
    <t>H/ KÖTELEZETTSÉGEK</t>
  </si>
  <si>
    <t>H</t>
  </si>
  <si>
    <t>I. Költségvetési évben esedékes kötelezettségek</t>
  </si>
  <si>
    <t>H/I</t>
  </si>
  <si>
    <t>II. Költségvetési évet követően esedékes kötelezettségek</t>
  </si>
  <si>
    <t>H/II</t>
  </si>
  <si>
    <t>III. Kötelezettség jellegű sajátos elszámolások</t>
  </si>
  <si>
    <t>H/III</t>
  </si>
  <si>
    <t>I/ KINCSTÁRI SZÁMLAVEZETÉSSEL KAPCSOLATOS ELSZÁMOLÁSOK</t>
  </si>
  <si>
    <t>I</t>
  </si>
  <si>
    <t>J/ PASSZÍV IDŐBELI ELHATÁROLÁSOK (=K/1+K/2+K/3)</t>
  </si>
  <si>
    <t>J</t>
  </si>
  <si>
    <t>FORRÁSOK ÖSSZESEN</t>
  </si>
  <si>
    <t>G+...+J</t>
  </si>
  <si>
    <t>EGYÉB ADATOK ÉS MÉRLEGEN KÍVÜLI TÉTELEK</t>
  </si>
  <si>
    <t>L</t>
  </si>
  <si>
    <t>"0"-ra írt eszközök</t>
  </si>
  <si>
    <t>L/1</t>
  </si>
  <si>
    <t>Használatban lévő kisértékű immateriális javak, tárgyi eszközök</t>
  </si>
  <si>
    <t>L/2</t>
  </si>
  <si>
    <t>Használatban lévő készletek</t>
  </si>
  <si>
    <t>L/3</t>
  </si>
  <si>
    <t>01-02. számlacsoportban nyilvántartott eszközök (Áht-n belüli vagyonkezelésbe adott, bérbevett, letétbe, bizományba, üzemeltetésre átvett, stb.)</t>
  </si>
  <si>
    <t>L/4</t>
  </si>
  <si>
    <t>A nemzeti vagyonról szóló 2011. évi CXCVI. törvény 1. § (2) bekezdés g) és h) pontja szerinti kulturális javak és régészeti leletek (bekerülési érték nélküli)</t>
  </si>
  <si>
    <t>L/5</t>
  </si>
  <si>
    <t>Függő követelések</t>
  </si>
  <si>
    <t>L/6</t>
  </si>
  <si>
    <t>Függő kötelezettségek</t>
  </si>
  <si>
    <t>L/7</t>
  </si>
  <si>
    <t>Biztos (jövőbeni) követelések</t>
  </si>
  <si>
    <t>L/8</t>
  </si>
  <si>
    <t>Intézmény: DOMBÓVÁRI SZIVÁRVÁNY ÓVODA ÉS BÖLCSŐDE</t>
  </si>
  <si>
    <t>Költségvetési engedélyezett létszámkeret
(álláshely)</t>
  </si>
  <si>
    <t>Zárólétszám</t>
  </si>
  <si>
    <t>Átlagos statisztikai állományi létszám</t>
  </si>
  <si>
    <t>Átlagos statisztikai állományi létszámból közfoglalkoztatott</t>
  </si>
  <si>
    <t>Pénzeszközök változásának bemutatása</t>
  </si>
  <si>
    <t>#</t>
  </si>
  <si>
    <t>01</t>
  </si>
  <si>
    <t>A. 32-33. számlák nyitó tárgyidőszaki egyenlege összesen ( =2+3)</t>
  </si>
  <si>
    <t>03</t>
  </si>
  <si>
    <t>04</t>
  </si>
  <si>
    <t>05</t>
  </si>
  <si>
    <t>Kiadások nyilvántartási ellenszámla  tárgyidőszaki egyenlege [-003]</t>
  </si>
  <si>
    <t>06</t>
  </si>
  <si>
    <t>Bevételek nyilvántartási ellenszámla  tárgyidőszaki egyenlege [+005]</t>
  </si>
  <si>
    <t>07</t>
  </si>
  <si>
    <t>Előző év költségvetési maradványának igénybevétele teljesítése tárgyidőszaki egyenlege [-0981313]</t>
  </si>
  <si>
    <t>16</t>
  </si>
  <si>
    <t>18</t>
  </si>
  <si>
    <t>Beruházásokra, felújításokra adott előlegek tárgyidőszaki forgalma [+/-36512]</t>
  </si>
  <si>
    <t>22</t>
  </si>
  <si>
    <t>Túlfizetések, téves és visszajáró kifizetések tárgyidőszaki forgalma [+/-36516]</t>
  </si>
  <si>
    <t>34</t>
  </si>
  <si>
    <t>39</t>
  </si>
  <si>
    <t>40</t>
  </si>
  <si>
    <t>Túlfizetések, téves és visszajáró befizetések tárgyidőszaki forgalma [+/-36711]</t>
  </si>
  <si>
    <t>42</t>
  </si>
  <si>
    <t>Továbbadási célból folyósított támogatások, ellátások elszámolása számla tárgyidőszaki forgalma [+/-3672]</t>
  </si>
  <si>
    <t>43</t>
  </si>
  <si>
    <t>Más szervezetet megillető bevételek elszámolása számla tárgyidőszaki forgalma [+/-3673]</t>
  </si>
  <si>
    <t>46</t>
  </si>
  <si>
    <t>Letétre, megőrzésre, fedezetkezelésre átvett pénzeszközök, biztosítékok tárgyidőszaki forgalma [+/-3678]</t>
  </si>
  <si>
    <t>53</t>
  </si>
  <si>
    <t>C. 32-33. számlák számított tárgyidőszaki záró egyenlege (A + B)</t>
  </si>
  <si>
    <t>54</t>
  </si>
  <si>
    <t>64</t>
  </si>
  <si>
    <t>15</t>
  </si>
  <si>
    <t>Kapott előleghez kapcsolódó fizetendő általános forgalmi adó tárgyidőszaki forgalma  [+/-36421]</t>
  </si>
  <si>
    <t>20</t>
  </si>
  <si>
    <t>Igénybevett szolgáltatásokra adott előlegek tárgyidőszaki forgalma [+/-36514]</t>
  </si>
  <si>
    <t>35</t>
  </si>
  <si>
    <t>41</t>
  </si>
  <si>
    <t>Egyéb kapott előlegek tárgyidőszaki forgalma [+/-36712]</t>
  </si>
  <si>
    <t>Önkormányzati konszolidált beszámoló - Költségvetési kiadások (adatok Ft-ban)</t>
  </si>
  <si>
    <t>Konszolidálás előtti összeg</t>
  </si>
  <si>
    <t>Konszolidálás</t>
  </si>
  <si>
    <t>Konszolidált összeg</t>
  </si>
  <si>
    <t>Törvény szerinti illetmények, munkabérek (K1101)</t>
  </si>
  <si>
    <t>02</t>
  </si>
  <si>
    <t>Normatív jutalmak (K1102)</t>
  </si>
  <si>
    <t>Céljuttatás, projektprémium (K1103)</t>
  </si>
  <si>
    <t>Készenléti, ügyeleti, helyettesítési díj, túlóra, túlszolgálat (K1104)</t>
  </si>
  <si>
    <t>Végkielégítés (K1105)</t>
  </si>
  <si>
    <t>Jubileumi jutalom (K1106)</t>
  </si>
  <si>
    <t>Béren kívüli juttatások (K1107)</t>
  </si>
  <si>
    <t>08</t>
  </si>
  <si>
    <t>Ruházati költségtérítés (K1108)</t>
  </si>
  <si>
    <t>09</t>
  </si>
  <si>
    <t>Közlekedési költségtérítés (K1109)</t>
  </si>
  <si>
    <t>10</t>
  </si>
  <si>
    <t>Egyéb költségtérítések (K1110)</t>
  </si>
  <si>
    <t>11</t>
  </si>
  <si>
    <t>Lakhatási támogatások (K1111)</t>
  </si>
  <si>
    <t>12</t>
  </si>
  <si>
    <t>Szociális támogatások (K1112)</t>
  </si>
  <si>
    <t>13</t>
  </si>
  <si>
    <t>14</t>
  </si>
  <si>
    <t>ebből:biztosítási díjak (K1113)</t>
  </si>
  <si>
    <t>Foglalkoztatottak személyi juttatásai (=01+…+13) (K11)</t>
  </si>
  <si>
    <t>Választott tisztségviselők juttatásai (K121)</t>
  </si>
  <si>
    <t>17</t>
  </si>
  <si>
    <t>Munkavégzésre irányuló egyéb jogviszonyban nem saját foglalkoztatottnak fizetett juttatások (K122)</t>
  </si>
  <si>
    <t>Egyéb külső személyi juttatások (K123)</t>
  </si>
  <si>
    <t>19</t>
  </si>
  <si>
    <t>Külső személyi juttatások (=16+17+18) (K12)</t>
  </si>
  <si>
    <t>Személyi juttatások (=15+19) (K1)</t>
  </si>
  <si>
    <t>21</t>
  </si>
  <si>
    <t>ebből: szociális hozzájárulási adó (K2)</t>
  </si>
  <si>
    <t>23</t>
  </si>
  <si>
    <t>ebből: rehabilitációs hozzájárulás (K2)</t>
  </si>
  <si>
    <t>24</t>
  </si>
  <si>
    <t>ebből: egészségügyi hozzájárulás (K2)</t>
  </si>
  <si>
    <t>25</t>
  </si>
  <si>
    <t>ebből: táppénz hozzájárulás (K2)</t>
  </si>
  <si>
    <t>26</t>
  </si>
  <si>
    <t>ebből: munkaadót a foglalkoztatottak részére történő kifizetésekkel kapcsolatban terhelő más járulék jellegű kötelezettségek (K2)</t>
  </si>
  <si>
    <t>27</t>
  </si>
  <si>
    <t>ebből: munkáltatót terhelő személyi jövedelemadó (K2)</t>
  </si>
  <si>
    <t>28</t>
  </si>
  <si>
    <t>Szakmai anyagok beszerzése (K311)</t>
  </si>
  <si>
    <t>29</t>
  </si>
  <si>
    <t>Üzemeltetési anyagok beszerzése (K312)</t>
  </si>
  <si>
    <t>30</t>
  </si>
  <si>
    <t>Árubeszerzés (K313)</t>
  </si>
  <si>
    <t>31</t>
  </si>
  <si>
    <t>Készletbeszerzés (=28+29+30) (K31)</t>
  </si>
  <si>
    <t>32</t>
  </si>
  <si>
    <t>Informatikai szolgáltatások igénybevétele (K321)</t>
  </si>
  <si>
    <t>33</t>
  </si>
  <si>
    <t>Egyéb kommunikációs szolgáltatások (K322)</t>
  </si>
  <si>
    <t>Kommunikációs szolgáltatások (=32+33) (K32)</t>
  </si>
  <si>
    <t>36</t>
  </si>
  <si>
    <t>Vásárolt élelmezés (K332)</t>
  </si>
  <si>
    <t>37</t>
  </si>
  <si>
    <t>38</t>
  </si>
  <si>
    <t>ebből: a közszféra és a magánszféra együttműködésén (PPP) alapuló szerződéses konstrukció (K333)</t>
  </si>
  <si>
    <t>Karbantartási, kisjavítási szolgáltatások (K334)</t>
  </si>
  <si>
    <t>ebből: államháztartáson belül (K335)</t>
  </si>
  <si>
    <t>44</t>
  </si>
  <si>
    <t>ebből: biztosítási díjak (K337)</t>
  </si>
  <si>
    <t>45</t>
  </si>
  <si>
    <t>Kiküldetések kiadásai (K341)</t>
  </si>
  <si>
    <t>47</t>
  </si>
  <si>
    <t>Reklám- és propagandakiadások (K342)</t>
  </si>
  <si>
    <t>48</t>
  </si>
  <si>
    <t>49</t>
  </si>
  <si>
    <t>Működési célú előzetesen felszámított általános forgalmi adó (K351)</t>
  </si>
  <si>
    <t>50</t>
  </si>
  <si>
    <t>51</t>
  </si>
  <si>
    <t>52</t>
  </si>
  <si>
    <t>ebből: államháztartáson belül (K353)</t>
  </si>
  <si>
    <t>ebből: kamat swap ügyletek kamatkiadásai (K353)</t>
  </si>
  <si>
    <t>55</t>
  </si>
  <si>
    <t>ebből: valuta, deviza eszközök realizált árfolyamvesztesége (K354)</t>
  </si>
  <si>
    <t>56</t>
  </si>
  <si>
    <t>ebből: hitelviszonyt megtestesítő értékpapírok árfolyamkülönbözete (K354)</t>
  </si>
  <si>
    <t>57</t>
  </si>
  <si>
    <t>ebből: deviza kötelezettségek realizált árfolyamvesztesége (K354)</t>
  </si>
  <si>
    <t>58</t>
  </si>
  <si>
    <t>Egyéb dologi kiadások (K355)</t>
  </si>
  <si>
    <t>59</t>
  </si>
  <si>
    <t>60</t>
  </si>
  <si>
    <t>61</t>
  </si>
  <si>
    <t>Társadalombiztosítási ellátások (K41)</t>
  </si>
  <si>
    <t>62</t>
  </si>
  <si>
    <t>63</t>
  </si>
  <si>
    <t>ebből: családi pótlék (K42)</t>
  </si>
  <si>
    <t>ebből: anyasági támogatás (K42)</t>
  </si>
  <si>
    <t>65</t>
  </si>
  <si>
    <t>ebből: gyermekgondozást segítő ellátás (K42)</t>
  </si>
  <si>
    <t>66</t>
  </si>
  <si>
    <t>ebből: gyermeknevelési támogatás (K42)</t>
  </si>
  <si>
    <t>67</t>
  </si>
  <si>
    <t>ebből: gyermekek születésével kapcsolatos szabadság megtérítése (K42)</t>
  </si>
  <si>
    <t>68</t>
  </si>
  <si>
    <t>ebből: életkezdési támogatás (K42)</t>
  </si>
  <si>
    <t>69</t>
  </si>
  <si>
    <t>ebből: otthonteremtési támogatás (K42)</t>
  </si>
  <si>
    <t>70</t>
  </si>
  <si>
    <t>ebből: gyermektartásdíj megelőlegezése (K42)</t>
  </si>
  <si>
    <t>71</t>
  </si>
  <si>
    <t>ebből: GYES-en és GYED-en lévők hallgatói hitelének célzott támogatása (K42)</t>
  </si>
  <si>
    <t>72</t>
  </si>
  <si>
    <t>73</t>
  </si>
  <si>
    <t>Pénzbeli kárpótlások, kártérítések (K43)</t>
  </si>
  <si>
    <t>74</t>
  </si>
  <si>
    <t>75</t>
  </si>
  <si>
    <t>ebből: ápolási díj (K44)</t>
  </si>
  <si>
    <t>76</t>
  </si>
  <si>
    <t>ebből: fogyatékossági támogatás és vakok személyi járadéka (K44)</t>
  </si>
  <si>
    <t>77</t>
  </si>
  <si>
    <t>ebből: kivételes rokkantsági ellátás (K44)</t>
  </si>
  <si>
    <t>78</t>
  </si>
  <si>
    <t>ebből: mozgáskorlátozottak szerzési és átalakítási támogatása (K44)</t>
  </si>
  <si>
    <t>79</t>
  </si>
  <si>
    <t>ebből: megváltozott munkaképességűek illetve egészségkárosodottak kereset-kiegészítése (K44)</t>
  </si>
  <si>
    <t>80</t>
  </si>
  <si>
    <t>ebből: közgyógyellátás [Szoctv.50.§ (1)-(2) bekezdése] (K44)</t>
  </si>
  <si>
    <t>81</t>
  </si>
  <si>
    <t>ebből: cukorbetegek támogatása (K44)</t>
  </si>
  <si>
    <t>82</t>
  </si>
  <si>
    <t>ebből: tartós ápolást végzők időskori támogatása [Szoctv. 44/A. §] (K44)</t>
  </si>
  <si>
    <t>83</t>
  </si>
  <si>
    <t>84</t>
  </si>
  <si>
    <t>85</t>
  </si>
  <si>
    <t>86</t>
  </si>
  <si>
    <t>87</t>
  </si>
  <si>
    <t>ebből: korhatár előtti ellátás és a fegyveres testületek volt tagjai szolgálati járandósága (K45)</t>
  </si>
  <si>
    <t>88</t>
  </si>
  <si>
    <t>ebből: átmeneti bányászjáradék (K45)</t>
  </si>
  <si>
    <t>89</t>
  </si>
  <si>
    <t>ebből: szénjárandóság pénzbeli megváltása (K45)</t>
  </si>
  <si>
    <t>90</t>
  </si>
  <si>
    <t>ebből: mecseki bányászatban munkát végzők bányászati kereset-kiegészítése (K45)</t>
  </si>
  <si>
    <t>91</t>
  </si>
  <si>
    <t>ebből: mezőgazdasági járadék (K45)</t>
  </si>
  <si>
    <t>92</t>
  </si>
  <si>
    <t>ebből: foglalkoztatást helyettesítő támogatás [Szoctv. 35. § (1) bek.] (K45)</t>
  </si>
  <si>
    <t>93</t>
  </si>
  <si>
    <t>94</t>
  </si>
  <si>
    <t>95</t>
  </si>
  <si>
    <t>ebből: hozzájárulás a lakossági energiaköltségekhez (K46)</t>
  </si>
  <si>
    <t>96</t>
  </si>
  <si>
    <t>ebből: lakbértámogatás (K46)</t>
  </si>
  <si>
    <t>97</t>
  </si>
  <si>
    <t>98</t>
  </si>
  <si>
    <t>ebből: állami gondozottak pénzbeli juttatásai (K47)</t>
  </si>
  <si>
    <t>99</t>
  </si>
  <si>
    <t>ebből: oktatásban résztvevők pénzbeli juttatásai (K47)</t>
  </si>
  <si>
    <t>100</t>
  </si>
  <si>
    <t>101</t>
  </si>
  <si>
    <t>ebből: házastársi pótlék (K48)</t>
  </si>
  <si>
    <t>102</t>
  </si>
  <si>
    <t>ebből: Hadigondozottak Közalapítványát terhelő hadigondozotti ellátások (K48)</t>
  </si>
  <si>
    <t>103</t>
  </si>
  <si>
    <t>ebből: tudományos fokozattal rendelkezők nyugdíjkiegészítése (K48)</t>
  </si>
  <si>
    <t>104</t>
  </si>
  <si>
    <t>105</t>
  </si>
  <si>
    <t>ebből: nemzeti helytállásért pótlék (K48)</t>
  </si>
  <si>
    <t>106</t>
  </si>
  <si>
    <t>ebből: egyes nyugdíjjogi hátrányok enyhítése miatti (közszolgálati idő után járó) nyugdíj-kiegészítés (K48)</t>
  </si>
  <si>
    <t>107</t>
  </si>
  <si>
    <t>ebből: egyes, tartós időtartamú szabadságelvonást elszenvedettek részére járó juttatás (K48)</t>
  </si>
  <si>
    <t>108</t>
  </si>
  <si>
    <t>109</t>
  </si>
  <si>
    <t>ebből: az elhunyt akadémikusok hozzátartozóinak folyósított özvegyi- és árvaellátás (K48)</t>
  </si>
  <si>
    <t>110</t>
  </si>
  <si>
    <t>ebből: a Nemzet Sportolója címmel járó járadék, olimpiai járadék, idős sportolók szociális támogatása (K48)</t>
  </si>
  <si>
    <t>111</t>
  </si>
  <si>
    <t>ebből: életjáradék termőföldért (K48)</t>
  </si>
  <si>
    <t>112</t>
  </si>
  <si>
    <t>ebből: az idegenrendészeti szerv által folyósított ellátások (K48)</t>
  </si>
  <si>
    <t>113</t>
  </si>
  <si>
    <t>ebből: szépkorúak jubileumi juttatása (K48)</t>
  </si>
  <si>
    <t>114</t>
  </si>
  <si>
    <t>ebből: időskorúak járadéka [Szoctv. 32/B. § (1) bekezdése] (K48)</t>
  </si>
  <si>
    <t>115</t>
  </si>
  <si>
    <t>ebből: egyéb, az önkormányzat rendeletében megállapított juttatás (K48)</t>
  </si>
  <si>
    <t>116</t>
  </si>
  <si>
    <t>ebből: köztemetés [Szoctv. 48.§] (K48)</t>
  </si>
  <si>
    <t>117</t>
  </si>
  <si>
    <t>ebből: települési támogatás [Szoctv. 45. §], (K48)</t>
  </si>
  <si>
    <t>118</t>
  </si>
  <si>
    <t>ebből: egészségkárosodási és gyermekfelügyeleti támogatás [Szoctv. 37.§ (1) bekezdés a) és b) pontja] (K48)</t>
  </si>
  <si>
    <t>119</t>
  </si>
  <si>
    <t>ebből: önkormányzat által saját hatáskörben (nem szociális és gyermekvédelmi előírások alapján) adott más ellátás (K48)</t>
  </si>
  <si>
    <t>120</t>
  </si>
  <si>
    <t>121</t>
  </si>
  <si>
    <t>122</t>
  </si>
  <si>
    <t>ebből: Európai Unió (K501)</t>
  </si>
  <si>
    <t>123</t>
  </si>
  <si>
    <t>A helyi önkormányzatok előző évi elszámolásából származó kiadások (K5021)</t>
  </si>
  <si>
    <t>124</t>
  </si>
  <si>
    <t>A helyi önkormányzatok törvényi előíráson alapuló befizetései (K5022)</t>
  </si>
  <si>
    <t>125</t>
  </si>
  <si>
    <t>Egyéb elvonások, befizetések (K5023)</t>
  </si>
  <si>
    <t>126</t>
  </si>
  <si>
    <t>127</t>
  </si>
  <si>
    <t>Működési célú garancia- és kezességvállalásból származó kifizetés államháztartáson belülre (K503)</t>
  </si>
  <si>
    <t>128</t>
  </si>
  <si>
    <t>129</t>
  </si>
  <si>
    <t>ebből: központi költségvetési szervek (K504)</t>
  </si>
  <si>
    <t>130</t>
  </si>
  <si>
    <t>ebből: központi kezelésű előirányzatok (K504)</t>
  </si>
  <si>
    <t>131</t>
  </si>
  <si>
    <t>ebből: központi vagy fejezeti kezelésű előirányzatok EU-s programokra és azok hazai társfinanszírozása (K504)</t>
  </si>
  <si>
    <t>132</t>
  </si>
  <si>
    <t>ebből: egyéb fejezeti kezelésű előirányzatok (K504)</t>
  </si>
  <si>
    <t>133</t>
  </si>
  <si>
    <t>ebből: társadalombiztosítás pénzügyi alapjai (K504)</t>
  </si>
  <si>
    <t>134</t>
  </si>
  <si>
    <t>ebből: elkülönített állami pénzalapok (K504)</t>
  </si>
  <si>
    <t>135</t>
  </si>
  <si>
    <t>ebből: helyi önkormányzatok és költségvetési szerveik (K504)</t>
  </si>
  <si>
    <t>136</t>
  </si>
  <si>
    <t>ebből: társulások és költségvetési szerveik (K504)</t>
  </si>
  <si>
    <t>137</t>
  </si>
  <si>
    <t>ebből: nemzetiségi önkormányzatok és költségvetési szerveik (K504)</t>
  </si>
  <si>
    <t>138</t>
  </si>
  <si>
    <t>ebből: térségi fejlesztési tanácsok és költségvetési szerveik (K504)</t>
  </si>
  <si>
    <t>139</t>
  </si>
  <si>
    <t>140</t>
  </si>
  <si>
    <t>ebből: központi költségvetési szervek (K505)</t>
  </si>
  <si>
    <t>141</t>
  </si>
  <si>
    <t>ebből: központi kezelésű előirányzatok (K505)</t>
  </si>
  <si>
    <t>142</t>
  </si>
  <si>
    <t>ebből: központi vagy fejezeti kezelésű előirányzatok EU-s programokra és azok hazai társfinanszírozása (K505)</t>
  </si>
  <si>
    <t>143</t>
  </si>
  <si>
    <t>ebből: egyéb fejezeti kezelésű előirányzatok (K505)</t>
  </si>
  <si>
    <t>144</t>
  </si>
  <si>
    <t>ebből: társadalombiztosítás pénzügyi alapjai (K505)</t>
  </si>
  <si>
    <t>145</t>
  </si>
  <si>
    <t>ebből: elkülönített állami pénzalapok (K505)</t>
  </si>
  <si>
    <t>146</t>
  </si>
  <si>
    <t>ebből: helyi önkormányzatok és költségvetési szerveik (K505)</t>
  </si>
  <si>
    <t>147</t>
  </si>
  <si>
    <t>ebből: társulások és költségvetési szerveik (K505)</t>
  </si>
  <si>
    <t>148</t>
  </si>
  <si>
    <t>ebből: nemzetiségi önkormányzatok és költségvetési szerveik (K505)</t>
  </si>
  <si>
    <t>149</t>
  </si>
  <si>
    <t>ebből: térségi fejlesztési tanácsok és költségvetési szerveik (K505)</t>
  </si>
  <si>
    <t>150</t>
  </si>
  <si>
    <t>151</t>
  </si>
  <si>
    <t>ebből: központi költségvetési szervek (K506)</t>
  </si>
  <si>
    <t>152</t>
  </si>
  <si>
    <t>ebből: központi kezelésű előirányzatok (K506)</t>
  </si>
  <si>
    <t>153</t>
  </si>
  <si>
    <t>ebből: központi vagy fejezeti kezelésű előirányzatok EU-s programokra és azok hazai társfinanszírozása (K506)</t>
  </si>
  <si>
    <t>154</t>
  </si>
  <si>
    <t>ebből: egyéb fejezeti kezelésű előirányzatok (K506)</t>
  </si>
  <si>
    <t>155</t>
  </si>
  <si>
    <t>ebből: társadalombiztosítás pénzügyi alapjai (K506)</t>
  </si>
  <si>
    <t>156</t>
  </si>
  <si>
    <t>ebből: elkülönített állami pénzalapok (K506)</t>
  </si>
  <si>
    <t>157</t>
  </si>
  <si>
    <t>ebből: helyi önkormányzatok és költségvetési szerveik (K506)</t>
  </si>
  <si>
    <t>158</t>
  </si>
  <si>
    <t>ebből: társulások és költségvetési szerveik (K506)</t>
  </si>
  <si>
    <t>159</t>
  </si>
  <si>
    <t>ebből: nemzetiségi önkormányzatok és költségvetési szerveik (K506)</t>
  </si>
  <si>
    <t>160</t>
  </si>
  <si>
    <t>ebből: térségi fejlesztési tanácsok és költségvetési szerveik (K506)</t>
  </si>
  <si>
    <t>161</t>
  </si>
  <si>
    <t>162</t>
  </si>
  <si>
    <t>ebből: állami vagy önkormányzati tulajdonban lévő gazdasági társaságok tartozásai miatti kifizetések (K507)</t>
  </si>
  <si>
    <t>163</t>
  </si>
  <si>
    <t>164</t>
  </si>
  <si>
    <t>ebből: egyházi jogi személyek (K508)</t>
  </si>
  <si>
    <t>165</t>
  </si>
  <si>
    <t>ebből: nonprofit gazdasági társaságok (K508)</t>
  </si>
  <si>
    <t>166</t>
  </si>
  <si>
    <t>ebből: egyéb civil szervezetek (K508)</t>
  </si>
  <si>
    <t>167</t>
  </si>
  <si>
    <t>ebből: háztartások (K508)</t>
  </si>
  <si>
    <t>168</t>
  </si>
  <si>
    <t>ebből: pénzügyi vállalkozások (K508)</t>
  </si>
  <si>
    <t>169</t>
  </si>
  <si>
    <t>ebből: állami többségi tulajdonú nem pénzügyi vállalkozások (K508)</t>
  </si>
  <si>
    <t>170</t>
  </si>
  <si>
    <t>171</t>
  </si>
  <si>
    <t>ebből: egyéb vállalkozások (K508)</t>
  </si>
  <si>
    <t>172</t>
  </si>
  <si>
    <t>173</t>
  </si>
  <si>
    <t>ebből: kormányok és nemzetközi szervezetek (K508)</t>
  </si>
  <si>
    <t>174</t>
  </si>
  <si>
    <t>ebből: egyéb külföldiek (K508)</t>
  </si>
  <si>
    <t>175</t>
  </si>
  <si>
    <t>Árkiegészítések, ártámogatások (K509)</t>
  </si>
  <si>
    <t>176</t>
  </si>
  <si>
    <t>Kamattámogatások (K510)</t>
  </si>
  <si>
    <t>177</t>
  </si>
  <si>
    <t>Működési célú támogatások az Európai Uniónak (K511)</t>
  </si>
  <si>
    <t>178</t>
  </si>
  <si>
    <t>179</t>
  </si>
  <si>
    <t>ebből: egyházi jogi személyek (K512)</t>
  </si>
  <si>
    <t>180</t>
  </si>
  <si>
    <t>ebből: nonprofit gazdasági társaságok (K512)</t>
  </si>
  <si>
    <t>181</t>
  </si>
  <si>
    <t>ebből: egyéb civil szervezetek (K512)</t>
  </si>
  <si>
    <t>182</t>
  </si>
  <si>
    <t>ebből: háztartások (K512)</t>
  </si>
  <si>
    <t>183</t>
  </si>
  <si>
    <t>ebből: pénzügyi vállalkozások (K512)</t>
  </si>
  <si>
    <t>184</t>
  </si>
  <si>
    <t>ebből: állami többségi tulajdonú nem pénzügyi vállalkozások (K512)</t>
  </si>
  <si>
    <t>185</t>
  </si>
  <si>
    <t>186</t>
  </si>
  <si>
    <t>ebből: egyéb vállalkozások (K512)</t>
  </si>
  <si>
    <t>187</t>
  </si>
  <si>
    <t>ebből: kormányok és nemzetközi szervezetek (K512)</t>
  </si>
  <si>
    <t>188</t>
  </si>
  <si>
    <t>ebből: egyéb külföldiek (K512)</t>
  </si>
  <si>
    <t>189</t>
  </si>
  <si>
    <t>Tartalékok (K513)</t>
  </si>
  <si>
    <t>190</t>
  </si>
  <si>
    <t>191</t>
  </si>
  <si>
    <t>Immateriális javak beszerzése, létesítése (K61)</t>
  </si>
  <si>
    <t>192</t>
  </si>
  <si>
    <t>193</t>
  </si>
  <si>
    <t>ebből: termőföld-vásárlás kiadásai (K62)</t>
  </si>
  <si>
    <t>194</t>
  </si>
  <si>
    <t>Informatikai eszközök beszerzése, létesítése (K63)</t>
  </si>
  <si>
    <t>195</t>
  </si>
  <si>
    <t>Egyéb tárgyi eszközök beszerzése, létesítése (K64)</t>
  </si>
  <si>
    <t>196</t>
  </si>
  <si>
    <t>197</t>
  </si>
  <si>
    <t>ebből: befektetési jegyek (K65)</t>
  </si>
  <si>
    <t>198</t>
  </si>
  <si>
    <t>199</t>
  </si>
  <si>
    <t>ebből: befektetési jegyek (K66)</t>
  </si>
  <si>
    <t>200</t>
  </si>
  <si>
    <t>Beruházási célú előzetesen felszámított általános forgalmi adó (K67)</t>
  </si>
  <si>
    <t>201</t>
  </si>
  <si>
    <t>202</t>
  </si>
  <si>
    <t>Ingatlanok felújítása (K71)</t>
  </si>
  <si>
    <t>203</t>
  </si>
  <si>
    <t>Informatikai eszközök felújítása (K72)</t>
  </si>
  <si>
    <t>204</t>
  </si>
  <si>
    <t>205</t>
  </si>
  <si>
    <t>Felújítási célú előzetesen felszámított általános forgalmi adó (K74)</t>
  </si>
  <si>
    <t>206</t>
  </si>
  <si>
    <t>207</t>
  </si>
  <si>
    <t>Felhalmozási célú garancia- és kezességvállalásból származó kifizetés államháztartáson belülre (K81)</t>
  </si>
  <si>
    <t>208</t>
  </si>
  <si>
    <t>209</t>
  </si>
  <si>
    <t>ebből: központi költségvetési szervek (K82)</t>
  </si>
  <si>
    <t>210</t>
  </si>
  <si>
    <t>ebből: központi kezelésű előirányzatok (K82)</t>
  </si>
  <si>
    <t>211</t>
  </si>
  <si>
    <t>ebből: központi vagy fejezeti kezelésű előirányzatok EU-s programokra és azok hazai társfinanszírozása (K82)</t>
  </si>
  <si>
    <t>212</t>
  </si>
  <si>
    <t>ebből: egyéb fejezeti kezelésű előirányzatok (K82)</t>
  </si>
  <si>
    <t>213</t>
  </si>
  <si>
    <t>ebből: társadalombiztosítás pénzügyi alapjai (K82)</t>
  </si>
  <si>
    <t>214</t>
  </si>
  <si>
    <t>ebből: elkülönített állami pénzalapok (K82)</t>
  </si>
  <si>
    <t>215</t>
  </si>
  <si>
    <t>ebből: helyi önkormányzatok és költségvetési szerveik (K82)</t>
  </si>
  <si>
    <t>216</t>
  </si>
  <si>
    <t>ebből: társulások és költségvetési szerveik (K82)</t>
  </si>
  <si>
    <t>217</t>
  </si>
  <si>
    <t>ebből: nemzetiségi önkormányzatok és költségvetési szerveik (K82)</t>
  </si>
  <si>
    <t>218</t>
  </si>
  <si>
    <t>ebből: térségi fejlesztési tanácsok és költségvetési szerveik (K82)</t>
  </si>
  <si>
    <t>219</t>
  </si>
  <si>
    <t>220</t>
  </si>
  <si>
    <t>ebből: központi költségvetési szervek (K83)</t>
  </si>
  <si>
    <t>221</t>
  </si>
  <si>
    <t>ebből: központi kezelésű előirányzatok (K83)</t>
  </si>
  <si>
    <t>222</t>
  </si>
  <si>
    <t>ebből: központi vagy fejezeti kezelésű előirányzatok EU-s programokra és azok hazai társfinanszírozása (K83)</t>
  </si>
  <si>
    <t>223</t>
  </si>
  <si>
    <t>ebből: egyéb fejezeti kezelésű előirányzatok (K83)</t>
  </si>
  <si>
    <t>224</t>
  </si>
  <si>
    <t>ebből: társadalombiztosítás pénzügyi alapjai (K83)</t>
  </si>
  <si>
    <t>225</t>
  </si>
  <si>
    <t>ebből: elkülönített állami pénzalapok (K83)</t>
  </si>
  <si>
    <t>226</t>
  </si>
  <si>
    <t>ebből: helyi önkormányzatok és költségvetési szerveik (K83)</t>
  </si>
  <si>
    <t>227</t>
  </si>
  <si>
    <t>ebből: társulások és költségvetési szerveik (K83)</t>
  </si>
  <si>
    <t>228</t>
  </si>
  <si>
    <t>ebből: nemzetiségi önkormányzatok és költségvetési szerveik (K83)</t>
  </si>
  <si>
    <t>229</t>
  </si>
  <si>
    <t>ebből: térségi fejlesztési tanácsok és költségvetési szerveik (K83)</t>
  </si>
  <si>
    <t>230</t>
  </si>
  <si>
    <t>231</t>
  </si>
  <si>
    <t>ebből: központi költségvetési szervek (K84)</t>
  </si>
  <si>
    <t>232</t>
  </si>
  <si>
    <t>ebből: központi kezelésű előirányzatok (K84)</t>
  </si>
  <si>
    <t>233</t>
  </si>
  <si>
    <t>ebből: központi vagy fejezeti kezelésű előirányzatok EU-s programokra és azok hazai társfinanszírozása (K84)</t>
  </si>
  <si>
    <t>234</t>
  </si>
  <si>
    <t>ebből: egyéb fejezeti kezelésű előirányzatok (K84)</t>
  </si>
  <si>
    <t>235</t>
  </si>
  <si>
    <t>ebből: társadalombiztosítás pénzügyi alapjai (K84)</t>
  </si>
  <si>
    <t>236</t>
  </si>
  <si>
    <t>ebből: elkülönített állami pénzalapok (K84)</t>
  </si>
  <si>
    <t>237</t>
  </si>
  <si>
    <t>ebből: helyi önkormányzatok és költségvetési szerveik (K84)</t>
  </si>
  <si>
    <t>238</t>
  </si>
  <si>
    <t>ebből: társulások és költségvetési szerveik (K84)</t>
  </si>
  <si>
    <t>239</t>
  </si>
  <si>
    <t>ebből: nemzetiségi önkormányzatok és költségvetési szerveik (K84)</t>
  </si>
  <si>
    <t>240</t>
  </si>
  <si>
    <t>ebből: térségi fejlesztési tanácsok és költségvetési szerveik (K84)</t>
  </si>
  <si>
    <t>241</t>
  </si>
  <si>
    <t>242</t>
  </si>
  <si>
    <t>ebből: állami vagy önkormányzati tulajdonban lévő gazdasági társaságok tartozásai miatti kifizetések (K85)</t>
  </si>
  <si>
    <t>243</t>
  </si>
  <si>
    <t>244</t>
  </si>
  <si>
    <t>ebből: egyházi jogi személyek (K86)</t>
  </si>
  <si>
    <t>245</t>
  </si>
  <si>
    <t>ebből: nonprofit gazdasági társaságok (K86)</t>
  </si>
  <si>
    <t>246</t>
  </si>
  <si>
    <t>ebből: egyéb civil szervezetek (K86)</t>
  </si>
  <si>
    <t>247</t>
  </si>
  <si>
    <t>ebből: háztartások (K86)</t>
  </si>
  <si>
    <t>248</t>
  </si>
  <si>
    <t>ebből: pénzügyi vállalkozások (K86)</t>
  </si>
  <si>
    <t>249</t>
  </si>
  <si>
    <t>ebből: állami többségi tulajdonú nem pénzügyi vállalkozások (K86)</t>
  </si>
  <si>
    <t>250</t>
  </si>
  <si>
    <t>251</t>
  </si>
  <si>
    <t>ebből: egyéb vállalkozások (K86)</t>
  </si>
  <si>
    <t>252</t>
  </si>
  <si>
    <t>253</t>
  </si>
  <si>
    <t>ebből: kormányok és nemzetközi szervezetek (K86)</t>
  </si>
  <si>
    <t>254</t>
  </si>
  <si>
    <t>ebből: egyéb külföldiek (K86)</t>
  </si>
  <si>
    <t>255</t>
  </si>
  <si>
    <t>Lakástámogatás (K87)</t>
  </si>
  <si>
    <t>256</t>
  </si>
  <si>
    <t>Felhalmozási célú támogatások az Európai Uniónak (K88)</t>
  </si>
  <si>
    <t>257</t>
  </si>
  <si>
    <t>258</t>
  </si>
  <si>
    <t>ebből: egyházi jogi személyek (K89)</t>
  </si>
  <si>
    <t>259</t>
  </si>
  <si>
    <t>ebből: nonprofit gazdasági társaságok (K89)</t>
  </si>
  <si>
    <t>260</t>
  </si>
  <si>
    <t>ebből: egyéb civil szervezetek (K89)</t>
  </si>
  <si>
    <t>261</t>
  </si>
  <si>
    <t>ebből: háztartások (K89)</t>
  </si>
  <si>
    <t>262</t>
  </si>
  <si>
    <t>ebből: pénzügyi vállalkozások (K89)</t>
  </si>
  <si>
    <t>263</t>
  </si>
  <si>
    <t>ebből: állami többségi tulajdonú nem pénzügyi vállalkozások (K89)</t>
  </si>
  <si>
    <t>264</t>
  </si>
  <si>
    <t>265</t>
  </si>
  <si>
    <t>ebből: egyéb vállalkozások (K89)</t>
  </si>
  <si>
    <t>266</t>
  </si>
  <si>
    <t>ebből: kormányok és nemzetközi szervezetek (K89)</t>
  </si>
  <si>
    <t>267</t>
  </si>
  <si>
    <t>ebből: egyéb külföldiek (K89)</t>
  </si>
  <si>
    <t>268</t>
  </si>
  <si>
    <t>269</t>
  </si>
  <si>
    <t>Helyi önkormányzatok működésének általános támogatása (B111)</t>
  </si>
  <si>
    <t>Települési önkormányzatok egyes köznevelési feladatainak támogatása (B112)</t>
  </si>
  <si>
    <t>Települési önkormányzatok egyes szociális és gyermekjóléti feladatainak támogatása (B1131)</t>
  </si>
  <si>
    <t>Települési önkormányzatok gyermekétkeztetési feladatainak támogatása (B1132)</t>
  </si>
  <si>
    <t>Települési önkormányzatok kulturális feladatainak támogatása (B114)</t>
  </si>
  <si>
    <t>Működési célú költségvetési támogatások és kiegészítő támogatások (B115)</t>
  </si>
  <si>
    <t>Elszámolásból származó bevételek (B116)</t>
  </si>
  <si>
    <t>Önkormányzatok működési támogatásai (=01+02+05+06+07+08) (B11)</t>
  </si>
  <si>
    <t>Elvonások és befizetések bevételei (B12)</t>
  </si>
  <si>
    <t>Működési célú garancia- és kezességvállalásból származó megtérülések államháztartáson belülről (B13)</t>
  </si>
  <si>
    <t>Működési célú visszatérítendő támogatások, kölcsönök visszatérülése államháztartáson belülről (=13+…+22) (B14)</t>
  </si>
  <si>
    <t>ebből: központi költségvetési szervek (B14)</t>
  </si>
  <si>
    <t>ebből: központi kezelésű előirányzatok (B14)</t>
  </si>
  <si>
    <t>ebből: központi vagy fejezeti kezelésű előirányzatok EU-s programokra és azok hazai társfinanszírozása (B14)</t>
  </si>
  <si>
    <t>ebből: egyéb fejezeti kezelésű előirányzatok (B14)</t>
  </si>
  <si>
    <t>ebből: társadalombiztosítás pénzügyi alapjai (B14)</t>
  </si>
  <si>
    <t>ebből: elkülönített állami pénzalapok (B14)</t>
  </si>
  <si>
    <t>ebből: helyi önkormányzatok és költségvetési szerveik (B14)</t>
  </si>
  <si>
    <t>ebből: társulások és költségvetési szerveik (B14)</t>
  </si>
  <si>
    <t>ebből: nemzetiségi önkormányzatok és költségvetési szerveik (B14)</t>
  </si>
  <si>
    <t>ebből: térségi fejlesztési tanácsok és költségvetési szerveik (B14)</t>
  </si>
  <si>
    <t>Működési célú visszatérítendő támogatások, kölcsönök igénybevétele államháztartáson belülről (=24+…+33) (B15)</t>
  </si>
  <si>
    <t>ebből: központi költségvetési szervek (B15)</t>
  </si>
  <si>
    <t>ebből: központi kezelésű előirányzatok (B15)</t>
  </si>
  <si>
    <t>ebből: központi vagy fejezeti kezelésű előirányzatok EU-s programokra és azok hazai társfinanszírozása (B15)</t>
  </si>
  <si>
    <t>ebből: egyéb fejezeti kezelésű előirányzatok (B15)</t>
  </si>
  <si>
    <t>ebből: társadalombiztosítás pénzügyi alapjai (B15)</t>
  </si>
  <si>
    <t>ebből: elkülönített állami pénzalapok (B15)</t>
  </si>
  <si>
    <t>ebből: helyi önkormányzatok és költségvetési szerveik (B15)</t>
  </si>
  <si>
    <t>ebből: társulások és költségvetési szerveik (B15)</t>
  </si>
  <si>
    <t>ebből: nemzetiségi önkormányzatok és költségvetési szerveik (B15)</t>
  </si>
  <si>
    <t>ebből: térségi fejlesztési tanácsok és költségvetési szerveik (B15)</t>
  </si>
  <si>
    <t>Egyéb működési célú támogatások bevételei államháztartáson belülről (=35+…+44) (B16)</t>
  </si>
  <si>
    <t>ebből: központi költségvetési szervek (B16)</t>
  </si>
  <si>
    <t>ebből: központi kezelésű előirányzatok (B16)</t>
  </si>
  <si>
    <t>ebből: központi vagy fejezeti kezelésű előirányzatok EU-s programokra és azok hazai társfinanszírozása (B16)</t>
  </si>
  <si>
    <t>ebből: egyéb fejezeti kezelésű előirányzatok (B16)</t>
  </si>
  <si>
    <t>ebből: társadalombiztosítás pénzügyi alapjai (B16)</t>
  </si>
  <si>
    <t>ebből: elkülönített állami pénzalapok (B16)</t>
  </si>
  <si>
    <t>ebből: helyi önkormányzatok és költségvetési szerveik (B16)</t>
  </si>
  <si>
    <t>ebből: társulások és költségvetési szerveik (B16)</t>
  </si>
  <si>
    <t>ebből: nemzetiségi önkormányzatok és költségvetési szerveik (B16)</t>
  </si>
  <si>
    <t>ebből: térségi fejlesztési tanácsok és költségvetési szerveik (B16)</t>
  </si>
  <si>
    <t>Működési célú támogatások államháztartáson belülről (=09+...+12+23+34) (B1)</t>
  </si>
  <si>
    <t>Felhalmozási célú önkormányzati támogatások (B21)</t>
  </si>
  <si>
    <t>Felhalmozási célú garancia- és kezességvállalásból származó megtérülések államháztartáson belülről (B22)</t>
  </si>
  <si>
    <t>Felhalmozási célú visszatérítendő támogatások, kölcsönök visszatérülése államháztartáson belülről (=49+…+58) (B23)</t>
  </si>
  <si>
    <t>ebből: központi költségvetési szervek (B23)</t>
  </si>
  <si>
    <t>ebből: központi kezelésű előirányzatok (B23)</t>
  </si>
  <si>
    <t>ebből: központi vagy fejezeti kezelésű előirányzatok EU-s programokra és azok hazai társfinanszírozása (B23)</t>
  </si>
  <si>
    <t>ebből: egyéb fejezeti kezelésű előirányzatok (B23)</t>
  </si>
  <si>
    <t>ebből: társadalombiztosítás pénzügyi alapjai (B23)</t>
  </si>
  <si>
    <t>ebből: elkülönített állami pénzalapok (B23)</t>
  </si>
  <si>
    <t>ebből: helyi önkormányzatok és költségvetési szerveik (B23)</t>
  </si>
  <si>
    <t>ebből: társulások és költségvetési szerveik (B23)</t>
  </si>
  <si>
    <t>ebből: nemzetiségi önkormányzatok és költségvetési szerveik (B23)</t>
  </si>
  <si>
    <t>ebből: térségi fejlesztési tanácsok és költségvetési szerveik (B23)</t>
  </si>
  <si>
    <t>Felhalmozási célú visszatérítendő támogatások, kölcsönök igénybevétele államháztartáson belülről (=60+…+69) (B24)</t>
  </si>
  <si>
    <t>ebből: központi költségvetési szervek (B24)</t>
  </si>
  <si>
    <t>ebből: központi kezelésű előirányzatok (B24)</t>
  </si>
  <si>
    <t>ebből: központi vagy fejezeti kezelésű előirányzatok EU-s programokra és azok hazai társfinanszírozása (B24)</t>
  </si>
  <si>
    <t>ebből: egyéb fejezeti kezelésű előirányzatok (B24)</t>
  </si>
  <si>
    <t>ebből: társadalombiztosítás pénzügyi alapjai (B24)</t>
  </si>
  <si>
    <t>ebből: elkülönített állami pénzalapok (B24)</t>
  </si>
  <si>
    <t>ebből: helyi önkormányzatok és költségvetési szerveik (B24)</t>
  </si>
  <si>
    <t>ebből: társulások és költségvetési szerveik (B24)</t>
  </si>
  <si>
    <t>ebből: nemzetiségi önkormányzatok és költségvetési szerveik (B24)</t>
  </si>
  <si>
    <t>ebből: térségi fejlesztési tanácsok és költségvetési szerveik (B24)</t>
  </si>
  <si>
    <t>Egyéb felhalmozási célú támogatások bevételei államháztartáson belülről (=71+…+80) (B25)</t>
  </si>
  <si>
    <t>ebből: központi költségvetési szervek (B25)</t>
  </si>
  <si>
    <t>ebből: központi kezelésű előirányzatok (B25)</t>
  </si>
  <si>
    <t>ebből: központi vagy fejezeti kezelésű előirányzatok EU-s programokra és azok hazai társfinanszírozása (B25)</t>
  </si>
  <si>
    <t>ebből: egyéb fejezeti kezelésű előirányzatok (B25)</t>
  </si>
  <si>
    <t>ebből: társadalombiztosítás pénzügyi alapjai (B25)</t>
  </si>
  <si>
    <t>ebből: elkülönített állami pénzalapok (B25)</t>
  </si>
  <si>
    <t>ebből: helyi önkormányzatok és költségvetési szerveik (B25)</t>
  </si>
  <si>
    <t>ebből: társulások és költségvetési szerveik (B25)</t>
  </si>
  <si>
    <t>ebből: nemzetiségi önkormányzatok és költségvetési szerveik (B25)</t>
  </si>
  <si>
    <t>ebből: térségi fejlesztési tanácsok és költségvetési szerveik (B25)</t>
  </si>
  <si>
    <t>Felhalmozási célú támogatások államháztartáson belülről (=46+47+48+59+70) (B2)</t>
  </si>
  <si>
    <t>Magánszemélyek jövedelemadói (=83+84) (B311)</t>
  </si>
  <si>
    <t>ebből: személyi jövedelemadó (B311)</t>
  </si>
  <si>
    <t>ebből: termőföld bérbeadásából származó jövedelem utáni személyi jövedelemadó (B311)</t>
  </si>
  <si>
    <t>Társaságok jövedelemadói (=86+…+92) (B312)</t>
  </si>
  <si>
    <t>ebből: társasági adó (B312)</t>
  </si>
  <si>
    <t>ebből: társas vállalkozások különadója (B312)</t>
  </si>
  <si>
    <t>ebből: hitelintézeti járadék (B312)</t>
  </si>
  <si>
    <t>ebből: pénzügyi szervezetek különadója (B312)</t>
  </si>
  <si>
    <t>ebből: energiaellátók jövedelemadója (B312)</t>
  </si>
  <si>
    <t>ebből: kisvállalati adó (B312)</t>
  </si>
  <si>
    <t>ebből: kisadózó vállalkozások tételes adója (B312)</t>
  </si>
  <si>
    <t>Jövedelemadók (=82+85) (B31)</t>
  </si>
  <si>
    <t>Szociális hozzájárulási adó és járulékok (=95+…+103) (B32)</t>
  </si>
  <si>
    <t>ebből: szociális hozzájárulási adó (B32)</t>
  </si>
  <si>
    <t>ebből: nyugdíjjárulék (B32)</t>
  </si>
  <si>
    <t>ebből: korkedvezmény-biztosítási járulék (B32)</t>
  </si>
  <si>
    <t>ebből: egészségbiztosítási és munkaerőpiaci járulék (B32)</t>
  </si>
  <si>
    <t>ebből: egészségügyi szolgáltatási járulék (B32)</t>
  </si>
  <si>
    <t>ebből: egyszerűsített közteherviselési hozzájárulás (B32)</t>
  </si>
  <si>
    <t>ebből: biztosítotti nyugdíjjárulék, egészségbiztosítási járulék (B32)</t>
  </si>
  <si>
    <t>ebből: megállapodás alapján fizetők járulékai (B32)</t>
  </si>
  <si>
    <t>ebből: munkáltatói táppénz hozzájárulás (B32)</t>
  </si>
  <si>
    <t>ebből: rehabilitációs hozzájárulás (B33)</t>
  </si>
  <si>
    <t>ebből: egészségügyi hozzájárulás (B33)</t>
  </si>
  <si>
    <t>ebből: egyszerűsített foglalkoztatás utáni közterhek (B33)</t>
  </si>
  <si>
    <t>ebből: magánszemélyek kommunális adója (B34)</t>
  </si>
  <si>
    <t>ebből: telekadó (B34)</t>
  </si>
  <si>
    <t>ebből: cégautóadó (B34)</t>
  </si>
  <si>
    <t>ebből: közművezetékek adója (B34)</t>
  </si>
  <si>
    <t>ebből: öröklési és ajándékozási illeték (B34)</t>
  </si>
  <si>
    <t>ebből: általános forgalmi adó (B351)</t>
  </si>
  <si>
    <t>ebből: kiskereskedői ágazatot terhelő különadó (B351)</t>
  </si>
  <si>
    <t>ebből: visszterhes vagyonátruházási illeték (B351)</t>
  </si>
  <si>
    <t>ebből: állandó jelleggel végzett iparűzési tevékenység után fizetett helyi iparűzési adó (B351)</t>
  </si>
  <si>
    <t>ebből: ideiglenes jelleggel végzett tevékenység után fizetett helyi iparűzési adó (B351)</t>
  </si>
  <si>
    <t>ebből: innovációs járulék (B351)</t>
  </si>
  <si>
    <t>ebből: gyógyszer forgalmazási jogosultak befizetései [2006. évi XCVIII. tv. 36. § (1) bek.] (B351)</t>
  </si>
  <si>
    <t>ebből: gyógyszer nagykereskedést végzők befizetései [2006. évi XCVIII. tv. 36. § (2) bek.] (B351)</t>
  </si>
  <si>
    <t>ebből: gyógyszer és gyógyászati segédeszköz ismertetés utáni befizetések [2006. évi XCVIII. tv. 36. § (4) bek.] (B351)</t>
  </si>
  <si>
    <t>ebből: gyógyszertámogatás többletének sávos kockázatviseléséből származó bevételek [2006. évi XCVIII. tv. 42. § ] (B351)</t>
  </si>
  <si>
    <t>ebből: népegészségügyi termékadó (B351)</t>
  </si>
  <si>
    <t>ebből: távközlési adó (B351)</t>
  </si>
  <si>
    <t>ebből: biztosítási adó (B351)</t>
  </si>
  <si>
    <t>ebből: reklámadó (B351)</t>
  </si>
  <si>
    <t>ebből: a kollektív befektetési formákról és kezelőikről, valamint egyes pénzügyi tárgyú törvények módosításáról szóló 2014. évi XVI. törvény szerinti forgalmazó és a befektetési alap különadója (B351)</t>
  </si>
  <si>
    <t>ebből: jövedéki adó (B352)</t>
  </si>
  <si>
    <t>ebből: regisztrációs adó (B352)</t>
  </si>
  <si>
    <t>ebből: turizmusfejlesztési hozzájárulás (B352)</t>
  </si>
  <si>
    <t>ebből: külföldi gépjárművek adója (B354)</t>
  </si>
  <si>
    <t>ebből: gépjármű túlsúlydíj (B354)</t>
  </si>
  <si>
    <t>ebből: baleseti adó (B355)</t>
  </si>
  <si>
    <t>ebből: nukleáris létesítmények Központi Nukleáris Pénzügyi Alapba történő kötelező befizetései (B355)</t>
  </si>
  <si>
    <t>ebből: környezetterhelési díj (B355)</t>
  </si>
  <si>
    <t>ebből: környezetvédelmi termékdíj (B355)</t>
  </si>
  <si>
    <t>ebből: bérfőzési szeszadó (B355)</t>
  </si>
  <si>
    <t>ebből: szerencsejáték szervezési díj (B355)</t>
  </si>
  <si>
    <t>ebből: talajterhelési díj (B355)</t>
  </si>
  <si>
    <t>ebből: vizkészletjárulék (B355)</t>
  </si>
  <si>
    <t>ebből: állami vadászjegyek díjai (B355)</t>
  </si>
  <si>
    <t>ebből: erdővédelmi járulék (B355)</t>
  </si>
  <si>
    <t>ebből: földvédelmi járulék (B355)</t>
  </si>
  <si>
    <t>ebből: halászati haszonbérleti díj, valamint az állami halász- és horgászjegy díja (B355)</t>
  </si>
  <si>
    <t>ebből: hulladéklerakási járulék (B355)</t>
  </si>
  <si>
    <t>ebből: a távhőszolgáltatásról más hőellátásra áttérő által felhasznált hőmennyiség és annak előállítása során a pozitív előjelű széndioxid kibocsátási különbözet után fizetendő díj (B355)</t>
  </si>
  <si>
    <t>ebből: korábbi évek megszünt adónemei áthúzódó fizetéseiből befolyt bevételek (B355)</t>
  </si>
  <si>
    <t>ebből: cégnyilvántartás bevételei (B36)</t>
  </si>
  <si>
    <t>ebből: eljárási illetékek (B36)</t>
  </si>
  <si>
    <t>ebből: igazgatási szolgáltatási díjak (B36)</t>
  </si>
  <si>
    <t>ebből: felügyeleti díjak (B36)</t>
  </si>
  <si>
    <t>ebből: mezőgazdasági termelést érintő időjárási és más természeti kockázatok kezeléséről szóló törvény szerinti kárenyhítési hozzájárulás (B36)</t>
  </si>
  <si>
    <t>ebből: környezetvédelmi bírság (B36)</t>
  </si>
  <si>
    <t>ebből: természetvédelmi bírság (B36)</t>
  </si>
  <si>
    <t>ebből: műemlékvédelmi bírság (B36)</t>
  </si>
  <si>
    <t>ebből: építésügyi bírság (B36)</t>
  </si>
  <si>
    <t>ebből: szabálysértési pénz- és helyszíni bírság és a közlekedési szabályszegések után kiszabott közigazgatási bírság helyi önkormányzatot megillető része (B36)</t>
  </si>
  <si>
    <t>ebből: egyéb bírság (B36)</t>
  </si>
  <si>
    <t>ebből: vagyoni típusú települési adók (B36)</t>
  </si>
  <si>
    <t>ebből: jövedelmi típusú települési adók (B36)</t>
  </si>
  <si>
    <t>ebből: egyéb települési adók (B36)</t>
  </si>
  <si>
    <t>ebből: önkormányzat által beszedett talajterhelési díj (B36)</t>
  </si>
  <si>
    <t>ebből: előrehozott helyi adó (B36)</t>
  </si>
  <si>
    <t>ebből: bevándorlási különadó (B36)</t>
  </si>
  <si>
    <t>Készletértékesítés ellenértéke (B401)</t>
  </si>
  <si>
    <t>ebből: utak használata ellenében beszedett használati díj, pótdíj, elektronikus útdíj (B402)</t>
  </si>
  <si>
    <t>ebből: államháztartáson belül (B403)</t>
  </si>
  <si>
    <t>ebből: vadászati jog bérbeadásból származó bevétel (B404)</t>
  </si>
  <si>
    <t>ebből: önkormányzati vagyon üzemeltetéséből, koncesszióból származó bevétel (B404)</t>
  </si>
  <si>
    <t>ebből: önkormányzati vagyon vagyonkezelésbe adásából származó bevétel (B404)</t>
  </si>
  <si>
    <t>ebből: állami többségi tulajdonú vállalkozástól kapott osztalék (B404)</t>
  </si>
  <si>
    <t>ebből: egyéb részesedések után kapott osztalék (B404)</t>
  </si>
  <si>
    <t>Ellátási díjak (B405)</t>
  </si>
  <si>
    <t>Kiszámlázott általános forgalmi adó (B406)</t>
  </si>
  <si>
    <t>Általános forgalmi adó visszatérítése (B407)</t>
  </si>
  <si>
    <t>ebből: államháztartáson belül (B4081)</t>
  </si>
  <si>
    <t>ebből: hitelviszonyt megtestesítő értékpapírok értékesítési nyeresége (B4081)</t>
  </si>
  <si>
    <t>ebből: államháztartáson belül (B4082)</t>
  </si>
  <si>
    <t>ebből: kamat swap ügyletek kamatbevételei (B4082)</t>
  </si>
  <si>
    <t>Részesedésekből származó pénzügyi műveletek bevételei (B4091)</t>
  </si>
  <si>
    <t>ebből: részesedések értékesítéséhez kapcsolódó realizált nyereség (B4092)</t>
  </si>
  <si>
    <t>ebből: hitelviszonyt megtestesítő értékpapírok értékesítési nyeresége (B4092)</t>
  </si>
  <si>
    <t>ebből: hitelviszonyt megtestesítő értékpapírok kibocsátási nyeresége (B4092)</t>
  </si>
  <si>
    <t>ebből: valuta és deviza eszközök realizált árfolyamnyeresége (B4092)</t>
  </si>
  <si>
    <t>Biztosító által fizetett kártérítés (B410)</t>
  </si>
  <si>
    <t>ebből: a szerződés megerősítésével, a szerződésszegéssel kapcsolatos véglegesen járó bevételek, a szerződésen kívüli károkozásért, személyiségi, dologi vagy más jog megsértéséért, jogalap nélküli gazdagodásért kapott összegek (B411)</t>
  </si>
  <si>
    <t>ebből: kiadások visszatérítései (B411)</t>
  </si>
  <si>
    <t>ebből: kiotói egységek és kibocsátási egységek eladásából befolyt eladási ár (B51)</t>
  </si>
  <si>
    <t>ebből: termőföld-eladás bevételei (B52)</t>
  </si>
  <si>
    <t>Egyéb tárgyi eszközök értékesítése (B53)</t>
  </si>
  <si>
    <t>ebből: privatizációból származó bevétel (B54)</t>
  </si>
  <si>
    <t>ebből: befektetési jegyek (B54)</t>
  </si>
  <si>
    <t>Működési célú garancia- és kezességvállalásból származó megtérülések államháztartáson kívülről (B61)</t>
  </si>
  <si>
    <t>Működési célú visszatérítendő támogatások, kölcsönök visszatérülése az Európai Uniótól (B62)</t>
  </si>
  <si>
    <t>Működési célú visszatérítendő támogatások, kölcsönök visszatérülése kormányoktól és más nemzetközi szervezetektől (B63)</t>
  </si>
  <si>
    <t>ebből: egyházi jogi személyek (B64)</t>
  </si>
  <si>
    <t>ebből: nonprofit gazdasági társaságok (B64)</t>
  </si>
  <si>
    <t>ebből: egyéb civil szervezetek (B64)</t>
  </si>
  <si>
    <t>ebből: háztartások (B64)</t>
  </si>
  <si>
    <t>ebből: pénzügyi vállalkozások (B64)</t>
  </si>
  <si>
    <t>ebből: állami többségi tulajdonú nem pénzügyi vállalkozások (B64)</t>
  </si>
  <si>
    <t>ebből: egyéb vállalkozások (B64)</t>
  </si>
  <si>
    <t>ebből: külföldi szervezetek, személyek (B64)</t>
  </si>
  <si>
    <t>ebből: egyházi jogi személyek (B65)</t>
  </si>
  <si>
    <t>ebből: nonprofit gazdasági társaságok (B65)</t>
  </si>
  <si>
    <t>ebből: egyéb civil szervezetek (B65)</t>
  </si>
  <si>
    <t>ebből: háztartások (B65)</t>
  </si>
  <si>
    <t>ebből: pénzügyi vállalkozások (B65)</t>
  </si>
  <si>
    <t>ebből: állami többségi tulajdonú nem pénzügyi vállalkozások (B65)</t>
  </si>
  <si>
    <t>ebből: egyéb vállalkozások (B65)</t>
  </si>
  <si>
    <t>ebből: kormányok és nemzetközi szervezetek (B65)</t>
  </si>
  <si>
    <t>ebből: egyéb külföldiek (B65)</t>
  </si>
  <si>
    <t>Felhalmozási célú garancia- és kezességvállalásból származó megtérülések államháztartáson kívülről (B71)</t>
  </si>
  <si>
    <t>Felhalmozási célú visszatérítendő támogatások, kölcsönök visszatérülése az Európai Uniótól (B72)</t>
  </si>
  <si>
    <t>Felhalmozási célú visszatérítendő támogatások, kölcsönök visszatérülése kormányoktól és más nemzetközi szervezetektől (B73)</t>
  </si>
  <si>
    <t>ebből: egyházi jogi személyek (B74)</t>
  </si>
  <si>
    <t>ebből: nonprofit gazdasági társaságok (B74)</t>
  </si>
  <si>
    <t>ebből: egyéb civil szervezetek (B74)</t>
  </si>
  <si>
    <t>ebből: háztartások (B74)</t>
  </si>
  <si>
    <t>ebből: pénzügyi vállalkozások (B74)</t>
  </si>
  <si>
    <t>ebből: állami többségi tulajdonú nem pénzügyi vállalkozások (B74)</t>
  </si>
  <si>
    <t>ebből: egyéb vállalkozások (B74)</t>
  </si>
  <si>
    <t>270</t>
  </si>
  <si>
    <t>ebből: külföldi szervezetek, személyek (B74)</t>
  </si>
  <si>
    <t>271</t>
  </si>
  <si>
    <t>272</t>
  </si>
  <si>
    <t>ebből: egyházi jogi személyek (B75)</t>
  </si>
  <si>
    <t>273</t>
  </si>
  <si>
    <t>ebből: nonprofit gazdasági társaságok (B75)</t>
  </si>
  <si>
    <t>274</t>
  </si>
  <si>
    <t>ebből: egyéb civil szervezetek (B75)</t>
  </si>
  <si>
    <t>275</t>
  </si>
  <si>
    <t>ebből: háztartások (B75)</t>
  </si>
  <si>
    <t>276</t>
  </si>
  <si>
    <t>ebből: pénzügyi vállalkozások (B75)</t>
  </si>
  <si>
    <t>277</t>
  </si>
  <si>
    <t>ebből: állami többségi tulajdonú nem pénzügyi vállalkozások (B75)</t>
  </si>
  <si>
    <t>278</t>
  </si>
  <si>
    <t>279</t>
  </si>
  <si>
    <t>ebből: egyéb vállalkozások (B75)</t>
  </si>
  <si>
    <t>280</t>
  </si>
  <si>
    <t>281</t>
  </si>
  <si>
    <t>ebből: kormányok és nemzetközi szervezetek (B75)</t>
  </si>
  <si>
    <t>282</t>
  </si>
  <si>
    <t>ebből: egyéb külföldiek (B75)</t>
  </si>
  <si>
    <t>Települési önkormányzatok szociális, gyermekjóléti  és gyermekétkeztetési feladatainak támogatása (=03+04) (B113)</t>
  </si>
  <si>
    <t>ebből: építményadó  (B34)</t>
  </si>
  <si>
    <t>Pénzügyi monopóliumok nyereségét terhelő adók  (B353)</t>
  </si>
  <si>
    <t>ebből: tartózkodás után fizetett idegenforgalmi adó  (B355)</t>
  </si>
  <si>
    <t>ebből: befektetési jegyek (B4081)</t>
  </si>
  <si>
    <t>ebből: Európai Unió  (B65)</t>
  </si>
  <si>
    <t>ebből: Európai Unió  (B75)</t>
  </si>
  <si>
    <t>Önkormányzati konszolidált beszámoló - Finanszírozási kiadások (adatok Ft-ban)</t>
  </si>
  <si>
    <t>Hosszú lejáratú hitelek, kölcsönök törlesztése pénzügyi vállalkozásnak (&gt;=02) (K9111)</t>
  </si>
  <si>
    <t>ebből: fedezeti ügyletek nettó kiadásai (K9111)</t>
  </si>
  <si>
    <t>Likviditási célú hitelek, kölcsönök törlesztése pénzügyi vállalkozásnak (K9112)</t>
  </si>
  <si>
    <t>Rövid lejáratú hitelek, kölcsönök törlesztése pénzügyi vállalkozásnak (&gt;=05) (K9113)</t>
  </si>
  <si>
    <t>ebből: fedezeti ügyletek nettó kiadásai (K9113)</t>
  </si>
  <si>
    <t>Hitel-, kölcsöntörlesztés államháztartáson kívülre (=01+03+04) (K911)</t>
  </si>
  <si>
    <t>Forgatási célú belföldi értékpapírok vásárlása (&gt;=08) (K9121)</t>
  </si>
  <si>
    <t>ebből: kárpótlási jegyek (K9121)</t>
  </si>
  <si>
    <t>Befektetési célú belföldi értékpapírok vásárlása (K9122)</t>
  </si>
  <si>
    <t>Kincstárjegyek beváltása (K9123)</t>
  </si>
  <si>
    <t>Éven belüli lejáratú belföldi értékpapírok beváltása (&gt;=12+13) (K9124)</t>
  </si>
  <si>
    <t>ebből: fedezeti ügyletek nettó kiadásai (K9124)</t>
  </si>
  <si>
    <t>ebből: kárpótlási jegyek (K9124)</t>
  </si>
  <si>
    <t>Belföldi kötvények beváltása (K9125)</t>
  </si>
  <si>
    <t>Éven túli lejáratú belföldi értékpapírok beváltása (&gt;=16) (K9126)</t>
  </si>
  <si>
    <t>ebből: fedezeti ügyletek nettó kiadásai (K9126)</t>
  </si>
  <si>
    <t>Belföldi értékpapírok kiadásai (=07+09+10+11+14+15) (K912)</t>
  </si>
  <si>
    <t>Államháztartáson belüli megelőlegezések visszafizetése (K914)</t>
  </si>
  <si>
    <t>Központi, irányító szervi támogatások folyósítása (K915)</t>
  </si>
  <si>
    <t>Pénzeszközök lekötött bankbetétként elhelyezése (K916)</t>
  </si>
  <si>
    <t>Pénzügyi lízing kiadásai (K917)</t>
  </si>
  <si>
    <t>Központi költségvetés sajátos finanszírozási kiadásai (K918)</t>
  </si>
  <si>
    <t>Hosszú lejáratú tulajdonosi kölcsönök kiadásai (K9191)</t>
  </si>
  <si>
    <t>Rövid lejáratú tulajdonosi kölcsönök kiadásai (K9192)</t>
  </si>
  <si>
    <t>Forgatási célú külföldi értékpapírok vásárlása (K921)</t>
  </si>
  <si>
    <t>Befektetési célú külföldi értékpapírok vásárlása (K922)</t>
  </si>
  <si>
    <t>ebből: fedezeti ügyletek nettó kiadásai (K923)</t>
  </si>
  <si>
    <t>Hitelek, kölcsönök törlesztése külföldi kormányoknak és nemzetközi szervezeteknek (K924)</t>
  </si>
  <si>
    <t>ebből: fedezeti ügyletek nettó kiadásai (K925)</t>
  </si>
  <si>
    <t>Adóssághoz nem kapcsolódó származékos ügyletek kiadásai (K93)</t>
  </si>
  <si>
    <t>Váltókiadások (K94)</t>
  </si>
  <si>
    <t>Önkormányzati konszolidált beszámoló - Költségvetési bevételek (adatok Ft-ban)</t>
  </si>
  <si>
    <t>Önkormányzati konszolidált beszámoló -  Finanszírozási bevételek (adatok Ft-ban)</t>
  </si>
  <si>
    <t>Likviditási célú hitelek, kölcsönök felvétele pénzügyi vállalkozástól (B8112)</t>
  </si>
  <si>
    <t>Rövid lejáratú hitelek, kölcsönök felvétele pénzügyi vállalkozástól (B8113)</t>
  </si>
  <si>
    <t>Hitel-, kölcsönfelvétel pénzügyi vállalkozástól (=01+02+03) (B811)</t>
  </si>
  <si>
    <t>Forgatási célú belföldi értékpapírok beváltása, értékesítése (&gt;=06) (B8121)</t>
  </si>
  <si>
    <t>ebből: kárpótlási jegyek (B8121)</t>
  </si>
  <si>
    <t>Éven belüli lejáratú belföldi értékpapírok kibocsátása (B8122)</t>
  </si>
  <si>
    <t>Éven túli lejáratú belföldi értékpapírok kibocsátása (B8124)</t>
  </si>
  <si>
    <t>Belföldi értékpapírok bevételei (=05+07+08+09) (B812)</t>
  </si>
  <si>
    <t>Előző év költségvetési maradványának igénybevétele (B8131)</t>
  </si>
  <si>
    <t>Előző év vállalkozási maradványának igénybevétele (B8132)</t>
  </si>
  <si>
    <t>Maradvány igénybevétele (=11+12) (B813)</t>
  </si>
  <si>
    <t>Államháztartáson belüli megelőlegezések (B814)</t>
  </si>
  <si>
    <t>Központi, irányító szervi támogatás (B816)</t>
  </si>
  <si>
    <t>Lekötött bankbetétek megszüntetése (B817)</t>
  </si>
  <si>
    <t>Központi költségvetés sajátos finanszírozási bevételei (B818)</t>
  </si>
  <si>
    <t>Hosszú lejáratú tulajdonosi kölcsönök bevételei (B8191)</t>
  </si>
  <si>
    <t>Rövid lejáratú tulajdonosi kölcsönök bevételei (B8192)</t>
  </si>
  <si>
    <t>Befektetési célú külföldi értékpapírok beváltása, értékesítése (B822)</t>
  </si>
  <si>
    <t>Külföldi értékpapírok kibocsátása (B823)</t>
  </si>
  <si>
    <t>Hitelek, kölcsönök felvétele külföldi kormányoktól és nemzetközi szervezetektől (B824)</t>
  </si>
  <si>
    <t>Hitelek, kölcsönök felvétele külföldi pénzintézetektől (B825)</t>
  </si>
  <si>
    <t>Adóssághoz nem kapcsolódó származékos ügyletek bevételei (B83)</t>
  </si>
  <si>
    <t>Váltóbevételek (B84)</t>
  </si>
  <si>
    <t>Önkormányzati konszolidált beszámoló - Konszolidált mérleg (adatok Ft-ban)</t>
  </si>
  <si>
    <t>A/I Immateriális javak (=A/I/1+A/I/2+A/I/3)</t>
  </si>
  <si>
    <t>A/II Tárgyi eszközök  (=A/II/1+...+A/II/5)</t>
  </si>
  <si>
    <t>A/III Befektetett pénzügyi eszközök (=A/III/1+A/III/2+A/III/3)</t>
  </si>
  <si>
    <t>A/IV Koncesszióba, vagyonkezelésbe adott eszközök (=A/IV/1+A/IV/2)</t>
  </si>
  <si>
    <t>A) NEMZETI VAGYONBA TARTOZÓ BEFEKTETETT ESZKÖZÖK (=A/I+A/II+A/III+A/IV)</t>
  </si>
  <si>
    <t>B/I Készletek (=B/I/1+…+B/I/5)</t>
  </si>
  <si>
    <t>B/II Értékpapírok (=B/II/1+B/II/2)</t>
  </si>
  <si>
    <t>B) NEMZETI VAGYONBA TARTOZÓ FORGÓESZKÖZÖK (= B/I+B/II)</t>
  </si>
  <si>
    <t>C/I Lekötött bankbetétek (=C/I/1+…+C/I/2)</t>
  </si>
  <si>
    <t>C/II Pénztárak, csekkek, betétkönyvek (=C/II/1+C/II/2+C/II/3)</t>
  </si>
  <si>
    <t>C/III-IV. Forintszámlák és Devizaszámlák (=C/III/1+C/III/2+CIV/1+C/IV/2)</t>
  </si>
  <si>
    <t>C) PÉNZESZKÖZÖK (=C/I+…+C/IV)</t>
  </si>
  <si>
    <t>D/I Költségvetési évben esedékes követelések (=D/I/1+…+D/I/8)</t>
  </si>
  <si>
    <t>D/II Költségvetési évet követően esedékes követelések (=D/II/1+…+D/II/8)</t>
  </si>
  <si>
    <t>D/III Követelés jellegű sajátos elszámolások (=D/III/1+…+D/III/9)</t>
  </si>
  <si>
    <t>D) KÖVETELÉSEK  (=D/I+D/II+D/III)</t>
  </si>
  <si>
    <t>E) EGYÉB SAJÁTOS ELSZÁMOLÁSOK (=E/I+…+E/II)</t>
  </si>
  <si>
    <t>F) AKTÍV IDŐBELI  ELHATÁROLÁSOK  (=F/1+F/2+F/3)</t>
  </si>
  <si>
    <t>ESZKÖZÖK ÖSSZESEN (=A+B+C+D+E+F)</t>
  </si>
  <si>
    <t>G/I-III Nemzeti vagyon és egyéb eszközök induláskori értéke és változásai</t>
  </si>
  <si>
    <t>G/IV Felhalmozott eredmény</t>
  </si>
  <si>
    <t>G/V Eszközök értékhelyesbítésének forrása</t>
  </si>
  <si>
    <t>G/VI Mérleg szerinti eredmény</t>
  </si>
  <si>
    <t>G/ SAJÁT TŐKE  (= G/I+…+G/VI)</t>
  </si>
  <si>
    <t>H/I Költségvetési évben esedékes kötelezettségek (=H/I/1+…+H/I/9)</t>
  </si>
  <si>
    <t>H/II Költségvetési évet követően esedékes kötelezettségek (=H/II/1+…+H/II/9)</t>
  </si>
  <si>
    <t>H) KÖTELEZETTSÉGEK (=H/I+H/II+H/III)</t>
  </si>
  <si>
    <t>I) KINCSTÁRI SZÁMLAVEZETÉSSEL KAPCSOLATOS ELSZÁMOLÁSOK</t>
  </si>
  <si>
    <t>J) PASSZÍV IDŐBELI ELHATÁROLÁSOK (=J/1+J/2+J/3)</t>
  </si>
  <si>
    <t>FORRÁSOK ÖSSZESEN (=G+H+I+J)</t>
  </si>
  <si>
    <t>Önkormányzati konszolidált beszámoló - Konszolidált eredménykimutatás (adatok Ft-ban)</t>
  </si>
  <si>
    <t>01 Közhatalmi eredményszemléletű bevételek</t>
  </si>
  <si>
    <t>02 Eszközök és szolgáltatások értékesítése nettó eredményszemléletű bevételei</t>
  </si>
  <si>
    <t>03 Tevékenység egyéb nettó eredményszemléletű bevételei</t>
  </si>
  <si>
    <t>I Tevékenység nettó eredményszemléletű bevétele (=01+02+03)</t>
  </si>
  <si>
    <t>04 Saját termelésű készletek állományváltozása</t>
  </si>
  <si>
    <t>05 Saját előállítású eszközök aktivált értéke</t>
  </si>
  <si>
    <t>II Aktivált saját teljesítmények értéke (=±04+05)</t>
  </si>
  <si>
    <t>06 Központi működési célú támogatások eredményszemléletű bevételei</t>
  </si>
  <si>
    <t>07 Egyéb működési célú támogatások eredményszemléletű bevételei</t>
  </si>
  <si>
    <t>08 Felhalmozási célú támogatások eredményszemléletű bevételei</t>
  </si>
  <si>
    <t>09 Különféle egyéb eredményszemléletű bevételek</t>
  </si>
  <si>
    <t>III Egyéb eredményszemléletű bevételek (=06+07+08+09)</t>
  </si>
  <si>
    <t>10 Anyagköltség</t>
  </si>
  <si>
    <t>11 Igénybe vett szolgáltatások értéke</t>
  </si>
  <si>
    <t>12 Eladott áruk beszerzési értéke</t>
  </si>
  <si>
    <t>13 Eladott (közvetített) szolgáltatások értéke</t>
  </si>
  <si>
    <t>IV Anyagjellegű ráfordítások (=10+11+12+13)</t>
  </si>
  <si>
    <t>14 Bérköltség</t>
  </si>
  <si>
    <t>15 Személyi jellegű egyéb kifizetések</t>
  </si>
  <si>
    <t>16 Bérjárulékok</t>
  </si>
  <si>
    <t>V Személyi jellegű ráfordítások (=14+15+16)</t>
  </si>
  <si>
    <t>VI Értékcsökkenési leírás</t>
  </si>
  <si>
    <t>VII Egyéb ráfordítások</t>
  </si>
  <si>
    <t>A)  TEVÉKENYSÉGEK EREDMÉNYE (=I±II+III-IV-V-VI-VII)</t>
  </si>
  <si>
    <t>17 Kapott (járó) osztalék és részesedés</t>
  </si>
  <si>
    <t>18 Részesedésekből származó eredményszemléletű bevételek, árfolyamnyereségek</t>
  </si>
  <si>
    <t>19 Befektetett pénzügyi eszközökből származó eredményszemléletű bevételek, árfolyamnyereségek</t>
  </si>
  <si>
    <t>20 Egyéb kapott (járó) kamatok és kamatjellegű eredményszemléletű bevételek</t>
  </si>
  <si>
    <t>21 Pénzügyi műveletek egyéb eredményszemléletű bevételei (&gt;=21a+21b)</t>
  </si>
  <si>
    <t>21a - ebből: lekötött bankbetétek mérlegfordulónapi értékelése során megállapított (nem realizált) árfolyamnyeresége</t>
  </si>
  <si>
    <t>21b - ebből: egyéb pénzeszközök és sajátos elszámolások mérlegfordulónapi értékelése során megállapított (nem realizált) árfolyamnyeresége</t>
  </si>
  <si>
    <t>VIII Pénzügyi műveletek eredményszemléletű bevételei (=17+18+19+20+21)</t>
  </si>
  <si>
    <t>22 Részesedésekből származó ráfordítások, árfolyamveszteségek</t>
  </si>
  <si>
    <t>23 Befektetett pénzügyi eszközökből (értékpapírokból, kölcsönökből) származó ráfordítások, árfolyamveszteségek</t>
  </si>
  <si>
    <t>24 Fizetendő kamatok és kamatjellegű ráfordítások</t>
  </si>
  <si>
    <t>25a - ebből: lekötött bankbetétek értékvesztése</t>
  </si>
  <si>
    <t>25b - ebből: Kincstáron kívüli forint- és devizaszámlák értékvesztése</t>
  </si>
  <si>
    <t>26 Pénzügyi műveletek egyéb ráfordításai (&gt;=26a+26b)</t>
  </si>
  <si>
    <t>26a - ebből: lekötött bankbetétek mérlegfordulónapi értékelése során megállapított (nem realizált) árfolyamvesztesége</t>
  </si>
  <si>
    <t>IX Pénzügyi műveletek ráfordításai (=22+23+24+25+26)</t>
  </si>
  <si>
    <t>B)  PÉNZÜGYI MŰVELETEK EREDMÉNYE (=VIII-IX)</t>
  </si>
  <si>
    <t>Az önkormányzat által nyújtott közvetett támogatások</t>
  </si>
  <si>
    <t>Támogatás kedvezményezettje</t>
  </si>
  <si>
    <t>jellege</t>
  </si>
  <si>
    <t>összege (eFt)</t>
  </si>
  <si>
    <t>65 év feletti adózók</t>
  </si>
  <si>
    <t>kommunális adó kedvezmény (50%)</t>
  </si>
  <si>
    <t>70 év feletti adózók</t>
  </si>
  <si>
    <t>kommunális adó mentesség</t>
  </si>
  <si>
    <t>iparűzési adómentesség</t>
  </si>
  <si>
    <t>Gyermekétkeztetés</t>
  </si>
  <si>
    <t>térítési díj kedvezmény (10%)</t>
  </si>
  <si>
    <t>Sportszervezetek, nemzetiségi önkormányzatok, önkormányzat gazdasági társaságai</t>
  </si>
  <si>
    <t>térítésmentes bérlet</t>
  </si>
  <si>
    <t>támogatásról szóló döntés száma</t>
  </si>
  <si>
    <t>ingatlan megnevezése</t>
  </si>
  <si>
    <t>támogatás kedvezményezettje</t>
  </si>
  <si>
    <t xml:space="preserve">Dombóvári Tenisz Egyesület </t>
  </si>
  <si>
    <t>338/2019. (XI. 8.) Kt. határozat</t>
  </si>
  <si>
    <t>térítésmentes használati jog a szociális szolgáltatás biztosítása érdekében az ellátási szerződéssel megegyező időtartamra a Dombóvár Város Önkormányzata tulajdonát képező, a Dombóvár, Arany János tér 2. alatti, dombóvári 224/3. hrsz. alatt felvett, valamint a Dombóvár, Szabadság utca 6. alatti, dombóvári 46. hrsz. alatt felvett ingatlanokra</t>
  </si>
  <si>
    <t>Magyar Máltai Szeretetszolgálat Egyesület</t>
  </si>
  <si>
    <t>Őri Nándor dombóvári lakos</t>
  </si>
  <si>
    <t>15/2020. (I. 31.) Kt. határozat</t>
  </si>
  <si>
    <t>Info Pont működtetéséhez a korábban a Tourinform Irodában használt tárgyi eszközök és sportszerek használatának terítésmentes átadásához határozatlan időre az önkormányzat turizmussal kapcsolatos közfeladatának ellátásához</t>
  </si>
  <si>
    <t>Gunaras Zrt.</t>
  </si>
  <si>
    <t>132/2020. (IX. 30.) Kt. határozat</t>
  </si>
  <si>
    <t>Árpád utcában lévő dombóvári 945/1 hrsz.-ú, lakóház, udvar, gazdasági épület, egyéb épület megnevezésű ingatlan keleti részén található – korábban villanyszerelői tanműhely céljára használt – helyiségek térítésmentes használata haszonkölcsön formájában</t>
  </si>
  <si>
    <t>Dombóvári Városgazdálkodási Nonprofit Kft.</t>
  </si>
  <si>
    <t>Dombóvári Focisuli Egyesület</t>
  </si>
  <si>
    <t>Dombóvár 2004. Egyesület</t>
  </si>
  <si>
    <t>129/2021. (IV. 30.) határozat</t>
  </si>
  <si>
    <t>Dombóvár, Földvár utcában található, dombóvári 1882/2 hrsz. alatt felvett „volt MÁV étkezde” ingatlan területén, a Szigeterdő mellett elhelyezkedő, 1.350 m2 nagyságú teniszpálya térítésmentes használata – az érintett terület fenntartásával és karbantartásával kapcsolatos költségek Egyesület részéről történő viselése mellett – 2031. április 30-ig</t>
  </si>
  <si>
    <t>129/2020. (XII. 18.) határozat
133/2021. (IV. 30.) határozat
163/2021. (V. 28.) határozat</t>
  </si>
  <si>
    <t>Dombóvár, Kinizsi utca 37. szám alatti Lampert Gábor Edzőterem térítésmentes használata 2021. január 16-tól 2028. január 1-ig, a közüzemi és a további működtetési költségeket az egyesület köteles viselni</t>
  </si>
  <si>
    <t>151/2021. (V. 14.) határozat
164/2021. (V. 28.) határozat</t>
  </si>
  <si>
    <t>az önkormányzat 2021. május 14. napjától 2028. január 1. napjáig térítésmentesen biztosítja a Kis-Konda-patak völgyében található, dombóvári 058 hrsz.-ú külterületi ingatlan használata azzal, hogy az ingatlannal kapcsolatban felmerülő valamennyi költséget – beleértve a „Városi Civil Alapok támogatása 2021” elnevezésű pályázat alapján állami támogatásból megvalósítani kívánt beruházás költségeit, valamint az építmények vonatkozásában a fenntartási és a közüzemi költségeket is –, illetve a működtetési kötelezettséget az Egyesület viseli, továbbá azon a közforgalmú gyalogos és kerékpáros közlekedést köteles az eddigiek szerint lehetővé tenni</t>
  </si>
  <si>
    <t>Dombóvári Városi Horgász Egyesület</t>
  </si>
  <si>
    <t>211/2021. (VI. 30.) Kt. határozat</t>
  </si>
  <si>
    <t>a Farkas Attila Uszodát magába foglaló 1358 hrsz.-ú ingatlanon található „lőtér, egyéb” megnevezésű épületnek lőtér funkciójú termét 2021. július 1. napjától – 5 éves határozott időtartamú térítésmentes használata</t>
  </si>
  <si>
    <t>Dombóvári Lövész Egyesület</t>
  </si>
  <si>
    <t>212/2021. (VI. 30.) Kt. határozat</t>
  </si>
  <si>
    <t>a Farkas Attila Uszodát magába foglaló 1358 hrsz.-ú ingatlanon található „lőtér, egyéb” megnevezésű épületnek az edzőterem funkciójú termét 2021. július 1. napjától – 5 éves határozott időtartamú térítésmentes használata</t>
  </si>
  <si>
    <t>Dombóvári Sportiskola Egyesület</t>
  </si>
  <si>
    <t>287/2021. (XI. 30.) Kt. határozat</t>
  </si>
  <si>
    <t>Szigeterdőben – dombóvári 1882/6 hrsz.-ú kivett közpark, lakótorony megnevezésű ingatlanon – található lakótorony térítésmentes használata haszonkölcsön-szerződéssel – 2022. január 1-től
2026. december 31-ig – működtetésre, téglagyűjteményének bemutatására. Az összes üzemeltetési költséget az önkormányzat köteles viselni.</t>
  </si>
  <si>
    <t>Támogatások államháztartáson belülről összesen</t>
  </si>
  <si>
    <t>103. cím összesen</t>
  </si>
  <si>
    <t>101-103. intézmények összesen</t>
  </si>
  <si>
    <t>10. Gyermekétkeztetés bevétele</t>
  </si>
  <si>
    <t>11. Általános forgalmi adó visszatérítése</t>
  </si>
  <si>
    <t>1.2.1 Esélyteremtési illetményrész támogatása</t>
  </si>
  <si>
    <t>1.3. Egyes szociális és gyermekjóléti feladatok támogatása (B1131)</t>
  </si>
  <si>
    <t>1.4. Gyermekétkeztetési feladatainak támogatása (B1132)</t>
  </si>
  <si>
    <t>1.5. Kulturális feladatok támogatása (B114)</t>
  </si>
  <si>
    <t>2.1. Az Ukrajnában kialakult fegyveres konfliktussal összefüggésben felmerült önkormányzati kiadások ellentételezése</t>
  </si>
  <si>
    <t>2.2. Önkormányzatok rendkívüli támogatása</t>
  </si>
  <si>
    <t>1.1. Dombóvári Szivárvány Óvoda és Bölcsőde</t>
  </si>
  <si>
    <t>1.2. Dombóvári Művelődési Ház, Könyvtár és Helytörténeti Gyűjtemény</t>
  </si>
  <si>
    <t>1.3. Dombóvári Közös Önkormányzati Hivatal</t>
  </si>
  <si>
    <t>1.4. Önkormányzat</t>
  </si>
  <si>
    <t>102. cím összesen</t>
  </si>
  <si>
    <t>3. Foglalkozás-egészségügyi szolgáltatás</t>
  </si>
  <si>
    <t>4. Város- és községgazdálkodás</t>
  </si>
  <si>
    <t>5. Helyi utak fenntartása</t>
  </si>
  <si>
    <t>6. Útburkolati jelek festése</t>
  </si>
  <si>
    <t>7. Belvízvédelem, települési vízellátás</t>
  </si>
  <si>
    <t>8. Ingatlanok üzemeltetése</t>
  </si>
  <si>
    <t>9. Köztisztaság, parkfenntartás</t>
  </si>
  <si>
    <t>10. Közterületen lévő fák, fasorok cseréje, telepítése, rendezése, nyesése, eseti fakivágások, növénybeszerzés</t>
  </si>
  <si>
    <t>11. Temetőfenntartás</t>
  </si>
  <si>
    <t>13. Kamatfizetés</t>
  </si>
  <si>
    <t>13.1. Működési hitel után</t>
  </si>
  <si>
    <t>13.2. Beruházási hitel után</t>
  </si>
  <si>
    <t>2. A Dombóvári Közös Önkormányzati Hivatal</t>
  </si>
  <si>
    <t>Települési önkormányzatok kulturális feladatainak bérjellegű támogatása</t>
  </si>
  <si>
    <t>Az Ukrajnában kialakult fegyveres konfliktussal összefüggésben felmerült önkormányzati kiadások ellentételezése</t>
  </si>
  <si>
    <t>Esélyteremtési illetményrész támogatása</t>
  </si>
  <si>
    <t>Felhalmozási célú önkormányzati támogatások</t>
  </si>
  <si>
    <t>TOP_PLUSZ-1.3.1-21-TL1-2022-00005</t>
  </si>
  <si>
    <t>Átlagos statisztikai állományi létszámból választott tisztségviselő</t>
  </si>
  <si>
    <t>December havi illetmények, munkabérek elszámolása számla tárgyidőszaki forgalma  [+/-3661]</t>
  </si>
  <si>
    <t>Foglalkoztatottak egyéb személyi juttatásai (&gt;=14) (K1113)</t>
  </si>
  <si>
    <t>Villamosenergia szolgáltatás díja (K3311)</t>
  </si>
  <si>
    <t>Gázenergia szolgáltatás díja (K3312)</t>
  </si>
  <si>
    <t>Távhő- és melegvíz szolgáltatás díja (K3313)</t>
  </si>
  <si>
    <t>Víz- és csatorna szolgáltatás díja (K3314)</t>
  </si>
  <si>
    <t>Közüzemi díjak (= 35+…+38) (K331)</t>
  </si>
  <si>
    <t>Bérleti és lízing díjak (&gt;=42) (K333)</t>
  </si>
  <si>
    <t>Közvetített szolgáltatások  (&gt;=45) (K335)</t>
  </si>
  <si>
    <t>Szakmai tevékenységet segítő szolgáltatások  (K336)</t>
  </si>
  <si>
    <t>Egyéb szolgáltatások (&gt;=48) (K337)</t>
  </si>
  <si>
    <t>Szolgáltatási kiadások (=39+40+41+43+44+46+47) (K33)</t>
  </si>
  <si>
    <t>Kiküldetések, reklám- és propagandakiadások (=50+51) (K34)</t>
  </si>
  <si>
    <t>Fizetendő általános forgalmi adó  (K352)</t>
  </si>
  <si>
    <t>Kamatkiadások (&gt;=56+57) (K353)</t>
  </si>
  <si>
    <t>Egyéb pénzügyi műveletek kiadásai (&gt;=59+…+61) (K354)</t>
  </si>
  <si>
    <t>Különféle befizetések és egyéb dologi kiadások (=53+54+55+58+62) (K35)</t>
  </si>
  <si>
    <t>Dologi kiadások (=31+34+49+52+63) (K3)</t>
  </si>
  <si>
    <t>Családi támogatások (=67+…+76) (K42)</t>
  </si>
  <si>
    <t>ebből:  az egyéb pénzbeli és természetbeni gyermekvédelmi támogatások  (K42)</t>
  </si>
  <si>
    <t>Betegséggel kapcsolatos (nem társadalombiztosítási) ellátások (=79+…+88) (K44)</t>
  </si>
  <si>
    <t>ebből: egészségügyi szolgáltatási jogosultságra való jogosultság szociális rászorultság alapján [Szoctv. 54. §-a] (K44)</t>
  </si>
  <si>
    <t>ebből: gyermekek otthongondozási díja  [Szoctv. 38. §] (K44)</t>
  </si>
  <si>
    <t>Foglalkoztatással, munkanélküliséggel kapcsolatos ellátások (=90+…+97) (K45)</t>
  </si>
  <si>
    <t>ebből: polgármesterek korhatár előtti ellátása  (K45)</t>
  </si>
  <si>
    <t>Lakhatással kapcsolatos ellátások (=99+100) (K46)</t>
  </si>
  <si>
    <t>Intézményi ellátottak pénzbeli juttatásai (&gt;=102+103) (K47)</t>
  </si>
  <si>
    <t>Egyéb nem intézményi ellátások (&gt;=105+…+123) (K48)</t>
  </si>
  <si>
    <t>ebből:nemzeti gondozotti ellátások (K48)</t>
  </si>
  <si>
    <t>ebből: a Nemzet Színésze címet viselő színészek havi életjáradéka, művészeti nyugdíjsegélyek, művészjáradék, táncművészeti életjáradék, tudományos alkotói járadék (K48)</t>
  </si>
  <si>
    <t>Ellátottak pénzbeli juttatásai (=65+66+77+78+89+98+101+104) (K4)</t>
  </si>
  <si>
    <t>Nemzetközi kötelezettségek (&gt;=126) (K501)</t>
  </si>
  <si>
    <t>Elvonások és befizetések (=127+128+129) (K502)</t>
  </si>
  <si>
    <t>Működési célú visszatérítendő támogatások, kölcsönök nyújtása államháztartáson belülre (=133+…+142) (K504)</t>
  </si>
  <si>
    <t>Működési célú visszatérítendő támogatások, kölcsönök törlesztése államháztartáson belülre (=144+…+153) (K505)</t>
  </si>
  <si>
    <t>Egyéb működési célú támogatások államháztartáson belülre (=155+…+164) (K506)</t>
  </si>
  <si>
    <t>Működési célú garancia- és kezességvállalásból származó kifizetés államháztartáson kívülre (&gt;=166) (K507)</t>
  </si>
  <si>
    <t>Működési célú visszatérítendő támogatások, kölcsönök nyújtása államháztartáson kívülre (=168+…+178) (K508)</t>
  </si>
  <si>
    <t>ebből:önkormányzati többségi tulajdonú nem pénzügyi vállalkozások (K508)</t>
  </si>
  <si>
    <t>ebből: Európai Unió  (K508)</t>
  </si>
  <si>
    <t>Egyéb működési célú támogatások államháztartáson kívülre (=183+…+192) (K512)</t>
  </si>
  <si>
    <t>ebből:önkormányzati többségi tulajdonú nem pénzügyi vállalkozások (K512)</t>
  </si>
  <si>
    <t>Egyéb működési célú kiadások (=125+130+131+132+143+154+165+167+179+180+181+182+193) (K5)</t>
  </si>
  <si>
    <t>Ingatlanok beszerzése, létesítése (&gt;=197) (K62)</t>
  </si>
  <si>
    <t>Részesedések beszerzése (&gt;=201) (K65)</t>
  </si>
  <si>
    <t>Meglévő részesedések növeléséhez kapcsolódó kiadások (&gt;=203) (K66)</t>
  </si>
  <si>
    <t>Beruházások (=195+196+198+199+200+202+204) (K6)</t>
  </si>
  <si>
    <t>Egyéb tárgyi eszközök felújítása  (K73)</t>
  </si>
  <si>
    <t>Felújítások (=206+...+209) (K7)</t>
  </si>
  <si>
    <t>Felhalmozási célú visszatérítendő támogatások, kölcsönök nyújtása államháztartáson belülre (=213+…+222) (K82)</t>
  </si>
  <si>
    <t>Felhalmozási célú visszatérítendő támogatások, kölcsönök törlesztése államháztartáson belülre (=224+…+233) (K83)</t>
  </si>
  <si>
    <t>Egyéb felhalmozási célú támogatások államháztartáson belülre (=235+…+244) (K84)</t>
  </si>
  <si>
    <t>Felhalmozási célú garancia- és kezességvállalásból származó kifizetés államháztartáson kívülre (&gt;=246) (K85)</t>
  </si>
  <si>
    <t>Felhalmozási célú visszatérítendő támogatások, kölcsönök nyújtása államháztartáson kívülre (=248+…+258) (K86)</t>
  </si>
  <si>
    <t>ebből:önkormányzati többségi tulajdonú nem pénzügyi vállalkozások (K86)</t>
  </si>
  <si>
    <t>ebből: Európai Unió  (K86)</t>
  </si>
  <si>
    <t>Egyéb felhalmozási célú támogatások államháztartáson kívülre (=262+…+271) (K89)</t>
  </si>
  <si>
    <t>ebből:önkormányzati többségi tulajdonú nem pénzügyi vállalkozások (K89)</t>
  </si>
  <si>
    <t>Egyéb felhalmozási célú kiadások (=211+212+223+234+245+247+259+260+261) (K8)</t>
  </si>
  <si>
    <t>Költségvetési kiadások (=20+21+64+124+194+205+210+272) (K1-K8)</t>
  </si>
  <si>
    <t>Bérhez és foglalkoztatáshoz kapcsolódó adók (=105+…+107) (B33)</t>
  </si>
  <si>
    <t>Vagyoni tipusú adók (=109+…+114) (B34)</t>
  </si>
  <si>
    <t>ebből: bank- és biztosítási ágazatot terhelő pótadó (B351)</t>
  </si>
  <si>
    <t>ebből: gyógyszergyártók 10 %-os befizetési kötelezettsége (2006.évi XCVIII. tv. 40/A. § (1) bekezdése) (B351)</t>
  </si>
  <si>
    <t>ebből: belföldi gépjárművek adója (B354)</t>
  </si>
  <si>
    <t>ebből: ebrendészeti hozzájárulás (B36)</t>
  </si>
  <si>
    <t>ebből:tárgyi eszközök bérbeadásából származó bevétel (B402)</t>
  </si>
  <si>
    <t>ebből: befektetési jegyek  (B4082)</t>
  </si>
  <si>
    <t>ebből: befektetési jegyek (B55)</t>
  </si>
  <si>
    <t>ebből:önkormányzati többségi tulajdonú nem pénzügyi vállalkozások (B64)</t>
  </si>
  <si>
    <t>ebből:önkormányzati többségi tulajdonú nem pénzügyi vállalkozások (B65)</t>
  </si>
  <si>
    <t>ebből:önkormányzati többségi tulajdonú nem pénzügyi vállalkozások (B74)</t>
  </si>
  <si>
    <t>ebből:önkormányzati többségi tulajdonú nem pénzügyi vállalkozások (B75)</t>
  </si>
  <si>
    <t>ebből: a foglalkoztatási programokkal kapcsolatos elkülönített állami pénzalapból  folyósított passzív, ellátási típusú támogatások, így különösen az álláskeresési járadék, a nyugdíj előtti álláskeresési segély, valamint az ellátások megállapításával kapcsolatos utiköltség-térítés (K45)</t>
  </si>
  <si>
    <t>Hosszú lejáratú hitelek, kölcsönök felvétele pénzügyi vállalkozástól (B8111)</t>
  </si>
  <si>
    <t>Forgatási célú külföldi értékpapírok beváltása, értékesítése (B821)</t>
  </si>
  <si>
    <t>25 Részesedések, értékpapírok, pénzeszközök értékvesztése</t>
  </si>
  <si>
    <t>26b - ebből: egyéb pénzeszközök és sajátos elszámolások mérlegfordulónapi értékelése során megállapított (nem realizált) árfolyamvesztesége</t>
  </si>
  <si>
    <t>C) MÉRLEG SZERINTI EREDMÉNY (=±A±B)</t>
  </si>
  <si>
    <t>1. EP és helyi önkormányzati választás</t>
  </si>
  <si>
    <t>12. Kamatbevétel</t>
  </si>
  <si>
    <t>13. Tolna Vármegyei Kórház hozzájárulása védőnői szolgálat kiadásaihoz</t>
  </si>
  <si>
    <t>3. Elszámolásból származó bevételek (B116)</t>
  </si>
  <si>
    <t>1.1. Nemzeti Egészségbiztosítási Alapkezelőtől finanszírozás (védőnői ellátás)</t>
  </si>
  <si>
    <t>1.2. Fogorvosi rendelő fenntartásához hozzájárulás</t>
  </si>
  <si>
    <t>1.3. Közös Önkormányzati Hivatal működtetéséhez hozzájárulás</t>
  </si>
  <si>
    <t>1.3.1. Közös Önkormányzati Hivatal működtetéséhez hozzájárulás Szakcs</t>
  </si>
  <si>
    <t>1.3.2. Közös Önkormányzati Hivatal működtetéséhez hozzájárulás Lápafő</t>
  </si>
  <si>
    <t>1.3.3. Közös Önkormányzati Hivatal működtetéséhez hozzájárulás Várong</t>
  </si>
  <si>
    <t>1.3.4. Közös Önkormányzati Hivatal működtetéséhez hozzájárulás Csikóstőttős</t>
  </si>
  <si>
    <t>1.3.5. Közös Önkormányzati Hivatal működtetéséhez hozzájárulás Attala</t>
  </si>
  <si>
    <t>1.5. Nyári diákmunka támogatása</t>
  </si>
  <si>
    <t>1.6. Kiegészítő gyermekvédelmi támogatás</t>
  </si>
  <si>
    <t>2.1. Dombó-Land Kft. tagi kölcsön visszafizetés</t>
  </si>
  <si>
    <t>Finanszírozási bevételek</t>
  </si>
  <si>
    <t>1. Előző év költségvetési maradványának igénybevétele (B8131)</t>
  </si>
  <si>
    <t>5. Védőnő</t>
  </si>
  <si>
    <t>14. Városi rendezvények</t>
  </si>
  <si>
    <t>15. Önkormányzati jogalkotás kiadásai</t>
  </si>
  <si>
    <t>16. Helyi tömegközlekedés biztosítása</t>
  </si>
  <si>
    <t>17. Városmarketing és kommunikációs feladatok</t>
  </si>
  <si>
    <t>18. Balatonfenyvesi és Gunarasi Ifjúsági Tábor üzemeltetése</t>
  </si>
  <si>
    <t>18.1. Balatonfenyves</t>
  </si>
  <si>
    <t>18.2. Gunaras</t>
  </si>
  <si>
    <t>21. Településrendezési eszközök felülvizsgálata és módosítása</t>
  </si>
  <si>
    <t>22. TOP_PLUSZ-1.3.1-21-TL1-2022-00005 FVS</t>
  </si>
  <si>
    <t>23. Farkas Attila Uszoda üzemeltetése</t>
  </si>
  <si>
    <t>24. Járda felújítás</t>
  </si>
  <si>
    <t>25. Szúnyoggyérítés Dombóvár város közigazgatási területén</t>
  </si>
  <si>
    <t>26. Tagdíj Kapos-menti Terület- és Vidékfejlesztési Társulásnak</t>
  </si>
  <si>
    <t>27. Gyermekétkeztetés kiadásai</t>
  </si>
  <si>
    <t>28. Szünidei étkeztetés kiadásai</t>
  </si>
  <si>
    <t>2.1. Sporttámogatások sportszervezeteknek</t>
  </si>
  <si>
    <t>2.2. Mecsek Dráva Önkormányzati Társulás 2024. évi hozzájárulás</t>
  </si>
  <si>
    <t>2.3. Civil szervezetek támogatása</t>
  </si>
  <si>
    <t>2.4. Kapos Alapítvány támogatása</t>
  </si>
  <si>
    <t>2.5. Dombóvári Városszépítő és Városvédő Egyesület támogatása</t>
  </si>
  <si>
    <t>2.6. Dombóvári Polgárőr Egyesület támogatása</t>
  </si>
  <si>
    <t>2.7. Dombóvári Ifjúsági Fúvószenekar támogatása</t>
  </si>
  <si>
    <t>2.8. Dombóvári Városgazdálkodási Nkft. részére önerő közfoglalkoztatáshoz</t>
  </si>
  <si>
    <t>2.9. Szociális konyha szolgáltatás bevétellel nem fedezett kiadásaira Magyar Máltai Szeretetszolgálat Egyesületnek</t>
  </si>
  <si>
    <t>3.1. TOP_PLUSZ-1.3.1-21-TL1-2022-00005 FVS következő évi kiadások</t>
  </si>
  <si>
    <t>1. Közvilágítás bővítése, korszerűsítése, fejlesztése</t>
  </si>
  <si>
    <t>2. Térfigyelő kamerarendszer fejlesztése</t>
  </si>
  <si>
    <t>1. Egyéb felhalmozási célú támogatások államháztartáson kívülre</t>
  </si>
  <si>
    <t>1.1. Helyi védelem alatt álló épületek felújítására</t>
  </si>
  <si>
    <t>mód. ei.</t>
  </si>
  <si>
    <t>Működési bevételek és működési kiadások egyenlege</t>
  </si>
  <si>
    <t>Felhalmozási bevételek és a felhalmozási kiadások egyenlege</t>
  </si>
  <si>
    <t>KÖLTSÉGVETÉSI BEVÉTELEK ÖSSZESEN</t>
  </si>
  <si>
    <t>KÖLTSÉGVETÉSI KIADÁSOK ÖSSZESEN</t>
  </si>
  <si>
    <t>Költségvetési egyenleg</t>
  </si>
  <si>
    <t>Költségvetési maradvány igénybevétele</t>
  </si>
  <si>
    <t>Működési hitel/likvid hitel felvétele</t>
  </si>
  <si>
    <t>Működési hitel/likvid hitel visszafizetése</t>
  </si>
  <si>
    <t xml:space="preserve">FINANSZÍROZÁSI BEVÉTELEK ÖSSZESEN: </t>
  </si>
  <si>
    <t xml:space="preserve">FINANSZÍROZÁSI KIADÁSOK ÖSSZESEN: </t>
  </si>
  <si>
    <t>BEVÉTELEK ÖSSZESEN</t>
  </si>
  <si>
    <t>KIADÁSOK ÖSSZESEN</t>
  </si>
  <si>
    <t>Dombóvári Műv.Ház, Könyvtár és Helytörténeti Gyűjtemény</t>
  </si>
  <si>
    <t>Csökkenés 2026-ban</t>
  </si>
  <si>
    <t>Kiegészítő támogatás az óvodapedagógusok minősítéséből adódó többletfeladatokhoz (alapfokozatú-ped.II )</t>
  </si>
  <si>
    <t>Kiegészítő támogatás az óvodapedagógusok minősítéséből adódó többletfeladatokhoz (alapfokozatú-mesterped.)</t>
  </si>
  <si>
    <t>Család- és gyermekjóléti központ - óvodai és iskolai szociális segítő tevékenység támogatása</t>
  </si>
  <si>
    <t>1.3. A települési önkormányzatok egyes szociális és gyermekjóléti feladatainak támogatása</t>
  </si>
  <si>
    <t>1.4. A települési önkormányzatok gyermekétkeztetési feladatainak támogatása</t>
  </si>
  <si>
    <t>Dombóvári Spartacus Sportegyesület</t>
  </si>
  <si>
    <t>2023. tény</t>
  </si>
  <si>
    <t>Konszoli-
dálás</t>
  </si>
  <si>
    <t>22. melléklet az .../2025. (...) önkormányzati rendelethez</t>
  </si>
  <si>
    <t>Összeg (a főkönyvben szereplő előjelnek megfelően) Ft-ban
önkormányzat+intézmények</t>
  </si>
  <si>
    <t>32. számlák nyitó tárgyidőszaki egyenlege [+32]</t>
  </si>
  <si>
    <t>33. számlák nyitó tárgyidőszaki egyenlege [+(3311+3312+3318) + (3321+3322+3328)]</t>
  </si>
  <si>
    <t>B. Korrekciós tételek összesen: (5+6+7+8+9-10-11-12-13-14+15-16-23-30-31-32-33-34-35-36+39+42+43+44+45+46+47-50+51-52)</t>
  </si>
  <si>
    <t>Előző év vállalkozási maradványának igénybevétele teljesítése  tárgyidőszaki egyenlege [-0981323]</t>
  </si>
  <si>
    <t>Kincstáron kívüli forintszámlák értékvesztése és annak visszaírása tárgyidőszaki forgalma [+/-3318]</t>
  </si>
  <si>
    <t>Kincstáron kívül devizaszámlák értékvesztése és annak visszaírása tárgyidőszaki forgalma [+/-3328]</t>
  </si>
  <si>
    <t>Pénzeszközök átvezetési számla forgalma [+/-361]</t>
  </si>
  <si>
    <t>Azonosítás alatt álló tételek forgalma [+/-363]</t>
  </si>
  <si>
    <t>Adott előleghez kapcsolódó előzetesen felszámított levonható általános forgalmi adó tárgyidőszaki forgalma  [+/-36411]</t>
  </si>
  <si>
    <t>Adott előleghez kapcsolódó előzetesen felszámított nem levonható általános forgalmi adó tárgyidőszaki forgalma  [+/-36413]</t>
  </si>
  <si>
    <t>Adott előlegek számla  tárgyidőszaki forgalma összesen [+/-3651] (17+18+19+20+21+22)</t>
  </si>
  <si>
    <t>Immateriális javakra adott előlegek tárgyidőszaki forgalma [+/-36511]</t>
  </si>
  <si>
    <t>Készletekre adott előlegek tárgyidőszaki forgalma [+/-36513]</t>
  </si>
  <si>
    <t>Foglalkoztatottaknak adott előlegek tárgyidőszaki forgalma [+/-36515]</t>
  </si>
  <si>
    <t>Adott előlegek értékvesztése és annak visszaírása tárgyidőszaki forgalma összesen [+/-36518] (24+25+26+27+28+29)</t>
  </si>
  <si>
    <t>Immateriális javakra adott előlegek értékvesztése és annak visszaírása tárgyidőszaki forgalma [+/-365181]</t>
  </si>
  <si>
    <t>Beruházásra adott előlegek értékvesztése és annak visszaírása tárgyidőszaki forgalma [+/-365182]</t>
  </si>
  <si>
    <t>Készletekre adott előlegek értékvesztése és annak visszaírása tárgyidőszaki forgalma [+/-365183]</t>
  </si>
  <si>
    <t>Igénybe vett szolgáltatásra adott előlegek értékvesztése és annak visszaírása tárgyidőszaki forgalma [+/-365184]</t>
  </si>
  <si>
    <t>Foglalkoztatottaknak adott előlegek értékvesztése és annak visszaírása tárgyidőszaki forgalma [+/-365185]</t>
  </si>
  <si>
    <t>Túlfizetések, téves és visszajáró kifizetések értékvesztése és annak visszaírása tárgyidőszaki forgalma [+/-365186]</t>
  </si>
  <si>
    <t>Továbbadási célból folyósított támogatások, ellátások elszámolása számla tárgyidőszaki forgalma [+/-3652]</t>
  </si>
  <si>
    <t>Más által beszedett bevételek elszámolása számla tárgyidőszaki forgalma [+/-3653]</t>
  </si>
  <si>
    <t>Forgótőke elszámolása számla tárgyidőszaki forgalma  [+/-3654]</t>
  </si>
  <si>
    <t>Nem társadalombiztosítás pénzügyi alapjait terhelő kifizetett ellátások és a társadalombiztosítás pénzügyi alapjai egymás közötti elszámolásai megtérítésének elszámolása tárgyidőszaki forgalma  [+/-3656]</t>
  </si>
  <si>
    <t>Folyósított, megelőlegezett társadalombiztosítási és családtámogatási ellátások elszámolása számla tárgyidőszaki forgalma [+/-3657]</t>
  </si>
  <si>
    <t>Letétre, megőrzésre, fedezetkezelésre átadott pénzeszközök, biztosítékok számla tárgyidőszaki forgalma  [+/-3659]</t>
  </si>
  <si>
    <t>Egyéb sajátos eszközoldali elszámolások tárgyidőszaki forgalma összesen [+/-366] (37+38)</t>
  </si>
  <si>
    <t>Utalványok, bérletek és más hasonló, készpénz-helyettesítő fizetési eszköznek nem minősülő eszközök elszámolásai tárgyidőszaki forgalma [+/-3662]</t>
  </si>
  <si>
    <t>Kapott előlegek tárgyidőszaki forgalma [+/-3671] (40+41)</t>
  </si>
  <si>
    <t>Forgótőke elszámolása (Kincstár) tárgyidőszaki forgalma [+/-3674]</t>
  </si>
  <si>
    <t>Nem társadalombiztosítás pénzügyi alapjait terhelő kifizetett ellátások és a társadalombiztosítás pénzügyi alapjai egymás közötti elszámolásai megtérítésének elszámolása tárgyidőszaki forgalma [+/-3676]</t>
  </si>
  <si>
    <t>Egyéb sajátos kötelezettség jellegű sajátos elszámolások [+/-3679] (48+49)</t>
  </si>
  <si>
    <t>Nemzetközi támogatási programok pénzeszközei tárgyidőszaki forgalma [+/-36791]</t>
  </si>
  <si>
    <t>Államadósság Kezelő Központ Zrt.-nél elhelyezett fedezeti betétek forgalma [+/-36792]</t>
  </si>
  <si>
    <t>Egyéb pénzeszközök és sajátos elszámolások mérlegfordulónapi értékelése során megállapított (nem realizált) árfolyamvesztesége tárgyidőszaki egyenlege [+/-8552]</t>
  </si>
  <si>
    <t>Egyéb pénzeszközök és sajátos elszámolások mérlegfordulónapi értékelése során megállapított (nem realizált) árfolyamnyeresége tárgyidőszaki egyenlege [+/- 9352]</t>
  </si>
  <si>
    <t>Az Áhsz. 14. § (4a) bekezdés c) pontja által előírt számlák év végi egyenlegének összevezetéséből származó összeg (a Kincstár nyilvántartása alapján ez a sor kizárólag az adott évi 12. havi adatszolgáltatásban kerül kitöltésre)</t>
  </si>
  <si>
    <t>D. 32-33. számlák főkönyvi kivonat szerinti záró tárgyidőszaki egyenlege [+32 + (3311+3312+3318) + (3321+3322+3328)]</t>
  </si>
  <si>
    <t>E. Eltérés (C - D)</t>
  </si>
  <si>
    <t/>
  </si>
  <si>
    <t>II. A lekötött bankbetétek pénzforgalmának egyeztetése az Áhsz. 17. számú melléklet 4. b) pontja szerinti kötelező egyezőség alapján:</t>
  </si>
  <si>
    <t>A. 31. számla nyitó tárgyidőszaki egyenlege [+ (311-3181)+ (312-3182)]</t>
  </si>
  <si>
    <t>B. Korrekciós tételek összesen: (+58+59-60-61-62)</t>
  </si>
  <si>
    <t>Pénzeszközök lekötött bankbetétként elhelyezése teljesítése tárgyidőszaki egyenlege [+059163]</t>
  </si>
  <si>
    <t>Lekötött bankbetétek megszüntetése teljesítése tárgyidőszaki egyenlege [- 098173]</t>
  </si>
  <si>
    <t>Lekötött bankbetétek értékvesztése és annak visszaírása tárgyidőszaki forgalma [+/-318]</t>
  </si>
  <si>
    <t>Lekötött bankbetétek mérlegfordulónapi értékelése során megállapított (nem realizált) árfolyamvesztesége [+/-8551]</t>
  </si>
  <si>
    <t>Lekötött bankbetétek mérlegfordulónapi értékelése során megállapított (nem realizált) árfolyamnyeresége [+/-9351]</t>
  </si>
  <si>
    <t>C. 31. számla számított tárgyidőszaki záróegyenlege (A + B)</t>
  </si>
  <si>
    <t>D. 31. számla főkönyvi kivonat szerinti záró tárgyidőszaki egyenlege [+ (311-3181) + (312-3182)]</t>
  </si>
  <si>
    <t>Tájékoztató adat: Kincsárban vezetett forintszámlák tárgyidőszaki záró állománya [3312]</t>
  </si>
  <si>
    <t>Tájékoztató adat: Kincsárban vezetett devizaszámlák tárgyidőszaki záró állománya [3322]</t>
  </si>
  <si>
    <t>2025.</t>
  </si>
  <si>
    <t>TOP_PLUSZ-1.3.2-23-DV1-2024-00001</t>
  </si>
  <si>
    <t>Dombóvári belterületi utak fejlesztése</t>
  </si>
  <si>
    <t xml:space="preserve">19. ÁFA befizetés </t>
  </si>
  <si>
    <t>1. Választásra kapott átlagbér</t>
  </si>
  <si>
    <t>1. Működési bevételek (segélyek visszafizetése, köztemetés, közig. bírság végrehajtásából, egyéb bevételek)</t>
  </si>
  <si>
    <t>2. Közvetített szolgáltatások ellenértéke (háziorvosi rendelők, tábor)</t>
  </si>
  <si>
    <t>3. Lakásgazdálkodás, bérleményhasznosítás - bérleti díj bevételek</t>
  </si>
  <si>
    <t>14. Helyi személyszállítási közszolgáltatás menetjegy-és bérletjegy bevétele</t>
  </si>
  <si>
    <t>3.1. 2024. évi elszámolás alapján keletkezett pótigény</t>
  </si>
  <si>
    <t>1.3.6. Közös Önkormányzati Hivatal működtetéséhez hozzájárulás Kapospula</t>
  </si>
  <si>
    <t>1.3.7. Közös Önkormányzati Hivatal működtetéséhez hozzájárulás Nak</t>
  </si>
  <si>
    <t>1.4. Közfoglalkoztatás támogatás, EFOP támogatás</t>
  </si>
  <si>
    <t>1.7. Kaposmenti Társulástól kapott támogatás</t>
  </si>
  <si>
    <t>1.8. Társulás nettósítási különbözet</t>
  </si>
  <si>
    <t>1.9. Csikóstőttősi Tagóvoda működtetéséhez hozzájárulás</t>
  </si>
  <si>
    <t>1.10. Önkormányzati hivatal működési támogatásának emelkedése március 1-től</t>
  </si>
  <si>
    <t>1.11. Polgármesteri illetményhez és költségtérítéshez nyújtott támogatás öt havi része</t>
  </si>
  <si>
    <t>1.12. Társulás nettósítási különbözet</t>
  </si>
  <si>
    <t>1.13. Dombóvár Térségi Szennyvízkezelési Önkormányzati Társulás tulajdonában álló gépjárművek értékesítéséből befolyó bevétel</t>
  </si>
  <si>
    <t>1.14. Magyar-magyar közösségi tevékenységek támogatása</t>
  </si>
  <si>
    <t>1.15. Értékek útján a Kapos-mentén (Kaposmenti fehérhímzés 2.0)</t>
  </si>
  <si>
    <t>2.1. Farkas Attila Uszoda vizesblokk és öltöző felújítására</t>
  </si>
  <si>
    <t>2.2. TOP_PLUSZ-1.3.2-23-DV1-2024-00001 Dombóvári belterületi utak fejlesztése</t>
  </si>
  <si>
    <t>2.3. TOP_PLUSZ-1.3.2-23-DV1-2024-00003 "volt zeneiskola" épületének felújítása</t>
  </si>
  <si>
    <t>2.4. TOP-4.3.1-15-TL1-2016-00004 Dark-Kakasdomb-Erzsébet utca záró elszámolás</t>
  </si>
  <si>
    <t>2.5. TOP-2.1.3-16-TL1-2021-00024 Fő u. csap.víz elv. rend. rekon. I.ütem-nyugati r. záró elszámolás</t>
  </si>
  <si>
    <t>2.6. TOP_PLUSZ-1.3.2-23-DV1-2025-00004 Dombóvár-Szõlõhegyi kerékpárút II. ütemének megépítése</t>
  </si>
  <si>
    <t>2.7. TOP_PLUSZ-1.3.2-23-DV1-2025-00011 Szociális célú városrehabilitáció ERFA</t>
  </si>
  <si>
    <t>2.8. TOP_PLUSZ-2.1.2-21-DV1-2025-00001 Szőlőhegyi közösségi ház energetikai fejlesztése</t>
  </si>
  <si>
    <t>2.9. TOP_PLUSZ-3.4.1-23-DV1-2025-00005 Mária-lak fejlesztése közösségi funkció létrehozásával</t>
  </si>
  <si>
    <t>2.10. TOP_PLUSZ-6.2.1-23-DV1-2025-00002 Konda-völgy turisztikai célú fejlesztése</t>
  </si>
  <si>
    <t>1.2. Dombóvár, Bezerédj utca 22-26. szám alatti társasház részére nyújtott visszatérítendő támogatás visszafizetése</t>
  </si>
  <si>
    <t>1.3. Dombóvári Városgazdálkodási Nonprofit Kft. visszafizetése 2024. évi elszámolás alapján</t>
  </si>
  <si>
    <t>1.4. A rendszeres mozgás egészségessé tesz! események támogatása</t>
  </si>
  <si>
    <t>1.5. Közérdekű kötelezettségvállalás</t>
  </si>
  <si>
    <t>2.2. Tinódi Ház Nonprofit Kft. tagi kölcsön visszafizetés</t>
  </si>
  <si>
    <t>2.3. Vízmű Kft</t>
  </si>
  <si>
    <t>2. Államháztartáson belüli megelőlegezések (B814)</t>
  </si>
  <si>
    <t>3. Hitelek</t>
  </si>
  <si>
    <t>3.1. Likvid hitel</t>
  </si>
  <si>
    <t>Finanszírozási bevételek összesen:</t>
  </si>
  <si>
    <t>Az önkormányzat és költségvetési szervei 2025. évi kiadásai</t>
  </si>
  <si>
    <t>1. Az önkormányzat 2025. évi kiadásai</t>
  </si>
  <si>
    <t>1. Szivárvány Óvoda udvar felújítása</t>
  </si>
  <si>
    <t>3. Zöld Liget Óvoda konyhai helyiségek aljzatburkolása</t>
  </si>
  <si>
    <t>4. Uszoda mennyezet felújítása, gépészet</t>
  </si>
  <si>
    <t>2. Technikai eszközök vásárlása</t>
  </si>
  <si>
    <t>3. NKT pályázatból mikrofonok</t>
  </si>
  <si>
    <t>2. Tűzvédelmi felújítások</t>
  </si>
  <si>
    <t>3. Rendezvények biztosításához elektromos hálózat kiépítése II. ütem</t>
  </si>
  <si>
    <t>6. I. számú házi gyermekorvosi szolgálat (Hóvirág u. 1.)</t>
  </si>
  <si>
    <t>12. Közvilágítás - üzemeltetés, karbantartás, bérleti díj</t>
  </si>
  <si>
    <t>20. Sportpályák üzemeltetése (Szuhay)</t>
  </si>
  <si>
    <t>29. Dombóvári Városgazdálkodási Nkft. közszolgáltatási feladatainak támogatása</t>
  </si>
  <si>
    <t>30. Játszóterek felülvizsgálata, a szükséges és lehetséges javítási, karbantartási munkák elvégzése</t>
  </si>
  <si>
    <t>31. Védőnőkkel kapcsolatos dologi kiadások</t>
  </si>
  <si>
    <t>32. Újdombóvári posta működtetésére</t>
  </si>
  <si>
    <t>33. Térfigyelő kamerarendszer üzemeltetése</t>
  </si>
  <si>
    <t>34. Karácsonyi díszkivilágítás</t>
  </si>
  <si>
    <t>35. Utca táblák pótlása</t>
  </si>
  <si>
    <t>36. Kábítószerügyi Egyeztető Fórumok (KEF-ek) működési kiadásai</t>
  </si>
  <si>
    <t>37. „Tisztítsuk meg az országot II.” hulladékfelszámolási pályázat kiadásai ILJ/190-1/2024</t>
  </si>
  <si>
    <t>38. Forgalmi rend felülvizsgálatot követő költségek</t>
  </si>
  <si>
    <t>39. Ukrajnából érkezett menekültekkel kapcsolatos kiadások</t>
  </si>
  <si>
    <t>40. TOP_PLUSZ-3.4.1-23-DV1-2025-00004 - Tolna Vármegyei Szakképzési Centrum Apáczai Csere János Technikum és Kollégium fejlesztése</t>
  </si>
  <si>
    <t>41. TOP_PLUSZ-3.4.1-23-DV1-2025-00005 - Mária-lak fejlesztése közösségi funkció létrehozásával</t>
  </si>
  <si>
    <t>42. TOP_PLUSZ-2.1.2-21-DV1-2025-00001 - Szőlőhegyi közösségi ház energetikai fejlesztése</t>
  </si>
  <si>
    <t>43. TOP_PLUSZ-1.3.2-23-DV1-2025-00011 - Szociális célú városrehabilitáció Dombóváron</t>
  </si>
  <si>
    <t>44. I. számú házi gyermekorvosi szolgálat (Hóvirág u. 1.)</t>
  </si>
  <si>
    <t>45. Pataki Ferenc utca víziközmű megszüntetési engedélyezés</t>
  </si>
  <si>
    <t>46. Újdombóvári házi gyermekorvosi rendelő III. u. 35.</t>
  </si>
  <si>
    <t>47. TOP_PLUSZ-1.3.2-23-DV1-2025-00009 Belvárosi közösségi tér kialakítása</t>
  </si>
  <si>
    <t>48. TOP_PLUSZ-3.2.1-23-DV1-2025-00001 Helyi Humán fejlesztések Dombóváron</t>
  </si>
  <si>
    <t>1.5. Társulás nettósítási különbözet</t>
  </si>
  <si>
    <t>1.6. KEHOP-5.4.1-16-2016-00131 -  túlfizetés visszafizetése</t>
  </si>
  <si>
    <t>1.7. Dombóvári KÖH előző évi működéséhez biztosított hozzájárulás elszámolása önkormányzatokkal</t>
  </si>
  <si>
    <t>1.8. Csikóstőttősi Tagóvoda műk. előző évi fenntartási hozzáj. elszám.</t>
  </si>
  <si>
    <t>1.9. Dombóvári Roma Nemzetiségi Önkormányzat támogatása</t>
  </si>
  <si>
    <t>1.10. Dombóvár Térségi Szennyvízkezelési Társulás működésére</t>
  </si>
  <si>
    <t>1.11. Biztos Kezdet Gyerekház 2023. évi záró elszámolásából származó visszafizetés</t>
  </si>
  <si>
    <t>1.12. Főépítészeti feladatok ellátása</t>
  </si>
  <si>
    <t>2.10. Dombóvár, Bezerédj utca 22-26. szám alatti társasház részére visszatérítendő támogatás</t>
  </si>
  <si>
    <t>2.11. Pótbefizetés a Dombóvári Városgazdálkodási Nonprofit Kft. részére</t>
  </si>
  <si>
    <t>5. 2025. évi szolidaritási hozzájárulás</t>
  </si>
  <si>
    <t>6. Működési célú visszatérítendő támogatások, kölcsönök nyújtása államháztartáson kívülre</t>
  </si>
  <si>
    <t>6.1. Dombó-Land Kft. részére kamatmentes tagi kölcsön</t>
  </si>
  <si>
    <t>6.2. Tinódi Ház Nonprofit Kft. részére kamatmentes tagi kölcsön</t>
  </si>
  <si>
    <t>6.3.Dombóvári Városfejlesztő Kft. részére kamatmentes tagi kölcsön</t>
  </si>
  <si>
    <t>7. A helyi önkormányzatok előző évi elszámolásából származó kiadások</t>
  </si>
  <si>
    <t>7.1. 2024. évi állami támogatások elszámolása</t>
  </si>
  <si>
    <t>8. Helyi iparűzési adóbevétel többlet alapján teljesítendő fizetési kötelezettség</t>
  </si>
  <si>
    <t>3. Új játszótér kialakítása Gunaras, Víztorony, Szőlőhegy</t>
  </si>
  <si>
    <t>4. Bérlakásokkal kapcsolatos beruházások</t>
  </si>
  <si>
    <t>5. Ingatlan vásárlás</t>
  </si>
  <si>
    <t>6. Bajcsy-Zsilinszky utcában új parkoló építése</t>
  </si>
  <si>
    <t>7. Dombóvár Ipari Park villamos mérőszekrényeinek telepítése</t>
  </si>
  <si>
    <t>8. Kisértékű tárgyi eszköz beszerzés</t>
  </si>
  <si>
    <t>9. TOP_PLUSZ-6.2.1-23-DV1-2025-00002 Konda-völgy turisztikai célú fejlesztése</t>
  </si>
  <si>
    <t>10. Dombóvár 1203 hrsz. ingatlanon új parkolók</t>
  </si>
  <si>
    <t xml:space="preserve">1. Víziközmű fejlesztés </t>
  </si>
  <si>
    <t>2. Bérlakásokkal kapcsolatos felújítások</t>
  </si>
  <si>
    <t>3. Árpád u. 31. szám alatti ingatlan fejújításához hozzájárulás</t>
  </si>
  <si>
    <t>4. Szent István tér 1. alatti orvosi rendelő átalakításával új védőnői tanácsadó kialakítása</t>
  </si>
  <si>
    <t>5. Gyár utcában járda felújítás a Kórház u. és a Bartók u. közötti szakaszon</t>
  </si>
  <si>
    <t>6. TOP_PLUSZ-1.3.2-23-DV1-2024-00001 Dombóvári belterületi utak fejlesztése</t>
  </si>
  <si>
    <t>7. TOP_PLUSZ-1.3.2-23-DV1-2024-00003 "volt zeneiskola" épületének felújítása</t>
  </si>
  <si>
    <t>KÖH Kapospulai Kirendeltsége</t>
  </si>
  <si>
    <t>KÖH Naki Kirendeltsége</t>
  </si>
  <si>
    <t>2023-2025. év</t>
  </si>
  <si>
    <t>2024. tény</t>
  </si>
  <si>
    <t>2025. eredeti</t>
  </si>
  <si>
    <t>2025. évi bevételek</t>
  </si>
  <si>
    <t>1. melléklet a .../2026. (…..) önkormányzati rendelethez</t>
  </si>
  <si>
    <t>2025. évi kiemelt kiadási előirányzatai</t>
  </si>
  <si>
    <t>2. melléklet a .../2026. (…..) önkormányzati rendelethez</t>
  </si>
  <si>
    <t>3. melléklet a .../2026. (....) önkormányzati rendelethez</t>
  </si>
  <si>
    <t>2025. évi maradványkimutatás</t>
  </si>
  <si>
    <t>F)        Vállalkozási tevékenységet terhelő befizetési kötelezettség (=B*0,09 vagy B*0,5)</t>
  </si>
  <si>
    <t>2025. évi intézményfinanszírozás elszámolása</t>
  </si>
  <si>
    <t>6. melléklet a …/2026. (....) önkormányzati rendelethez</t>
  </si>
  <si>
    <t>Vagyonkimutatás - 2025</t>
  </si>
  <si>
    <t>7. melléklet a .../2026. (....) önkormányzati rendelethez</t>
  </si>
  <si>
    <t>Dombóvár Város Önkormányzatának és intézményeinek 2025. évi létszámalakulása (fő)</t>
  </si>
  <si>
    <t>9. melléklet a .../2026. (....) önkormányzati rendelethez</t>
  </si>
  <si>
    <t>Záróállomány 2025.12.31-én</t>
  </si>
  <si>
    <t>2025. évi nyitó állomány</t>
  </si>
  <si>
    <t>10. melléklet a .../2026. (....) önkormányzati rendelethez</t>
  </si>
  <si>
    <t>2025. évi záró állomány</t>
  </si>
  <si>
    <t>11. melléklet a .../2026. (...) önkormányzati rendelethez</t>
  </si>
  <si>
    <t>2025. évi nyitó</t>
  </si>
  <si>
    <t>2025. évi növekedés</t>
  </si>
  <si>
    <t>2025. évi csökkenés</t>
  </si>
  <si>
    <t>2025. évi záró</t>
  </si>
  <si>
    <t>Csökkenés 2027-ben</t>
  </si>
  <si>
    <t>12. melléklet a …/2026. (....) önkormányzati rendelethez</t>
  </si>
  <si>
    <t>Az önkormányzat 2025. évi általános, köznevelési és szociális feladataihoz kapcsolódó támogatások elszámolása</t>
  </si>
  <si>
    <t>13. melléklet a .../2026. (....) önkormányzati rendelethez</t>
  </si>
  <si>
    <t>A helyi önkormányzat 2025. évi kiegészítő támogatásainak és egyéb kötött felhasználású támogatásainak elszámolása</t>
  </si>
  <si>
    <t>A települési önkormányzatok szociális és gyermekjóléti feladatainak egyéb támogatása</t>
  </si>
  <si>
    <t>Polgármesteri illetményhez és költségtérítéshez nyújtott támogatás</t>
  </si>
  <si>
    <t>2025. mód. ei.</t>
  </si>
  <si>
    <t>2025. teljesítés</t>
  </si>
  <si>
    <t>1. Muködési célú támogatások államháztartáson belülrol</t>
  </si>
  <si>
    <t>2. Felhalmozási célú támogatások államháztartáson belülről</t>
  </si>
  <si>
    <t>2.1. Nemzeti Kulturális Támogatáskezelőtől kapott támogatás</t>
  </si>
  <si>
    <t>1.1. Nemzeti Kulturális Támogatáskezelőtől kapott működési támogatás és NAV szja 1% bevétele</t>
  </si>
  <si>
    <t>2. Közfoglalkoztatás támogatása</t>
  </si>
  <si>
    <t>1. Tárgyi eszköz (gépjármű) értékesítése</t>
  </si>
  <si>
    <t>14. melléklet a .../2026. (....) önkormányzati rendelethez</t>
  </si>
  <si>
    <t>15. melléklet a .../2026. (....) önkormányzati rendelethez</t>
  </si>
  <si>
    <t>Értékesítési és forgalmi adók (=116+…+134) (B351)</t>
  </si>
  <si>
    <t>ebből: légitársaságok hozzájárulása, légiközlekedési környezetterhelési adó (B351)</t>
  </si>
  <si>
    <t>ebből: pénzügyi tranzakciós illeték, kiegészítő pénzügyi tranzakciós illeték (B351)</t>
  </si>
  <si>
    <t>Fogyasztási adók (=136+137+138) (B352)</t>
  </si>
  <si>
    <t>Gépjárműadók (=141+…+143) (B354)</t>
  </si>
  <si>
    <t>Egyéb áruhasználati és szolgáltatási adók (=145+…+160) (B355)</t>
  </si>
  <si>
    <t>Termékek és szolgáltatások adói (=115+135+139+140+144)  (B35)</t>
  </si>
  <si>
    <t>Egyéb közhatalmi bevételek (&gt;=163+…+180) (B36)</t>
  </si>
  <si>
    <t>Közhatalmi bevételek (=93+94+104+108+161+162) (B3)</t>
  </si>
  <si>
    <t>Szolgáltatások ellenértéke (&gt;=184+185) (B402)</t>
  </si>
  <si>
    <t>Közvetített szolgáltatások ellenértéke (&gt;=187) (B403)</t>
  </si>
  <si>
    <t>Tulajdonosi bevételek (&gt;=189+…+194) (B404)</t>
  </si>
  <si>
    <t>ebből: önkormányzati többségi tulajdonú vállalkozástól kapott osztalék (B404)</t>
  </si>
  <si>
    <t>Befektetett pénzügyi eszközökből származó bevételek (&gt;=199+200+201) (B4081)</t>
  </si>
  <si>
    <t>Egyéb kapott (járó) kamatok és kamatjellegű bevételek (&gt;=203+204+205) (B4082)</t>
  </si>
  <si>
    <t>Kamatbevételek és más nyereségjellegű bevételek (=198+202) (B408)</t>
  </si>
  <si>
    <t>Más egyéb pénzügyi műveletek bevételei (&gt;=209+…+212) (B4092)</t>
  </si>
  <si>
    <t>Egyéb pénzügyi műveletek bevételei (=207+208) (B409)</t>
  </si>
  <si>
    <t>Egyéb működési bevételek (&gt;=216+217) (B411)</t>
  </si>
  <si>
    <t>Működési bevételek (=182+183+186+188+195+196+197+206+213+214+215) (B4)</t>
  </si>
  <si>
    <t>Immateriális javak értékesítése (&gt;=220) (B51)</t>
  </si>
  <si>
    <t>Ingatlanok értékesítése (&gt;=222) (B52)</t>
  </si>
  <si>
    <t>Részesedések értékesítése (&gt;=225+226) (B54)</t>
  </si>
  <si>
    <t>Részesedések megszűnéséhez kapcsolódó bevételek (&gt;=228) (B55)</t>
  </si>
  <si>
    <t>Felhalmozási bevételek (=219+221+223+224+227220+222+224+225+228) (B5)</t>
  </si>
  <si>
    <t>Működési célú visszatérítendő támogatások, kölcsönök visszatérülése államháztartáson kívülről (=234+…+242) (B64)</t>
  </si>
  <si>
    <t>Egyéb működési célú átvett pénzeszközök (=244+…+254) (B65)</t>
  </si>
  <si>
    <t>Működési célú átvett pénzeszközök (=230+…+233+243) (B6)</t>
  </si>
  <si>
    <t>Felhalmozási célú visszatérítendő támogatások, kölcsönök visszatérülése államháztartáson kívülről (=260+…+268) (B74)</t>
  </si>
  <si>
    <t>Egyéb felhalmozási célú átvett pénzeszközök (=270+…+280) (B75)</t>
  </si>
  <si>
    <t>Felhalmozási célú átvett pénzeszközök (=256+…+259+269) (B7)</t>
  </si>
  <si>
    <t>Költségvetési bevételek (=45+81+181+218+229+255+281) (B1-B7)</t>
  </si>
  <si>
    <t>16. melléklet a .../2026. (....) önkormányzati rendelethez</t>
  </si>
  <si>
    <t>Államháztartáson belüli megelőlegezések folyósítása (&gt;=19) (K913)</t>
  </si>
  <si>
    <t>ebből: központi alrendszer (K913)</t>
  </si>
  <si>
    <t>Tulajdonosi kölcsönök kiadásai (=25+26) (K919)</t>
  </si>
  <si>
    <t>Belföldi finanszírozás kiadásai (=06+17+18+20+…+24+2723+26) (K91)</t>
  </si>
  <si>
    <t>Külföldi értékpapírok beváltása (&gt;=32) (K923)</t>
  </si>
  <si>
    <t>Hitelek, kölcsönök törlesztése külföldi pénzintézeteknek (&gt;=3534) (K925)</t>
  </si>
  <si>
    <t>Külföldi finanszírozás kiadásai (=29+30+31+33+34) (K92)</t>
  </si>
  <si>
    <t>Finanszírozási kiadások (=28+36+37+38) (K9)</t>
  </si>
  <si>
    <t>17. melléklet a .../2026. (....) önkormányzati rendelethez</t>
  </si>
  <si>
    <t>Befektetési célú belföldi értékpapírok beváltása, értékesítése  (B8123)</t>
  </si>
  <si>
    <t>Államháztartáson belüli megelőlegezések törlesztése (&gt;=16) (B815)</t>
  </si>
  <si>
    <t>ebből: központi alrendszer (B815)</t>
  </si>
  <si>
    <t>Tulajdonosi kölcsönök bevételei (=20+21) (B819)</t>
  </si>
  <si>
    <t>Belföldi finanszírozás bevételei (=04+10+13+14+15+17+18+19+22) (B81)</t>
  </si>
  <si>
    <t>Külföldi finanszírozás bevételei (=24+…+28) (B82)</t>
  </si>
  <si>
    <t>Finanszírozási bevételek (=23+29+30+31) (B8)</t>
  </si>
  <si>
    <t>Munkaadókat terhelő járulékok és szociális hozzájárulási adó (=22+…+27) (K2)</t>
  </si>
  <si>
    <t>18. melléklet a .../2026. (....) önkormányzati rendelethez</t>
  </si>
  <si>
    <t>H/III Kötelezettség jellegű sajátos elszámolások (=H/III/1+…+H/III/9)</t>
  </si>
  <si>
    <t>19. melléklet a .../2026. (....) önkormányzati rendelethez</t>
  </si>
  <si>
    <t>1. Az önkormányzat által nyújtott közvetett támogatások</t>
  </si>
  <si>
    <t>Vállalkozó, akinek adóalapja nem haladja meg a 2,5 millió forintot</t>
  </si>
  <si>
    <t>2. Helyi adónál biztosított kedvezmény, mentesség</t>
  </si>
  <si>
    <t>2.1. Az építményadóról szóló 41/2015. (XII. 1.) önkormányzati rendelet</t>
  </si>
  <si>
    <t>2.1.1. A Gunaras-fürdő területén található, az ingatlan-nyilvántartásban üdülő, hétvégi ház megnevezéssel nyilvántartott építmény utáni építményadó-fizetési kötelezettségét illetően adókedvezmény iránti kérelemmel élhet az adóhatóság felé az a magánszemély, aki az építmény tulajdonosa vagy az építményt terhelő vagyoni értékű jog jogosítottja, amennyiben az építményben egyedül vagy hozzátartozójával együtt életvitelszerűen lakik.</t>
  </si>
  <si>
    <t xml:space="preserve">2.1.2. Mentes – a Htv. 13-13/A. §-ban foglaltakon túl – az építményadó megfizetése alól:
a) a lakás, amennyiben az adó alanya magánszemély,
b) garázs, gépjárműtároló – kivéve az ingatlan-nyilvántartásban teremgarázsként feltüntetett épületrészt –, üvegház, pince, présház, hűtőház vagy ilyenként feltüntetésre váró épület, továbbá a melléképület és a melléképületrész.
</t>
  </si>
  <si>
    <t>2.2. A magánszemélyek kommunális adójáról, az idegenforgalmi adóról és a helyi iparűzési adóról szóló 40/2015. (XII. 1.) önkormányzati rendelet</t>
  </si>
  <si>
    <t>2.2.1. Magánszemélyek kommunális adójánál</t>
  </si>
  <si>
    <t>2.2.1.1. A lakás után fizetendő magánszemélyek kommunális adója alól mentes az a magánszemély, aki a 70. életévét betöltötte. 50 %-os adókedvezmény illeti meg azt a magánszemélyt, aki a 65. életévét betöltötte.</t>
  </si>
  <si>
    <t>2.2.1.3. A használatbavételi engedély kiadását követő évtől számítva 2 évig mentes a magánszemélyek kommunális adófizetési kötelezettsége alól az a magánszemély, aki új építésű családi házat épít.</t>
  </si>
  <si>
    <t>2.2.1.4. 20 %-os adókedvezmény illeti meg azt a magánszemélyt, akinek a rendelet 1. melléklete I., II., vagy III. övezetébe sorolt lakóingatlana előtti közút nem rendelkezik aszfaltburkolattal.</t>
  </si>
  <si>
    <t>2.2.1.5. Azok a magánszemélyek, akik az ingatlanuk előtt önerőből járdafelújítást végeznek, kérelemre 2 éves időtartamra 50 %-os kommunális adókedvezményt vehetnek igénybe.</t>
  </si>
  <si>
    <t xml:space="preserve">2.2.1.6. Adókedvezmény illeti meg azt a magánszemélyt, aki a rendelet 1. melléklete szerinti I. vagy II. övezetben lakást vásárolt és ott állandó lakóhelyet létesített.
</t>
  </si>
  <si>
    <r>
      <t>2.2.2.</t>
    </r>
    <r>
      <rPr>
        <b/>
        <sz val="10"/>
        <rFont val="Arial"/>
        <family val="2"/>
        <charset val="238"/>
      </rPr>
      <t xml:space="preserve"> Idegenforgalmi adónál:</t>
    </r>
    <r>
      <rPr>
        <sz val="10"/>
        <rFont val="Arial"/>
        <family val="2"/>
        <charset val="238"/>
      </rPr>
      <t xml:space="preserve"> Nem kell az idegenforgalmi adót megfizetni a magánszemélynek a kereskedelemről szóló 2005. évi CLXIV. törvény 2. §</t>
    </r>
    <r>
      <rPr>
        <sz val="10"/>
        <rFont val="Arial"/>
        <family val="2"/>
        <charset val="238"/>
      </rPr>
      <t>. 39. pontjában meghatározott magánszálláshelyen eltöltött vendégéjszakák után.</t>
    </r>
  </si>
  <si>
    <t>2.2.3. Iparűzési adónál</t>
  </si>
  <si>
    <t>2.2.3.1. Adómentesség illeti meg a vállalkozót, ha a Htv. 39. § (1) bekezdése, illetőleg a 39/A. §-a vagy 39/B §-a alapján számított (vállalkozási szintű) adóalapja nem haladja meg a 2,5 millió Ft-ot.</t>
  </si>
  <si>
    <t>2.2.3.2. A mentesség pontos összegét és az adóalanyok számát az iparűzési adóbevallások május 31-éig esedékes beküldése után pontosítja az önkormányzat.</t>
  </si>
  <si>
    <r>
      <t xml:space="preserve">3. Térítési díjaknál biztosított kedvezmények: </t>
    </r>
    <r>
      <rPr>
        <sz val="10"/>
        <rFont val="Arial"/>
        <family val="2"/>
        <charset val="238"/>
      </rPr>
      <t>A gyermekvédelem helyi szabályozásáról szóló 12/2006. (II.20.) rendelet alapján az önkormányzat 10% kedvezményt biztosít a gyermekétkeztetés személyi térítési díjából a Dombóvár város közigazgatási területén lakóhellyel, ennek hiányában tartózkodási hellyel rendelkező gyermek esetében, aki a Gyvt. 21/B §-a alapján normatív kedvezményre nem jogosult.</t>
    </r>
  </si>
  <si>
    <t>4. Helyiségek, eszközök hasznosításából származó bevételből nyújtott kedvezmény, mentesség összege</t>
  </si>
  <si>
    <t>204/2021. (VI. 11.) határozat
83/2024. (IV. 30.) Kt. határozat</t>
  </si>
  <si>
    <t>Szakképzési és köznevelési feladatok ellátása, szakképző intézmény fenntartása és működtetése érdekében ingyenes határozatlan idejű használati jog az MMSZ Esterházy Miklós Technikumnak helyet adó Dombóvár, Pannónia út 21. szám
alatti, dombóvári 967/2 helyrajzi számú ingatlanra, a Buzánszky Jenő Sportkomplexum műfüves pályájára és a hozzá tartozó kültéri öltöző épületre, valamint a parkolási célra használt, Dombóvár, Bezerédj utca 53. szám alatti,
dombóvári 974 helyrajzi számú ingatlanra 2021. szeptember 1-jétől határozatlan időre, de legalább 5 évre</t>
  </si>
  <si>
    <t>Magyar Máltai Szeretetszolgálat Iskola Alapítvány</t>
  </si>
  <si>
    <t>108/2024. (VI. 27.) Kt. határozat</t>
  </si>
  <si>
    <t>Dombóvár, Szent István tér 1. alatti ingatlannak a Dombóvár Város Önkormányzata által hasznosítható és a háziorvosi feladatellátáshoz igénybe nem vett részét a Tolna Vármegyei Balassa János Kórház használja határozatlan ideig ingyenesen a védőnői ellátás érdekében</t>
  </si>
  <si>
    <t>Tolna Vármegyei Balassa János Kórház</t>
  </si>
  <si>
    <t>152/2024. (XI. 29.) Kt. határozat</t>
  </si>
  <si>
    <t xml:space="preserve">Bezerédj utca 14. szám alatti, dombóvári 1306 hrsz.-ú ingatlanon épült társas irodaházban az 1306/A/1 és az 1306/A/2 helyrajzi szám alatt felvett ingatlanrészek ingyenes használata a nemzetiségi feladatainak ellátásához 2025. január 1-jétől 2029. december 31-ig  a Dombóvári Német Nemzetiségi Önkormányzattal 2024. december 31-ig fennálló megállapodásban foglalt feltételek szerint </t>
  </si>
  <si>
    <t>Magyarországi Német Nemzetiségűek Egyesülete Dombóvár német nemzetiségi civil szervezet</t>
  </si>
  <si>
    <t>153/2024. (XI. 29.) Kt. határozat</t>
  </si>
  <si>
    <t>Dombóvár, Árpád utca 31. szám alatti – dombóvári 945/1 hrsz. alatt felvett – ingatlan utcafronti épületének ingyenes használata 2029. december 31-ig azzal, hogy annak felújítására, illetve állagmegóvására a használó szervezeteknek is forrást kell biztosítani</t>
  </si>
  <si>
    <t>Dombóvári Roma Nemzetiségi Önkormányzat,
Országos Roma Rendezvényszervező Egyesület roma nemzetiségi civil szervezet</t>
  </si>
  <si>
    <t xml:space="preserve">
182/2024. (XII. 12.) Kt. határozat</t>
  </si>
  <si>
    <t>Katona József u. 37. szám alatti Ujvári Kálmán Sporttelep térítésmentes használata 2029. december 31. napjáig, közüzemi és a további működtetési költségeket az egyesület köteles viselni</t>
  </si>
  <si>
    <t>182/2024. (XII. 12.) Kt. határozat</t>
  </si>
  <si>
    <t>Dombóvár, Ivanich Antal utca 39/A. alatti – dombóvári 1358/2/A hrsz. alatt felvett – tekepálya térítésmentes használata 2029. december 31. napjáig vagy – ha az korábbi – az épület elbontásának időpontjáig azzal, hogy az ingatlan üzemeltetésével összefüggő kiadásokat, illetve a közüzemi költségeket az Egyesület viseli.</t>
  </si>
  <si>
    <t>Dombóvár, Földvár utca 18. szám alatti Szuhay Sportcentrum térítésmentes használata 2029. december 31-ig sportszervezetek részére a sporttevékenységük végzésére</t>
  </si>
  <si>
    <t>Dombóvári Karatesuli Egyesület, Dombóvári Vasutas Atlétikai és Szabadidő Egyesület, Dombóvári Floorball Egyesület, SEIBUKAI KYOKUSHIN Dombóvár Sportegyesület, Dombóvári Futball Club, Dombóvári Judo Klub, Dombóvári Labdarúgó Klub, Jumpers Dombóvári Kötélugró Sportegyesület, Dombóvári Kosárlabda Klub Sport Egyesület, Dombóvári Kosárlabda Suli Közhasznú Egyesület, Dombóvári Asztalitenisz Club Közhasznú Egyesület, Dombóvári Hangulat Szabadidő Sportegyesület, Dombóvári Focisuli Egyesület</t>
  </si>
  <si>
    <t>8. melléklet a .../2026. (....) önkormányzati rendelethez</t>
  </si>
  <si>
    <t>1. Pinceszínház színpad felújítása</t>
  </si>
  <si>
    <t>2. Százszorszép Óvoda udvari karbantartó épület felújítása</t>
  </si>
  <si>
    <t>2. melléklet a .../2026. (...) önkormányzati rendelethez</t>
  </si>
  <si>
    <t>4. melléklet a .../2026. (....) önkormányzati rendelethez</t>
  </si>
  <si>
    <t>2025. évi felújítások</t>
  </si>
  <si>
    <t>2025. évi beruházások</t>
  </si>
  <si>
    <t>5. melléklet a .../2026. (...) önkormányzati rendelethez</t>
  </si>
  <si>
    <t>20. melléklet a .../2026. (....) önkormányzati rendelethez</t>
  </si>
  <si>
    <t>2.2.1.2. Tulajdonjog, illetve haszonélvezeti jog alapján a kedvezmény 2.225 adózót, a mentesség 835 adózót érintett az előző évben.</t>
  </si>
  <si>
    <t xml:space="preserve">Európai Uniós támogatással megvalósuló programok, projektek bevételei, kiadásai    </t>
  </si>
  <si>
    <t>2024-ig</t>
  </si>
  <si>
    <t>2025. után</t>
  </si>
  <si>
    <t>összesen</t>
  </si>
  <si>
    <t>DOMBÓVÁR Fenntartható Városfejlesztési Stratégiájának és egyéb dokumentumainak elkészítése</t>
  </si>
  <si>
    <t>önk sajáterő</t>
  </si>
  <si>
    <t>3160000 sajáterő + 14744065 elut</t>
  </si>
  <si>
    <t>előleg</t>
  </si>
  <si>
    <t>TOP_PLUSZ-1.3.2-23-DV1-2024-00003</t>
  </si>
  <si>
    <t>Volt Zeneiskola épületének felújítása</t>
  </si>
  <si>
    <t>TOP_PLUSZ-1.3.2-23-DV1-2025-00004</t>
  </si>
  <si>
    <t>Dombóvár-Szőlőhegyi kerékpárút II. ütemének megépítése</t>
  </si>
  <si>
    <t>Önkormányzat                                támogatás</t>
  </si>
  <si>
    <t>TOP_PLUSZ-1.3.2-23-DV1-2025-00005</t>
  </si>
  <si>
    <t>Dombóvár belterületi utak fejlesztése II. ütem</t>
  </si>
  <si>
    <t>Önkormányzat                           támogatás</t>
  </si>
  <si>
    <t>TOP_PLUSZ-1.3.2-23-DV1-2025-00006</t>
  </si>
  <si>
    <t>Szigeterdei közösségi tér komplex fejlesztése</t>
  </si>
  <si>
    <t>sajáterő</t>
  </si>
  <si>
    <t>TOP_PLUSZ-1.3.2-23-DV1-2025-00007</t>
  </si>
  <si>
    <t>Szállásréti-tó közösségi tér fejlesztése</t>
  </si>
  <si>
    <t>TOP_PLUSZ-1.3.2-23-DV1-2025-00008</t>
  </si>
  <si>
    <t>Művelődési ház felújítása</t>
  </si>
  <si>
    <t>TOP_PLUSZ-1.3.2-23-DV1-2025-00009</t>
  </si>
  <si>
    <t>Belvárosi közösségi tér kialakítása</t>
  </si>
  <si>
    <t>TOP_PLUSZ-1.3.2-23-DV1-2025-00011</t>
  </si>
  <si>
    <t>Szociális célú városrehabilitáció (ERFA) Dombóváron</t>
  </si>
  <si>
    <t>TOP_PLUSZ-1.3.2-23-DV1-2025-00012</t>
  </si>
  <si>
    <t>Csapadékvíz elvezető rendszer fejlesztése Dombóváron</t>
  </si>
  <si>
    <t xml:space="preserve">                                                        előleg</t>
  </si>
  <si>
    <t>TOP_PLUSZ-2.1.2-21-DV1-2025-00001</t>
  </si>
  <si>
    <t>Szőlőhegyi közösségi ház energetikai felújítása</t>
  </si>
  <si>
    <t>TOP_PLUSZ-2.1.2-21-DV1-2025-00002</t>
  </si>
  <si>
    <t>Magyar Máltai Szeretetszolgálat Esterházy Miklós Technikum, Szakképző Iskola és Kollégium energetikai felújítása</t>
  </si>
  <si>
    <t>TOP_PLUSZ-3.2.1-23-DV1-2025-00001</t>
  </si>
  <si>
    <t>Helyi humán fejlesztések Dombóváron</t>
  </si>
  <si>
    <t>TOP_PLUSZ-3.2.1-23-DV1-2025-00002</t>
  </si>
  <si>
    <t>Szociális célú városrehabilitáció ESZA Dombóváron</t>
  </si>
  <si>
    <t>TOP_PLUSZ-3.4.1-23-DV1-2025-00001</t>
  </si>
  <si>
    <t>Dombóvár, Szabadság utca 8. alatti épületegyüttes fejlesztése</t>
  </si>
  <si>
    <t>TOP_PLUSZ-3.4.1-23-DV1-2025-00002</t>
  </si>
  <si>
    <t>Önkormányzati fenntartású bölcsőde és óvodák infrastrukturális fejlesztése</t>
  </si>
  <si>
    <t>TOP_PLUSZ-3.4.1-23-DV1-2025-00005</t>
  </si>
  <si>
    <t>Mária-lak felújítása funkcióváltással</t>
  </si>
  <si>
    <t>TOP_PLUSZ-3.4.1-23-DV1-2025-00006</t>
  </si>
  <si>
    <t>Tamási EGYMI Móra Ferenc Általános Iskolájának infrastrukturális fejlesztése</t>
  </si>
  <si>
    <t>TOP_PLUSZ-6.2.1-23-DV1-2025-00001</t>
  </si>
  <si>
    <t>Új térségi piac kialakítása Dombóváron</t>
  </si>
  <si>
    <t>TOP_PLUSZ-6.2.1-23-DV1-2025-00002</t>
  </si>
  <si>
    <t>Konda-völgy turisztikai célú fejlesztése</t>
  </si>
  <si>
    <t xml:space="preserve"> előleg visszafizetés</t>
  </si>
  <si>
    <t>dologi kiadások (szolgáltatások) közbesz</t>
  </si>
  <si>
    <t>dologi</t>
  </si>
  <si>
    <t>beruházás</t>
  </si>
  <si>
    <t xml:space="preserve">Önkormányzat                           </t>
  </si>
  <si>
    <t xml:space="preserve">                                                        kiadás</t>
  </si>
  <si>
    <t>21. melléklet a .../2026. (....) önkormányzati rendelethez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</si>
</sst>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Ft&quot;_-;\-* #,##0.00\ &quot;Ft&quot;_-;_-* &quot;-&quot;??\ &quot;Ft&quot;_-;_-@_-"/>
    <numFmt numFmtId="43" formatCode="_-* #,##0.00_-;\-* #,##0.00_-;_-* &quot;-&quot;??_-;_-@_-"/>
    <numFmt numFmtId="164" formatCode="_-* #,##0\ &quot;Ft&quot;_-;\-* #,##0\ &quot;Ft&quot;_-;_-* &quot;-&quot;??\ &quot;Ft&quot;_-;_-@_-"/>
    <numFmt numFmtId="165" formatCode="#,##0.0"/>
    <numFmt numFmtId="166" formatCode="#,##0.000"/>
    <numFmt numFmtId="167" formatCode="#,##0.0###"/>
    <numFmt numFmtId="168" formatCode="_-* #,##0_-;\-* #,##0_-;_-* &quot;-&quot;??_-;_-@_-"/>
  </numFmts>
  <fonts count="9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alibri"/>
      <family val="2"/>
      <charset val="238"/>
    </font>
    <font>
      <sz val="10"/>
      <name val="Arial"/>
      <family val="2"/>
      <charset val="238"/>
    </font>
    <font>
      <sz val="10"/>
      <name val="Arial CE"/>
      <charset val="238"/>
    </font>
    <font>
      <sz val="11"/>
      <color indexed="8"/>
      <name val="Calibri"/>
      <family val="2"/>
      <charset val="238"/>
    </font>
    <font>
      <sz val="11"/>
      <color indexed="9"/>
      <name val="Calibri"/>
      <family val="2"/>
      <charset val="238"/>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9"/>
      <name val="Calibri"/>
      <family val="2"/>
      <charset val="238"/>
    </font>
    <font>
      <sz val="11"/>
      <color indexed="10"/>
      <name val="Calibri"/>
      <family val="2"/>
      <charset val="238"/>
    </font>
    <font>
      <sz val="11"/>
      <color indexed="52"/>
      <name val="Calibri"/>
      <family val="2"/>
      <charset val="238"/>
    </font>
    <font>
      <sz val="11"/>
      <color indexed="17"/>
      <name val="Calibri"/>
      <family val="2"/>
      <charset val="238"/>
    </font>
    <font>
      <b/>
      <sz val="11"/>
      <color indexed="63"/>
      <name val="Calibri"/>
      <family val="2"/>
      <charset val="238"/>
    </font>
    <font>
      <i/>
      <sz val="11"/>
      <color indexed="23"/>
      <name val="Calibri"/>
      <family val="2"/>
      <charset val="238"/>
    </font>
    <font>
      <b/>
      <sz val="11"/>
      <color indexed="8"/>
      <name val="Calibri"/>
      <family val="2"/>
      <charset val="238"/>
    </font>
    <font>
      <sz val="11"/>
      <color indexed="20"/>
      <name val="Calibri"/>
      <family val="2"/>
      <charset val="238"/>
    </font>
    <font>
      <sz val="11"/>
      <color indexed="60"/>
      <name val="Calibri"/>
      <family val="2"/>
      <charset val="238"/>
    </font>
    <font>
      <b/>
      <sz val="11"/>
      <color indexed="52"/>
      <name val="Calibri"/>
      <family val="2"/>
      <charset val="238"/>
    </font>
    <font>
      <sz val="13"/>
      <name val="Times New Roman"/>
      <family val="1"/>
      <charset val="238"/>
    </font>
    <font>
      <i/>
      <sz val="13"/>
      <name val="Times New Roman"/>
      <family val="1"/>
      <charset val="238"/>
    </font>
    <font>
      <b/>
      <i/>
      <sz val="13"/>
      <name val="Times New Roman"/>
      <family val="1"/>
      <charset val="238"/>
    </font>
    <font>
      <sz val="10"/>
      <name val="Times New Roman"/>
      <family val="1"/>
      <charset val="238"/>
    </font>
    <font>
      <sz val="10"/>
      <name val="Arial CE"/>
      <family val="2"/>
      <charset val="238"/>
    </font>
    <font>
      <i/>
      <sz val="10"/>
      <name val="Arial"/>
      <family val="2"/>
      <charset val="238"/>
    </font>
    <font>
      <sz val="11"/>
      <name val="Times New Roman"/>
      <family val="1"/>
      <charset val="238"/>
    </font>
    <font>
      <i/>
      <sz val="11"/>
      <name val="Times New Roman"/>
      <family val="1"/>
      <charset val="238"/>
    </font>
    <font>
      <b/>
      <sz val="11"/>
      <name val="Times New Roman"/>
      <family val="1"/>
      <charset val="238"/>
    </font>
    <font>
      <b/>
      <i/>
      <sz val="11"/>
      <name val="Times New Roman"/>
      <family val="1"/>
      <charset val="238"/>
    </font>
    <font>
      <b/>
      <sz val="11"/>
      <name val="Arial CE"/>
      <charset val="238"/>
    </font>
    <font>
      <sz val="10"/>
      <name val="Arial"/>
      <family val="2"/>
      <charset val="238"/>
    </font>
    <font>
      <sz val="9"/>
      <name val="Times New Roman"/>
      <family val="1"/>
      <charset val="238"/>
    </font>
    <font>
      <b/>
      <sz val="9"/>
      <name val="Times New Roman"/>
      <family val="1"/>
      <charset val="238"/>
    </font>
    <font>
      <b/>
      <i/>
      <sz val="9"/>
      <name val="Times New Roman"/>
      <family val="1"/>
      <charset val="238"/>
    </font>
    <font>
      <sz val="10"/>
      <color rgb="FF000000"/>
      <name val="Arial"/>
      <family val="2"/>
      <charset val="238"/>
    </font>
    <font>
      <sz val="8"/>
      <name val="Arial"/>
      <family val="2"/>
      <charset val="238"/>
    </font>
    <font>
      <sz val="10"/>
      <name val="Times New Roman CE"/>
      <charset val="238"/>
    </font>
    <font>
      <b/>
      <sz val="13"/>
      <name val="Times New Roman CE"/>
      <family val="1"/>
      <charset val="238"/>
    </font>
    <font>
      <sz val="11"/>
      <name val="Times New Roman CE"/>
      <charset val="238"/>
    </font>
    <font>
      <sz val="10"/>
      <name val="Times New Roman CE"/>
      <family val="1"/>
      <charset val="238"/>
    </font>
    <font>
      <b/>
      <sz val="12"/>
      <name val="Times New Roman CE"/>
      <family val="1"/>
      <charset val="238"/>
    </font>
    <font>
      <sz val="13"/>
      <name val="Times New Roman CE"/>
      <family val="1"/>
      <charset val="238"/>
    </font>
    <font>
      <sz val="12"/>
      <name val="Times New Roman CE"/>
      <family val="1"/>
      <charset val="238"/>
    </font>
    <font>
      <sz val="10"/>
      <color indexed="10"/>
      <name val="Times New Roman CE"/>
      <family val="1"/>
      <charset val="238"/>
    </font>
    <font>
      <b/>
      <sz val="12"/>
      <name val="Times New Roman CE"/>
      <charset val="238"/>
    </font>
    <font>
      <b/>
      <sz val="10"/>
      <name val="Times New Roman CE"/>
      <charset val="238"/>
    </font>
    <font>
      <b/>
      <sz val="10"/>
      <name val="Times New Roman"/>
      <family val="1"/>
      <charset val="238"/>
    </font>
    <font>
      <i/>
      <sz val="10"/>
      <name val="Times New Roman"/>
      <family val="1"/>
      <charset val="238"/>
    </font>
    <font>
      <b/>
      <sz val="15"/>
      <name val="Times New Roman"/>
      <family val="1"/>
      <charset val="238"/>
    </font>
    <font>
      <b/>
      <i/>
      <sz val="10"/>
      <name val="Times New Roman"/>
      <family val="1"/>
      <charset val="238"/>
    </font>
    <font>
      <sz val="12"/>
      <name val="Times New Roman CE"/>
      <charset val="238"/>
    </font>
    <font>
      <sz val="12"/>
      <name val="Times New Roman"/>
      <family val="1"/>
      <charset val="238"/>
    </font>
    <font>
      <b/>
      <i/>
      <sz val="12"/>
      <name val="Times New Roman"/>
      <family val="1"/>
      <charset val="238"/>
    </font>
    <font>
      <b/>
      <i/>
      <sz val="10"/>
      <name val="Arial"/>
      <family val="2"/>
      <charset val="238"/>
    </font>
    <font>
      <b/>
      <sz val="13"/>
      <name val="Times New Roman"/>
      <family val="1"/>
      <charset val="238"/>
    </font>
    <font>
      <b/>
      <sz val="12"/>
      <name val="Times New Roman"/>
      <family val="1"/>
      <charset val="238"/>
    </font>
    <font>
      <b/>
      <sz val="10"/>
      <name val="Arial"/>
      <family val="2"/>
      <charset val="238"/>
    </font>
    <font>
      <i/>
      <sz val="9"/>
      <name val="Times New Roman"/>
      <family val="1"/>
      <charset val="238"/>
    </font>
    <font>
      <sz val="10"/>
      <color rgb="FFFF0000"/>
      <name val="Arial"/>
      <family val="2"/>
      <charset val="238"/>
    </font>
    <font>
      <sz val="10"/>
      <name val="MS Sans Serif"/>
      <family val="2"/>
      <charset val="238"/>
    </font>
    <font>
      <sz val="11"/>
      <name val="Times New Roman CE"/>
      <family val="1"/>
      <charset val="238"/>
    </font>
    <font>
      <sz val="13"/>
      <name val="Times New Roman CE"/>
      <charset val="238"/>
    </font>
    <font>
      <sz val="11"/>
      <color rgb="FF000000"/>
      <name val="Calibri"/>
      <family val="2"/>
      <charset val="238"/>
    </font>
    <font>
      <sz val="12"/>
      <color rgb="FF000000"/>
      <name val="Calibri"/>
      <family val="2"/>
      <charset val="238"/>
    </font>
    <font>
      <sz val="12"/>
      <color rgb="FF000000"/>
      <name val="Calibri"/>
      <family val="2"/>
      <charset val="238"/>
    </font>
    <font>
      <b/>
      <sz val="16"/>
      <color rgb="FF000000"/>
      <name val="Calibri"/>
      <family val="2"/>
      <charset val="238"/>
    </font>
    <font>
      <b/>
      <sz val="10"/>
      <color rgb="FF000000"/>
      <name val="Calibri"/>
      <family val="2"/>
      <charset val="238"/>
    </font>
    <font>
      <b/>
      <sz val="10"/>
      <color rgb="FF000000"/>
      <name val="Calibri"/>
      <family val="2"/>
      <charset val="238"/>
    </font>
    <font>
      <sz val="9"/>
      <color rgb="FF000000"/>
      <name val="Calibri"/>
      <family val="2"/>
      <charset val="238"/>
    </font>
    <font>
      <sz val="9"/>
      <color rgb="FF000000"/>
      <name val="Calibri"/>
      <family val="2"/>
      <charset val="238"/>
    </font>
    <font>
      <sz val="10"/>
      <color rgb="FF000000"/>
      <name val="Calibri"/>
      <family val="2"/>
      <charset val="238"/>
    </font>
    <font>
      <sz val="10"/>
      <color rgb="FF000000"/>
      <name val="Calibri"/>
      <family val="2"/>
      <charset val="238"/>
    </font>
    <font>
      <sz val="11"/>
      <color rgb="FF000000"/>
      <name val="Calibri"/>
      <family val="2"/>
      <charset val="238"/>
    </font>
    <font>
      <b/>
      <sz val="9"/>
      <color rgb="FF000000"/>
      <name val="Calibri"/>
      <family val="2"/>
      <charset val="238"/>
    </font>
    <font>
      <b/>
      <sz val="11"/>
      <color rgb="FF000000"/>
      <name val="Calibri"/>
      <family val="2"/>
      <charset val="238"/>
    </font>
    <font>
      <sz val="10"/>
      <color rgb="FFFF0000"/>
      <name val="Arial CE"/>
      <charset val="238"/>
    </font>
    <font>
      <sz val="12"/>
      <name val="Arial"/>
      <family val="2"/>
      <charset val="238"/>
    </font>
    <font>
      <b/>
      <sz val="10"/>
      <name val="Arial"/>
      <family val="2"/>
      <charset val="238"/>
    </font>
    <font>
      <sz val="10"/>
      <name val="Arial"/>
      <family val="2"/>
      <charset val="238"/>
    </font>
    <font>
      <b/>
      <sz val="10"/>
      <name val="Arial CE"/>
      <charset val="238"/>
    </font>
    <font>
      <sz val="10"/>
      <name val="Arial"/>
      <family val="2"/>
      <charset val="238"/>
    </font>
    <font>
      <sz val="11"/>
      <color theme="1"/>
      <name val="Times New Roman"/>
      <family val="1"/>
      <charset val="238"/>
    </font>
    <font>
      <sz val="11"/>
      <color rgb="FFFF0000"/>
      <name val="Times New Roman"/>
      <family val="1"/>
      <charset val="238"/>
    </font>
    <font>
      <b/>
      <i/>
      <sz val="11"/>
      <color rgb="FF000000"/>
      <name val="Times New Roman"/>
      <family val="1"/>
      <charset val="238"/>
    </font>
    <font>
      <sz val="8"/>
      <name val="Arial"/>
      <family val="2"/>
      <charset val="238"/>
    </font>
    <font>
      <sz val="10"/>
      <color indexed="10"/>
      <name val="Arial"/>
      <family val="2"/>
      <charset val="238"/>
    </font>
    <font>
      <b/>
      <sz val="11"/>
      <color theme="1"/>
      <name val="Calibri"/>
      <family val="2"/>
      <charset val="23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rgb="FF92D050"/>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style="medium">
        <color indexed="64"/>
      </top>
      <bottom/>
      <diagonal/>
    </border>
    <border>
      <left/>
      <right/>
      <top/>
      <bottom style="thin">
        <color indexed="8"/>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bottom style="thin">
        <color indexed="64"/>
      </bottom>
      <diagonal/>
    </border>
  </borders>
  <cellStyleXfs count="90">
    <xf numFmtId="0" fontId="0" fillId="0" borderId="0"/>
    <xf numFmtId="0" fontId="12" fillId="2" borderId="0" applyNumberFormat="0" applyBorder="0" applyAlignment="0" applyProtection="0"/>
    <xf numFmtId="0" fontId="9" fillId="2" borderId="0" applyNumberFormat="0" applyBorder="0" applyAlignment="0" applyProtection="0"/>
    <xf numFmtId="0" fontId="12" fillId="3" borderId="0" applyNumberFormat="0" applyBorder="0" applyAlignment="0" applyProtection="0"/>
    <xf numFmtId="0" fontId="9" fillId="3" borderId="0" applyNumberFormat="0" applyBorder="0" applyAlignment="0" applyProtection="0"/>
    <xf numFmtId="0" fontId="12" fillId="4" borderId="0" applyNumberFormat="0" applyBorder="0" applyAlignment="0" applyProtection="0"/>
    <xf numFmtId="0" fontId="9" fillId="4" borderId="0" applyNumberFormat="0" applyBorder="0" applyAlignment="0" applyProtection="0"/>
    <xf numFmtId="0" fontId="12" fillId="5" borderId="0" applyNumberFormat="0" applyBorder="0" applyAlignment="0" applyProtection="0"/>
    <xf numFmtId="0" fontId="9" fillId="5" borderId="0" applyNumberFormat="0" applyBorder="0" applyAlignment="0" applyProtection="0"/>
    <xf numFmtId="0" fontId="12" fillId="6" borderId="0" applyNumberFormat="0" applyBorder="0" applyAlignment="0" applyProtection="0"/>
    <xf numFmtId="0" fontId="9" fillId="6" borderId="0" applyNumberFormat="0" applyBorder="0" applyAlignment="0" applyProtection="0"/>
    <xf numFmtId="0" fontId="12" fillId="7" borderId="0" applyNumberFormat="0" applyBorder="0" applyAlignment="0" applyProtection="0"/>
    <xf numFmtId="0" fontId="9" fillId="7" borderId="0" applyNumberFormat="0" applyBorder="0" applyAlignment="0" applyProtection="0"/>
    <xf numFmtId="0" fontId="12" fillId="8" borderId="0" applyNumberFormat="0" applyBorder="0" applyAlignment="0" applyProtection="0"/>
    <xf numFmtId="0" fontId="9" fillId="8" borderId="0" applyNumberFormat="0" applyBorder="0" applyAlignment="0" applyProtection="0"/>
    <xf numFmtId="0" fontId="12" fillId="9" borderId="0" applyNumberFormat="0" applyBorder="0" applyAlignment="0" applyProtection="0"/>
    <xf numFmtId="0" fontId="9" fillId="9" borderId="0" applyNumberFormat="0" applyBorder="0" applyAlignment="0" applyProtection="0"/>
    <xf numFmtId="0" fontId="12" fillId="10" borderId="0" applyNumberFormat="0" applyBorder="0" applyAlignment="0" applyProtection="0"/>
    <xf numFmtId="0" fontId="9" fillId="10" borderId="0" applyNumberFormat="0" applyBorder="0" applyAlignment="0" applyProtection="0"/>
    <xf numFmtId="0" fontId="12" fillId="5" borderId="0" applyNumberFormat="0" applyBorder="0" applyAlignment="0" applyProtection="0"/>
    <xf numFmtId="0" fontId="9" fillId="5" borderId="0" applyNumberFormat="0" applyBorder="0" applyAlignment="0" applyProtection="0"/>
    <xf numFmtId="0" fontId="12" fillId="8" borderId="0" applyNumberFormat="0" applyBorder="0" applyAlignment="0" applyProtection="0"/>
    <xf numFmtId="0" fontId="9" fillId="8" borderId="0" applyNumberFormat="0" applyBorder="0" applyAlignment="0" applyProtection="0"/>
    <xf numFmtId="0" fontId="12" fillId="11" borderId="0" applyNumberFormat="0" applyBorder="0" applyAlignment="0" applyProtection="0"/>
    <xf numFmtId="0" fontId="9"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4" fillId="7" borderId="1" applyNumberFormat="0" applyAlignment="0" applyProtection="0"/>
    <xf numFmtId="0" fontId="15" fillId="0" borderId="0" applyNumberFormat="0" applyFill="0" applyBorder="0" applyAlignment="0" applyProtection="0"/>
    <xf numFmtId="0" fontId="16" fillId="0" borderId="2"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0" applyNumberForma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6" applyNumberFormat="0" applyFill="0" applyAlignment="0" applyProtection="0"/>
    <xf numFmtId="0" fontId="11" fillId="17" borderId="7" applyNumberFormat="0" applyFont="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1" borderId="0" applyNumberFormat="0" applyBorder="0" applyAlignment="0" applyProtection="0"/>
    <xf numFmtId="0" fontId="22" fillId="4" borderId="0" applyNumberFormat="0" applyBorder="0" applyAlignment="0" applyProtection="0"/>
    <xf numFmtId="0" fontId="23" fillId="22" borderId="8" applyNumberFormat="0" applyAlignment="0" applyProtection="0"/>
    <xf numFmtId="0" fontId="24" fillId="0" borderId="0" applyNumberFormat="0" applyFill="0" applyBorder="0" applyAlignment="0" applyProtection="0"/>
    <xf numFmtId="0" fontId="40" fillId="0" borderId="0"/>
    <xf numFmtId="0" fontId="10" fillId="0" borderId="0"/>
    <xf numFmtId="0" fontId="10" fillId="0" borderId="0"/>
    <xf numFmtId="0" fontId="11" fillId="0" borderId="0" applyBorder="0"/>
    <xf numFmtId="0" fontId="33" fillId="0" borderId="0"/>
    <xf numFmtId="0" fontId="25" fillId="0" borderId="9" applyNumberFormat="0" applyFill="0" applyAlignment="0" applyProtection="0"/>
    <xf numFmtId="0" fontId="26" fillId="3" borderId="0" applyNumberFormat="0" applyBorder="0" applyAlignment="0" applyProtection="0"/>
    <xf numFmtId="0" fontId="27" fillId="23" borderId="0" applyNumberFormat="0" applyBorder="0" applyAlignment="0" applyProtection="0"/>
    <xf numFmtId="0" fontId="28" fillId="22" borderId="1" applyNumberFormat="0" applyAlignment="0" applyProtection="0"/>
    <xf numFmtId="0" fontId="11" fillId="0" borderId="0"/>
    <xf numFmtId="9" fontId="10" fillId="0" borderId="0" applyFont="0" applyFill="0" applyBorder="0" applyAlignment="0" applyProtection="0"/>
    <xf numFmtId="0" fontId="8" fillId="0" borderId="0"/>
    <xf numFmtId="44" fontId="10" fillId="0" borderId="0" applyFont="0" applyFill="0" applyBorder="0" applyAlignment="0" applyProtection="0"/>
    <xf numFmtId="43" fontId="7" fillId="0" borderId="0" applyFont="0" applyFill="0" applyBorder="0" applyAlignment="0" applyProtection="0"/>
    <xf numFmtId="0" fontId="6" fillId="0" borderId="0"/>
    <xf numFmtId="44" fontId="10" fillId="0" borderId="0" applyFont="0" applyFill="0" applyBorder="0" applyAlignment="0" applyProtection="0"/>
    <xf numFmtId="0" fontId="44" fillId="0" borderId="0"/>
    <xf numFmtId="0" fontId="46" fillId="0" borderId="0"/>
    <xf numFmtId="0" fontId="46" fillId="0" borderId="0"/>
    <xf numFmtId="0" fontId="11" fillId="0" borderId="0"/>
    <xf numFmtId="0" fontId="46" fillId="0" borderId="0"/>
    <xf numFmtId="0" fontId="46" fillId="0" borderId="0"/>
    <xf numFmtId="0" fontId="46" fillId="0" borderId="0"/>
    <xf numFmtId="0" fontId="10" fillId="0" borderId="0"/>
    <xf numFmtId="0" fontId="10" fillId="0" borderId="0"/>
    <xf numFmtId="0" fontId="10" fillId="0" borderId="0"/>
    <xf numFmtId="0" fontId="33" fillId="0" borderId="0"/>
    <xf numFmtId="43" fontId="5" fillId="0" borderId="0" applyFont="0" applyFill="0" applyBorder="0" applyAlignment="0" applyProtection="0"/>
    <xf numFmtId="0" fontId="69" fillId="0" borderId="0"/>
    <xf numFmtId="0" fontId="46" fillId="0" borderId="0"/>
    <xf numFmtId="0" fontId="46" fillId="0" borderId="0"/>
    <xf numFmtId="0" fontId="72" fillId="0" borderId="0"/>
    <xf numFmtId="44" fontId="72" fillId="0" borderId="0" applyFont="0" applyFill="0" applyBorder="0" applyAlignment="0" applyProtection="0"/>
    <xf numFmtId="9" fontId="72" fillId="0" borderId="0" applyFont="0" applyFill="0" applyBorder="0" applyAlignment="0" applyProtection="0"/>
    <xf numFmtId="0" fontId="11" fillId="0" borderId="0" applyBorder="0"/>
    <xf numFmtId="0" fontId="11" fillId="0" borderId="0"/>
    <xf numFmtId="43" fontId="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cellStyleXfs>
  <cellXfs count="559">
    <xf numFmtId="0" fontId="0" fillId="0" borderId="0" xfId="0"/>
    <xf numFmtId="0" fontId="10" fillId="0" borderId="0" xfId="51"/>
    <xf numFmtId="0" fontId="10" fillId="0" borderId="10" xfId="51" applyBorder="1"/>
    <xf numFmtId="0" fontId="35" fillId="0" borderId="10" xfId="53" applyFont="1" applyBorder="1"/>
    <xf numFmtId="0" fontId="35" fillId="0" borderId="13" xfId="53" applyFont="1" applyBorder="1"/>
    <xf numFmtId="0" fontId="29" fillId="0" borderId="13" xfId="53" applyFont="1" applyBorder="1"/>
    <xf numFmtId="0" fontId="29" fillId="0" borderId="10" xfId="53" applyFont="1" applyBorder="1" applyAlignment="1">
      <alignment horizontal="right"/>
    </xf>
    <xf numFmtId="0" fontId="35" fillId="0" borderId="0" xfId="53" applyFont="1" applyBorder="1"/>
    <xf numFmtId="0" fontId="29" fillId="0" borderId="0" xfId="53" applyFont="1" applyBorder="1"/>
    <xf numFmtId="0" fontId="29" fillId="0" borderId="0" xfId="53" applyFont="1" applyBorder="1" applyAlignment="1">
      <alignment horizontal="right"/>
    </xf>
    <xf numFmtId="0" fontId="48" fillId="0" borderId="0" xfId="68" applyFont="1" applyAlignment="1">
      <alignment horizontal="right"/>
    </xf>
    <xf numFmtId="0" fontId="52" fillId="0" borderId="0" xfId="70" applyFont="1"/>
    <xf numFmtId="3" fontId="53" fillId="0" borderId="0" xfId="70" applyNumberFormat="1" applyFont="1"/>
    <xf numFmtId="0" fontId="50" fillId="0" borderId="0" xfId="70" applyFont="1" applyAlignment="1">
      <alignment horizontal="center"/>
    </xf>
    <xf numFmtId="0" fontId="53" fillId="0" borderId="0" xfId="70" applyFont="1"/>
    <xf numFmtId="0" fontId="53" fillId="0" borderId="0" xfId="70" applyFont="1" applyAlignment="1">
      <alignment wrapText="1"/>
    </xf>
    <xf numFmtId="3" fontId="49" fillId="0" borderId="0" xfId="70" applyNumberFormat="1" applyFont="1" applyAlignment="1">
      <alignment horizontal="right"/>
    </xf>
    <xf numFmtId="0" fontId="50" fillId="0" borderId="10" xfId="67" applyFont="1" applyBorder="1" applyAlignment="1">
      <alignment horizontal="center" vertical="center" wrapText="1"/>
    </xf>
    <xf numFmtId="0" fontId="50" fillId="0" borderId="10" xfId="69" applyFont="1" applyBorder="1" applyAlignment="1">
      <alignment horizontal="center" vertical="center" wrapText="1"/>
    </xf>
    <xf numFmtId="0" fontId="50" fillId="0" borderId="10" xfId="67" applyFont="1" applyBorder="1"/>
    <xf numFmtId="0" fontId="50" fillId="0" borderId="10" xfId="67" applyFont="1" applyBorder="1" applyAlignment="1">
      <alignment horizontal="right"/>
    </xf>
    <xf numFmtId="0" fontId="52" fillId="0" borderId="10" xfId="67" applyFont="1" applyBorder="1" applyAlignment="1">
      <alignment horizontal="center"/>
    </xf>
    <xf numFmtId="0" fontId="49" fillId="0" borderId="10" xfId="51" applyFont="1" applyBorder="1" applyAlignment="1">
      <alignment horizontal="center" wrapText="1"/>
    </xf>
    <xf numFmtId="3" fontId="52" fillId="0" borderId="10" xfId="67" applyNumberFormat="1" applyFont="1" applyBorder="1"/>
    <xf numFmtId="0" fontId="50" fillId="0" borderId="10" xfId="67" applyFont="1" applyBorder="1" applyAlignment="1">
      <alignment horizontal="center"/>
    </xf>
    <xf numFmtId="3" fontId="50" fillId="0" borderId="10" xfId="67" applyNumberFormat="1" applyFont="1" applyBorder="1"/>
    <xf numFmtId="0" fontId="46" fillId="0" borderId="0" xfId="71"/>
    <xf numFmtId="0" fontId="46" fillId="0" borderId="0" xfId="71" applyAlignment="1">
      <alignment wrapText="1"/>
    </xf>
    <xf numFmtId="0" fontId="54" fillId="0" borderId="0" xfId="71" applyFont="1"/>
    <xf numFmtId="0" fontId="55" fillId="0" borderId="0" xfId="71" applyFont="1" applyAlignment="1">
      <alignment wrapText="1"/>
    </xf>
    <xf numFmtId="0" fontId="55" fillId="0" borderId="0" xfId="71" applyFont="1"/>
    <xf numFmtId="0" fontId="46" fillId="0" borderId="0" xfId="71" applyAlignment="1">
      <alignment horizontal="right"/>
    </xf>
    <xf numFmtId="0" fontId="46" fillId="0" borderId="10" xfId="71" applyBorder="1" applyAlignment="1">
      <alignment wrapText="1"/>
    </xf>
    <xf numFmtId="0" fontId="55" fillId="0" borderId="10" xfId="71" applyFont="1" applyBorder="1" applyAlignment="1">
      <alignment horizontal="center" wrapText="1"/>
    </xf>
    <xf numFmtId="0" fontId="56" fillId="0" borderId="35" xfId="69" applyFont="1" applyBorder="1" applyAlignment="1">
      <alignment horizontal="center" wrapText="1"/>
    </xf>
    <xf numFmtId="0" fontId="46" fillId="0" borderId="10" xfId="71" applyBorder="1" applyAlignment="1">
      <alignment vertical="center"/>
    </xf>
    <xf numFmtId="0" fontId="46" fillId="0" borderId="10" xfId="71" applyBorder="1" applyAlignment="1">
      <alignment horizontal="center" vertical="center" wrapText="1"/>
    </xf>
    <xf numFmtId="0" fontId="29" fillId="0" borderId="0" xfId="53" applyFont="1"/>
    <xf numFmtId="0" fontId="63" fillId="0" borderId="0" xfId="51" applyFont="1"/>
    <xf numFmtId="0" fontId="66" fillId="0" borderId="0" xfId="51" applyFont="1"/>
    <xf numFmtId="3" fontId="32" fillId="0" borderId="0" xfId="76" applyNumberFormat="1" applyFont="1"/>
    <xf numFmtId="0" fontId="59" fillId="0" borderId="0" xfId="76" applyFont="1" applyAlignment="1">
      <alignment horizontal="center" vertical="center"/>
    </xf>
    <xf numFmtId="3" fontId="59" fillId="0" borderId="0" xfId="76" applyNumberFormat="1" applyFont="1"/>
    <xf numFmtId="0" fontId="72" fillId="0" borderId="0" xfId="81"/>
    <xf numFmtId="0" fontId="82" fillId="0" borderId="0" xfId="81" applyFont="1"/>
    <xf numFmtId="0" fontId="11" fillId="0" borderId="0" xfId="85"/>
    <xf numFmtId="0" fontId="11" fillId="0" borderId="0" xfId="85" applyAlignment="1">
      <alignment horizontal="right" vertical="top"/>
    </xf>
    <xf numFmtId="0" fontId="86" fillId="0" borderId="0" xfId="85" applyFont="1" applyAlignment="1">
      <alignment horizontal="right" vertical="top" wrapText="1"/>
    </xf>
    <xf numFmtId="0" fontId="11" fillId="0" borderId="0" xfId="85" applyAlignment="1">
      <alignment horizontal="right"/>
    </xf>
    <xf numFmtId="0" fontId="86" fillId="0" borderId="10" xfId="85" applyFont="1" applyBorder="1" applyAlignment="1">
      <alignment horizontal="center" vertical="top" wrapText="1"/>
    </xf>
    <xf numFmtId="0" fontId="87" fillId="0" borderId="10" xfId="85" applyFont="1" applyBorder="1" applyAlignment="1">
      <alignment horizontal="center" vertical="top" wrapText="1"/>
    </xf>
    <xf numFmtId="0" fontId="87" fillId="0" borderId="10" xfId="85" applyFont="1" applyBorder="1" applyAlignment="1">
      <alignment horizontal="left" vertical="top" wrapText="1"/>
    </xf>
    <xf numFmtId="3" fontId="87" fillId="0" borderId="10" xfId="85" applyNumberFormat="1" applyFont="1" applyBorder="1" applyAlignment="1">
      <alignment horizontal="right" vertical="top" wrapText="1"/>
    </xf>
    <xf numFmtId="0" fontId="88" fillId="0" borderId="10" xfId="85" applyFont="1" applyBorder="1" applyAlignment="1">
      <alignment horizontal="center" vertical="top" wrapText="1"/>
    </xf>
    <xf numFmtId="0" fontId="88" fillId="0" borderId="10" xfId="85" applyFont="1" applyBorder="1" applyAlignment="1">
      <alignment horizontal="left" vertical="top" wrapText="1"/>
    </xf>
    <xf numFmtId="3" fontId="88" fillId="0" borderId="10" xfId="85" applyNumberFormat="1" applyFont="1" applyBorder="1" applyAlignment="1">
      <alignment horizontal="right" vertical="top" wrapText="1"/>
    </xf>
    <xf numFmtId="0" fontId="10" fillId="0" borderId="10" xfId="85" applyFont="1" applyBorder="1" applyAlignment="1">
      <alignment horizontal="center" vertical="top" wrapText="1"/>
    </xf>
    <xf numFmtId="0" fontId="10" fillId="0" borderId="10" xfId="85" applyFont="1" applyBorder="1" applyAlignment="1">
      <alignment horizontal="left" vertical="top" wrapText="1"/>
    </xf>
    <xf numFmtId="3" fontId="10" fillId="0" borderId="10" xfId="85" applyNumberFormat="1" applyFont="1" applyBorder="1" applyAlignment="1">
      <alignment horizontal="right" vertical="top" wrapText="1"/>
    </xf>
    <xf numFmtId="0" fontId="66" fillId="0" borderId="10" xfId="85" applyFont="1" applyBorder="1" applyAlignment="1">
      <alignment horizontal="center" vertical="top" wrapText="1"/>
    </xf>
    <xf numFmtId="0" fontId="66" fillId="0" borderId="10" xfId="85" applyFont="1" applyBorder="1" applyAlignment="1">
      <alignment horizontal="left" vertical="top" wrapText="1"/>
    </xf>
    <xf numFmtId="3" fontId="66" fillId="0" borderId="10" xfId="85" applyNumberFormat="1" applyFont="1" applyBorder="1" applyAlignment="1">
      <alignment horizontal="right" vertical="top" wrapText="1"/>
    </xf>
    <xf numFmtId="0" fontId="89" fillId="0" borderId="0" xfId="85" applyFont="1"/>
    <xf numFmtId="0" fontId="86" fillId="0" borderId="10" xfId="85" applyFont="1" applyBorder="1" applyAlignment="1">
      <alignment horizontal="center" vertical="top"/>
    </xf>
    <xf numFmtId="0" fontId="51" fillId="0" borderId="0" xfId="79" applyFont="1"/>
    <xf numFmtId="3" fontId="51" fillId="0" borderId="0" xfId="79" applyNumberFormat="1" applyFont="1"/>
    <xf numFmtId="0" fontId="46" fillId="0" borderId="0" xfId="79"/>
    <xf numFmtId="164" fontId="78" fillId="0" borderId="10" xfId="82" applyNumberFormat="1" applyFont="1" applyFill="1" applyBorder="1"/>
    <xf numFmtId="9" fontId="78" fillId="0" borderId="19" xfId="83" applyFont="1" applyFill="1" applyBorder="1"/>
    <xf numFmtId="164" fontId="83" fillId="0" borderId="10" xfId="82" applyNumberFormat="1" applyFont="1" applyFill="1" applyBorder="1"/>
    <xf numFmtId="9" fontId="83" fillId="0" borderId="19" xfId="83" applyFont="1" applyFill="1" applyBorder="1"/>
    <xf numFmtId="164" fontId="78" fillId="0" borderId="10" xfId="82" applyNumberFormat="1" applyFont="1" applyFill="1" applyBorder="1" applyAlignment="1">
      <alignment wrapText="1"/>
    </xf>
    <xf numFmtId="164" fontId="78" fillId="0" borderId="39" xfId="82" applyNumberFormat="1" applyFont="1" applyFill="1" applyBorder="1"/>
    <xf numFmtId="9" fontId="78" fillId="0" borderId="23" xfId="83" applyFont="1" applyFill="1" applyBorder="1"/>
    <xf numFmtId="0" fontId="35" fillId="0" borderId="21" xfId="53" applyFont="1" applyBorder="1"/>
    <xf numFmtId="0" fontId="35" fillId="0" borderId="23" xfId="53" applyFont="1" applyBorder="1" applyAlignment="1">
      <alignment horizontal="right"/>
    </xf>
    <xf numFmtId="3" fontId="35" fillId="0" borderId="28" xfId="53" applyNumberFormat="1" applyFont="1" applyBorder="1" applyAlignment="1">
      <alignment horizontal="center" wrapText="1"/>
    </xf>
    <xf numFmtId="0" fontId="35" fillId="0" borderId="28" xfId="53" applyFont="1" applyBorder="1" applyAlignment="1">
      <alignment horizontal="center" wrapText="1"/>
    </xf>
    <xf numFmtId="0" fontId="35" fillId="0" borderId="18" xfId="53" applyFont="1" applyBorder="1"/>
    <xf numFmtId="0" fontId="35" fillId="0" borderId="34" xfId="53" applyFont="1" applyBorder="1" applyAlignment="1">
      <alignment horizontal="right"/>
    </xf>
    <xf numFmtId="0" fontId="35" fillId="0" borderId="20" xfId="53" applyFont="1" applyBorder="1"/>
    <xf numFmtId="3" fontId="35" fillId="0" borderId="10" xfId="53" applyNumberFormat="1" applyFont="1" applyBorder="1"/>
    <xf numFmtId="3" fontId="35" fillId="0" borderId="19" xfId="53" applyNumberFormat="1" applyFont="1" applyBorder="1"/>
    <xf numFmtId="0" fontId="37" fillId="0" borderId="18" xfId="53" applyFont="1" applyBorder="1"/>
    <xf numFmtId="0" fontId="37" fillId="0" borderId="20" xfId="53" applyFont="1" applyBorder="1" applyAlignment="1">
      <alignment wrapText="1"/>
    </xf>
    <xf numFmtId="3" fontId="37" fillId="0" borderId="30" xfId="53" applyNumberFormat="1" applyFont="1" applyBorder="1"/>
    <xf numFmtId="3" fontId="37" fillId="0" borderId="10" xfId="53" applyNumberFormat="1" applyFont="1" applyBorder="1"/>
    <xf numFmtId="3" fontId="35" fillId="0" borderId="30" xfId="53" applyNumberFormat="1" applyFont="1" applyBorder="1"/>
    <xf numFmtId="0" fontId="35" fillId="0" borderId="20" xfId="53" applyFont="1" applyBorder="1" applyAlignment="1">
      <alignment wrapText="1"/>
    </xf>
    <xf numFmtId="3" fontId="36" fillId="0" borderId="30" xfId="53" applyNumberFormat="1" applyFont="1" applyBorder="1"/>
    <xf numFmtId="3" fontId="36" fillId="0" borderId="10" xfId="53" applyNumberFormat="1" applyFont="1" applyBorder="1"/>
    <xf numFmtId="3" fontId="36" fillId="0" borderId="19" xfId="53" applyNumberFormat="1" applyFont="1" applyBorder="1"/>
    <xf numFmtId="0" fontId="37" fillId="0" borderId="20" xfId="53" applyFont="1" applyBorder="1"/>
    <xf numFmtId="0" fontId="37" fillId="0" borderId="34" xfId="53" applyFont="1" applyBorder="1" applyAlignment="1">
      <alignment horizontal="right"/>
    </xf>
    <xf numFmtId="0" fontId="37" fillId="0" borderId="30" xfId="53" applyFont="1" applyBorder="1"/>
    <xf numFmtId="0" fontId="36" fillId="0" borderId="18" xfId="53" applyFont="1" applyBorder="1"/>
    <xf numFmtId="0" fontId="36" fillId="0" borderId="34" xfId="53" applyFont="1" applyBorder="1" applyAlignment="1">
      <alignment horizontal="right"/>
    </xf>
    <xf numFmtId="0" fontId="36" fillId="0" borderId="20" xfId="53" applyFont="1" applyBorder="1" applyAlignment="1">
      <alignment wrapText="1"/>
    </xf>
    <xf numFmtId="0" fontId="35" fillId="0" borderId="34" xfId="53" applyFont="1" applyBorder="1" applyAlignment="1">
      <alignment horizontal="center"/>
    </xf>
    <xf numFmtId="0" fontId="36" fillId="0" borderId="20" xfId="53" applyFont="1" applyBorder="1"/>
    <xf numFmtId="3" fontId="37" fillId="0" borderId="30" xfId="53" applyNumberFormat="1" applyFont="1" applyBorder="1" applyAlignment="1">
      <alignment wrapText="1"/>
    </xf>
    <xf numFmtId="3" fontId="37" fillId="0" borderId="10" xfId="53" applyNumberFormat="1" applyFont="1" applyBorder="1" applyAlignment="1">
      <alignment wrapText="1"/>
    </xf>
    <xf numFmtId="3" fontId="37" fillId="0" borderId="19" xfId="53" applyNumberFormat="1" applyFont="1" applyBorder="1" applyAlignment="1">
      <alignment wrapText="1"/>
    </xf>
    <xf numFmtId="3" fontId="35" fillId="0" borderId="30" xfId="53" applyNumberFormat="1" applyFont="1" applyBorder="1" applyAlignment="1">
      <alignment wrapText="1"/>
    </xf>
    <xf numFmtId="3" fontId="35" fillId="0" borderId="10" xfId="53" applyNumberFormat="1" applyFont="1" applyBorder="1" applyAlignment="1">
      <alignment wrapText="1"/>
    </xf>
    <xf numFmtId="3" fontId="35" fillId="0" borderId="19" xfId="53" applyNumberFormat="1" applyFont="1" applyBorder="1" applyAlignment="1">
      <alignment wrapText="1"/>
    </xf>
    <xf numFmtId="0" fontId="35" fillId="0" borderId="18" xfId="53" applyFont="1" applyBorder="1" applyAlignment="1">
      <alignment wrapText="1"/>
    </xf>
    <xf numFmtId="0" fontId="35" fillId="0" borderId="34" xfId="53" applyFont="1" applyBorder="1" applyAlignment="1">
      <alignment wrapText="1"/>
    </xf>
    <xf numFmtId="49" fontId="35" fillId="0" borderId="20" xfId="53" quotePrefix="1" applyNumberFormat="1" applyFont="1" applyBorder="1" applyAlignment="1">
      <alignment wrapText="1"/>
    </xf>
    <xf numFmtId="0" fontId="35" fillId="0" borderId="20" xfId="53" quotePrefix="1" applyFont="1" applyBorder="1" applyAlignment="1">
      <alignment wrapText="1"/>
    </xf>
    <xf numFmtId="0" fontId="38" fillId="0" borderId="20" xfId="53" applyFont="1" applyBorder="1" applyAlignment="1">
      <alignment wrapText="1"/>
    </xf>
    <xf numFmtId="3" fontId="38" fillId="0" borderId="30" xfId="53" applyNumberFormat="1" applyFont="1" applyBorder="1" applyAlignment="1">
      <alignment wrapText="1"/>
    </xf>
    <xf numFmtId="3" fontId="38" fillId="0" borderId="10" xfId="53" applyNumberFormat="1" applyFont="1" applyBorder="1" applyAlignment="1">
      <alignment wrapText="1"/>
    </xf>
    <xf numFmtId="3" fontId="38" fillId="0" borderId="19" xfId="53" applyNumberFormat="1" applyFont="1" applyBorder="1" applyAlignment="1">
      <alignment wrapText="1"/>
    </xf>
    <xf numFmtId="3" fontId="36" fillId="0" borderId="30" xfId="53" applyNumberFormat="1" applyFont="1" applyBorder="1" applyAlignment="1">
      <alignment wrapText="1"/>
    </xf>
    <xf numFmtId="3" fontId="36" fillId="0" borderId="10" xfId="53" applyNumberFormat="1" applyFont="1" applyBorder="1" applyAlignment="1">
      <alignment wrapText="1"/>
    </xf>
    <xf numFmtId="3" fontId="36" fillId="0" borderId="19" xfId="53" applyNumberFormat="1" applyFont="1" applyBorder="1" applyAlignment="1">
      <alignment wrapText="1"/>
    </xf>
    <xf numFmtId="0" fontId="38" fillId="0" borderId="18" xfId="53" applyFont="1" applyBorder="1"/>
    <xf numFmtId="0" fontId="29" fillId="0" borderId="13" xfId="53" applyFont="1" applyBorder="1" applyAlignment="1">
      <alignment horizontal="right"/>
    </xf>
    <xf numFmtId="0" fontId="10" fillId="0" borderId="0" xfId="0" applyFont="1"/>
    <xf numFmtId="0" fontId="38" fillId="0" borderId="18" xfId="53" applyFont="1" applyBorder="1" applyAlignment="1">
      <alignment wrapText="1"/>
    </xf>
    <xf numFmtId="0" fontId="38" fillId="0" borderId="34" xfId="53" applyFont="1" applyBorder="1" applyAlignment="1">
      <alignment wrapText="1"/>
    </xf>
    <xf numFmtId="3" fontId="38" fillId="0" borderId="10" xfId="53" applyNumberFormat="1" applyFont="1" applyBorder="1"/>
    <xf numFmtId="0" fontId="35" fillId="0" borderId="34" xfId="53" applyFont="1" applyBorder="1" applyAlignment="1">
      <alignment horizontal="right" wrapText="1"/>
    </xf>
    <xf numFmtId="16" fontId="35" fillId="0" borderId="20" xfId="53" applyNumberFormat="1" applyFont="1" applyBorder="1" applyAlignment="1">
      <alignment wrapText="1"/>
    </xf>
    <xf numFmtId="3" fontId="35" fillId="0" borderId="34" xfId="53" applyNumberFormat="1" applyFont="1" applyBorder="1" applyAlignment="1">
      <alignment wrapText="1"/>
    </xf>
    <xf numFmtId="3" fontId="36" fillId="0" borderId="34" xfId="53" applyNumberFormat="1" applyFont="1" applyBorder="1"/>
    <xf numFmtId="3" fontId="36" fillId="0" borderId="34" xfId="53" applyNumberFormat="1" applyFont="1" applyBorder="1" applyAlignment="1">
      <alignment wrapText="1"/>
    </xf>
    <xf numFmtId="0" fontId="30" fillId="0" borderId="13" xfId="53" applyFont="1" applyBorder="1"/>
    <xf numFmtId="3" fontId="35" fillId="0" borderId="34" xfId="53" applyNumberFormat="1" applyFont="1" applyBorder="1"/>
    <xf numFmtId="3" fontId="38" fillId="0" borderId="34" xfId="53" applyNumberFormat="1" applyFont="1" applyBorder="1" applyAlignment="1">
      <alignment wrapText="1"/>
    </xf>
    <xf numFmtId="0" fontId="38" fillId="0" borderId="34" xfId="53" applyFont="1" applyBorder="1" applyAlignment="1">
      <alignment horizontal="right"/>
    </xf>
    <xf numFmtId="0" fontId="31" fillId="0" borderId="18" xfId="53" applyFont="1" applyBorder="1"/>
    <xf numFmtId="0" fontId="37" fillId="0" borderId="33" xfId="53" applyFont="1" applyBorder="1" applyAlignment="1">
      <alignment horizontal="right"/>
    </xf>
    <xf numFmtId="0" fontId="29" fillId="0" borderId="18" xfId="53" applyFont="1" applyBorder="1"/>
    <xf numFmtId="0" fontId="35" fillId="0" borderId="19" xfId="53" applyFont="1" applyBorder="1"/>
    <xf numFmtId="3" fontId="29" fillId="0" borderId="30" xfId="53" applyNumberFormat="1" applyFont="1" applyBorder="1"/>
    <xf numFmtId="3" fontId="29" fillId="0" borderId="10" xfId="53" applyNumberFormat="1" applyFont="1" applyBorder="1"/>
    <xf numFmtId="3" fontId="29" fillId="0" borderId="34" xfId="53" applyNumberFormat="1" applyFont="1" applyBorder="1"/>
    <xf numFmtId="3" fontId="37" fillId="0" borderId="34" xfId="53" applyNumberFormat="1" applyFont="1" applyBorder="1" applyAlignment="1">
      <alignment wrapText="1"/>
    </xf>
    <xf numFmtId="3" fontId="37" fillId="0" borderId="34" xfId="53" applyNumberFormat="1" applyFont="1" applyBorder="1"/>
    <xf numFmtId="0" fontId="10" fillId="0" borderId="33" xfId="51" applyBorder="1"/>
    <xf numFmtId="0" fontId="10" fillId="0" borderId="34" xfId="51" applyBorder="1"/>
    <xf numFmtId="3" fontId="37" fillId="0" borderId="30" xfId="51" applyNumberFormat="1" applyFont="1" applyBorder="1"/>
    <xf numFmtId="3" fontId="37" fillId="0" borderId="10" xfId="51" applyNumberFormat="1" applyFont="1" applyBorder="1"/>
    <xf numFmtId="3" fontId="37" fillId="0" borderId="34" xfId="51" applyNumberFormat="1" applyFont="1" applyBorder="1"/>
    <xf numFmtId="0" fontId="37" fillId="0" borderId="19" xfId="53" applyFont="1" applyBorder="1" applyAlignment="1">
      <alignment horizontal="right"/>
    </xf>
    <xf numFmtId="0" fontId="35" fillId="0" borderId="19" xfId="53" applyFont="1" applyBorder="1" applyAlignment="1">
      <alignment horizontal="right" vertical="center"/>
    </xf>
    <xf numFmtId="0" fontId="35" fillId="0" borderId="20" xfId="53" applyFont="1" applyBorder="1" applyAlignment="1">
      <alignment vertical="top" wrapText="1"/>
    </xf>
    <xf numFmtId="3" fontId="35" fillId="0" borderId="30" xfId="53" applyNumberFormat="1" applyFont="1" applyBorder="1" applyAlignment="1">
      <alignment vertical="top" wrapText="1"/>
    </xf>
    <xf numFmtId="3" fontId="35" fillId="0" borderId="10" xfId="53" applyNumberFormat="1" applyFont="1" applyBorder="1" applyAlignment="1">
      <alignment vertical="top" wrapText="1"/>
    </xf>
    <xf numFmtId="3" fontId="35" fillId="0" borderId="34" xfId="53" applyNumberFormat="1" applyFont="1" applyBorder="1" applyAlignment="1">
      <alignment vertical="top" wrapText="1"/>
    </xf>
    <xf numFmtId="0" fontId="35" fillId="0" borderId="19" xfId="53" applyFont="1" applyBorder="1" applyAlignment="1">
      <alignment horizontal="right"/>
    </xf>
    <xf numFmtId="0" fontId="36" fillId="0" borderId="19" xfId="53" applyFont="1" applyBorder="1" applyAlignment="1">
      <alignment horizontal="right"/>
    </xf>
    <xf numFmtId="0" fontId="36" fillId="0" borderId="24" xfId="53" applyFont="1" applyBorder="1"/>
    <xf numFmtId="0" fontId="37" fillId="0" borderId="22" xfId="53" applyFont="1" applyBorder="1"/>
    <xf numFmtId="3" fontId="37" fillId="0" borderId="32" xfId="53" applyNumberFormat="1" applyFont="1" applyBorder="1"/>
    <xf numFmtId="3" fontId="37" fillId="0" borderId="39" xfId="53" applyNumberFormat="1" applyFont="1" applyBorder="1"/>
    <xf numFmtId="3" fontId="37" fillId="0" borderId="23" xfId="53" applyNumberFormat="1" applyFont="1" applyBorder="1"/>
    <xf numFmtId="0" fontId="29" fillId="0" borderId="42" xfId="53" applyFont="1" applyBorder="1" applyAlignment="1">
      <alignment horizontal="right"/>
    </xf>
    <xf numFmtId="0" fontId="35" fillId="0" borderId="42" xfId="53" applyFont="1" applyBorder="1"/>
    <xf numFmtId="3" fontId="37" fillId="0" borderId="15" xfId="53" applyNumberFormat="1" applyFont="1" applyBorder="1" applyAlignment="1">
      <alignment horizontal="center"/>
    </xf>
    <xf numFmtId="3" fontId="37" fillId="0" borderId="16" xfId="53" applyNumberFormat="1" applyFont="1" applyBorder="1" applyAlignment="1">
      <alignment horizontal="center"/>
    </xf>
    <xf numFmtId="1" fontId="37" fillId="0" borderId="26" xfId="53" applyNumberFormat="1" applyFont="1" applyBorder="1" applyAlignment="1">
      <alignment horizontal="center" vertical="center"/>
    </xf>
    <xf numFmtId="0" fontId="37" fillId="0" borderId="21" xfId="53" applyFont="1" applyBorder="1" applyAlignment="1">
      <alignment horizontal="center" vertical="center"/>
    </xf>
    <xf numFmtId="0" fontId="35" fillId="0" borderId="23" xfId="53" applyFont="1" applyBorder="1" applyAlignment="1">
      <alignment horizontal="center" vertical="center"/>
    </xf>
    <xf numFmtId="0" fontId="37" fillId="0" borderId="32" xfId="53" applyFont="1" applyBorder="1" applyAlignment="1">
      <alignment horizontal="center" vertical="center"/>
    </xf>
    <xf numFmtId="3" fontId="35" fillId="0" borderId="36" xfId="53" applyNumberFormat="1" applyFont="1" applyBorder="1" applyAlignment="1">
      <alignment horizontal="right"/>
    </xf>
    <xf numFmtId="0" fontId="35" fillId="0" borderId="37" xfId="53" applyFont="1" applyBorder="1" applyAlignment="1">
      <alignment horizontal="center" wrapText="1"/>
    </xf>
    <xf numFmtId="0" fontId="37" fillId="0" borderId="24" xfId="53" applyFont="1" applyBorder="1" applyAlignment="1">
      <alignment horizontal="center"/>
    </xf>
    <xf numFmtId="0" fontId="37" fillId="0" borderId="25" xfId="53" applyFont="1" applyBorder="1" applyAlignment="1">
      <alignment horizontal="center"/>
    </xf>
    <xf numFmtId="0" fontId="37" fillId="0" borderId="26" xfId="53" applyFont="1" applyBorder="1"/>
    <xf numFmtId="3" fontId="37" fillId="0" borderId="41" xfId="53" applyNumberFormat="1" applyFont="1" applyBorder="1"/>
    <xf numFmtId="3" fontId="37" fillId="0" borderId="12" xfId="53" applyNumberFormat="1" applyFont="1" applyBorder="1"/>
    <xf numFmtId="0" fontId="37" fillId="0" borderId="18" xfId="53" applyFont="1" applyBorder="1" applyAlignment="1">
      <alignment horizontal="center"/>
    </xf>
    <xf numFmtId="0" fontId="37" fillId="0" borderId="19" xfId="53" applyFont="1" applyBorder="1" applyAlignment="1">
      <alignment horizontal="center"/>
    </xf>
    <xf numFmtId="0" fontId="37" fillId="0" borderId="34" xfId="53" applyFont="1" applyBorder="1" applyAlignment="1">
      <alignment horizontal="center"/>
    </xf>
    <xf numFmtId="0" fontId="35" fillId="0" borderId="33" xfId="53" applyFont="1" applyBorder="1" applyAlignment="1">
      <alignment horizontal="center"/>
    </xf>
    <xf numFmtId="0" fontId="35" fillId="0" borderId="30" xfId="53" applyFont="1" applyBorder="1"/>
    <xf numFmtId="0" fontId="35" fillId="0" borderId="18" xfId="53" applyFont="1" applyBorder="1" applyAlignment="1">
      <alignment horizontal="center"/>
    </xf>
    <xf numFmtId="3" fontId="38" fillId="0" borderId="30" xfId="53" applyNumberFormat="1" applyFont="1" applyBorder="1"/>
    <xf numFmtId="0" fontId="35" fillId="0" borderId="30" xfId="53" applyFont="1" applyBorder="1" applyAlignment="1">
      <alignment wrapText="1"/>
    </xf>
    <xf numFmtId="0" fontId="29" fillId="0" borderId="0" xfId="53" applyFont="1" applyAlignment="1">
      <alignment wrapText="1"/>
    </xf>
    <xf numFmtId="0" fontId="32" fillId="0" borderId="0" xfId="53" applyFont="1"/>
    <xf numFmtId="0" fontId="35" fillId="0" borderId="0" xfId="53" applyFont="1" applyBorder="1" applyAlignment="1">
      <alignment horizontal="right"/>
    </xf>
    <xf numFmtId="0" fontId="32" fillId="0" borderId="0" xfId="53" applyFont="1" applyBorder="1" applyAlignment="1">
      <alignment horizontal="right"/>
    </xf>
    <xf numFmtId="0" fontId="41" fillId="0" borderId="0" xfId="59" applyFont="1" applyAlignment="1">
      <alignment wrapText="1"/>
    </xf>
    <xf numFmtId="0" fontId="43" fillId="0" borderId="10" xfId="59" applyFont="1" applyBorder="1" applyAlignment="1">
      <alignment wrapText="1"/>
    </xf>
    <xf numFmtId="0" fontId="43" fillId="0" borderId="10" xfId="59" applyFont="1" applyBorder="1" applyAlignment="1">
      <alignment vertical="center"/>
    </xf>
    <xf numFmtId="0" fontId="41" fillId="0" borderId="10" xfId="59" applyFont="1" applyBorder="1" applyAlignment="1">
      <alignment wrapText="1"/>
    </xf>
    <xf numFmtId="0" fontId="42" fillId="0" borderId="10" xfId="59" applyFont="1" applyBorder="1" applyAlignment="1">
      <alignment wrapText="1"/>
    </xf>
    <xf numFmtId="0" fontId="32" fillId="0" borderId="0" xfId="76" applyFont="1" applyAlignment="1">
      <alignment horizontal="center" vertical="center"/>
    </xf>
    <xf numFmtId="0" fontId="67" fillId="0" borderId="0" xfId="51" applyFont="1"/>
    <xf numFmtId="0" fontId="59" fillId="0" borderId="0" xfId="76" applyFont="1" applyAlignment="1">
      <alignment horizontal="center"/>
    </xf>
    <xf numFmtId="0" fontId="59" fillId="0" borderId="0" xfId="76" applyFont="1"/>
    <xf numFmtId="0" fontId="56" fillId="0" borderId="0" xfId="76" applyFont="1" applyAlignment="1">
      <alignment horizontal="center"/>
    </xf>
    <xf numFmtId="0" fontId="56" fillId="0" borderId="0" xfId="76" applyFont="1" applyAlignment="1">
      <alignment horizontal="center" vertical="center"/>
    </xf>
    <xf numFmtId="0" fontId="59" fillId="0" borderId="0" xfId="76" applyFont="1" applyAlignment="1">
      <alignment horizontal="center" vertical="center" wrapText="1"/>
    </xf>
    <xf numFmtId="0" fontId="32" fillId="0" borderId="0" xfId="76" applyFont="1" applyAlignment="1">
      <alignment horizontal="center" vertical="center" wrapText="1"/>
    </xf>
    <xf numFmtId="0" fontId="32" fillId="0" borderId="0" xfId="76" applyFont="1" applyAlignment="1">
      <alignment horizontal="left" vertical="center"/>
    </xf>
    <xf numFmtId="0" fontId="57" fillId="0" borderId="0" xfId="76" applyFont="1" applyAlignment="1">
      <alignment horizontal="center" vertical="center" wrapText="1"/>
    </xf>
    <xf numFmtId="0" fontId="57" fillId="0" borderId="0" xfId="76" applyFont="1" applyAlignment="1">
      <alignment horizontal="left"/>
    </xf>
    <xf numFmtId="0" fontId="32" fillId="0" borderId="0" xfId="76" applyFont="1" applyAlignment="1">
      <alignment horizontal="right"/>
    </xf>
    <xf numFmtId="49" fontId="32" fillId="0" borderId="0" xfId="76" applyNumberFormat="1" applyFont="1" applyAlignment="1">
      <alignment horizontal="right" vertical="center"/>
    </xf>
    <xf numFmtId="0" fontId="32" fillId="0" borderId="11" xfId="76" applyFont="1" applyBorder="1" applyAlignment="1">
      <alignment horizontal="center" vertical="center"/>
    </xf>
    <xf numFmtId="0" fontId="59" fillId="0" borderId="11" xfId="76" applyFont="1" applyBorder="1" applyAlignment="1">
      <alignment horizontal="right"/>
    </xf>
    <xf numFmtId="0" fontId="59" fillId="0" borderId="11" xfId="76" applyFont="1" applyBorder="1" applyAlignment="1">
      <alignment horizontal="center" vertical="center"/>
    </xf>
    <xf numFmtId="0" fontId="59" fillId="0" borderId="0" xfId="76" applyFont="1" applyAlignment="1">
      <alignment horizontal="right"/>
    </xf>
    <xf numFmtId="0" fontId="59" fillId="0" borderId="0" xfId="51" applyFont="1" applyAlignment="1">
      <alignment horizontal="right"/>
    </xf>
    <xf numFmtId="0" fontId="57" fillId="0" borderId="0" xfId="51" applyFont="1" applyAlignment="1">
      <alignment horizontal="left"/>
    </xf>
    <xf numFmtId="0" fontId="32" fillId="0" borderId="0" xfId="76" applyFont="1" applyAlignment="1">
      <alignment horizontal="right" vertical="center"/>
    </xf>
    <xf numFmtId="0" fontId="59" fillId="0" borderId="43" xfId="76" applyFont="1" applyBorder="1" applyAlignment="1">
      <alignment horizontal="right"/>
    </xf>
    <xf numFmtId="0" fontId="59" fillId="0" borderId="43" xfId="76" applyFont="1" applyBorder="1" applyAlignment="1">
      <alignment horizontal="center" vertical="center"/>
    </xf>
    <xf numFmtId="0" fontId="61" fillId="0" borderId="0" xfId="76" applyFont="1" applyAlignment="1">
      <alignment horizontal="center" vertical="center"/>
    </xf>
    <xf numFmtId="0" fontId="65" fillId="0" borderId="0" xfId="76" applyFont="1" applyAlignment="1">
      <alignment horizontal="right"/>
    </xf>
    <xf numFmtId="0" fontId="32" fillId="0" borderId="0" xfId="76" applyFont="1"/>
    <xf numFmtId="49" fontId="59" fillId="0" borderId="0" xfId="76" applyNumberFormat="1" applyFont="1" applyAlignment="1">
      <alignment horizontal="right" vertical="center"/>
    </xf>
    <xf numFmtId="49" fontId="32" fillId="0" borderId="0" xfId="76" applyNumberFormat="1" applyFont="1" applyAlignment="1">
      <alignment horizontal="right" vertical="center" wrapText="1"/>
    </xf>
    <xf numFmtId="0" fontId="10" fillId="0" borderId="10" xfId="51" applyBorder="1" applyAlignment="1">
      <alignment horizontal="center" vertical="top" wrapText="1"/>
    </xf>
    <xf numFmtId="0" fontId="10" fillId="0" borderId="10" xfId="51" applyBorder="1" applyAlignment="1">
      <alignment horizontal="left" vertical="top" wrapText="1"/>
    </xf>
    <xf numFmtId="3" fontId="10" fillId="0" borderId="10" xfId="51" applyNumberFormat="1" applyBorder="1" applyAlignment="1">
      <alignment horizontal="right" vertical="top" wrapText="1"/>
    </xf>
    <xf numFmtId="0" fontId="66" fillId="0" borderId="10" xfId="51" applyFont="1" applyBorder="1" applyAlignment="1">
      <alignment horizontal="center" vertical="top" wrapText="1"/>
    </xf>
    <xf numFmtId="0" fontId="66" fillId="0" borderId="10" xfId="51" applyFont="1" applyBorder="1" applyAlignment="1">
      <alignment horizontal="left" vertical="top" wrapText="1"/>
    </xf>
    <xf numFmtId="3" fontId="66" fillId="0" borderId="10" xfId="51" applyNumberFormat="1" applyFont="1" applyBorder="1" applyAlignment="1">
      <alignment horizontal="right" vertical="top" wrapText="1"/>
    </xf>
    <xf numFmtId="0" fontId="90" fillId="0" borderId="10" xfId="0" applyFont="1" applyBorder="1" applyAlignment="1">
      <alignment horizontal="center" vertical="top" wrapText="1"/>
    </xf>
    <xf numFmtId="0" fontId="90" fillId="0" borderId="10" xfId="0" applyFont="1" applyBorder="1" applyAlignment="1">
      <alignment horizontal="left" vertical="top" wrapText="1"/>
    </xf>
    <xf numFmtId="3" fontId="90" fillId="0" borderId="10" xfId="0" applyNumberFormat="1" applyFont="1" applyBorder="1" applyAlignment="1">
      <alignment horizontal="right" vertical="top" wrapText="1"/>
    </xf>
    <xf numFmtId="0" fontId="10" fillId="0" borderId="10" xfId="0" applyFont="1" applyBorder="1" applyAlignment="1">
      <alignment horizontal="left" vertical="top" wrapText="1"/>
    </xf>
    <xf numFmtId="0" fontId="66" fillId="0" borderId="10" xfId="0" applyFont="1" applyBorder="1" applyAlignment="1">
      <alignment horizontal="center" vertical="top" wrapText="1"/>
    </xf>
    <xf numFmtId="0" fontId="66" fillId="0" borderId="10" xfId="0" applyFont="1" applyBorder="1" applyAlignment="1">
      <alignment horizontal="left" vertical="top" wrapText="1"/>
    </xf>
    <xf numFmtId="3" fontId="66" fillId="0" borderId="10" xfId="0" applyNumberFormat="1" applyFont="1" applyBorder="1" applyAlignment="1">
      <alignment horizontal="right" vertical="top" wrapText="1"/>
    </xf>
    <xf numFmtId="3" fontId="37" fillId="0" borderId="14" xfId="53" applyNumberFormat="1" applyFont="1" applyBorder="1" applyAlignment="1">
      <alignment horizontal="center"/>
    </xf>
    <xf numFmtId="3" fontId="37" fillId="0" borderId="47" xfId="53" applyNumberFormat="1" applyFont="1" applyBorder="1"/>
    <xf numFmtId="3" fontId="38" fillId="0" borderId="34" xfId="53" applyNumberFormat="1" applyFont="1" applyBorder="1"/>
    <xf numFmtId="0" fontId="93" fillId="0" borderId="10" xfId="0" applyFont="1" applyBorder="1"/>
    <xf numFmtId="0" fontId="69" fillId="0" borderId="0" xfId="78"/>
    <xf numFmtId="0" fontId="10" fillId="0" borderId="10" xfId="51" applyBorder="1" applyAlignment="1">
      <alignment horizontal="left" vertical="top"/>
    </xf>
    <xf numFmtId="0" fontId="66" fillId="0" borderId="10" xfId="51" applyFont="1" applyBorder="1" applyAlignment="1">
      <alignment horizontal="left" vertical="top"/>
    </xf>
    <xf numFmtId="0" fontId="90" fillId="0" borderId="10" xfId="0" applyFont="1" applyBorder="1" applyAlignment="1">
      <alignment horizontal="left" vertical="top"/>
    </xf>
    <xf numFmtId="0" fontId="88" fillId="0" borderId="10" xfId="85" applyFont="1" applyBorder="1" applyAlignment="1">
      <alignment horizontal="left" vertical="top"/>
    </xf>
    <xf numFmtId="0" fontId="57" fillId="0" borderId="0" xfId="76" applyFont="1" applyAlignment="1">
      <alignment horizontal="center" vertical="center"/>
    </xf>
    <xf numFmtId="0" fontId="38" fillId="0" borderId="19" xfId="53" applyFont="1" applyBorder="1" applyAlignment="1">
      <alignment horizontal="right"/>
    </xf>
    <xf numFmtId="0" fontId="38" fillId="0" borderId="20" xfId="53" applyFont="1" applyBorder="1" applyAlignment="1">
      <alignment vertical="top" wrapText="1"/>
    </xf>
    <xf numFmtId="0" fontId="63" fillId="0" borderId="0" xfId="0" applyFont="1"/>
    <xf numFmtId="3" fontId="37" fillId="0" borderId="0" xfId="53" applyNumberFormat="1" applyFont="1" applyBorder="1" applyAlignment="1">
      <alignment horizontal="center"/>
    </xf>
    <xf numFmtId="0" fontId="10" fillId="0" borderId="0" xfId="0" applyFont="1" applyAlignment="1">
      <alignment horizontal="center" wrapText="1"/>
    </xf>
    <xf numFmtId="0" fontId="0" fillId="0" borderId="0" xfId="0" applyAlignment="1">
      <alignment horizontal="left" wrapText="1"/>
    </xf>
    <xf numFmtId="0" fontId="0" fillId="0" borderId="0" xfId="0" applyAlignment="1">
      <alignment horizontal="left"/>
    </xf>
    <xf numFmtId="49" fontId="10" fillId="0" borderId="0" xfId="0" applyNumberFormat="1" applyFont="1"/>
    <xf numFmtId="0" fontId="10" fillId="0" borderId="0" xfId="0" applyFont="1" applyAlignment="1">
      <alignment horizontal="left" wrapText="1"/>
    </xf>
    <xf numFmtId="0" fontId="10" fillId="0" borderId="0" xfId="0" applyFont="1" applyAlignment="1">
      <alignment wrapText="1"/>
    </xf>
    <xf numFmtId="3" fontId="35" fillId="0" borderId="0" xfId="53" applyNumberFormat="1" applyFont="1" applyBorder="1" applyAlignment="1">
      <alignment horizontal="left" wrapText="1"/>
    </xf>
    <xf numFmtId="3" fontId="35" fillId="0" borderId="0" xfId="53" quotePrefix="1" applyNumberFormat="1" applyFont="1" applyBorder="1" applyAlignment="1">
      <alignment horizontal="left" wrapText="1"/>
    </xf>
    <xf numFmtId="49" fontId="10" fillId="0" borderId="0" xfId="0" applyNumberFormat="1" applyFont="1" applyAlignment="1">
      <alignment wrapText="1"/>
    </xf>
    <xf numFmtId="0" fontId="10" fillId="0" borderId="0" xfId="0" applyFont="1" applyAlignment="1">
      <alignment horizontal="left"/>
    </xf>
    <xf numFmtId="0" fontId="0" fillId="24" borderId="0" xfId="0" applyFill="1" applyAlignment="1">
      <alignment horizontal="left"/>
    </xf>
    <xf numFmtId="0" fontId="10" fillId="0" borderId="10" xfId="0" applyFont="1" applyBorder="1" applyAlignment="1">
      <alignment horizontal="center" vertical="top" wrapText="1"/>
    </xf>
    <xf numFmtId="3" fontId="10" fillId="0" borderId="10" xfId="0" applyNumberFormat="1" applyFont="1" applyBorder="1" applyAlignment="1">
      <alignment horizontal="right" vertical="top" wrapText="1"/>
    </xf>
    <xf numFmtId="0" fontId="95" fillId="0" borderId="0" xfId="51" applyFont="1"/>
    <xf numFmtId="0" fontId="37" fillId="0" borderId="0" xfId="53" applyFont="1" applyBorder="1" applyAlignment="1">
      <alignment horizontal="center"/>
    </xf>
    <xf numFmtId="0" fontId="51" fillId="0" borderId="0" xfId="80" applyFont="1"/>
    <xf numFmtId="0" fontId="70" fillId="0" borderId="0" xfId="79" applyFont="1" applyAlignment="1">
      <alignment horizontal="right"/>
    </xf>
    <xf numFmtId="0" fontId="51" fillId="0" borderId="0" xfId="79" applyFont="1" applyAlignment="1">
      <alignment horizontal="right"/>
    </xf>
    <xf numFmtId="0" fontId="71" fillId="0" borderId="0" xfId="80" applyFont="1" applyAlignment="1">
      <alignment horizontal="right"/>
    </xf>
    <xf numFmtId="0" fontId="51" fillId="0" borderId="0" xfId="80" applyFont="1" applyAlignment="1">
      <alignment horizontal="center" wrapText="1"/>
    </xf>
    <xf numFmtId="0" fontId="51" fillId="0" borderId="0" xfId="80" applyFont="1" applyAlignment="1">
      <alignment horizontal="right" wrapText="1"/>
    </xf>
    <xf numFmtId="3" fontId="51" fillId="0" borderId="0" xfId="80" applyNumberFormat="1" applyFont="1"/>
    <xf numFmtId="0" fontId="47" fillId="0" borderId="0" xfId="80" applyFont="1"/>
    <xf numFmtId="3" fontId="47" fillId="0" borderId="0" xfId="80" applyNumberFormat="1" applyFont="1"/>
    <xf numFmtId="0" fontId="46" fillId="0" borderId="0" xfId="80"/>
    <xf numFmtId="0" fontId="47" fillId="0" borderId="0" xfId="79" applyFont="1" applyAlignment="1">
      <alignment horizontal="center"/>
    </xf>
    <xf numFmtId="0" fontId="71" fillId="0" borderId="0" xfId="79" applyFont="1" applyAlignment="1">
      <alignment horizontal="right"/>
    </xf>
    <xf numFmtId="0" fontId="51" fillId="0" borderId="0" xfId="79" applyFont="1" applyAlignment="1">
      <alignment horizontal="center" wrapText="1"/>
    </xf>
    <xf numFmtId="0" fontId="51" fillId="0" borderId="0" xfId="79" applyFont="1" applyAlignment="1">
      <alignment horizontal="right" wrapText="1"/>
    </xf>
    <xf numFmtId="0" fontId="47" fillId="0" borderId="0" xfId="79" applyFont="1"/>
    <xf numFmtId="3" fontId="47" fillId="0" borderId="0" xfId="79" applyNumberFormat="1" applyFont="1"/>
    <xf numFmtId="0" fontId="35" fillId="0" borderId="44" xfId="53" applyFont="1" applyBorder="1" applyAlignment="1">
      <alignment horizontal="right"/>
    </xf>
    <xf numFmtId="0" fontId="61" fillId="0" borderId="0" xfId="78" applyFont="1" applyAlignment="1">
      <alignment horizontal="center" vertical="top" wrapText="1"/>
    </xf>
    <xf numFmtId="0" fontId="32" fillId="0" borderId="0" xfId="78" applyFont="1"/>
    <xf numFmtId="0" fontId="32" fillId="0" borderId="0" xfId="78" applyFont="1" applyAlignment="1">
      <alignment horizontal="right"/>
    </xf>
    <xf numFmtId="0" fontId="61" fillId="0" borderId="10" xfId="78" applyFont="1" applyBorder="1" applyAlignment="1">
      <alignment horizontal="center" vertical="center" wrapText="1"/>
    </xf>
    <xf numFmtId="0" fontId="32" fillId="0" borderId="10" xfId="78" applyFont="1" applyBorder="1" applyAlignment="1">
      <alignment horizontal="center" wrapText="1"/>
    </xf>
    <xf numFmtId="0" fontId="32" fillId="0" borderId="10" xfId="78" applyFont="1" applyBorder="1" applyAlignment="1">
      <alignment horizontal="center"/>
    </xf>
    <xf numFmtId="0" fontId="32" fillId="0" borderId="10" xfId="78" applyFont="1" applyBorder="1" applyAlignment="1">
      <alignment horizontal="left" vertical="top" wrapText="1"/>
    </xf>
    <xf numFmtId="3" fontId="32" fillId="0" borderId="10" xfId="78" applyNumberFormat="1" applyFont="1" applyBorder="1" applyAlignment="1">
      <alignment horizontal="right" vertical="top" wrapText="1"/>
    </xf>
    <xf numFmtId="3" fontId="32" fillId="0" borderId="10" xfId="51" applyNumberFormat="1" applyFont="1" applyBorder="1" applyAlignment="1">
      <alignment horizontal="right" vertical="top" wrapText="1"/>
    </xf>
    <xf numFmtId="3" fontId="32" fillId="0" borderId="10" xfId="78" applyNumberFormat="1" applyFont="1" applyBorder="1"/>
    <xf numFmtId="0" fontId="56" fillId="0" borderId="10" xfId="78" applyFont="1" applyBorder="1" applyAlignment="1">
      <alignment horizontal="left" vertical="top" wrapText="1"/>
    </xf>
    <xf numFmtId="3" fontId="56" fillId="0" borderId="10" xfId="78" applyNumberFormat="1" applyFont="1" applyBorder="1" applyAlignment="1">
      <alignment horizontal="right" vertical="top" wrapText="1"/>
    </xf>
    <xf numFmtId="3" fontId="56" fillId="0" borderId="10" xfId="51" applyNumberFormat="1" applyFont="1" applyBorder="1" applyAlignment="1">
      <alignment horizontal="right" vertical="top" wrapText="1"/>
    </xf>
    <xf numFmtId="3" fontId="56" fillId="0" borderId="10" xfId="78" applyNumberFormat="1" applyFont="1" applyBorder="1" applyAlignment="1">
      <alignment horizontal="right" vertical="top"/>
    </xf>
    <xf numFmtId="3" fontId="56" fillId="0" borderId="10" xfId="78" applyNumberFormat="1" applyFont="1" applyBorder="1"/>
    <xf numFmtId="0" fontId="69" fillId="0" borderId="10" xfId="78" applyBorder="1"/>
    <xf numFmtId="0" fontId="76" fillId="0" borderId="15" xfId="81" applyFont="1" applyBorder="1" applyAlignment="1">
      <alignment wrapText="1"/>
    </xf>
    <xf numFmtId="0" fontId="76" fillId="0" borderId="31" xfId="81" applyFont="1" applyBorder="1" applyAlignment="1">
      <alignment wrapText="1"/>
    </xf>
    <xf numFmtId="0" fontId="76" fillId="0" borderId="16" xfId="81" applyFont="1" applyBorder="1" applyAlignment="1">
      <alignment horizontal="center" wrapText="1"/>
    </xf>
    <xf numFmtId="0" fontId="77" fillId="0" borderId="15" xfId="81" applyFont="1" applyBorder="1" applyAlignment="1">
      <alignment wrapText="1"/>
    </xf>
    <xf numFmtId="0" fontId="77" fillId="0" borderId="31" xfId="81" applyFont="1" applyBorder="1" applyAlignment="1">
      <alignment wrapText="1"/>
    </xf>
    <xf numFmtId="0" fontId="77" fillId="0" borderId="16" xfId="81" applyFont="1" applyBorder="1" applyAlignment="1">
      <alignment horizontal="center" wrapText="1"/>
    </xf>
    <xf numFmtId="0" fontId="78" fillId="0" borderId="18" xfId="81" applyFont="1" applyBorder="1" applyAlignment="1">
      <alignment horizontal="center"/>
    </xf>
    <xf numFmtId="0" fontId="78" fillId="0" borderId="10" xfId="81" applyFont="1" applyBorder="1" applyAlignment="1">
      <alignment horizontal="center"/>
    </xf>
    <xf numFmtId="0" fontId="78" fillId="0" borderId="19" xfId="81" applyFont="1" applyBorder="1" applyAlignment="1">
      <alignment horizontal="center"/>
    </xf>
    <xf numFmtId="0" fontId="79" fillId="0" borderId="18" xfId="81" applyFont="1" applyBorder="1" applyAlignment="1">
      <alignment horizontal="center"/>
    </xf>
    <xf numFmtId="0" fontId="79" fillId="0" borderId="10" xfId="81" applyFont="1" applyBorder="1" applyAlignment="1">
      <alignment horizontal="center"/>
    </xf>
    <xf numFmtId="0" fontId="79" fillId="0" borderId="19" xfId="81" applyFont="1" applyBorder="1" applyAlignment="1">
      <alignment horizontal="center"/>
    </xf>
    <xf numFmtId="0" fontId="80" fillId="0" borderId="24" xfId="81" applyFont="1" applyBorder="1" applyAlignment="1">
      <alignment wrapText="1"/>
    </xf>
    <xf numFmtId="0" fontId="78" fillId="0" borderId="12" xfId="81" applyFont="1" applyBorder="1" applyAlignment="1">
      <alignment wrapText="1"/>
    </xf>
    <xf numFmtId="0" fontId="78" fillId="0" borderId="25" xfId="81" applyFont="1" applyBorder="1" applyAlignment="1">
      <alignment wrapText="1"/>
    </xf>
    <xf numFmtId="0" fontId="80" fillId="0" borderId="18" xfId="81" applyFont="1" applyBorder="1" applyAlignment="1">
      <alignment wrapText="1"/>
    </xf>
    <xf numFmtId="0" fontId="78" fillId="0" borderId="10" xfId="81" applyFont="1" applyBorder="1" applyAlignment="1">
      <alignment wrapText="1"/>
    </xf>
    <xf numFmtId="0" fontId="78" fillId="0" borderId="19" xfId="81" applyFont="1" applyBorder="1" applyAlignment="1">
      <alignment wrapText="1"/>
    </xf>
    <xf numFmtId="0" fontId="81" fillId="0" borderId="18" xfId="81" applyFont="1" applyBorder="1" applyAlignment="1">
      <alignment wrapText="1"/>
    </xf>
    <xf numFmtId="0" fontId="79" fillId="0" borderId="10" xfId="81" applyFont="1" applyBorder="1" applyAlignment="1">
      <alignment wrapText="1"/>
    </xf>
    <xf numFmtId="0" fontId="79" fillId="0" borderId="19" xfId="81" applyFont="1" applyBorder="1" applyAlignment="1">
      <alignment wrapText="1"/>
    </xf>
    <xf numFmtId="164" fontId="78" fillId="0" borderId="10" xfId="82" applyNumberFormat="1" applyFont="1" applyFill="1" applyBorder="1" applyAlignment="1">
      <alignment horizontal="center" wrapText="1"/>
    </xf>
    <xf numFmtId="0" fontId="78" fillId="0" borderId="19" xfId="81" applyFont="1" applyBorder="1"/>
    <xf numFmtId="0" fontId="78" fillId="0" borderId="10" xfId="81" applyFont="1" applyBorder="1" applyAlignment="1">
      <alignment horizontal="center" wrapText="1"/>
    </xf>
    <xf numFmtId="4" fontId="78" fillId="0" borderId="19" xfId="81" applyNumberFormat="1" applyFont="1" applyBorder="1"/>
    <xf numFmtId="0" fontId="76" fillId="0" borderId="18" xfId="81" applyFont="1" applyBorder="1" applyAlignment="1">
      <alignment wrapText="1"/>
    </xf>
    <xf numFmtId="0" fontId="83" fillId="0" borderId="10" xfId="81" applyFont="1" applyBorder="1" applyAlignment="1">
      <alignment wrapText="1"/>
    </xf>
    <xf numFmtId="164" fontId="83" fillId="0" borderId="10" xfId="82" applyNumberFormat="1" applyFont="1" applyFill="1" applyBorder="1" applyAlignment="1">
      <alignment horizontal="center" wrapText="1"/>
    </xf>
    <xf numFmtId="0" fontId="83" fillId="0" borderId="19" xfId="81" applyFont="1" applyBorder="1"/>
    <xf numFmtId="0" fontId="84" fillId="0" borderId="0" xfId="81" applyFont="1"/>
    <xf numFmtId="0" fontId="80" fillId="0" borderId="21" xfId="81" applyFont="1" applyBorder="1" applyAlignment="1">
      <alignment wrapText="1"/>
    </xf>
    <xf numFmtId="0" fontId="78" fillId="0" borderId="39" xfId="81" applyFont="1" applyBorder="1" applyAlignment="1">
      <alignment wrapText="1"/>
    </xf>
    <xf numFmtId="0" fontId="78" fillId="0" borderId="23" xfId="81" applyFont="1" applyBorder="1"/>
    <xf numFmtId="0" fontId="10" fillId="0" borderId="0" xfId="69" applyFont="1"/>
    <xf numFmtId="0" fontId="85" fillId="0" borderId="0" xfId="69" applyFont="1"/>
    <xf numFmtId="0" fontId="35" fillId="0" borderId="0" xfId="69" applyFont="1" applyAlignment="1">
      <alignment horizontal="right"/>
    </xf>
    <xf numFmtId="0" fontId="10" fillId="0" borderId="0" xfId="69" applyFont="1" applyAlignment="1">
      <alignment horizontal="right"/>
    </xf>
    <xf numFmtId="0" fontId="66" fillId="0" borderId="10" xfId="69" applyFont="1" applyBorder="1" applyAlignment="1">
      <alignment horizontal="center"/>
    </xf>
    <xf numFmtId="0" fontId="66" fillId="0" borderId="10" xfId="69" applyFont="1" applyBorder="1" applyAlignment="1">
      <alignment horizontal="center" wrapText="1"/>
    </xf>
    <xf numFmtId="0" fontId="63" fillId="0" borderId="10" xfId="69" applyFont="1" applyBorder="1" applyAlignment="1">
      <alignment horizontal="center" wrapText="1"/>
    </xf>
    <xf numFmtId="0" fontId="10" fillId="0" borderId="10" xfId="84" applyFont="1" applyBorder="1"/>
    <xf numFmtId="0" fontId="10" fillId="0" borderId="10" xfId="84" applyFont="1" applyBorder="1" applyAlignment="1">
      <alignment vertical="center"/>
    </xf>
    <xf numFmtId="0" fontId="34" fillId="0" borderId="10" xfId="84" applyFont="1" applyBorder="1"/>
    <xf numFmtId="0" fontId="66" fillId="0" borderId="10" xfId="69" applyFont="1" applyBorder="1"/>
    <xf numFmtId="0" fontId="66" fillId="0" borderId="10" xfId="69" applyFont="1" applyBorder="1" applyAlignment="1">
      <alignment horizontal="right" vertical="center"/>
    </xf>
    <xf numFmtId="0" fontId="63" fillId="0" borderId="10" xfId="69" applyFont="1" applyBorder="1" applyAlignment="1">
      <alignment horizontal="right" vertical="center"/>
    </xf>
    <xf numFmtId="0" fontId="47" fillId="0" borderId="0" xfId="67" applyFont="1"/>
    <xf numFmtId="0" fontId="49" fillId="0" borderId="0" xfId="67" applyFont="1"/>
    <xf numFmtId="3" fontId="49" fillId="0" borderId="0" xfId="67" applyNumberFormat="1" applyFont="1"/>
    <xf numFmtId="0" fontId="51" fillId="0" borderId="0" xfId="67" applyFont="1"/>
    <xf numFmtId="0" fontId="51" fillId="0" borderId="0" xfId="67" applyFont="1" applyAlignment="1">
      <alignment horizontal="center"/>
    </xf>
    <xf numFmtId="0" fontId="47" fillId="0" borderId="10" xfId="67" applyFont="1" applyBorder="1" applyAlignment="1">
      <alignment horizontal="center" vertical="center"/>
    </xf>
    <xf numFmtId="0" fontId="47" fillId="0" borderId="10" xfId="67" applyFont="1" applyBorder="1" applyAlignment="1">
      <alignment horizontal="center" vertical="center" wrapText="1"/>
    </xf>
    <xf numFmtId="0" fontId="47" fillId="0" borderId="10" xfId="67" applyFont="1" applyBorder="1"/>
    <xf numFmtId="0" fontId="47" fillId="0" borderId="10" xfId="67" applyFont="1" applyBorder="1" applyAlignment="1">
      <alignment horizontal="right"/>
    </xf>
    <xf numFmtId="0" fontId="51" fillId="0" borderId="10" xfId="67" applyFont="1" applyBorder="1" applyAlignment="1">
      <alignment horizontal="center"/>
    </xf>
    <xf numFmtId="0" fontId="51" fillId="0" borderId="10" xfId="67" applyFont="1" applyBorder="1" applyAlignment="1">
      <alignment wrapText="1"/>
    </xf>
    <xf numFmtId="3" fontId="51" fillId="0" borderId="10" xfId="67" applyNumberFormat="1" applyFont="1" applyBorder="1"/>
    <xf numFmtId="3" fontId="47" fillId="0" borderId="10" xfId="67" applyNumberFormat="1" applyFont="1" applyBorder="1"/>
    <xf numFmtId="0" fontId="60" fillId="0" borderId="0" xfId="72" applyFont="1"/>
    <xf numFmtId="3" fontId="60" fillId="0" borderId="0" xfId="72" applyNumberFormat="1" applyFont="1"/>
    <xf numFmtId="3" fontId="46" fillId="0" borderId="0" xfId="72" applyNumberFormat="1"/>
    <xf numFmtId="0" fontId="54" fillId="0" borderId="0" xfId="72" applyFont="1" applyAlignment="1">
      <alignment horizontal="center"/>
    </xf>
    <xf numFmtId="0" fontId="51" fillId="0" borderId="0" xfId="72" applyFont="1"/>
    <xf numFmtId="0" fontId="54" fillId="0" borderId="0" xfId="72" applyFont="1" applyAlignment="1">
      <alignment horizontal="left"/>
    </xf>
    <xf numFmtId="0" fontId="46" fillId="0" borderId="0" xfId="72"/>
    <xf numFmtId="0" fontId="60" fillId="0" borderId="10" xfId="72" applyFont="1" applyBorder="1"/>
    <xf numFmtId="0" fontId="54" fillId="0" borderId="10" xfId="72" applyFont="1" applyBorder="1" applyAlignment="1">
      <alignment horizontal="center"/>
    </xf>
    <xf numFmtId="3" fontId="54" fillId="0" borderId="10" xfId="72" applyNumberFormat="1" applyFont="1" applyBorder="1" applyAlignment="1">
      <alignment horizontal="right"/>
    </xf>
    <xf numFmtId="0" fontId="52" fillId="0" borderId="10" xfId="72" applyFont="1" applyBorder="1"/>
    <xf numFmtId="0" fontId="61" fillId="0" borderId="10" xfId="73" applyFont="1" applyBorder="1" applyAlignment="1">
      <alignment wrapText="1"/>
    </xf>
    <xf numFmtId="4" fontId="61" fillId="0" borderId="10" xfId="73" applyNumberFormat="1" applyFont="1" applyBorder="1"/>
    <xf numFmtId="3" fontId="61" fillId="0" borderId="10" xfId="73" applyNumberFormat="1" applyFont="1" applyBorder="1"/>
    <xf numFmtId="3" fontId="52" fillId="0" borderId="10" xfId="72" applyNumberFormat="1" applyFont="1" applyBorder="1"/>
    <xf numFmtId="165" fontId="61" fillId="0" borderId="10" xfId="73" applyNumberFormat="1" applyFont="1" applyBorder="1"/>
    <xf numFmtId="166" fontId="61" fillId="0" borderId="10" xfId="73" applyNumberFormat="1" applyFont="1" applyBorder="1"/>
    <xf numFmtId="0" fontId="62" fillId="0" borderId="10" xfId="73" applyFont="1" applyBorder="1" applyAlignment="1">
      <alignment wrapText="1"/>
    </xf>
    <xf numFmtId="3" fontId="62" fillId="0" borderId="10" xfId="73" applyNumberFormat="1" applyFont="1" applyBorder="1"/>
    <xf numFmtId="167" fontId="61" fillId="0" borderId="10" xfId="74" applyNumberFormat="1" applyFont="1" applyBorder="1" applyAlignment="1">
      <alignment horizontal="right" vertical="top" wrapText="1"/>
    </xf>
    <xf numFmtId="167" fontId="61" fillId="0" borderId="10" xfId="74" applyNumberFormat="1" applyFont="1" applyBorder="1" applyAlignment="1">
      <alignment horizontal="right" wrapText="1"/>
    </xf>
    <xf numFmtId="0" fontId="61" fillId="0" borderId="10" xfId="73" applyFont="1" applyBorder="1"/>
    <xf numFmtId="0" fontId="62" fillId="0" borderId="10" xfId="73" applyFont="1" applyBorder="1"/>
    <xf numFmtId="165" fontId="62" fillId="0" borderId="10" xfId="73" applyNumberFormat="1" applyFont="1" applyBorder="1"/>
    <xf numFmtId="0" fontId="54" fillId="0" borderId="10" xfId="72" applyFont="1" applyBorder="1"/>
    <xf numFmtId="3" fontId="54" fillId="0" borderId="10" xfId="72" applyNumberFormat="1" applyFont="1" applyBorder="1"/>
    <xf numFmtId="0" fontId="61" fillId="0" borderId="0" xfId="75" applyFont="1"/>
    <xf numFmtId="0" fontId="61" fillId="0" borderId="0" xfId="75" applyFont="1" applyAlignment="1">
      <alignment horizontal="center"/>
    </xf>
    <xf numFmtId="0" fontId="61" fillId="0" borderId="0" xfId="75" applyFont="1" applyAlignment="1">
      <alignment horizontal="right"/>
    </xf>
    <xf numFmtId="0" fontId="61" fillId="0" borderId="10" xfId="75" applyFont="1" applyBorder="1"/>
    <xf numFmtId="0" fontId="61" fillId="0" borderId="10" xfId="75" applyFont="1" applyBorder="1" applyAlignment="1">
      <alignment horizontal="center" wrapText="1"/>
    </xf>
    <xf numFmtId="0" fontId="61" fillId="0" borderId="10" xfId="75" applyFont="1" applyBorder="1" applyAlignment="1">
      <alignment horizontal="center" vertical="center" wrapText="1"/>
    </xf>
    <xf numFmtId="0" fontId="35" fillId="0" borderId="10" xfId="75" applyFont="1" applyBorder="1" applyAlignment="1">
      <alignment horizontal="center" wrapText="1"/>
    </xf>
    <xf numFmtId="0" fontId="35" fillId="0" borderId="10" xfId="75" applyFont="1" applyBorder="1" applyAlignment="1">
      <alignment horizontal="center" vertical="center" wrapText="1"/>
    </xf>
    <xf numFmtId="3" fontId="61" fillId="0" borderId="10" xfId="75" applyNumberFormat="1" applyFont="1" applyBorder="1"/>
    <xf numFmtId="0" fontId="61" fillId="0" borderId="10" xfId="75" applyFont="1" applyBorder="1" applyAlignment="1">
      <alignment wrapText="1"/>
    </xf>
    <xf numFmtId="0" fontId="62" fillId="0" borderId="10" xfId="75" applyFont="1" applyBorder="1" applyAlignment="1">
      <alignment wrapText="1"/>
    </xf>
    <xf numFmtId="3" fontId="62" fillId="0" borderId="10" xfId="75" applyNumberFormat="1" applyFont="1" applyBorder="1"/>
    <xf numFmtId="0" fontId="65" fillId="0" borderId="10" xfId="75" applyFont="1" applyBorder="1" applyAlignment="1">
      <alignment wrapText="1"/>
    </xf>
    <xf numFmtId="3" fontId="65" fillId="0" borderId="10" xfId="75" applyNumberFormat="1" applyFont="1" applyBorder="1"/>
    <xf numFmtId="0" fontId="65" fillId="0" borderId="0" xfId="75" applyFont="1" applyAlignment="1">
      <alignment wrapText="1"/>
    </xf>
    <xf numFmtId="3" fontId="65" fillId="0" borderId="0" xfId="75" applyNumberFormat="1" applyFont="1"/>
    <xf numFmtId="0" fontId="64" fillId="0" borderId="0" xfId="75" applyFont="1"/>
    <xf numFmtId="0" fontId="41" fillId="0" borderId="0" xfId="59" applyFont="1"/>
    <xf numFmtId="0" fontId="41" fillId="0" borderId="0" xfId="51" applyFont="1"/>
    <xf numFmtId="3" fontId="43" fillId="0" borderId="10" xfId="59" applyNumberFormat="1" applyFont="1" applyBorder="1" applyAlignment="1">
      <alignment horizontal="right"/>
    </xf>
    <xf numFmtId="0" fontId="41" fillId="0" borderId="10" xfId="59" applyFont="1" applyBorder="1"/>
    <xf numFmtId="0" fontId="41" fillId="0" borderId="10" xfId="51" applyFont="1" applyBorder="1"/>
    <xf numFmtId="0" fontId="41" fillId="0" borderId="10" xfId="59" applyFont="1" applyBorder="1" applyAlignment="1">
      <alignment horizontal="center" vertical="center"/>
    </xf>
    <xf numFmtId="0" fontId="41" fillId="0" borderId="10" xfId="59" applyFont="1" applyBorder="1" applyAlignment="1">
      <alignment vertical="center"/>
    </xf>
    <xf numFmtId="3" fontId="41" fillId="0" borderId="10" xfId="59" applyNumberFormat="1" applyFont="1" applyBorder="1" applyAlignment="1">
      <alignment horizontal="center"/>
    </xf>
    <xf numFmtId="0" fontId="41" fillId="0" borderId="10" xfId="59" applyFont="1" applyBorder="1" applyAlignment="1">
      <alignment horizontal="center"/>
    </xf>
    <xf numFmtId="0" fontId="41" fillId="0" borderId="10" xfId="59" applyFont="1" applyBorder="1" applyAlignment="1">
      <alignment horizontal="center" wrapText="1"/>
    </xf>
    <xf numFmtId="3" fontId="41" fillId="0" borderId="10" xfId="59" applyNumberFormat="1" applyFont="1" applyBorder="1"/>
    <xf numFmtId="3" fontId="41" fillId="0" borderId="10" xfId="51" applyNumberFormat="1" applyFont="1" applyBorder="1"/>
    <xf numFmtId="0" fontId="41" fillId="0" borderId="10" xfId="59" applyFont="1" applyBorder="1" applyAlignment="1">
      <alignment vertical="center" wrapText="1"/>
    </xf>
    <xf numFmtId="3" fontId="43" fillId="0" borderId="10" xfId="59" applyNumberFormat="1" applyFont="1" applyBorder="1"/>
    <xf numFmtId="0" fontId="43" fillId="0" borderId="10" xfId="51" applyFont="1" applyBorder="1"/>
    <xf numFmtId="3" fontId="43" fillId="0" borderId="10" xfId="51" applyNumberFormat="1" applyFont="1" applyBorder="1"/>
    <xf numFmtId="3" fontId="41" fillId="0" borderId="10" xfId="59" applyNumberFormat="1" applyFont="1" applyBorder="1" applyAlignment="1">
      <alignment vertical="center"/>
    </xf>
    <xf numFmtId="0" fontId="41" fillId="0" borderId="10" xfId="51" applyFont="1" applyBorder="1" applyAlignment="1">
      <alignment wrapText="1"/>
    </xf>
    <xf numFmtId="3" fontId="42" fillId="0" borderId="10" xfId="51" applyNumberFormat="1" applyFont="1" applyBorder="1"/>
    <xf numFmtId="0" fontId="37" fillId="0" borderId="14" xfId="53" applyFont="1" applyBorder="1" applyAlignment="1">
      <alignment horizontal="center"/>
    </xf>
    <xf numFmtId="0" fontId="37" fillId="0" borderId="15" xfId="53" applyFont="1" applyBorder="1" applyAlignment="1">
      <alignment horizontal="center"/>
    </xf>
    <xf numFmtId="0" fontId="37" fillId="0" borderId="16" xfId="53" applyFont="1" applyBorder="1" applyAlignment="1">
      <alignment horizontal="center"/>
    </xf>
    <xf numFmtId="0" fontId="37" fillId="0" borderId="17" xfId="53" applyFont="1" applyBorder="1" applyAlignment="1">
      <alignment horizontal="center"/>
    </xf>
    <xf numFmtId="0" fontId="35" fillId="0" borderId="22" xfId="53" applyFont="1" applyBorder="1"/>
    <xf numFmtId="3" fontId="35" fillId="0" borderId="27" xfId="53" applyNumberFormat="1" applyFont="1" applyBorder="1" applyAlignment="1">
      <alignment horizontal="right"/>
    </xf>
    <xf numFmtId="0" fontId="35" fillId="0" borderId="29" xfId="53" applyFont="1" applyBorder="1" applyAlignment="1">
      <alignment horizontal="center" wrapText="1"/>
    </xf>
    <xf numFmtId="0" fontId="37" fillId="0" borderId="15" xfId="53" applyFont="1" applyBorder="1"/>
    <xf numFmtId="0" fontId="37" fillId="0" borderId="16" xfId="53" applyFont="1" applyBorder="1" applyAlignment="1">
      <alignment horizontal="right"/>
    </xf>
    <xf numFmtId="0" fontId="37" fillId="0" borderId="17" xfId="53" applyFont="1" applyBorder="1"/>
    <xf numFmtId="0" fontId="37" fillId="0" borderId="31" xfId="53" applyFont="1" applyBorder="1"/>
    <xf numFmtId="0" fontId="37" fillId="0" borderId="16" xfId="53" applyFont="1" applyBorder="1"/>
    <xf numFmtId="3" fontId="35" fillId="0" borderId="18" xfId="53" applyNumberFormat="1" applyFont="1" applyBorder="1"/>
    <xf numFmtId="3" fontId="37" fillId="0" borderId="19" xfId="53" applyNumberFormat="1" applyFont="1" applyBorder="1"/>
    <xf numFmtId="0" fontId="37" fillId="0" borderId="18" xfId="53" applyFont="1" applyBorder="1" applyAlignment="1">
      <alignment horizontal="right"/>
    </xf>
    <xf numFmtId="0" fontId="36" fillId="0" borderId="18" xfId="53" applyFont="1" applyBorder="1" applyAlignment="1">
      <alignment horizontal="center"/>
    </xf>
    <xf numFmtId="0" fontId="36" fillId="0" borderId="34" xfId="53" applyFont="1" applyBorder="1" applyAlignment="1">
      <alignment horizontal="center"/>
    </xf>
    <xf numFmtId="0" fontId="36" fillId="0" borderId="30" xfId="53" applyFont="1" applyBorder="1"/>
    <xf numFmtId="3" fontId="37" fillId="0" borderId="30" xfId="53" applyNumberFormat="1" applyFont="1" applyBorder="1" applyAlignment="1">
      <alignment horizontal="right"/>
    </xf>
    <xf numFmtId="3" fontId="37" fillId="0" borderId="10" xfId="53" applyNumberFormat="1" applyFont="1" applyBorder="1" applyAlignment="1">
      <alignment horizontal="right"/>
    </xf>
    <xf numFmtId="3" fontId="37" fillId="0" borderId="34" xfId="53" applyNumberFormat="1" applyFont="1" applyBorder="1" applyAlignment="1">
      <alignment horizontal="right"/>
    </xf>
    <xf numFmtId="0" fontId="35" fillId="0" borderId="33" xfId="53" applyFont="1" applyBorder="1"/>
    <xf numFmtId="0" fontId="38" fillId="0" borderId="30" xfId="53" applyFont="1" applyBorder="1"/>
    <xf numFmtId="0" fontId="35" fillId="0" borderId="18" xfId="53" applyFont="1" applyBorder="1" applyAlignment="1">
      <alignment horizontal="center" wrapText="1"/>
    </xf>
    <xf numFmtId="16" fontId="35" fillId="0" borderId="30" xfId="53" applyNumberFormat="1" applyFont="1" applyBorder="1" applyAlignment="1">
      <alignment wrapText="1"/>
    </xf>
    <xf numFmtId="0" fontId="38" fillId="0" borderId="34" xfId="53" applyFont="1" applyBorder="1" applyAlignment="1">
      <alignment horizontal="center"/>
    </xf>
    <xf numFmtId="3" fontId="91" fillId="0" borderId="10" xfId="53" applyNumberFormat="1" applyFont="1" applyBorder="1"/>
    <xf numFmtId="3" fontId="91" fillId="0" borderId="34" xfId="53" applyNumberFormat="1" applyFont="1" applyBorder="1"/>
    <xf numFmtId="16" fontId="35" fillId="0" borderId="30" xfId="53" applyNumberFormat="1" applyFont="1" applyBorder="1"/>
    <xf numFmtId="0" fontId="92" fillId="0" borderId="18" xfId="53" applyFont="1" applyBorder="1" applyAlignment="1">
      <alignment horizontal="center"/>
    </xf>
    <xf numFmtId="0" fontId="92" fillId="0" borderId="34" xfId="53" applyFont="1" applyBorder="1" applyAlignment="1">
      <alignment horizontal="center"/>
    </xf>
    <xf numFmtId="0" fontId="68" fillId="0" borderId="0" xfId="0" applyFont="1"/>
    <xf numFmtId="0" fontId="92" fillId="0" borderId="18" xfId="53" applyFont="1" applyBorder="1"/>
    <xf numFmtId="0" fontId="92" fillId="0" borderId="33" xfId="53" applyFont="1" applyBorder="1"/>
    <xf numFmtId="0" fontId="35" fillId="0" borderId="34" xfId="53" applyFont="1" applyBorder="1" applyAlignment="1">
      <alignment horizontal="center" wrapText="1"/>
    </xf>
    <xf numFmtId="0" fontId="39" fillId="0" borderId="34" xfId="53" applyFont="1" applyBorder="1"/>
    <xf numFmtId="0" fontId="39" fillId="0" borderId="30" xfId="53" applyFont="1" applyBorder="1"/>
    <xf numFmtId="0" fontId="35" fillId="0" borderId="34" xfId="53" applyFont="1" applyBorder="1"/>
    <xf numFmtId="0" fontId="35" fillId="0" borderId="38" xfId="53" applyFont="1" applyBorder="1"/>
    <xf numFmtId="0" fontId="37" fillId="0" borderId="32" xfId="53" applyFont="1" applyBorder="1"/>
    <xf numFmtId="3" fontId="37" fillId="0" borderId="38" xfId="53" applyNumberFormat="1" applyFont="1" applyBorder="1"/>
    <xf numFmtId="0" fontId="35" fillId="0" borderId="46" xfId="53" applyFont="1" applyBorder="1"/>
    <xf numFmtId="3" fontId="35" fillId="0" borderId="0" xfId="53" applyNumberFormat="1" applyFont="1" applyBorder="1"/>
    <xf numFmtId="0" fontId="10" fillId="0" borderId="0" xfId="51" applyAlignment="1">
      <alignment horizontal="right"/>
    </xf>
    <xf numFmtId="0" fontId="65" fillId="0" borderId="0" xfId="51" applyFont="1" applyAlignment="1">
      <alignment horizontal="centerContinuous"/>
    </xf>
    <xf numFmtId="0" fontId="65" fillId="0" borderId="0" xfId="51" applyFont="1" applyAlignment="1">
      <alignment horizontal="center"/>
    </xf>
    <xf numFmtId="0" fontId="65" fillId="0" borderId="35" xfId="51" applyFont="1" applyBorder="1"/>
    <xf numFmtId="0" fontId="65" fillId="0" borderId="10" xfId="51" applyFont="1" applyBorder="1" applyAlignment="1">
      <alignment horizontal="center"/>
    </xf>
    <xf numFmtId="0" fontId="65" fillId="0" borderId="10" xfId="51" applyFont="1" applyBorder="1" applyAlignment="1">
      <alignment horizontal="center" wrapText="1"/>
    </xf>
    <xf numFmtId="0" fontId="61" fillId="0" borderId="35" xfId="51" applyFont="1" applyBorder="1"/>
    <xf numFmtId="0" fontId="61" fillId="0" borderId="10" xfId="51" applyFont="1" applyBorder="1" applyAlignment="1">
      <alignment horizontal="left"/>
    </xf>
    <xf numFmtId="3" fontId="61" fillId="0" borderId="10" xfId="51" applyNumberFormat="1" applyFont="1" applyBorder="1"/>
    <xf numFmtId="0" fontId="61" fillId="0" borderId="35" xfId="51" applyFont="1" applyBorder="1" applyAlignment="1">
      <alignment wrapText="1"/>
    </xf>
    <xf numFmtId="0" fontId="61" fillId="0" borderId="10" xfId="51" applyFont="1" applyBorder="1" applyAlignment="1">
      <alignment horizontal="left" wrapText="1"/>
    </xf>
    <xf numFmtId="3" fontId="61" fillId="0" borderId="10" xfId="51" applyNumberFormat="1" applyFont="1" applyBorder="1" applyAlignment="1">
      <alignment wrapText="1"/>
    </xf>
    <xf numFmtId="0" fontId="10" fillId="0" borderId="0" xfId="51" applyAlignment="1">
      <alignment horizontal="left" wrapText="1"/>
    </xf>
    <xf numFmtId="0" fontId="66" fillId="0" borderId="10" xfId="51" applyFont="1" applyBorder="1"/>
    <xf numFmtId="0" fontId="10" fillId="0" borderId="10" xfId="51" applyBorder="1" applyAlignment="1">
      <alignment wrapText="1"/>
    </xf>
    <xf numFmtId="0" fontId="10" fillId="0" borderId="0" xfId="51" applyAlignment="1">
      <alignment wrapText="1"/>
    </xf>
    <xf numFmtId="0" fontId="10" fillId="0" borderId="45" xfId="51" applyBorder="1" applyAlignment="1">
      <alignment wrapText="1"/>
    </xf>
    <xf numFmtId="0" fontId="10" fillId="0" borderId="45" xfId="51" applyBorder="1"/>
    <xf numFmtId="0" fontId="10" fillId="0" borderId="10" xfId="51" quotePrefix="1" applyBorder="1" applyAlignment="1">
      <alignment wrapText="1"/>
    </xf>
    <xf numFmtId="0" fontId="57" fillId="0" borderId="0" xfId="53" applyFont="1" applyBorder="1"/>
    <xf numFmtId="0" fontId="34" fillId="0" borderId="0" xfId="52" applyFont="1"/>
    <xf numFmtId="0" fontId="10" fillId="0" borderId="0" xfId="52"/>
    <xf numFmtId="0" fontId="56" fillId="0" borderId="0" xfId="53" applyFont="1" applyBorder="1" applyAlignment="1">
      <alignment horizontal="center" wrapText="1"/>
    </xf>
    <xf numFmtId="0" fontId="58" fillId="0" borderId="0" xfId="53" applyFont="1"/>
    <xf numFmtId="0" fontId="56" fillId="0" borderId="11" xfId="53" applyFont="1" applyBorder="1" applyAlignment="1">
      <alignment horizontal="center"/>
    </xf>
    <xf numFmtId="0" fontId="32" fillId="0" borderId="11" xfId="53" applyFont="1" applyBorder="1" applyAlignment="1">
      <alignment horizontal="right"/>
    </xf>
    <xf numFmtId="0" fontId="32" fillId="0" borderId="10" xfId="53" applyFont="1" applyBorder="1" applyAlignment="1">
      <alignment vertical="center" wrapText="1"/>
    </xf>
    <xf numFmtId="0" fontId="29" fillId="0" borderId="0" xfId="53" applyFont="1" applyAlignment="1">
      <alignment vertical="center"/>
    </xf>
    <xf numFmtId="0" fontId="32" fillId="0" borderId="10" xfId="53" applyFont="1" applyBorder="1" applyAlignment="1">
      <alignment horizontal="center" vertical="center" wrapText="1"/>
    </xf>
    <xf numFmtId="3" fontId="32" fillId="0" borderId="10" xfId="53" applyNumberFormat="1" applyFont="1" applyBorder="1" applyAlignment="1">
      <alignment wrapText="1"/>
    </xf>
    <xf numFmtId="3" fontId="32" fillId="0" borderId="10" xfId="53" applyNumberFormat="1" applyFont="1" applyBorder="1"/>
    <xf numFmtId="3" fontId="59" fillId="0" borderId="10" xfId="53" applyNumberFormat="1" applyFont="1" applyBorder="1" applyAlignment="1">
      <alignment wrapText="1"/>
    </xf>
    <xf numFmtId="3" fontId="59" fillId="0" borderId="10" xfId="53" applyNumberFormat="1" applyFont="1" applyBorder="1"/>
    <xf numFmtId="0" fontId="31" fillId="0" borderId="0" xfId="53" applyFont="1"/>
    <xf numFmtId="0" fontId="36" fillId="0" borderId="0" xfId="53" applyFont="1" applyBorder="1"/>
    <xf numFmtId="168" fontId="10" fillId="0" borderId="0" xfId="89" applyNumberFormat="1" applyFont="1"/>
    <xf numFmtId="168" fontId="10" fillId="0" borderId="0" xfId="89" applyNumberFormat="1" applyFont="1" applyFill="1"/>
    <xf numFmtId="168" fontId="66" fillId="0" borderId="0" xfId="89" applyNumberFormat="1" applyFont="1" applyAlignment="1">
      <alignment horizontal="center" vertical="center"/>
    </xf>
    <xf numFmtId="168" fontId="66" fillId="0" borderId="0" xfId="89" applyNumberFormat="1" applyFont="1" applyFill="1" applyAlignment="1">
      <alignment horizontal="center" vertical="center"/>
    </xf>
    <xf numFmtId="0" fontId="56" fillId="0" borderId="43" xfId="76" applyFont="1" applyBorder="1" applyAlignment="1">
      <alignment horizontal="center" vertical="center"/>
    </xf>
    <xf numFmtId="168" fontId="66" fillId="0" borderId="11" xfId="89" applyNumberFormat="1" applyFont="1" applyBorder="1"/>
    <xf numFmtId="168" fontId="66" fillId="0" borderId="11" xfId="89" applyNumberFormat="1" applyFont="1" applyFill="1" applyBorder="1"/>
    <xf numFmtId="0" fontId="32" fillId="0" borderId="0" xfId="51" applyFont="1"/>
    <xf numFmtId="0" fontId="56" fillId="0" borderId="11" xfId="76" applyFont="1" applyBorder="1" applyAlignment="1">
      <alignment horizontal="center" vertical="center"/>
    </xf>
    <xf numFmtId="0" fontId="32" fillId="0" borderId="0" xfId="51" applyFont="1" applyAlignment="1">
      <alignment vertical="center"/>
    </xf>
    <xf numFmtId="168" fontId="66" fillId="0" borderId="0" xfId="89" applyNumberFormat="1" applyFont="1"/>
    <xf numFmtId="168" fontId="66" fillId="0" borderId="0" xfId="89" applyNumberFormat="1" applyFont="1" applyFill="1" applyBorder="1"/>
    <xf numFmtId="0" fontId="57" fillId="0" borderId="0" xfId="76" applyFont="1" applyAlignment="1">
      <alignment horizontal="center"/>
    </xf>
    <xf numFmtId="168" fontId="56" fillId="0" borderId="0" xfId="89" applyNumberFormat="1" applyFont="1" applyFill="1"/>
    <xf numFmtId="168" fontId="63" fillId="0" borderId="0" xfId="89" applyNumberFormat="1" applyFont="1"/>
    <xf numFmtId="168" fontId="34" fillId="0" borderId="0" xfId="89" applyNumberFormat="1" applyFont="1" applyFill="1"/>
    <xf numFmtId="0" fontId="57" fillId="0" borderId="11" xfId="76" applyFont="1" applyBorder="1" applyAlignment="1">
      <alignment horizontal="center" vertical="center"/>
    </xf>
    <xf numFmtId="0" fontId="57" fillId="0" borderId="11" xfId="51" applyFont="1" applyBorder="1" applyAlignment="1">
      <alignment horizontal="right"/>
    </xf>
    <xf numFmtId="49" fontId="57" fillId="0" borderId="11" xfId="76" applyNumberFormat="1" applyFont="1" applyBorder="1" applyAlignment="1">
      <alignment horizontal="right" vertical="center"/>
    </xf>
    <xf numFmtId="0" fontId="34" fillId="0" borderId="0" xfId="51" applyFont="1"/>
    <xf numFmtId="3" fontId="57" fillId="0" borderId="11" xfId="76" applyNumberFormat="1" applyFont="1" applyBorder="1"/>
    <xf numFmtId="49" fontId="57" fillId="0" borderId="0" xfId="76" applyNumberFormat="1" applyFont="1" applyAlignment="1">
      <alignment horizontal="left" vertical="center"/>
    </xf>
    <xf numFmtId="3" fontId="57" fillId="0" borderId="0" xfId="76" applyNumberFormat="1" applyFont="1"/>
    <xf numFmtId="3" fontId="56" fillId="0" borderId="11" xfId="76" applyNumberFormat="1" applyFont="1" applyBorder="1"/>
    <xf numFmtId="168" fontId="10" fillId="0" borderId="0" xfId="89" applyNumberFormat="1" applyFont="1" applyFill="1" applyBorder="1"/>
    <xf numFmtId="168" fontId="10" fillId="0" borderId="11" xfId="89" applyNumberFormat="1" applyFont="1" applyBorder="1"/>
    <xf numFmtId="168" fontId="10" fillId="0" borderId="11" xfId="89" applyNumberFormat="1" applyFont="1" applyFill="1" applyBorder="1"/>
    <xf numFmtId="0" fontId="65" fillId="0" borderId="46" xfId="76" applyFont="1" applyBorder="1" applyAlignment="1">
      <alignment horizontal="right"/>
    </xf>
    <xf numFmtId="168" fontId="66" fillId="0" borderId="0" xfId="89" applyNumberFormat="1" applyFont="1" applyAlignment="1">
      <alignment vertical="center"/>
    </xf>
    <xf numFmtId="168" fontId="96" fillId="0" borderId="0" xfId="89" applyNumberFormat="1" applyFont="1" applyAlignment="1">
      <alignment vertical="center"/>
    </xf>
    <xf numFmtId="1" fontId="37" fillId="0" borderId="40" xfId="53" applyNumberFormat="1" applyFont="1" applyBorder="1" applyAlignment="1">
      <alignment horizontal="center" wrapText="1"/>
    </xf>
    <xf numFmtId="0" fontId="10" fillId="0" borderId="40" xfId="51" applyBorder="1" applyAlignment="1">
      <alignment horizontal="center" wrapText="1"/>
    </xf>
    <xf numFmtId="0" fontId="37" fillId="0" borderId="0" xfId="53" applyFont="1" applyBorder="1" applyAlignment="1">
      <alignment horizontal="center"/>
    </xf>
    <xf numFmtId="0" fontId="59" fillId="0" borderId="35" xfId="53" applyFont="1" applyBorder="1" applyAlignment="1">
      <alignment horizontal="center" vertical="center" wrapText="1"/>
    </xf>
    <xf numFmtId="0" fontId="59" fillId="0" borderId="33" xfId="53" applyFont="1" applyBorder="1" applyAlignment="1">
      <alignment horizontal="center" vertical="center" wrapText="1"/>
    </xf>
    <xf numFmtId="0" fontId="56" fillId="0" borderId="0" xfId="53" applyFont="1" applyBorder="1" applyAlignment="1">
      <alignment horizontal="center" wrapText="1"/>
    </xf>
    <xf numFmtId="0" fontId="32" fillId="0" borderId="35" xfId="53" applyFont="1" applyBorder="1" applyAlignment="1">
      <alignment horizontal="center" vertical="center" wrapText="1"/>
    </xf>
    <xf numFmtId="0" fontId="32" fillId="0" borderId="33" xfId="53" applyFont="1" applyBorder="1" applyAlignment="1">
      <alignment horizontal="center" vertical="center" wrapText="1"/>
    </xf>
    <xf numFmtId="0" fontId="32" fillId="0" borderId="13" xfId="53" applyFont="1" applyBorder="1" applyAlignment="1">
      <alignment horizontal="center" vertical="center" wrapText="1"/>
    </xf>
    <xf numFmtId="0" fontId="35" fillId="0" borderId="0" xfId="78" applyFont="1" applyAlignment="1">
      <alignment horizontal="center"/>
    </xf>
    <xf numFmtId="0" fontId="47" fillId="0" borderId="0" xfId="79" applyFont="1" applyAlignment="1">
      <alignment horizontal="center"/>
    </xf>
    <xf numFmtId="0" fontId="47" fillId="0" borderId="0" xfId="80" applyFont="1" applyAlignment="1">
      <alignment horizontal="center"/>
    </xf>
    <xf numFmtId="0" fontId="73" fillId="0" borderId="0" xfId="81" applyFont="1" applyAlignment="1">
      <alignment wrapText="1"/>
    </xf>
    <xf numFmtId="0" fontId="72" fillId="0" borderId="0" xfId="81"/>
    <xf numFmtId="0" fontId="74" fillId="0" borderId="0" xfId="81" applyFont="1" applyAlignment="1">
      <alignment wrapText="1"/>
    </xf>
    <xf numFmtId="0" fontId="75" fillId="0" borderId="0" xfId="81" applyFont="1" applyAlignment="1">
      <alignment horizontal="center" wrapText="1"/>
    </xf>
    <xf numFmtId="0" fontId="66" fillId="0" borderId="0" xfId="69" applyFont="1" applyAlignment="1">
      <alignment horizontal="center"/>
    </xf>
    <xf numFmtId="0" fontId="10" fillId="0" borderId="0" xfId="51" applyAlignment="1">
      <alignment horizontal="left" wrapText="1"/>
    </xf>
    <xf numFmtId="0" fontId="10" fillId="0" borderId="0" xfId="51" applyAlignment="1">
      <alignment horizontal="left"/>
    </xf>
    <xf numFmtId="0" fontId="63" fillId="0" borderId="0" xfId="51" applyFont="1" applyAlignment="1">
      <alignment horizontal="left" wrapText="1"/>
    </xf>
    <xf numFmtId="0" fontId="50" fillId="0" borderId="0" xfId="69" applyFont="1" applyAlignment="1">
      <alignment horizontal="center"/>
    </xf>
    <xf numFmtId="0" fontId="54" fillId="0" borderId="0" xfId="71" applyFont="1" applyAlignment="1">
      <alignment horizontal="center"/>
    </xf>
    <xf numFmtId="0" fontId="55" fillId="0" borderId="0" xfId="71" applyFont="1" applyAlignment="1">
      <alignment horizontal="center"/>
    </xf>
    <xf numFmtId="0" fontId="54" fillId="0" borderId="0" xfId="72" applyFont="1" applyAlignment="1">
      <alignment horizontal="center"/>
    </xf>
    <xf numFmtId="3" fontId="54" fillId="0" borderId="10" xfId="72" applyNumberFormat="1" applyFont="1" applyBorder="1" applyAlignment="1">
      <alignment horizontal="center"/>
    </xf>
    <xf numFmtId="0" fontId="54" fillId="0" borderId="10" xfId="72" applyFont="1" applyBorder="1" applyAlignment="1">
      <alignment horizontal="center" wrapText="1"/>
    </xf>
    <xf numFmtId="0" fontId="64" fillId="0" borderId="0" xfId="75" applyFont="1" applyAlignment="1">
      <alignment horizontal="center"/>
    </xf>
    <xf numFmtId="0" fontId="86" fillId="0" borderId="10" xfId="85" applyFont="1" applyBorder="1" applyAlignment="1">
      <alignment horizontal="center" vertical="top"/>
    </xf>
    <xf numFmtId="0" fontId="11" fillId="0" borderId="10" xfId="85" applyBorder="1"/>
    <xf numFmtId="0" fontId="42" fillId="0" borderId="0" xfId="59" applyFont="1" applyAlignment="1">
      <alignment horizontal="center" wrapText="1"/>
    </xf>
    <xf numFmtId="0" fontId="42" fillId="0" borderId="0" xfId="59" applyFont="1" applyAlignment="1">
      <alignment horizontal="center" vertical="center" wrapText="1"/>
    </xf>
    <xf numFmtId="0" fontId="65" fillId="0" borderId="0" xfId="76" applyFont="1" applyAlignment="1">
      <alignment horizontal="right"/>
    </xf>
    <xf numFmtId="0" fontId="59" fillId="0" borderId="0" xfId="76" applyFont="1" applyAlignment="1">
      <alignment horizontal="right"/>
    </xf>
    <xf numFmtId="0" fontId="59" fillId="0" borderId="0" xfId="76" applyFont="1" applyAlignment="1">
      <alignment horizontal="center"/>
    </xf>
    <xf numFmtId="0" fontId="65" fillId="0" borderId="0" xfId="76" applyFont="1" applyAlignment="1">
      <alignment horizontal="center"/>
    </xf>
    <xf numFmtId="0" fontId="86" fillId="0" borderId="0" xfId="85" applyFont="1" applyAlignment="1">
      <alignment horizontal="center" vertical="top" wrapText="1"/>
    </xf>
    <xf numFmtId="0" fontId="11" fillId="0" borderId="0" xfId="85" applyAlignment="1">
      <alignment horizontal="center"/>
    </xf>
  </cellXfs>
  <cellStyles count="90">
    <cellStyle name="20% - 1. jelölőszín" xfId="1" builtinId="30" customBuiltin="1"/>
    <cellStyle name="20% - 1. jelölőszín 2" xfId="2" xr:uid="{00000000-0005-0000-0000-000001000000}"/>
    <cellStyle name="20% - 2. jelölőszín" xfId="3" builtinId="34" customBuiltin="1"/>
    <cellStyle name="20% - 2. jelölőszín 2" xfId="4" xr:uid="{00000000-0005-0000-0000-000003000000}"/>
    <cellStyle name="20% - 3. jelölőszín" xfId="5" builtinId="38" customBuiltin="1"/>
    <cellStyle name="20% - 3. jelölőszín 2" xfId="6" xr:uid="{00000000-0005-0000-0000-000005000000}"/>
    <cellStyle name="20% - 4. jelölőszín" xfId="7" builtinId="42" customBuiltin="1"/>
    <cellStyle name="20% - 4. jelölőszín 2" xfId="8" xr:uid="{00000000-0005-0000-0000-000007000000}"/>
    <cellStyle name="20% - 5. jelölőszín" xfId="9" builtinId="46" customBuiltin="1"/>
    <cellStyle name="20% - 5. jelölőszín 2" xfId="10" xr:uid="{00000000-0005-0000-0000-000009000000}"/>
    <cellStyle name="20% - 6. jelölőszín" xfId="11" builtinId="50" customBuiltin="1"/>
    <cellStyle name="20% - 6. jelölőszín 2" xfId="12" xr:uid="{00000000-0005-0000-0000-00000B000000}"/>
    <cellStyle name="40% - 1. jelölőszín" xfId="13" builtinId="31" customBuiltin="1"/>
    <cellStyle name="40% - 1. jelölőszín 2" xfId="14" xr:uid="{00000000-0005-0000-0000-00000D000000}"/>
    <cellStyle name="40% - 2. jelölőszín" xfId="15" builtinId="35" customBuiltin="1"/>
    <cellStyle name="40% - 2. jelölőszín 2" xfId="16" xr:uid="{00000000-0005-0000-0000-00000F000000}"/>
    <cellStyle name="40% - 3. jelölőszín" xfId="17" builtinId="39" customBuiltin="1"/>
    <cellStyle name="40% - 3. jelölőszín 2" xfId="18" xr:uid="{00000000-0005-0000-0000-000011000000}"/>
    <cellStyle name="40% - 4. jelölőszín" xfId="19" builtinId="43" customBuiltin="1"/>
    <cellStyle name="40% - 4. jelölőszín 2" xfId="20" xr:uid="{00000000-0005-0000-0000-000013000000}"/>
    <cellStyle name="40% - 5. jelölőszín" xfId="21" builtinId="47" customBuiltin="1"/>
    <cellStyle name="40% - 5. jelölőszín 2" xfId="22" xr:uid="{00000000-0005-0000-0000-000015000000}"/>
    <cellStyle name="40% - 6. jelölőszín" xfId="23" builtinId="51" customBuiltin="1"/>
    <cellStyle name="40% - 6. jelölőszín 2" xfId="24" xr:uid="{00000000-0005-0000-0000-000017000000}"/>
    <cellStyle name="60% - 1. jelölőszín" xfId="25" builtinId="32" customBuiltin="1"/>
    <cellStyle name="60% - 2. jelölőszín" xfId="26" builtinId="36" customBuiltin="1"/>
    <cellStyle name="60% - 3. jelölőszín" xfId="27" builtinId="40" customBuiltin="1"/>
    <cellStyle name="60% - 4. jelölőszín" xfId="28" builtinId="44" customBuiltin="1"/>
    <cellStyle name="60% - 5. jelölőszín" xfId="29" builtinId="48" customBuiltin="1"/>
    <cellStyle name="60% - 6. jelölőszín" xfId="30" builtinId="52" customBuiltin="1"/>
    <cellStyle name="Bevitel" xfId="31" builtinId="20" customBuiltin="1"/>
    <cellStyle name="Cím" xfId="32" builtinId="15" customBuiltin="1"/>
    <cellStyle name="Címsor 1" xfId="33" builtinId="16" customBuiltin="1"/>
    <cellStyle name="Címsor 2" xfId="34" builtinId="17" customBuiltin="1"/>
    <cellStyle name="Címsor 3" xfId="35" builtinId="18" customBuiltin="1"/>
    <cellStyle name="Címsor 4" xfId="36" builtinId="19" customBuiltin="1"/>
    <cellStyle name="Ellenőrzőcella" xfId="37" builtinId="23" customBuiltin="1"/>
    <cellStyle name="Ezres 2" xfId="63" xr:uid="{DBEA88C1-A741-4FA8-BA78-29E5B1D27846}"/>
    <cellStyle name="Ezres 2 2" xfId="77" xr:uid="{0F81229C-C415-43A6-A982-71A03D208B59}"/>
    <cellStyle name="Ezres 2 2 2" xfId="86" xr:uid="{8B6BDCC1-7D5F-4788-B7CD-CA8253BD1B85}"/>
    <cellStyle name="Ezres 3" xfId="87" xr:uid="{9E1F3B19-A423-41E8-B3F0-2FFDEB410F67}"/>
    <cellStyle name="Ezres 4" xfId="88" xr:uid="{916995D4-632B-471F-9395-A0A0321033F9}"/>
    <cellStyle name="Ezres 5" xfId="89" xr:uid="{D1C57A43-9648-41B6-A718-2F134A138966}"/>
    <cellStyle name="Figyelmeztetés" xfId="38" builtinId="11" customBuiltin="1"/>
    <cellStyle name="Hivatkozott cella" xfId="39" builtinId="24" customBuiltin="1"/>
    <cellStyle name="Jegyzet" xfId="40" builtinId="10" customBuiltin="1"/>
    <cellStyle name="Jelölőszín 1" xfId="41" builtinId="29" customBuiltin="1"/>
    <cellStyle name="Jelölőszín 2" xfId="42" builtinId="33" customBuiltin="1"/>
    <cellStyle name="Jelölőszín 3" xfId="43" builtinId="37" customBuiltin="1"/>
    <cellStyle name="Jelölőszín 4" xfId="44" builtinId="41" customBuiltin="1"/>
    <cellStyle name="Jelölőszín 5" xfId="45" builtinId="45" customBuiltin="1"/>
    <cellStyle name="Jelölőszín 6" xfId="46" builtinId="49" customBuiltin="1"/>
    <cellStyle name="Jó" xfId="47" builtinId="26" customBuiltin="1"/>
    <cellStyle name="Kimenet" xfId="48" builtinId="21" customBuiltin="1"/>
    <cellStyle name="Magyarázó szöveg" xfId="49" builtinId="53" customBuiltin="1"/>
    <cellStyle name="Normál" xfId="0" builtinId="0"/>
    <cellStyle name="Normál 2" xfId="50" xr:uid="{00000000-0005-0000-0000-000033000000}"/>
    <cellStyle name="Normál 2 2" xfId="51" xr:uid="{00000000-0005-0000-0000-000034000000}"/>
    <cellStyle name="Normál 3" xfId="52" xr:uid="{00000000-0005-0000-0000-000035000000}"/>
    <cellStyle name="Normál 4" xfId="61" xr:uid="{00000000-0005-0000-0000-000036000000}"/>
    <cellStyle name="Normál 4 2" xfId="64" xr:uid="{EC972123-2987-46FC-8607-96D9209D7C41}"/>
    <cellStyle name="Normál 4 2 2" xfId="74" xr:uid="{76AADB22-BF7F-437C-9FC1-5E548EF0BFA3}"/>
    <cellStyle name="Normál 5" xfId="66" xr:uid="{F164347C-425D-4CC2-ADB5-D1930E00357D}"/>
    <cellStyle name="Normál 5 2" xfId="85" xr:uid="{666EF4F6-9D26-41C2-9C6F-E76BF61627CC}"/>
    <cellStyle name="Normál 6" xfId="78" xr:uid="{6D28721A-AA56-42AF-B891-42D1267774B3}"/>
    <cellStyle name="Normál 7" xfId="81" xr:uid="{AC77F450-BCEF-4733-B7D8-59D2B198E50D}"/>
    <cellStyle name="Normál_2005. 4. számú melléklet" xfId="59" xr:uid="{00000000-0005-0000-0000-000037000000}"/>
    <cellStyle name="Normál_2005.11.sz.melléklet_10.sz.mell-2012 évi ktgvetés-12.01.24 Bea" xfId="76" xr:uid="{23C816F7-3716-4608-B5DF-64068E923F0B}"/>
    <cellStyle name="Normál_2006 Zárszámadási rendelet 1,2,3,4,5,6,8,9,10,11,12,13,14,15 sz. mellékletei" xfId="69" xr:uid="{57E60D64-EA02-4077-9816-101D84C5FF27}"/>
    <cellStyle name="Normál_2009. ktv.rendelet" xfId="53" xr:uid="{00000000-0005-0000-0000-00003B000000}"/>
    <cellStyle name="Normál_4.1.sz.mell. 2004. évi felújítások" xfId="79" xr:uid="{653BD7C9-5514-4D24-B3CB-1E74F91D1DE7}"/>
    <cellStyle name="Normál_4.2.számú mell. 2004. évi beruházások intézményeknél" xfId="80" xr:uid="{26C98646-AF8E-4AA5-846D-A4B0F4FC8D48}"/>
    <cellStyle name="Normál_5.1.,2.,sz. melléklet vagyon 2006" xfId="68" xr:uid="{422B705F-50DC-4FE6-82C7-999F1792767F}"/>
    <cellStyle name="Normál_8.1,2. sz. melléklet" xfId="70" xr:uid="{A2F41F5F-7160-4961-9CBA-796E3C301E94}"/>
    <cellStyle name="Normál_9.1. sz. melléklet" xfId="73" xr:uid="{6AA394BD-491E-49A6-867F-94971F1CBCBB}"/>
    <cellStyle name="Normál_9.1.sz. melléklet NORMA" xfId="72" xr:uid="{845AD2CD-9FFC-4E2A-A245-166F9C9CBDD7}"/>
    <cellStyle name="Normál_9.2-9.4 melléklet" xfId="75" xr:uid="{0C949EDB-5F9C-454C-9037-5EF69B8A4568}"/>
    <cellStyle name="Normál_koltsegvetes_melleklet" xfId="84" xr:uid="{60411C8D-4D5A-4A2F-B82C-A30FCACC403E}"/>
    <cellStyle name="Normál_költségvetési rendelet 3,4,5,5b,5c,6,9,9a,11,16a,16b mellékletei-2008-3" xfId="71" xr:uid="{2D8F7F97-6F25-443B-992D-C28DDAE5B5FF}"/>
    <cellStyle name="Normal_KTRSZJ" xfId="54" xr:uid="{00000000-0005-0000-0000-000040000000}"/>
    <cellStyle name="Normál_Leltár-2008-I" xfId="67" xr:uid="{BF5F5493-F47D-439A-82AA-9322FDA9767D}"/>
    <cellStyle name="Összesen" xfId="55" builtinId="25" customBuiltin="1"/>
    <cellStyle name="Pénznem 2" xfId="62" xr:uid="{00000000-0005-0000-0000-000043000000}"/>
    <cellStyle name="Pénznem 3" xfId="65" xr:uid="{064FD446-604F-4AE4-BFA8-C40527429D16}"/>
    <cellStyle name="Pénznem 3 2" xfId="82" xr:uid="{E3E39742-A679-4EC3-808F-182A4A4F3984}"/>
    <cellStyle name="Rossz" xfId="56" builtinId="27" customBuiltin="1"/>
    <cellStyle name="Semleges" xfId="57" builtinId="28" customBuiltin="1"/>
    <cellStyle name="Számítás" xfId="58" builtinId="22" customBuiltin="1"/>
    <cellStyle name="Százalék 2" xfId="60" xr:uid="{00000000-0005-0000-0000-000047000000}"/>
    <cellStyle name="Százalék 3" xfId="83" xr:uid="{B76AE697-2853-46AD-9B5E-D904FE03950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2D0FB-9656-43AE-8646-090736C1430E}">
  <sheetPr>
    <tabColor rgb="FF92D050"/>
    <pageSetUpPr fitToPage="1"/>
  </sheetPr>
  <dimension ref="A1:P265"/>
  <sheetViews>
    <sheetView view="pageBreakPreview" topLeftCell="A193" zoomScaleNormal="100" zoomScaleSheetLayoutView="100" workbookViewId="0">
      <selection activeCell="M181" sqref="M181"/>
    </sheetView>
  </sheetViews>
  <sheetFormatPr defaultColWidth="8.88671875" defaultRowHeight="16.8" x14ac:dyDescent="0.3"/>
  <cols>
    <col min="1" max="1" width="5.44140625" style="5" customWidth="1"/>
    <col min="2" max="2" width="7.33203125" style="6" customWidth="1"/>
    <col min="3" max="3" width="64.5546875" style="3" customWidth="1"/>
    <col min="4" max="5" width="10.6640625" style="7" bestFit="1" customWidth="1"/>
    <col min="6" max="6" width="12" style="7" bestFit="1" customWidth="1"/>
    <col min="7" max="7" width="7.44140625" style="7" bestFit="1" customWidth="1"/>
    <col min="8" max="9" width="10.6640625" style="7" bestFit="1" customWidth="1"/>
    <col min="10" max="11" width="7.44140625" style="7" customWidth="1"/>
    <col min="12" max="13" width="10.6640625" bestFit="1" customWidth="1"/>
    <col min="16" max="16" width="9.5546875" bestFit="1" customWidth="1"/>
  </cols>
  <sheetData>
    <row r="1" spans="1:15" x14ac:dyDescent="0.3">
      <c r="A1" s="8"/>
      <c r="B1" s="9"/>
      <c r="C1" s="7"/>
      <c r="G1" s="184"/>
      <c r="H1" s="184"/>
      <c r="I1" s="184"/>
      <c r="J1" s="184"/>
      <c r="K1" s="184"/>
      <c r="O1" s="9" t="s">
        <v>1748</v>
      </c>
    </row>
    <row r="2" spans="1:15" x14ac:dyDescent="0.3">
      <c r="A2" s="8"/>
      <c r="B2" s="9"/>
      <c r="C2" s="7"/>
    </row>
    <row r="3" spans="1:15" ht="13.8" x14ac:dyDescent="0.25">
      <c r="A3" s="524" t="s">
        <v>3</v>
      </c>
      <c r="B3" s="524"/>
      <c r="C3" s="524"/>
      <c r="D3" s="524"/>
      <c r="E3" s="524"/>
      <c r="F3" s="524"/>
      <c r="G3" s="524"/>
      <c r="H3" s="524"/>
      <c r="I3" s="524"/>
      <c r="J3" s="524"/>
      <c r="K3" s="524"/>
      <c r="L3" s="524"/>
      <c r="M3" s="524"/>
      <c r="N3" s="524"/>
      <c r="O3" s="524"/>
    </row>
    <row r="4" spans="1:15" ht="16.5" customHeight="1" x14ac:dyDescent="0.25">
      <c r="A4" s="524" t="s">
        <v>1747</v>
      </c>
      <c r="B4" s="524"/>
      <c r="C4" s="524"/>
      <c r="D4" s="524"/>
      <c r="E4" s="524"/>
      <c r="F4" s="524"/>
      <c r="G4" s="524"/>
      <c r="H4" s="524"/>
      <c r="I4" s="524"/>
      <c r="J4" s="524"/>
      <c r="K4" s="524"/>
      <c r="L4" s="524"/>
      <c r="M4" s="524"/>
      <c r="N4" s="524"/>
      <c r="O4" s="524"/>
    </row>
    <row r="5" spans="1:15" ht="14.4" thickBot="1" x14ac:dyDescent="0.3">
      <c r="A5" s="414"/>
      <c r="B5" s="414"/>
      <c r="C5" s="414"/>
      <c r="D5" s="259"/>
      <c r="E5" s="259"/>
      <c r="F5" s="259"/>
      <c r="G5" s="259"/>
      <c r="H5" s="259"/>
      <c r="I5" s="259"/>
      <c r="J5" s="259"/>
      <c r="K5" s="259"/>
    </row>
    <row r="6" spans="1:15" ht="14.4" thickBot="1" x14ac:dyDescent="0.3">
      <c r="A6" s="415"/>
      <c r="B6" s="416"/>
      <c r="C6" s="417"/>
      <c r="D6" s="522" t="s">
        <v>148</v>
      </c>
      <c r="E6" s="523"/>
      <c r="F6" s="523"/>
      <c r="G6" s="523"/>
      <c r="H6" s="522" t="s">
        <v>152</v>
      </c>
      <c r="I6" s="523"/>
      <c r="J6" s="523"/>
      <c r="K6" s="523"/>
      <c r="L6" s="522" t="s">
        <v>153</v>
      </c>
      <c r="M6" s="523"/>
      <c r="N6" s="523"/>
      <c r="O6" s="523"/>
    </row>
    <row r="7" spans="1:15" ht="42" thickBot="1" x14ac:dyDescent="0.3">
      <c r="A7" s="74"/>
      <c r="B7" s="75"/>
      <c r="C7" s="418"/>
      <c r="D7" s="419" t="s">
        <v>22</v>
      </c>
      <c r="E7" s="76" t="s">
        <v>38</v>
      </c>
      <c r="F7" s="77" t="s">
        <v>39</v>
      </c>
      <c r="G7" s="420" t="s">
        <v>142</v>
      </c>
      <c r="H7" s="419" t="s">
        <v>22</v>
      </c>
      <c r="I7" s="76" t="s">
        <v>38</v>
      </c>
      <c r="J7" s="77" t="s">
        <v>39</v>
      </c>
      <c r="K7" s="420" t="s">
        <v>142</v>
      </c>
      <c r="L7" s="419" t="s">
        <v>22</v>
      </c>
      <c r="M7" s="76" t="s">
        <v>38</v>
      </c>
      <c r="N7" s="77" t="s">
        <v>39</v>
      </c>
      <c r="O7" s="420" t="s">
        <v>142</v>
      </c>
    </row>
    <row r="8" spans="1:15" ht="13.8" x14ac:dyDescent="0.25">
      <c r="A8" s="421" t="s">
        <v>4</v>
      </c>
      <c r="B8" s="422" t="s">
        <v>5</v>
      </c>
      <c r="C8" s="423" t="s">
        <v>6</v>
      </c>
      <c r="D8" s="421"/>
      <c r="E8" s="424"/>
      <c r="F8" s="424"/>
      <c r="G8" s="425"/>
      <c r="H8" s="421"/>
      <c r="I8" s="424"/>
      <c r="J8" s="424"/>
      <c r="K8" s="425"/>
      <c r="L8" s="421"/>
      <c r="M8" s="424"/>
      <c r="N8" s="424"/>
      <c r="O8" s="425"/>
    </row>
    <row r="9" spans="1:15" ht="13.8" x14ac:dyDescent="0.25">
      <c r="A9" s="78"/>
      <c r="B9" s="79"/>
      <c r="C9" s="80"/>
      <c r="D9" s="426"/>
      <c r="E9" s="81"/>
      <c r="F9" s="81"/>
      <c r="G9" s="82"/>
      <c r="H9" s="426"/>
      <c r="I9" s="81"/>
      <c r="J9" s="81"/>
      <c r="K9" s="82"/>
      <c r="L9" s="426"/>
      <c r="M9" s="81"/>
      <c r="N9" s="81"/>
      <c r="O9" s="82"/>
    </row>
    <row r="10" spans="1:15" ht="13.8" x14ac:dyDescent="0.25">
      <c r="A10" s="83">
        <v>101</v>
      </c>
      <c r="B10" s="79"/>
      <c r="C10" s="84" t="s">
        <v>275</v>
      </c>
      <c r="D10" s="85"/>
      <c r="E10" s="86"/>
      <c r="F10" s="86"/>
      <c r="G10" s="427"/>
      <c r="H10" s="85"/>
      <c r="I10" s="86"/>
      <c r="J10" s="86"/>
      <c r="K10" s="427"/>
      <c r="L10" s="85"/>
      <c r="M10" s="86"/>
      <c r="N10" s="86"/>
      <c r="O10" s="427"/>
    </row>
    <row r="11" spans="1:15" ht="13.8" x14ac:dyDescent="0.25">
      <c r="A11" s="83"/>
      <c r="B11" s="79" t="s">
        <v>7</v>
      </c>
      <c r="C11" s="80" t="s">
        <v>77</v>
      </c>
      <c r="D11" s="87">
        <v>13000</v>
      </c>
      <c r="E11" s="81">
        <v>13000</v>
      </c>
      <c r="F11" s="81">
        <v>0</v>
      </c>
      <c r="G11" s="82">
        <v>0</v>
      </c>
      <c r="H11" s="87">
        <v>19445</v>
      </c>
      <c r="I11" s="81">
        <v>19445</v>
      </c>
      <c r="J11" s="81">
        <v>0</v>
      </c>
      <c r="K11" s="82">
        <v>0</v>
      </c>
      <c r="L11" s="87">
        <v>19330</v>
      </c>
      <c r="M11" s="81">
        <f>L11</f>
        <v>19330</v>
      </c>
      <c r="N11" s="81">
        <v>0</v>
      </c>
      <c r="O11" s="82">
        <v>0</v>
      </c>
    </row>
    <row r="12" spans="1:15" ht="13.8" x14ac:dyDescent="0.25">
      <c r="A12" s="83"/>
      <c r="B12" s="79" t="s">
        <v>14</v>
      </c>
      <c r="C12" s="88" t="s">
        <v>112</v>
      </c>
      <c r="D12" s="87"/>
      <c r="E12" s="81"/>
      <c r="F12" s="81"/>
      <c r="G12" s="82"/>
      <c r="H12" s="87"/>
      <c r="I12" s="81"/>
      <c r="J12" s="81"/>
      <c r="K12" s="82"/>
      <c r="L12" s="87"/>
      <c r="M12" s="81"/>
      <c r="N12" s="81"/>
      <c r="O12" s="82"/>
    </row>
    <row r="13" spans="1:15" ht="13.8" x14ac:dyDescent="0.25">
      <c r="A13" s="83"/>
      <c r="B13" s="79"/>
      <c r="C13" s="88" t="s">
        <v>1639</v>
      </c>
      <c r="D13" s="87"/>
      <c r="E13" s="81"/>
      <c r="F13" s="81"/>
      <c r="G13" s="82"/>
      <c r="H13" s="87">
        <v>256</v>
      </c>
      <c r="I13" s="81">
        <v>256</v>
      </c>
      <c r="J13" s="81">
        <v>0</v>
      </c>
      <c r="K13" s="82">
        <v>0</v>
      </c>
      <c r="L13" s="87">
        <v>256</v>
      </c>
      <c r="M13" s="81">
        <f>L13</f>
        <v>256</v>
      </c>
      <c r="N13" s="81">
        <v>0</v>
      </c>
      <c r="O13" s="82">
        <v>0</v>
      </c>
    </row>
    <row r="14" spans="1:15" ht="13.8" x14ac:dyDescent="0.25">
      <c r="A14" s="78"/>
      <c r="B14" s="79"/>
      <c r="C14" s="92" t="s">
        <v>9</v>
      </c>
      <c r="D14" s="85">
        <f>D11</f>
        <v>13000</v>
      </c>
      <c r="E14" s="86">
        <f t="shared" ref="E14:G14" si="0">E11</f>
        <v>13000</v>
      </c>
      <c r="F14" s="86">
        <f t="shared" si="0"/>
        <v>0</v>
      </c>
      <c r="G14" s="427">
        <f t="shared" si="0"/>
        <v>0</v>
      </c>
      <c r="H14" s="85">
        <v>19701</v>
      </c>
      <c r="I14" s="86">
        <v>19701</v>
      </c>
      <c r="J14" s="86">
        <v>0</v>
      </c>
      <c r="K14" s="427">
        <v>0</v>
      </c>
      <c r="L14" s="85">
        <f>L11+L13</f>
        <v>19586</v>
      </c>
      <c r="M14" s="86">
        <f t="shared" ref="M14:O14" si="1">M11+M13</f>
        <v>19586</v>
      </c>
      <c r="N14" s="86">
        <f t="shared" si="1"/>
        <v>0</v>
      </c>
      <c r="O14" s="427">
        <f t="shared" si="1"/>
        <v>0</v>
      </c>
    </row>
    <row r="15" spans="1:15" ht="13.8" x14ac:dyDescent="0.25">
      <c r="A15" s="78"/>
      <c r="B15" s="79"/>
      <c r="C15" s="92"/>
      <c r="D15" s="85"/>
      <c r="E15" s="86"/>
      <c r="F15" s="86"/>
      <c r="G15" s="427"/>
      <c r="H15" s="87"/>
      <c r="I15" s="81"/>
      <c r="J15" s="81"/>
      <c r="K15" s="82"/>
      <c r="L15" s="85"/>
      <c r="M15" s="86"/>
      <c r="N15" s="86"/>
      <c r="O15" s="427"/>
    </row>
    <row r="16" spans="1:15" ht="13.8" x14ac:dyDescent="0.25">
      <c r="A16" s="78"/>
      <c r="B16" s="93"/>
      <c r="C16" s="80" t="s">
        <v>2</v>
      </c>
      <c r="D16" s="87"/>
      <c r="E16" s="81"/>
      <c r="F16" s="81"/>
      <c r="G16" s="82"/>
      <c r="H16" s="87"/>
      <c r="I16" s="81"/>
      <c r="J16" s="81"/>
      <c r="K16" s="82"/>
      <c r="L16" s="87"/>
      <c r="M16" s="81"/>
      <c r="N16" s="81"/>
      <c r="O16" s="82"/>
    </row>
    <row r="17" spans="1:15" ht="13.8" x14ac:dyDescent="0.25">
      <c r="A17" s="83">
        <v>102</v>
      </c>
      <c r="B17" s="79"/>
      <c r="C17" s="94" t="s">
        <v>121</v>
      </c>
      <c r="D17" s="85"/>
      <c r="E17" s="86"/>
      <c r="F17" s="86"/>
      <c r="G17" s="427"/>
      <c r="H17" s="87"/>
      <c r="I17" s="81"/>
      <c r="J17" s="81"/>
      <c r="K17" s="82"/>
      <c r="L17" s="85"/>
      <c r="M17" s="86"/>
      <c r="N17" s="86"/>
      <c r="O17" s="427"/>
    </row>
    <row r="18" spans="1:15" ht="13.8" x14ac:dyDescent="0.25">
      <c r="A18" s="78"/>
      <c r="B18" s="79" t="s">
        <v>7</v>
      </c>
      <c r="C18" s="80" t="s">
        <v>77</v>
      </c>
      <c r="D18" s="87">
        <v>31000</v>
      </c>
      <c r="E18" s="81">
        <v>31000</v>
      </c>
      <c r="F18" s="81">
        <v>0</v>
      </c>
      <c r="G18" s="82">
        <v>0</v>
      </c>
      <c r="H18" s="87">
        <v>31000</v>
      </c>
      <c r="I18" s="81">
        <v>31000</v>
      </c>
      <c r="J18" s="81">
        <v>0</v>
      </c>
      <c r="K18" s="82">
        <v>0</v>
      </c>
      <c r="L18" s="87">
        <v>26934</v>
      </c>
      <c r="M18" s="81">
        <f>L18</f>
        <v>26934</v>
      </c>
      <c r="N18" s="81">
        <v>0</v>
      </c>
      <c r="O18" s="82">
        <v>0</v>
      </c>
    </row>
    <row r="19" spans="1:15" ht="13.8" x14ac:dyDescent="0.25">
      <c r="A19" s="78"/>
      <c r="B19" s="79" t="s">
        <v>14</v>
      </c>
      <c r="C19" s="88" t="s">
        <v>112</v>
      </c>
      <c r="D19" s="87"/>
      <c r="E19" s="81"/>
      <c r="F19" s="81"/>
      <c r="G19" s="82"/>
      <c r="H19" s="87"/>
      <c r="I19" s="81"/>
      <c r="J19" s="81"/>
      <c r="K19" s="82"/>
      <c r="L19" s="87"/>
      <c r="M19" s="81"/>
      <c r="N19" s="81"/>
      <c r="O19" s="82"/>
    </row>
    <row r="20" spans="1:15" ht="13.8" x14ac:dyDescent="0.25">
      <c r="A20" s="78"/>
      <c r="B20" s="79"/>
      <c r="C20" s="88" t="s">
        <v>1778</v>
      </c>
      <c r="D20" s="87"/>
      <c r="E20" s="81"/>
      <c r="F20" s="81"/>
      <c r="G20" s="82"/>
      <c r="H20" s="87"/>
      <c r="I20" s="81"/>
      <c r="J20" s="81"/>
      <c r="K20" s="82"/>
      <c r="L20" s="87"/>
      <c r="M20" s="81"/>
      <c r="N20" s="81"/>
      <c r="O20" s="82"/>
    </row>
    <row r="21" spans="1:15" ht="27.6" x14ac:dyDescent="0.25">
      <c r="A21" s="78"/>
      <c r="B21" s="79"/>
      <c r="C21" s="88" t="s">
        <v>1781</v>
      </c>
      <c r="D21" s="87">
        <v>0</v>
      </c>
      <c r="E21" s="81">
        <v>0</v>
      </c>
      <c r="F21" s="81">
        <v>0</v>
      </c>
      <c r="G21" s="82">
        <v>0</v>
      </c>
      <c r="H21" s="87">
        <v>0</v>
      </c>
      <c r="I21" s="81">
        <v>0</v>
      </c>
      <c r="J21" s="81">
        <v>0</v>
      </c>
      <c r="K21" s="82">
        <v>0</v>
      </c>
      <c r="L21" s="87">
        <v>1907</v>
      </c>
      <c r="M21" s="81">
        <f>L21</f>
        <v>1907</v>
      </c>
      <c r="N21" s="81">
        <v>0</v>
      </c>
      <c r="O21" s="82">
        <v>0</v>
      </c>
    </row>
    <row r="22" spans="1:15" ht="13.8" x14ac:dyDescent="0.25">
      <c r="A22" s="78"/>
      <c r="B22" s="96"/>
      <c r="C22" s="88" t="s">
        <v>1779</v>
      </c>
      <c r="D22" s="89"/>
      <c r="E22" s="90"/>
      <c r="F22" s="90"/>
      <c r="G22" s="91"/>
      <c r="H22" s="89"/>
      <c r="I22" s="90"/>
      <c r="J22" s="90"/>
      <c r="K22" s="91"/>
      <c r="L22" s="89"/>
      <c r="M22" s="90"/>
      <c r="N22" s="90"/>
      <c r="O22" s="91"/>
    </row>
    <row r="23" spans="1:15" ht="13.8" x14ac:dyDescent="0.25">
      <c r="A23" s="78"/>
      <c r="B23" s="96"/>
      <c r="C23" s="88" t="s">
        <v>1780</v>
      </c>
      <c r="D23" s="87">
        <v>0</v>
      </c>
      <c r="E23" s="81">
        <v>0</v>
      </c>
      <c r="F23" s="81">
        <v>0</v>
      </c>
      <c r="G23" s="82">
        <v>0</v>
      </c>
      <c r="H23" s="87">
        <v>0</v>
      </c>
      <c r="I23" s="81">
        <v>0</v>
      </c>
      <c r="J23" s="81">
        <v>0</v>
      </c>
      <c r="K23" s="82">
        <v>0</v>
      </c>
      <c r="L23" s="87">
        <v>450</v>
      </c>
      <c r="M23" s="81">
        <f>L23</f>
        <v>450</v>
      </c>
      <c r="N23" s="81">
        <v>0</v>
      </c>
      <c r="O23" s="82">
        <v>0</v>
      </c>
    </row>
    <row r="24" spans="1:15" ht="13.8" x14ac:dyDescent="0.25">
      <c r="A24" s="78"/>
      <c r="B24" s="96"/>
      <c r="C24" s="97" t="s">
        <v>1396</v>
      </c>
      <c r="D24" s="89"/>
      <c r="E24" s="90"/>
      <c r="F24" s="90"/>
      <c r="G24" s="91"/>
      <c r="H24" s="89"/>
      <c r="I24" s="90"/>
      <c r="J24" s="90"/>
      <c r="K24" s="91"/>
      <c r="L24" s="89">
        <f>L21+L23</f>
        <v>2357</v>
      </c>
      <c r="M24" s="90">
        <f t="shared" ref="M24:O24" si="2">M21+M23</f>
        <v>2357</v>
      </c>
      <c r="N24" s="90">
        <f t="shared" si="2"/>
        <v>0</v>
      </c>
      <c r="O24" s="91">
        <f t="shared" si="2"/>
        <v>0</v>
      </c>
    </row>
    <row r="25" spans="1:15" ht="13.8" x14ac:dyDescent="0.25">
      <c r="A25" s="78"/>
      <c r="B25" s="79"/>
      <c r="C25" s="92" t="s">
        <v>27</v>
      </c>
      <c r="D25" s="85">
        <f>D18</f>
        <v>31000</v>
      </c>
      <c r="E25" s="86">
        <f>E18</f>
        <v>31000</v>
      </c>
      <c r="F25" s="86">
        <f>F18</f>
        <v>0</v>
      </c>
      <c r="G25" s="427">
        <f>G18</f>
        <v>0</v>
      </c>
      <c r="H25" s="85">
        <v>31000</v>
      </c>
      <c r="I25" s="86">
        <v>31000</v>
      </c>
      <c r="J25" s="86">
        <v>0</v>
      </c>
      <c r="K25" s="427">
        <v>0</v>
      </c>
      <c r="L25" s="85">
        <f>L18+L24</f>
        <v>29291</v>
      </c>
      <c r="M25" s="86">
        <f t="shared" ref="M25:O25" si="3">M18+M24</f>
        <v>29291</v>
      </c>
      <c r="N25" s="86">
        <f t="shared" si="3"/>
        <v>0</v>
      </c>
      <c r="O25" s="427">
        <f t="shared" si="3"/>
        <v>0</v>
      </c>
    </row>
    <row r="26" spans="1:15" ht="13.8" x14ac:dyDescent="0.25">
      <c r="A26" s="78"/>
      <c r="B26" s="79"/>
      <c r="C26" s="80"/>
      <c r="D26" s="87"/>
      <c r="E26" s="81"/>
      <c r="F26" s="81"/>
      <c r="G26" s="82"/>
      <c r="H26" s="87"/>
      <c r="I26" s="81"/>
      <c r="J26" s="81"/>
      <c r="K26" s="82"/>
      <c r="L26" s="87"/>
      <c r="M26" s="81"/>
      <c r="N26" s="81"/>
      <c r="O26" s="82"/>
    </row>
    <row r="27" spans="1:15" ht="13.8" x14ac:dyDescent="0.25">
      <c r="A27" s="428">
        <v>103</v>
      </c>
      <c r="B27" s="98"/>
      <c r="C27" s="92" t="s">
        <v>40</v>
      </c>
      <c r="D27" s="85"/>
      <c r="E27" s="86"/>
      <c r="F27" s="86"/>
      <c r="G27" s="427"/>
      <c r="H27" s="87"/>
      <c r="I27" s="81"/>
      <c r="J27" s="81"/>
      <c r="K27" s="82"/>
      <c r="L27" s="85"/>
      <c r="M27" s="86"/>
      <c r="N27" s="86"/>
      <c r="O27" s="427"/>
    </row>
    <row r="28" spans="1:15" ht="13.8" x14ac:dyDescent="0.25">
      <c r="A28" s="83"/>
      <c r="B28" s="79" t="s">
        <v>7</v>
      </c>
      <c r="C28" s="80" t="s">
        <v>77</v>
      </c>
      <c r="D28" s="87"/>
      <c r="E28" s="81"/>
      <c r="F28" s="81"/>
      <c r="G28" s="82"/>
      <c r="H28" s="87"/>
      <c r="I28" s="81"/>
      <c r="J28" s="81"/>
      <c r="K28" s="82"/>
      <c r="L28" s="87"/>
      <c r="M28" s="81"/>
      <c r="N28" s="81"/>
      <c r="O28" s="82"/>
    </row>
    <row r="29" spans="1:15" ht="13.8" x14ac:dyDescent="0.25">
      <c r="A29" s="83"/>
      <c r="B29" s="79"/>
      <c r="C29" s="80" t="s">
        <v>78</v>
      </c>
      <c r="D29" s="87">
        <v>7000</v>
      </c>
      <c r="E29" s="81">
        <v>7000</v>
      </c>
      <c r="F29" s="81">
        <v>0</v>
      </c>
      <c r="G29" s="82">
        <v>0</v>
      </c>
      <c r="H29" s="87">
        <v>7000</v>
      </c>
      <c r="I29" s="81">
        <v>7000</v>
      </c>
      <c r="J29" s="81">
        <v>0</v>
      </c>
      <c r="K29" s="82">
        <v>0</v>
      </c>
      <c r="L29" s="87">
        <v>5066</v>
      </c>
      <c r="M29" s="81">
        <f>L29</f>
        <v>5066</v>
      </c>
      <c r="N29" s="81">
        <v>0</v>
      </c>
      <c r="O29" s="82">
        <v>0</v>
      </c>
    </row>
    <row r="30" spans="1:15" ht="13.8" x14ac:dyDescent="0.25">
      <c r="A30" s="83"/>
      <c r="B30" s="79"/>
      <c r="C30" s="80" t="s">
        <v>79</v>
      </c>
      <c r="D30" s="87">
        <v>0</v>
      </c>
      <c r="E30" s="81">
        <v>0</v>
      </c>
      <c r="F30" s="81">
        <v>0</v>
      </c>
      <c r="G30" s="82">
        <v>0</v>
      </c>
      <c r="H30" s="87">
        <v>0</v>
      </c>
      <c r="I30" s="81">
        <v>0</v>
      </c>
      <c r="J30" s="81">
        <v>0</v>
      </c>
      <c r="K30" s="82">
        <v>0</v>
      </c>
      <c r="L30" s="87">
        <v>0</v>
      </c>
      <c r="M30" s="81">
        <v>0</v>
      </c>
      <c r="N30" s="81">
        <v>0</v>
      </c>
      <c r="O30" s="82">
        <v>0</v>
      </c>
    </row>
    <row r="31" spans="1:15" ht="13.8" x14ac:dyDescent="0.25">
      <c r="A31" s="95"/>
      <c r="B31" s="96"/>
      <c r="C31" s="99" t="s">
        <v>23</v>
      </c>
      <c r="D31" s="89">
        <f t="shared" ref="D31:G31" si="4">SUM(D29:D30)</f>
        <v>7000</v>
      </c>
      <c r="E31" s="90">
        <f t="shared" si="4"/>
        <v>7000</v>
      </c>
      <c r="F31" s="90">
        <f t="shared" si="4"/>
        <v>0</v>
      </c>
      <c r="G31" s="91">
        <f t="shared" si="4"/>
        <v>0</v>
      </c>
      <c r="H31" s="89">
        <v>7000</v>
      </c>
      <c r="I31" s="90">
        <v>7000</v>
      </c>
      <c r="J31" s="90">
        <v>0</v>
      </c>
      <c r="K31" s="91">
        <v>0</v>
      </c>
      <c r="L31" s="89">
        <f t="shared" ref="L31:O31" si="5">SUM(L29:L30)</f>
        <v>5066</v>
      </c>
      <c r="M31" s="90">
        <f t="shared" si="5"/>
        <v>5066</v>
      </c>
      <c r="N31" s="90">
        <f t="shared" si="5"/>
        <v>0</v>
      </c>
      <c r="O31" s="91">
        <f t="shared" si="5"/>
        <v>0</v>
      </c>
    </row>
    <row r="32" spans="1:15" ht="13.8" x14ac:dyDescent="0.25">
      <c r="A32" s="95"/>
      <c r="B32" s="79" t="s">
        <v>8</v>
      </c>
      <c r="C32" s="88" t="s">
        <v>58</v>
      </c>
      <c r="D32" s="89"/>
      <c r="E32" s="90"/>
      <c r="F32" s="90"/>
      <c r="G32" s="91"/>
      <c r="H32" s="89"/>
      <c r="I32" s="90"/>
      <c r="J32" s="90"/>
      <c r="K32" s="91"/>
      <c r="L32" s="89"/>
      <c r="M32" s="90"/>
      <c r="N32" s="90"/>
      <c r="O32" s="91"/>
    </row>
    <row r="33" spans="1:16" ht="13.8" x14ac:dyDescent="0.25">
      <c r="A33" s="95"/>
      <c r="B33" s="79"/>
      <c r="C33" s="88" t="s">
        <v>1783</v>
      </c>
      <c r="D33" s="87">
        <v>0</v>
      </c>
      <c r="E33" s="81">
        <v>0</v>
      </c>
      <c r="F33" s="81">
        <v>0</v>
      </c>
      <c r="G33" s="82">
        <v>0</v>
      </c>
      <c r="H33" s="87">
        <v>0</v>
      </c>
      <c r="I33" s="81">
        <v>0</v>
      </c>
      <c r="J33" s="81">
        <v>0</v>
      </c>
      <c r="K33" s="82">
        <v>0</v>
      </c>
      <c r="L33" s="87">
        <v>750</v>
      </c>
      <c r="M33" s="81">
        <f>L33</f>
        <v>750</v>
      </c>
      <c r="N33" s="81">
        <v>0</v>
      </c>
      <c r="O33" s="82">
        <v>0</v>
      </c>
    </row>
    <row r="34" spans="1:16" ht="13.8" x14ac:dyDescent="0.25">
      <c r="A34" s="95"/>
      <c r="B34" s="79" t="s">
        <v>14</v>
      </c>
      <c r="C34" s="88" t="s">
        <v>112</v>
      </c>
      <c r="D34" s="89"/>
      <c r="E34" s="90"/>
      <c r="F34" s="90"/>
      <c r="G34" s="91"/>
      <c r="H34" s="89"/>
      <c r="I34" s="90"/>
      <c r="J34" s="90"/>
      <c r="K34" s="91"/>
      <c r="L34" s="89"/>
      <c r="M34" s="90"/>
      <c r="N34" s="90"/>
      <c r="O34" s="91"/>
    </row>
    <row r="35" spans="1:16" ht="13.8" x14ac:dyDescent="0.25">
      <c r="A35" s="95"/>
      <c r="B35" s="79"/>
      <c r="C35" s="88" t="s">
        <v>1510</v>
      </c>
      <c r="D35" s="87">
        <v>0</v>
      </c>
      <c r="E35" s="81">
        <v>0</v>
      </c>
      <c r="F35" s="81">
        <v>0</v>
      </c>
      <c r="G35" s="82">
        <v>0</v>
      </c>
      <c r="H35" s="87">
        <v>1889</v>
      </c>
      <c r="I35" s="81">
        <v>1889</v>
      </c>
      <c r="J35" s="81">
        <v>0</v>
      </c>
      <c r="K35" s="82">
        <v>0</v>
      </c>
      <c r="L35" s="87">
        <v>1889</v>
      </c>
      <c r="M35" s="81">
        <f>L35</f>
        <v>1889</v>
      </c>
      <c r="N35" s="81">
        <v>0</v>
      </c>
      <c r="O35" s="82">
        <v>0</v>
      </c>
    </row>
    <row r="36" spans="1:16" ht="13.8" x14ac:dyDescent="0.25">
      <c r="A36" s="95"/>
      <c r="B36" s="79"/>
      <c r="C36" s="88" t="s">
        <v>1782</v>
      </c>
      <c r="D36" s="87">
        <v>0</v>
      </c>
      <c r="E36" s="81">
        <v>0</v>
      </c>
      <c r="F36" s="81">
        <v>0</v>
      </c>
      <c r="G36" s="82">
        <v>0</v>
      </c>
      <c r="H36" s="87">
        <v>0</v>
      </c>
      <c r="I36" s="81">
        <v>0</v>
      </c>
      <c r="J36" s="81">
        <v>0</v>
      </c>
      <c r="K36" s="82">
        <v>0</v>
      </c>
      <c r="L36" s="87">
        <v>155</v>
      </c>
      <c r="M36" s="81">
        <f>L36</f>
        <v>155</v>
      </c>
      <c r="N36" s="81">
        <v>0</v>
      </c>
      <c r="O36" s="82">
        <v>0</v>
      </c>
    </row>
    <row r="37" spans="1:16" ht="13.8" x14ac:dyDescent="0.25">
      <c r="A37" s="95"/>
      <c r="B37" s="79"/>
      <c r="C37" s="97" t="s">
        <v>1396</v>
      </c>
      <c r="D37" s="89"/>
      <c r="E37" s="90"/>
      <c r="F37" s="90"/>
      <c r="G37" s="91"/>
      <c r="H37" s="89">
        <v>1889</v>
      </c>
      <c r="I37" s="90">
        <v>1889</v>
      </c>
      <c r="J37" s="90">
        <v>0</v>
      </c>
      <c r="K37" s="91">
        <v>0</v>
      </c>
      <c r="L37" s="89">
        <f>SUM(L35:L36)</f>
        <v>2044</v>
      </c>
      <c r="M37" s="90">
        <f t="shared" ref="M37:O37" si="6">SUM(M35:M36)</f>
        <v>2044</v>
      </c>
      <c r="N37" s="90">
        <f t="shared" si="6"/>
        <v>0</v>
      </c>
      <c r="O37" s="91">
        <f t="shared" si="6"/>
        <v>0</v>
      </c>
    </row>
    <row r="38" spans="1:16" ht="13.8" x14ac:dyDescent="0.25">
      <c r="A38" s="83"/>
      <c r="B38" s="79"/>
      <c r="C38" s="92" t="s">
        <v>1397</v>
      </c>
      <c r="D38" s="85">
        <f>D31</f>
        <v>7000</v>
      </c>
      <c r="E38" s="86">
        <f>E31</f>
        <v>7000</v>
      </c>
      <c r="F38" s="86">
        <f>F31</f>
        <v>0</v>
      </c>
      <c r="G38" s="427">
        <f>G31</f>
        <v>0</v>
      </c>
      <c r="H38" s="85">
        <v>8889</v>
      </c>
      <c r="I38" s="86">
        <v>8889</v>
      </c>
      <c r="J38" s="86">
        <v>0</v>
      </c>
      <c r="K38" s="427">
        <v>0</v>
      </c>
      <c r="L38" s="85">
        <f>L31+L37+L33</f>
        <v>7860</v>
      </c>
      <c r="M38" s="86">
        <f>M31+M37+M33</f>
        <v>7860</v>
      </c>
      <c r="N38" s="86">
        <f>N31+N37+N33</f>
        <v>0</v>
      </c>
      <c r="O38" s="427">
        <f>O31+O37+O33</f>
        <v>0</v>
      </c>
    </row>
    <row r="39" spans="1:16" ht="13.8" x14ac:dyDescent="0.25">
      <c r="A39" s="83"/>
      <c r="B39" s="79"/>
      <c r="C39" s="92"/>
      <c r="D39" s="85"/>
      <c r="E39" s="86"/>
      <c r="F39" s="86"/>
      <c r="G39" s="427"/>
      <c r="H39" s="87"/>
      <c r="I39" s="81"/>
      <c r="J39" s="81"/>
      <c r="K39" s="82"/>
      <c r="L39" s="85"/>
      <c r="M39" s="86"/>
      <c r="N39" s="86"/>
      <c r="O39" s="427"/>
    </row>
    <row r="40" spans="1:16" ht="13.8" x14ac:dyDescent="0.25">
      <c r="A40" s="83"/>
      <c r="B40" s="79"/>
      <c r="C40" s="92" t="s">
        <v>1398</v>
      </c>
      <c r="D40" s="85">
        <f>D14+D25+D38</f>
        <v>51000</v>
      </c>
      <c r="E40" s="86">
        <f>E14+E25+E38</f>
        <v>51000</v>
      </c>
      <c r="F40" s="86">
        <f>F14+F25+F38</f>
        <v>0</v>
      </c>
      <c r="G40" s="427">
        <f>G14+G25+G38</f>
        <v>0</v>
      </c>
      <c r="H40" s="85">
        <v>59590</v>
      </c>
      <c r="I40" s="86">
        <v>59590</v>
      </c>
      <c r="J40" s="86">
        <v>0</v>
      </c>
      <c r="K40" s="427">
        <v>0</v>
      </c>
      <c r="L40" s="85">
        <f>L14+L25+L38</f>
        <v>56737</v>
      </c>
      <c r="M40" s="86">
        <f>M14+M25+M38</f>
        <v>56737</v>
      </c>
      <c r="N40" s="86">
        <f>N14+N25+N38</f>
        <v>0</v>
      </c>
      <c r="O40" s="427">
        <f>O14+O25+O38</f>
        <v>0</v>
      </c>
    </row>
    <row r="41" spans="1:16" ht="13.8" x14ac:dyDescent="0.25">
      <c r="A41" s="83"/>
      <c r="B41" s="79"/>
      <c r="C41" s="92"/>
      <c r="D41" s="85"/>
      <c r="E41" s="86"/>
      <c r="F41" s="86"/>
      <c r="G41" s="427"/>
      <c r="H41" s="87"/>
      <c r="I41" s="81"/>
      <c r="J41" s="81"/>
      <c r="K41" s="82"/>
      <c r="L41" s="85"/>
      <c r="M41" s="86"/>
      <c r="N41" s="86"/>
      <c r="O41" s="427"/>
    </row>
    <row r="42" spans="1:16" ht="13.8" x14ac:dyDescent="0.25">
      <c r="A42" s="78"/>
      <c r="B42" s="79"/>
      <c r="C42" s="80"/>
      <c r="D42" s="87"/>
      <c r="E42" s="81"/>
      <c r="F42" s="81"/>
      <c r="G42" s="82"/>
      <c r="H42" s="87"/>
      <c r="I42" s="81"/>
      <c r="J42" s="81"/>
      <c r="K42" s="82"/>
      <c r="L42" s="87"/>
      <c r="M42" s="81"/>
      <c r="N42" s="81"/>
      <c r="O42" s="82"/>
    </row>
    <row r="43" spans="1:16" ht="13.8" x14ac:dyDescent="0.25">
      <c r="A43" s="83">
        <v>104</v>
      </c>
      <c r="B43" s="93"/>
      <c r="C43" s="84" t="s">
        <v>28</v>
      </c>
      <c r="D43" s="100"/>
      <c r="E43" s="101"/>
      <c r="F43" s="101"/>
      <c r="G43" s="102"/>
      <c r="H43" s="103"/>
      <c r="I43" s="104"/>
      <c r="J43" s="104"/>
      <c r="K43" s="105"/>
      <c r="L43" s="100"/>
      <c r="M43" s="101"/>
      <c r="N43" s="101"/>
      <c r="O43" s="102"/>
    </row>
    <row r="44" spans="1:16" ht="13.8" x14ac:dyDescent="0.25">
      <c r="A44" s="78"/>
      <c r="B44" s="79" t="s">
        <v>7</v>
      </c>
      <c r="C44" s="80" t="s">
        <v>77</v>
      </c>
      <c r="D44" s="103"/>
      <c r="E44" s="104"/>
      <c r="F44" s="104"/>
      <c r="G44" s="105"/>
      <c r="H44" s="103"/>
      <c r="I44" s="104"/>
      <c r="J44" s="104"/>
      <c r="K44" s="105"/>
      <c r="L44" s="103"/>
      <c r="M44" s="104"/>
      <c r="N44" s="104"/>
      <c r="O44" s="105"/>
      <c r="P44" s="245"/>
    </row>
    <row r="45" spans="1:16" ht="27.6" x14ac:dyDescent="0.25">
      <c r="A45" s="78"/>
      <c r="B45" s="79"/>
      <c r="C45" s="88" t="s">
        <v>1640</v>
      </c>
      <c r="D45" s="103">
        <v>31000</v>
      </c>
      <c r="E45" s="104">
        <v>31000</v>
      </c>
      <c r="F45" s="104">
        <v>0</v>
      </c>
      <c r="G45" s="105">
        <v>0</v>
      </c>
      <c r="H45" s="103">
        <v>31000</v>
      </c>
      <c r="I45" s="104">
        <v>31000</v>
      </c>
      <c r="J45" s="104">
        <v>0</v>
      </c>
      <c r="K45" s="105">
        <v>0</v>
      </c>
      <c r="L45" s="103">
        <v>33198</v>
      </c>
      <c r="M45" s="104">
        <f t="shared" ref="M45:M50" si="7">L45</f>
        <v>33198</v>
      </c>
      <c r="N45" s="104">
        <v>0</v>
      </c>
      <c r="O45" s="105">
        <v>0</v>
      </c>
      <c r="P45" s="246"/>
    </row>
    <row r="46" spans="1:16" ht="13.8" x14ac:dyDescent="0.25">
      <c r="A46" s="106"/>
      <c r="B46" s="107"/>
      <c r="C46" s="88" t="s">
        <v>1641</v>
      </c>
      <c r="D46" s="103">
        <v>16000</v>
      </c>
      <c r="E46" s="104">
        <v>16000</v>
      </c>
      <c r="F46" s="104">
        <v>0</v>
      </c>
      <c r="G46" s="105">
        <v>0</v>
      </c>
      <c r="H46" s="103">
        <v>22000</v>
      </c>
      <c r="I46" s="104">
        <v>22000</v>
      </c>
      <c r="J46" s="104">
        <v>0</v>
      </c>
      <c r="K46" s="105">
        <v>0</v>
      </c>
      <c r="L46" s="103">
        <v>22960</v>
      </c>
      <c r="M46" s="104">
        <f t="shared" si="7"/>
        <v>22960</v>
      </c>
      <c r="N46" s="104">
        <v>0</v>
      </c>
      <c r="O46" s="105">
        <v>0</v>
      </c>
      <c r="P46" s="247"/>
    </row>
    <row r="47" spans="1:16" ht="13.8" x14ac:dyDescent="0.25">
      <c r="A47" s="78"/>
      <c r="B47" s="96"/>
      <c r="C47" s="88" t="s">
        <v>1642</v>
      </c>
      <c r="D47" s="103">
        <v>68000</v>
      </c>
      <c r="E47" s="104">
        <v>68000</v>
      </c>
      <c r="F47" s="104">
        <v>0</v>
      </c>
      <c r="G47" s="105">
        <v>0</v>
      </c>
      <c r="H47" s="103">
        <v>68000</v>
      </c>
      <c r="I47" s="104">
        <v>68000</v>
      </c>
      <c r="J47" s="104">
        <v>0</v>
      </c>
      <c r="K47" s="105">
        <v>0</v>
      </c>
      <c r="L47" s="103">
        <v>72552</v>
      </c>
      <c r="M47" s="104">
        <f t="shared" si="7"/>
        <v>72552</v>
      </c>
      <c r="N47" s="104">
        <v>0</v>
      </c>
      <c r="O47" s="105">
        <v>0</v>
      </c>
      <c r="P47" s="247"/>
    </row>
    <row r="48" spans="1:16" ht="13.8" x14ac:dyDescent="0.25">
      <c r="A48" s="78"/>
      <c r="B48" s="96"/>
      <c r="C48" s="108" t="s">
        <v>130</v>
      </c>
      <c r="D48" s="103">
        <v>11000</v>
      </c>
      <c r="E48" s="104">
        <v>11000</v>
      </c>
      <c r="F48" s="104">
        <v>0</v>
      </c>
      <c r="G48" s="105">
        <v>0</v>
      </c>
      <c r="H48" s="103">
        <v>11000</v>
      </c>
      <c r="I48" s="104">
        <v>11000</v>
      </c>
      <c r="J48" s="104">
        <v>0</v>
      </c>
      <c r="K48" s="105">
        <v>0</v>
      </c>
      <c r="L48" s="103">
        <v>7074</v>
      </c>
      <c r="M48" s="104">
        <f t="shared" si="7"/>
        <v>7074</v>
      </c>
      <c r="N48" s="104">
        <v>0</v>
      </c>
      <c r="O48" s="105">
        <v>0</v>
      </c>
      <c r="P48" s="247"/>
    </row>
    <row r="49" spans="1:16" ht="13.8" x14ac:dyDescent="0.25">
      <c r="A49" s="78"/>
      <c r="B49" s="96"/>
      <c r="C49" s="109" t="s">
        <v>131</v>
      </c>
      <c r="D49" s="103">
        <v>4500</v>
      </c>
      <c r="E49" s="104">
        <v>4500</v>
      </c>
      <c r="F49" s="104">
        <v>0</v>
      </c>
      <c r="G49" s="105">
        <v>0</v>
      </c>
      <c r="H49" s="103">
        <v>4500</v>
      </c>
      <c r="I49" s="104">
        <v>4500</v>
      </c>
      <c r="J49" s="104">
        <v>0</v>
      </c>
      <c r="K49" s="105">
        <v>0</v>
      </c>
      <c r="L49" s="103">
        <v>5962</v>
      </c>
      <c r="M49" s="104">
        <f t="shared" si="7"/>
        <v>5962</v>
      </c>
      <c r="N49" s="104">
        <v>0</v>
      </c>
      <c r="O49" s="105">
        <v>0</v>
      </c>
      <c r="P49" s="247"/>
    </row>
    <row r="50" spans="1:16" ht="13.8" x14ac:dyDescent="0.25">
      <c r="A50" s="78"/>
      <c r="B50" s="96"/>
      <c r="C50" s="109" t="s">
        <v>132</v>
      </c>
      <c r="D50" s="103">
        <v>29592</v>
      </c>
      <c r="E50" s="104">
        <v>29592</v>
      </c>
      <c r="F50" s="104">
        <v>0</v>
      </c>
      <c r="G50" s="105">
        <v>0</v>
      </c>
      <c r="H50" s="103">
        <v>29592</v>
      </c>
      <c r="I50" s="104">
        <v>29592</v>
      </c>
      <c r="J50" s="104">
        <v>0</v>
      </c>
      <c r="K50" s="105">
        <v>0</v>
      </c>
      <c r="L50" s="103">
        <v>27542</v>
      </c>
      <c r="M50" s="104">
        <f t="shared" si="7"/>
        <v>27542</v>
      </c>
      <c r="N50" s="104">
        <v>0</v>
      </c>
      <c r="O50" s="105">
        <v>0</v>
      </c>
      <c r="P50" s="247"/>
    </row>
    <row r="51" spans="1:16" ht="13.8" x14ac:dyDescent="0.25">
      <c r="A51" s="78"/>
      <c r="B51" s="96"/>
      <c r="C51" s="109" t="s">
        <v>133</v>
      </c>
      <c r="D51" s="103">
        <v>12500</v>
      </c>
      <c r="E51" s="104">
        <v>0</v>
      </c>
      <c r="F51" s="104">
        <v>12500</v>
      </c>
      <c r="G51" s="105">
        <v>0</v>
      </c>
      <c r="H51" s="103">
        <v>12500</v>
      </c>
      <c r="I51" s="104">
        <v>0</v>
      </c>
      <c r="J51" s="104">
        <v>12500</v>
      </c>
      <c r="K51" s="105">
        <v>0</v>
      </c>
      <c r="L51" s="103">
        <v>10004</v>
      </c>
      <c r="M51" s="104">
        <v>0</v>
      </c>
      <c r="N51" s="104">
        <f>L51</f>
        <v>10004</v>
      </c>
      <c r="O51" s="105">
        <v>0</v>
      </c>
      <c r="P51" s="247"/>
    </row>
    <row r="52" spans="1:16" ht="13.8" x14ac:dyDescent="0.25">
      <c r="A52" s="106"/>
      <c r="B52" s="107"/>
      <c r="C52" s="88" t="s">
        <v>134</v>
      </c>
      <c r="D52" s="103">
        <v>1500</v>
      </c>
      <c r="E52" s="104">
        <v>0</v>
      </c>
      <c r="F52" s="104">
        <v>1500</v>
      </c>
      <c r="G52" s="105">
        <v>0</v>
      </c>
      <c r="H52" s="103">
        <v>1500</v>
      </c>
      <c r="I52" s="104">
        <v>0</v>
      </c>
      <c r="J52" s="104">
        <v>1500</v>
      </c>
      <c r="K52" s="105">
        <v>0</v>
      </c>
      <c r="L52" s="103">
        <v>1250</v>
      </c>
      <c r="M52" s="104">
        <v>0</v>
      </c>
      <c r="N52" s="104">
        <f>L52</f>
        <v>1250</v>
      </c>
      <c r="O52" s="105">
        <v>0</v>
      </c>
      <c r="P52" s="247"/>
    </row>
    <row r="53" spans="1:16" ht="13.8" x14ac:dyDescent="0.25">
      <c r="A53" s="106"/>
      <c r="B53" s="107"/>
      <c r="C53" s="88" t="s">
        <v>138</v>
      </c>
      <c r="D53" s="103">
        <v>5000</v>
      </c>
      <c r="E53" s="104">
        <v>0</v>
      </c>
      <c r="F53" s="104">
        <v>5000</v>
      </c>
      <c r="G53" s="105">
        <v>0</v>
      </c>
      <c r="H53" s="103">
        <v>5000</v>
      </c>
      <c r="I53" s="104">
        <v>0</v>
      </c>
      <c r="J53" s="104">
        <v>5000</v>
      </c>
      <c r="K53" s="105">
        <v>0</v>
      </c>
      <c r="L53" s="103">
        <v>1410</v>
      </c>
      <c r="M53" s="104">
        <v>0</v>
      </c>
      <c r="N53" s="104">
        <f>L53</f>
        <v>1410</v>
      </c>
      <c r="O53" s="105">
        <v>0</v>
      </c>
      <c r="P53" s="247"/>
    </row>
    <row r="54" spans="1:16" ht="13.8" x14ac:dyDescent="0.25">
      <c r="A54" s="106"/>
      <c r="B54" s="107"/>
      <c r="C54" s="88" t="s">
        <v>1399</v>
      </c>
      <c r="D54" s="103">
        <v>74757</v>
      </c>
      <c r="E54" s="104">
        <f>D54</f>
        <v>74757</v>
      </c>
      <c r="F54" s="104">
        <v>0</v>
      </c>
      <c r="G54" s="105">
        <v>0</v>
      </c>
      <c r="H54" s="103">
        <v>77407</v>
      </c>
      <c r="I54" s="104">
        <v>77407</v>
      </c>
      <c r="J54" s="104">
        <v>0</v>
      </c>
      <c r="K54" s="105">
        <v>0</v>
      </c>
      <c r="L54" s="103">
        <v>71682</v>
      </c>
      <c r="M54" s="104">
        <f>L54</f>
        <v>71682</v>
      </c>
      <c r="N54" s="104">
        <v>0</v>
      </c>
      <c r="O54" s="105">
        <v>0</v>
      </c>
      <c r="P54" s="246"/>
    </row>
    <row r="55" spans="1:16" ht="13.8" x14ac:dyDescent="0.25">
      <c r="A55" s="106"/>
      <c r="B55" s="107"/>
      <c r="C55" s="88" t="s">
        <v>1400</v>
      </c>
      <c r="D55" s="103">
        <v>47100</v>
      </c>
      <c r="E55" s="104">
        <v>47100</v>
      </c>
      <c r="F55" s="104"/>
      <c r="G55" s="105"/>
      <c r="H55" s="103">
        <v>47100</v>
      </c>
      <c r="I55" s="104">
        <v>47100</v>
      </c>
      <c r="J55" s="104">
        <v>0</v>
      </c>
      <c r="K55" s="105">
        <v>0</v>
      </c>
      <c r="L55" s="103">
        <v>33456</v>
      </c>
      <c r="M55" s="104">
        <f>L55</f>
        <v>33456</v>
      </c>
      <c r="N55" s="104">
        <v>0</v>
      </c>
      <c r="O55" s="105">
        <v>0</v>
      </c>
      <c r="P55" s="247"/>
    </row>
    <row r="56" spans="1:16" ht="13.8" x14ac:dyDescent="0.25">
      <c r="A56" s="106"/>
      <c r="B56" s="107"/>
      <c r="C56" s="88" t="s">
        <v>1511</v>
      </c>
      <c r="D56" s="103">
        <v>20000</v>
      </c>
      <c r="E56" s="104">
        <v>20000</v>
      </c>
      <c r="F56" s="104"/>
      <c r="G56" s="105"/>
      <c r="H56" s="103">
        <v>20000</v>
      </c>
      <c r="I56" s="104">
        <v>20000</v>
      </c>
      <c r="J56" s="104">
        <v>0</v>
      </c>
      <c r="K56" s="105">
        <v>0</v>
      </c>
      <c r="L56" s="103">
        <v>5780</v>
      </c>
      <c r="M56" s="104">
        <f>L56</f>
        <v>5780</v>
      </c>
      <c r="N56" s="104">
        <v>0</v>
      </c>
      <c r="O56" s="105">
        <v>0</v>
      </c>
      <c r="P56" s="247"/>
    </row>
    <row r="57" spans="1:16" ht="13.8" x14ac:dyDescent="0.25">
      <c r="A57" s="106"/>
      <c r="B57" s="107"/>
      <c r="C57" s="88" t="s">
        <v>1512</v>
      </c>
      <c r="D57" s="103">
        <v>3375</v>
      </c>
      <c r="E57" s="104">
        <f>D57</f>
        <v>3375</v>
      </c>
      <c r="F57" s="104">
        <v>0</v>
      </c>
      <c r="G57" s="105">
        <v>0</v>
      </c>
      <c r="H57" s="103">
        <v>3375</v>
      </c>
      <c r="I57" s="104">
        <v>3375</v>
      </c>
      <c r="J57" s="104">
        <v>0</v>
      </c>
      <c r="K57" s="105">
        <v>0</v>
      </c>
      <c r="L57" s="103">
        <v>2746</v>
      </c>
      <c r="M57" s="104">
        <f>L57</f>
        <v>2746</v>
      </c>
      <c r="N57" s="104">
        <v>0</v>
      </c>
      <c r="O57" s="105">
        <v>0</v>
      </c>
      <c r="P57" s="255"/>
    </row>
    <row r="58" spans="1:16" ht="13.8" x14ac:dyDescent="0.25">
      <c r="A58" s="106"/>
      <c r="B58" s="107"/>
      <c r="C58" s="80" t="s">
        <v>1643</v>
      </c>
      <c r="D58" s="103"/>
      <c r="E58" s="104"/>
      <c r="F58" s="104"/>
      <c r="G58" s="105"/>
      <c r="H58" s="103">
        <v>20348</v>
      </c>
      <c r="I58" s="104">
        <v>20348</v>
      </c>
      <c r="J58" s="104">
        <v>0</v>
      </c>
      <c r="K58" s="105">
        <v>0</v>
      </c>
      <c r="L58" s="103">
        <v>20348</v>
      </c>
      <c r="M58" s="104">
        <f>L58</f>
        <v>20348</v>
      </c>
      <c r="N58" s="104">
        <v>0</v>
      </c>
      <c r="O58" s="105">
        <v>0</v>
      </c>
      <c r="P58" s="247"/>
    </row>
    <row r="59" spans="1:16" ht="13.8" x14ac:dyDescent="0.25">
      <c r="A59" s="78"/>
      <c r="B59" s="96"/>
      <c r="C59" s="109"/>
      <c r="D59" s="103"/>
      <c r="E59" s="104"/>
      <c r="F59" s="104"/>
      <c r="G59" s="105"/>
      <c r="H59" s="103"/>
      <c r="I59" s="104"/>
      <c r="J59" s="104"/>
      <c r="K59" s="105"/>
      <c r="L59" s="103"/>
      <c r="M59" s="104"/>
      <c r="N59" s="104"/>
      <c r="O59" s="105"/>
    </row>
    <row r="60" spans="1:16" ht="14.4" x14ac:dyDescent="0.3">
      <c r="A60" s="78"/>
      <c r="B60" s="79"/>
      <c r="C60" s="110" t="s">
        <v>31</v>
      </c>
      <c r="D60" s="111">
        <f t="shared" ref="D60:G60" si="8">SUM(D45:D59)</f>
        <v>324324</v>
      </c>
      <c r="E60" s="112">
        <f t="shared" si="8"/>
        <v>305324</v>
      </c>
      <c r="F60" s="112">
        <f t="shared" si="8"/>
        <v>19000</v>
      </c>
      <c r="G60" s="113">
        <f t="shared" si="8"/>
        <v>0</v>
      </c>
      <c r="H60" s="111">
        <v>353322</v>
      </c>
      <c r="I60" s="112">
        <v>334322</v>
      </c>
      <c r="J60" s="112">
        <v>19000</v>
      </c>
      <c r="K60" s="113">
        <v>0</v>
      </c>
      <c r="L60" s="111">
        <f t="shared" ref="L60:O60" si="9">SUM(L45:L59)</f>
        <v>315964</v>
      </c>
      <c r="M60" s="112">
        <f t="shared" si="9"/>
        <v>303300</v>
      </c>
      <c r="N60" s="112">
        <f t="shared" si="9"/>
        <v>12664</v>
      </c>
      <c r="O60" s="113">
        <f t="shared" si="9"/>
        <v>0</v>
      </c>
    </row>
    <row r="61" spans="1:16" ht="13.8" x14ac:dyDescent="0.25">
      <c r="A61" s="78"/>
      <c r="B61" s="79"/>
      <c r="C61" s="88"/>
      <c r="D61" s="103"/>
      <c r="E61" s="104"/>
      <c r="F61" s="104"/>
      <c r="G61" s="105"/>
      <c r="H61" s="103"/>
      <c r="I61" s="104"/>
      <c r="J61" s="104"/>
      <c r="K61" s="105"/>
      <c r="L61" s="103"/>
      <c r="M61" s="104"/>
      <c r="N61" s="104"/>
      <c r="O61" s="105"/>
    </row>
    <row r="62" spans="1:16" ht="13.8" x14ac:dyDescent="0.25">
      <c r="A62" s="78"/>
      <c r="B62" s="79" t="s">
        <v>11</v>
      </c>
      <c r="C62" s="88" t="s">
        <v>52</v>
      </c>
      <c r="D62" s="103"/>
      <c r="E62" s="104"/>
      <c r="F62" s="104"/>
      <c r="G62" s="105"/>
      <c r="H62" s="103"/>
      <c r="I62" s="104"/>
      <c r="J62" s="104"/>
      <c r="K62" s="105"/>
      <c r="L62" s="103"/>
      <c r="M62" s="104"/>
      <c r="N62" s="104"/>
      <c r="O62" s="105"/>
    </row>
    <row r="63" spans="1:16" ht="13.8" x14ac:dyDescent="0.25">
      <c r="A63" s="78"/>
      <c r="B63" s="79"/>
      <c r="C63" s="88" t="s">
        <v>54</v>
      </c>
      <c r="D63" s="103"/>
      <c r="E63" s="104"/>
      <c r="F63" s="104"/>
      <c r="G63" s="105"/>
      <c r="H63" s="103"/>
      <c r="I63" s="104"/>
      <c r="J63" s="104"/>
      <c r="K63" s="105"/>
      <c r="L63" s="103"/>
      <c r="M63" s="104"/>
      <c r="N63" s="104"/>
      <c r="O63" s="105"/>
    </row>
    <row r="64" spans="1:16" ht="13.8" x14ac:dyDescent="0.25">
      <c r="A64" s="78"/>
      <c r="B64" s="79"/>
      <c r="C64" s="88" t="s">
        <v>61</v>
      </c>
      <c r="D64" s="103">
        <v>69000</v>
      </c>
      <c r="E64" s="104">
        <v>69000</v>
      </c>
      <c r="F64" s="104">
        <v>0</v>
      </c>
      <c r="G64" s="105">
        <v>0</v>
      </c>
      <c r="H64" s="103">
        <v>69000</v>
      </c>
      <c r="I64" s="104">
        <v>69000</v>
      </c>
      <c r="J64" s="104">
        <v>0</v>
      </c>
      <c r="K64" s="105">
        <v>0</v>
      </c>
      <c r="L64" s="103">
        <v>68643</v>
      </c>
      <c r="M64" s="104">
        <f>L64</f>
        <v>68643</v>
      </c>
      <c r="N64" s="104">
        <v>0</v>
      </c>
      <c r="O64" s="105">
        <v>0</v>
      </c>
    </row>
    <row r="65" spans="1:16" ht="13.8" x14ac:dyDescent="0.25">
      <c r="A65" s="78"/>
      <c r="B65" s="79"/>
      <c r="C65" s="88" t="s">
        <v>59</v>
      </c>
      <c r="D65" s="103">
        <v>134000</v>
      </c>
      <c r="E65" s="104">
        <v>134000</v>
      </c>
      <c r="F65" s="104">
        <v>0</v>
      </c>
      <c r="G65" s="105">
        <v>0</v>
      </c>
      <c r="H65" s="103">
        <v>134000</v>
      </c>
      <c r="I65" s="104">
        <v>134000</v>
      </c>
      <c r="J65" s="104">
        <v>0</v>
      </c>
      <c r="K65" s="105">
        <v>0</v>
      </c>
      <c r="L65" s="103">
        <v>123960</v>
      </c>
      <c r="M65" s="104">
        <f>L65</f>
        <v>123960</v>
      </c>
      <c r="N65" s="104">
        <v>0</v>
      </c>
      <c r="O65" s="105">
        <v>0</v>
      </c>
    </row>
    <row r="66" spans="1:16" ht="13.8" x14ac:dyDescent="0.25">
      <c r="A66" s="106"/>
      <c r="B66" s="107"/>
      <c r="C66" s="88" t="s">
        <v>60</v>
      </c>
      <c r="D66" s="103">
        <v>12000</v>
      </c>
      <c r="E66" s="104">
        <v>12000</v>
      </c>
      <c r="F66" s="104">
        <v>0</v>
      </c>
      <c r="G66" s="105">
        <v>0</v>
      </c>
      <c r="H66" s="103">
        <v>12000</v>
      </c>
      <c r="I66" s="104">
        <v>12000</v>
      </c>
      <c r="J66" s="104">
        <v>0</v>
      </c>
      <c r="K66" s="105">
        <v>0</v>
      </c>
      <c r="L66" s="103">
        <v>21101</v>
      </c>
      <c r="M66" s="104">
        <f>L66</f>
        <v>21101</v>
      </c>
      <c r="N66" s="104">
        <v>0</v>
      </c>
      <c r="O66" s="105">
        <v>0</v>
      </c>
    </row>
    <row r="67" spans="1:16" ht="13.8" x14ac:dyDescent="0.25">
      <c r="A67" s="106"/>
      <c r="B67" s="107"/>
      <c r="C67" s="88" t="s">
        <v>62</v>
      </c>
      <c r="D67" s="103">
        <v>1016000</v>
      </c>
      <c r="E67" s="104">
        <f>D67</f>
        <v>1016000</v>
      </c>
      <c r="F67" s="104">
        <v>0</v>
      </c>
      <c r="G67" s="105">
        <v>0</v>
      </c>
      <c r="H67" s="103">
        <v>1016000</v>
      </c>
      <c r="I67" s="104">
        <v>1016000</v>
      </c>
      <c r="J67" s="104">
        <v>0</v>
      </c>
      <c r="K67" s="105">
        <v>0</v>
      </c>
      <c r="L67" s="103">
        <v>918658</v>
      </c>
      <c r="M67" s="104">
        <f>L67</f>
        <v>918658</v>
      </c>
      <c r="N67" s="104">
        <v>0</v>
      </c>
      <c r="O67" s="105">
        <v>0</v>
      </c>
    </row>
    <row r="68" spans="1:16" ht="14.4" x14ac:dyDescent="0.3">
      <c r="A68" s="78"/>
      <c r="B68" s="79"/>
      <c r="C68" s="97" t="s">
        <v>23</v>
      </c>
      <c r="D68" s="111">
        <f t="shared" ref="D68:G68" si="10">SUM(D64:D67)</f>
        <v>1231000</v>
      </c>
      <c r="E68" s="112">
        <f t="shared" si="10"/>
        <v>1231000</v>
      </c>
      <c r="F68" s="112">
        <f t="shared" si="10"/>
        <v>0</v>
      </c>
      <c r="G68" s="113">
        <f t="shared" si="10"/>
        <v>0</v>
      </c>
      <c r="H68" s="111">
        <v>1231000</v>
      </c>
      <c r="I68" s="112">
        <v>1231000</v>
      </c>
      <c r="J68" s="112">
        <v>0</v>
      </c>
      <c r="K68" s="113">
        <v>0</v>
      </c>
      <c r="L68" s="111">
        <f t="shared" ref="L68:O68" si="11">SUM(L64:L67)</f>
        <v>1132362</v>
      </c>
      <c r="M68" s="112">
        <f t="shared" si="11"/>
        <v>1132362</v>
      </c>
      <c r="N68" s="112">
        <f t="shared" si="11"/>
        <v>0</v>
      </c>
      <c r="O68" s="113">
        <f t="shared" si="11"/>
        <v>0</v>
      </c>
    </row>
    <row r="69" spans="1:16" ht="13.8" x14ac:dyDescent="0.25">
      <c r="A69" s="78"/>
      <c r="B69" s="79"/>
      <c r="C69" s="97"/>
      <c r="D69" s="114"/>
      <c r="E69" s="115"/>
      <c r="F69" s="115"/>
      <c r="G69" s="116"/>
      <c r="H69" s="103"/>
      <c r="I69" s="104"/>
      <c r="J69" s="104"/>
      <c r="K69" s="105"/>
      <c r="L69" s="114"/>
      <c r="M69" s="115"/>
      <c r="N69" s="115"/>
      <c r="O69" s="116"/>
    </row>
    <row r="70" spans="1:16" ht="13.8" x14ac:dyDescent="0.25">
      <c r="A70" s="95"/>
      <c r="B70" s="96"/>
      <c r="C70" s="88" t="s">
        <v>135</v>
      </c>
      <c r="D70" s="103"/>
      <c r="E70" s="104"/>
      <c r="F70" s="104"/>
      <c r="G70" s="105"/>
      <c r="H70" s="103"/>
      <c r="I70" s="104"/>
      <c r="J70" s="104"/>
      <c r="K70" s="105"/>
      <c r="L70" s="103"/>
      <c r="M70" s="104"/>
      <c r="N70" s="104"/>
      <c r="O70" s="105"/>
    </row>
    <row r="71" spans="1:16" ht="13.8" x14ac:dyDescent="0.25">
      <c r="A71" s="106"/>
      <c r="B71" s="107"/>
      <c r="C71" s="88" t="s">
        <v>136</v>
      </c>
      <c r="D71" s="103">
        <v>11000</v>
      </c>
      <c r="E71" s="104">
        <v>11000</v>
      </c>
      <c r="F71" s="104">
        <v>0</v>
      </c>
      <c r="G71" s="105">
        <v>0</v>
      </c>
      <c r="H71" s="103">
        <v>11000</v>
      </c>
      <c r="I71" s="104">
        <v>11000</v>
      </c>
      <c r="J71" s="104">
        <v>0</v>
      </c>
      <c r="K71" s="105">
        <v>0</v>
      </c>
      <c r="L71" s="103">
        <v>21368</v>
      </c>
      <c r="M71" s="104">
        <f>L71</f>
        <v>21368</v>
      </c>
      <c r="N71" s="104">
        <v>0</v>
      </c>
      <c r="O71" s="105">
        <v>0</v>
      </c>
      <c r="P71" s="247"/>
    </row>
    <row r="72" spans="1:16" ht="13.8" x14ac:dyDescent="0.25">
      <c r="A72" s="95"/>
      <c r="B72" s="96"/>
      <c r="C72" s="109" t="s">
        <v>137</v>
      </c>
      <c r="D72" s="103">
        <v>6000</v>
      </c>
      <c r="E72" s="104">
        <v>6000</v>
      </c>
      <c r="F72" s="104">
        <v>0</v>
      </c>
      <c r="G72" s="105">
        <v>0</v>
      </c>
      <c r="H72" s="103">
        <v>6000</v>
      </c>
      <c r="I72" s="104">
        <v>6000</v>
      </c>
      <c r="J72" s="104">
        <v>0</v>
      </c>
      <c r="K72" s="105">
        <v>0</v>
      </c>
      <c r="L72" s="103">
        <v>6541</v>
      </c>
      <c r="M72" s="104">
        <f>L72</f>
        <v>6541</v>
      </c>
      <c r="N72" s="104">
        <v>0</v>
      </c>
      <c r="O72" s="105">
        <v>0</v>
      </c>
      <c r="P72" s="247"/>
    </row>
    <row r="73" spans="1:16" ht="14.4" x14ac:dyDescent="0.3">
      <c r="A73" s="117"/>
      <c r="B73" s="96"/>
      <c r="C73" s="97" t="s">
        <v>23</v>
      </c>
      <c r="D73" s="114">
        <f t="shared" ref="D73:G73" si="12">SUM(D71:D72)</f>
        <v>17000</v>
      </c>
      <c r="E73" s="115">
        <f t="shared" si="12"/>
        <v>17000</v>
      </c>
      <c r="F73" s="115">
        <f t="shared" si="12"/>
        <v>0</v>
      </c>
      <c r="G73" s="116">
        <f t="shared" si="12"/>
        <v>0</v>
      </c>
      <c r="H73" s="114">
        <v>17000</v>
      </c>
      <c r="I73" s="115">
        <v>17000</v>
      </c>
      <c r="J73" s="115">
        <v>0</v>
      </c>
      <c r="K73" s="116">
        <v>0</v>
      </c>
      <c r="L73" s="114">
        <f t="shared" ref="L73:O73" si="13">SUM(L71:L72)</f>
        <v>27909</v>
      </c>
      <c r="M73" s="115">
        <f t="shared" si="13"/>
        <v>27909</v>
      </c>
      <c r="N73" s="115">
        <f t="shared" si="13"/>
        <v>0</v>
      </c>
      <c r="O73" s="116">
        <f t="shared" si="13"/>
        <v>0</v>
      </c>
    </row>
    <row r="74" spans="1:16" ht="14.4" x14ac:dyDescent="0.3">
      <c r="A74" s="117"/>
      <c r="B74" s="96"/>
      <c r="C74" s="97"/>
      <c r="D74" s="114"/>
      <c r="E74" s="115"/>
      <c r="F74" s="115"/>
      <c r="G74" s="116"/>
      <c r="H74" s="103"/>
      <c r="I74" s="104"/>
      <c r="J74" s="104"/>
      <c r="K74" s="105"/>
      <c r="L74" s="114"/>
      <c r="M74" s="115"/>
      <c r="N74" s="115"/>
      <c r="O74" s="116"/>
    </row>
    <row r="75" spans="1:16" ht="14.4" x14ac:dyDescent="0.3">
      <c r="A75" s="78"/>
      <c r="B75" s="79"/>
      <c r="C75" s="110" t="s">
        <v>32</v>
      </c>
      <c r="D75" s="111">
        <f>D68+D73</f>
        <v>1248000</v>
      </c>
      <c r="E75" s="112">
        <f t="shared" ref="E75:G75" si="14">E68+E73</f>
        <v>1248000</v>
      </c>
      <c r="F75" s="112">
        <f t="shared" si="14"/>
        <v>0</v>
      </c>
      <c r="G75" s="113">
        <f t="shared" si="14"/>
        <v>0</v>
      </c>
      <c r="H75" s="111">
        <v>1248000</v>
      </c>
      <c r="I75" s="112">
        <v>1248000</v>
      </c>
      <c r="J75" s="112">
        <v>0</v>
      </c>
      <c r="K75" s="113">
        <v>0</v>
      </c>
      <c r="L75" s="111">
        <f>L68+L73</f>
        <v>1160271</v>
      </c>
      <c r="M75" s="112">
        <f t="shared" ref="M75:O75" si="15">M68+M73</f>
        <v>1160271</v>
      </c>
      <c r="N75" s="112">
        <f t="shared" si="15"/>
        <v>0</v>
      </c>
      <c r="O75" s="113">
        <f t="shared" si="15"/>
        <v>0</v>
      </c>
    </row>
    <row r="76" spans="1:16" x14ac:dyDescent="0.3">
      <c r="A76" s="78"/>
      <c r="B76" s="118"/>
      <c r="C76" s="88"/>
      <c r="D76" s="103"/>
      <c r="E76" s="104"/>
      <c r="F76" s="104"/>
      <c r="G76" s="105"/>
      <c r="H76" s="103"/>
      <c r="I76" s="104"/>
      <c r="J76" s="104"/>
      <c r="K76" s="105"/>
      <c r="L76" s="103"/>
      <c r="M76" s="104"/>
      <c r="N76" s="104"/>
      <c r="O76" s="105"/>
    </row>
    <row r="77" spans="1:16" ht="13.8" x14ac:dyDescent="0.25">
      <c r="A77" s="78"/>
      <c r="B77" s="79" t="s">
        <v>12</v>
      </c>
      <c r="C77" s="88" t="s">
        <v>25</v>
      </c>
      <c r="D77" s="103"/>
      <c r="E77" s="104"/>
      <c r="F77" s="104"/>
      <c r="G77" s="105"/>
      <c r="H77" s="103"/>
      <c r="I77" s="104"/>
      <c r="J77" s="104"/>
      <c r="K77" s="105"/>
      <c r="L77" s="103"/>
      <c r="M77" s="104"/>
      <c r="N77" s="104"/>
      <c r="O77" s="105"/>
    </row>
    <row r="78" spans="1:16" ht="27.6" x14ac:dyDescent="0.25">
      <c r="A78" s="78"/>
      <c r="B78" s="79"/>
      <c r="C78" s="88" t="s">
        <v>30</v>
      </c>
      <c r="D78" s="87"/>
      <c r="E78" s="81"/>
      <c r="F78" s="81"/>
      <c r="G78" s="82"/>
      <c r="H78" s="87"/>
      <c r="I78" s="81"/>
      <c r="J78" s="81"/>
      <c r="K78" s="82"/>
      <c r="L78" s="87"/>
      <c r="M78" s="81"/>
      <c r="N78" s="81"/>
      <c r="O78" s="82"/>
    </row>
    <row r="79" spans="1:16" ht="13.8" x14ac:dyDescent="0.25">
      <c r="A79" s="78"/>
      <c r="B79" s="79"/>
      <c r="C79" s="88" t="s">
        <v>110</v>
      </c>
      <c r="D79" s="87">
        <v>527642</v>
      </c>
      <c r="E79" s="81">
        <f>D79</f>
        <v>527642</v>
      </c>
      <c r="F79" s="81">
        <v>0</v>
      </c>
      <c r="G79" s="82">
        <v>0</v>
      </c>
      <c r="H79" s="87">
        <v>614471</v>
      </c>
      <c r="I79" s="81">
        <v>614471</v>
      </c>
      <c r="J79" s="81">
        <v>0</v>
      </c>
      <c r="K79" s="82">
        <v>0</v>
      </c>
      <c r="L79" s="87">
        <v>614471</v>
      </c>
      <c r="M79" s="81">
        <f t="shared" ref="M79:M86" si="16">L79</f>
        <v>614471</v>
      </c>
      <c r="N79" s="81">
        <v>0</v>
      </c>
      <c r="O79" s="82">
        <v>0</v>
      </c>
    </row>
    <row r="80" spans="1:16" ht="13.8" x14ac:dyDescent="0.25">
      <c r="A80" s="106"/>
      <c r="B80" s="107"/>
      <c r="C80" s="88" t="s">
        <v>111</v>
      </c>
      <c r="D80" s="87">
        <v>542977</v>
      </c>
      <c r="E80" s="81">
        <f>D80</f>
        <v>542977</v>
      </c>
      <c r="F80" s="104">
        <v>0</v>
      </c>
      <c r="G80" s="105">
        <v>0</v>
      </c>
      <c r="H80" s="87">
        <v>544119</v>
      </c>
      <c r="I80" s="81">
        <v>544119</v>
      </c>
      <c r="J80" s="104">
        <v>0</v>
      </c>
      <c r="K80" s="105">
        <v>0</v>
      </c>
      <c r="L80" s="87">
        <v>544119</v>
      </c>
      <c r="M80" s="81">
        <f t="shared" si="16"/>
        <v>544119</v>
      </c>
      <c r="N80" s="104">
        <v>0</v>
      </c>
      <c r="O80" s="105">
        <v>0</v>
      </c>
    </row>
    <row r="81" spans="1:16" ht="13.8" x14ac:dyDescent="0.25">
      <c r="A81" s="106"/>
      <c r="B81" s="107"/>
      <c r="C81" s="88" t="s">
        <v>1401</v>
      </c>
      <c r="D81" s="87">
        <v>0</v>
      </c>
      <c r="E81" s="81">
        <v>0</v>
      </c>
      <c r="F81" s="104">
        <v>0</v>
      </c>
      <c r="G81" s="105">
        <v>0</v>
      </c>
      <c r="H81" s="87">
        <v>24057</v>
      </c>
      <c r="I81" s="81">
        <v>24057</v>
      </c>
      <c r="J81" s="104">
        <v>0</v>
      </c>
      <c r="K81" s="105">
        <v>0</v>
      </c>
      <c r="L81" s="87">
        <v>24057</v>
      </c>
      <c r="M81" s="81">
        <f t="shared" si="16"/>
        <v>24057</v>
      </c>
      <c r="N81" s="104">
        <v>0</v>
      </c>
      <c r="O81" s="105">
        <v>0</v>
      </c>
    </row>
    <row r="82" spans="1:16" ht="13.8" x14ac:dyDescent="0.25">
      <c r="A82" s="106"/>
      <c r="B82" s="107"/>
      <c r="C82" s="88" t="s">
        <v>1402</v>
      </c>
      <c r="D82" s="87">
        <v>652267</v>
      </c>
      <c r="E82" s="81">
        <f>D82</f>
        <v>652267</v>
      </c>
      <c r="F82" s="81">
        <v>0</v>
      </c>
      <c r="G82" s="105">
        <v>0</v>
      </c>
      <c r="H82" s="87">
        <v>661190</v>
      </c>
      <c r="I82" s="81">
        <v>661190</v>
      </c>
      <c r="J82" s="81">
        <v>0</v>
      </c>
      <c r="K82" s="105">
        <v>0</v>
      </c>
      <c r="L82" s="87">
        <v>661190</v>
      </c>
      <c r="M82" s="81">
        <f t="shared" si="16"/>
        <v>661190</v>
      </c>
      <c r="N82" s="81">
        <v>0</v>
      </c>
      <c r="O82" s="105">
        <v>0</v>
      </c>
    </row>
    <row r="83" spans="1:16" ht="13.8" x14ac:dyDescent="0.25">
      <c r="A83" s="106"/>
      <c r="B83" s="107"/>
      <c r="C83" s="88" t="s">
        <v>149</v>
      </c>
      <c r="D83" s="87">
        <v>0</v>
      </c>
      <c r="E83" s="81">
        <v>0</v>
      </c>
      <c r="F83" s="81">
        <v>0</v>
      </c>
      <c r="G83" s="105">
        <v>0</v>
      </c>
      <c r="H83" s="87">
        <v>82320</v>
      </c>
      <c r="I83" s="81">
        <v>82320</v>
      </c>
      <c r="J83" s="81">
        <v>0</v>
      </c>
      <c r="K83" s="105">
        <v>0</v>
      </c>
      <c r="L83" s="87">
        <v>82320</v>
      </c>
      <c r="M83" s="81">
        <f t="shared" si="16"/>
        <v>82320</v>
      </c>
      <c r="N83" s="81">
        <v>0</v>
      </c>
      <c r="O83" s="105">
        <v>0</v>
      </c>
    </row>
    <row r="84" spans="1:16" ht="13.8" x14ac:dyDescent="0.25">
      <c r="A84" s="106"/>
      <c r="B84" s="107"/>
      <c r="C84" s="88" t="s">
        <v>150</v>
      </c>
      <c r="D84" s="87">
        <v>0</v>
      </c>
      <c r="E84" s="81">
        <v>0</v>
      </c>
      <c r="F84" s="81">
        <v>0</v>
      </c>
      <c r="G84" s="105">
        <v>0</v>
      </c>
      <c r="H84" s="87">
        <v>10455</v>
      </c>
      <c r="I84" s="81">
        <v>10455</v>
      </c>
      <c r="J84" s="81">
        <v>0</v>
      </c>
      <c r="K84" s="105">
        <v>0</v>
      </c>
      <c r="L84" s="87">
        <v>10455</v>
      </c>
      <c r="M84" s="81">
        <f t="shared" si="16"/>
        <v>10455</v>
      </c>
      <c r="N84" s="81">
        <v>0</v>
      </c>
      <c r="O84" s="105">
        <v>0</v>
      </c>
    </row>
    <row r="85" spans="1:16" ht="13.8" x14ac:dyDescent="0.25">
      <c r="A85" s="106"/>
      <c r="B85" s="107"/>
      <c r="C85" s="88" t="s">
        <v>1403</v>
      </c>
      <c r="D85" s="87">
        <v>243173</v>
      </c>
      <c r="E85" s="81">
        <f>D85</f>
        <v>243173</v>
      </c>
      <c r="F85" s="81">
        <v>0</v>
      </c>
      <c r="G85" s="105">
        <v>0</v>
      </c>
      <c r="H85" s="87">
        <v>274731</v>
      </c>
      <c r="I85" s="81">
        <v>274731</v>
      </c>
      <c r="J85" s="81">
        <v>0</v>
      </c>
      <c r="K85" s="105">
        <v>0</v>
      </c>
      <c r="L85" s="87">
        <v>274731</v>
      </c>
      <c r="M85" s="81">
        <f t="shared" si="16"/>
        <v>274731</v>
      </c>
      <c r="N85" s="81">
        <v>0</v>
      </c>
      <c r="O85" s="105">
        <v>0</v>
      </c>
    </row>
    <row r="86" spans="1:16" ht="13.8" x14ac:dyDescent="0.25">
      <c r="A86" s="106"/>
      <c r="B86" s="107"/>
      <c r="C86" s="88" t="s">
        <v>1404</v>
      </c>
      <c r="D86" s="87">
        <v>39017</v>
      </c>
      <c r="E86" s="81">
        <v>39017</v>
      </c>
      <c r="F86" s="104">
        <v>0</v>
      </c>
      <c r="G86" s="105">
        <v>0</v>
      </c>
      <c r="H86" s="87">
        <v>63146</v>
      </c>
      <c r="I86" s="81">
        <v>63146</v>
      </c>
      <c r="J86" s="104">
        <v>0</v>
      </c>
      <c r="K86" s="105">
        <v>0</v>
      </c>
      <c r="L86" s="87">
        <v>63146</v>
      </c>
      <c r="M86" s="81">
        <f t="shared" si="16"/>
        <v>63146</v>
      </c>
      <c r="N86" s="104">
        <v>0</v>
      </c>
      <c r="O86" s="105">
        <v>0</v>
      </c>
    </row>
    <row r="87" spans="1:16" ht="13.8" x14ac:dyDescent="0.25">
      <c r="A87" s="106"/>
      <c r="B87" s="107"/>
      <c r="C87" s="88"/>
      <c r="D87" s="103"/>
      <c r="E87" s="104"/>
      <c r="F87" s="104"/>
      <c r="G87" s="105"/>
      <c r="H87" s="103"/>
      <c r="I87" s="104"/>
      <c r="J87" s="104"/>
      <c r="K87" s="105"/>
      <c r="L87" s="103"/>
      <c r="M87" s="104"/>
      <c r="N87" s="104"/>
      <c r="O87" s="105"/>
    </row>
    <row r="88" spans="1:16" ht="13.8" x14ac:dyDescent="0.25">
      <c r="A88" s="78"/>
      <c r="B88" s="79"/>
      <c r="C88" s="97" t="s">
        <v>23</v>
      </c>
      <c r="D88" s="89">
        <f t="shared" ref="D88:O88" si="17">SUM(D79:D87)</f>
        <v>2005076</v>
      </c>
      <c r="E88" s="90">
        <f t="shared" si="17"/>
        <v>2005076</v>
      </c>
      <c r="F88" s="90">
        <f t="shared" si="17"/>
        <v>0</v>
      </c>
      <c r="G88" s="91">
        <f t="shared" si="17"/>
        <v>0</v>
      </c>
      <c r="H88" s="89">
        <v>2274489</v>
      </c>
      <c r="I88" s="90">
        <v>2274489</v>
      </c>
      <c r="J88" s="90">
        <v>0</v>
      </c>
      <c r="K88" s="91">
        <v>0</v>
      </c>
      <c r="L88" s="89">
        <f t="shared" si="17"/>
        <v>2274489</v>
      </c>
      <c r="M88" s="90">
        <f t="shared" si="17"/>
        <v>2274489</v>
      </c>
      <c r="N88" s="90">
        <f t="shared" si="17"/>
        <v>0</v>
      </c>
      <c r="O88" s="91">
        <f t="shared" si="17"/>
        <v>0</v>
      </c>
    </row>
    <row r="89" spans="1:16" ht="13.8" x14ac:dyDescent="0.25">
      <c r="A89" s="78"/>
      <c r="B89" s="79"/>
      <c r="C89" s="97"/>
      <c r="D89" s="89"/>
      <c r="E89" s="90"/>
      <c r="F89" s="90"/>
      <c r="G89" s="91"/>
      <c r="H89" s="87"/>
      <c r="I89" s="81"/>
      <c r="J89" s="81"/>
      <c r="K89" s="82"/>
      <c r="L89" s="89"/>
      <c r="M89" s="90"/>
      <c r="N89" s="90"/>
      <c r="O89" s="91"/>
    </row>
    <row r="90" spans="1:16" ht="13.8" x14ac:dyDescent="0.25">
      <c r="A90" s="78"/>
      <c r="B90" s="79"/>
      <c r="C90" s="80" t="s">
        <v>120</v>
      </c>
      <c r="D90" s="89"/>
      <c r="E90" s="90"/>
      <c r="F90" s="90"/>
      <c r="G90" s="91"/>
      <c r="H90" s="87"/>
      <c r="I90" s="81"/>
      <c r="J90" s="81"/>
      <c r="K90" s="82"/>
      <c r="L90" s="89"/>
      <c r="M90" s="90"/>
      <c r="N90" s="90"/>
      <c r="O90" s="91"/>
    </row>
    <row r="91" spans="1:16" ht="27.6" x14ac:dyDescent="0.25">
      <c r="A91" s="78"/>
      <c r="B91" s="79"/>
      <c r="C91" s="88" t="s">
        <v>1405</v>
      </c>
      <c r="D91" s="87">
        <v>0</v>
      </c>
      <c r="E91" s="81">
        <v>0</v>
      </c>
      <c r="F91" s="81">
        <v>0</v>
      </c>
      <c r="G91" s="82">
        <v>0</v>
      </c>
      <c r="H91" s="87">
        <v>7300</v>
      </c>
      <c r="I91" s="81">
        <v>7300</v>
      </c>
      <c r="J91" s="81">
        <v>0</v>
      </c>
      <c r="K91" s="82">
        <v>0</v>
      </c>
      <c r="L91" s="87">
        <v>7300</v>
      </c>
      <c r="M91" s="81">
        <f>L91</f>
        <v>7300</v>
      </c>
      <c r="N91" s="81">
        <v>0</v>
      </c>
      <c r="O91" s="82">
        <v>0</v>
      </c>
    </row>
    <row r="92" spans="1:16" ht="13.8" x14ac:dyDescent="0.25">
      <c r="A92" s="78"/>
      <c r="B92" s="79"/>
      <c r="C92" s="88" t="s">
        <v>1406</v>
      </c>
      <c r="D92" s="87"/>
      <c r="E92" s="81"/>
      <c r="F92" s="81"/>
      <c r="G92" s="82"/>
      <c r="H92" s="87">
        <v>276205</v>
      </c>
      <c r="I92" s="81">
        <v>276205</v>
      </c>
      <c r="J92" s="81">
        <v>0</v>
      </c>
      <c r="K92" s="82">
        <v>0</v>
      </c>
      <c r="L92" s="87">
        <v>276205</v>
      </c>
      <c r="M92" s="81">
        <f>L92</f>
        <v>276205</v>
      </c>
      <c r="N92" s="81">
        <v>0</v>
      </c>
      <c r="O92" s="82">
        <v>0</v>
      </c>
      <c r="P92" s="248"/>
    </row>
    <row r="93" spans="1:16" ht="13.8" x14ac:dyDescent="0.25">
      <c r="A93" s="78"/>
      <c r="B93" s="79"/>
      <c r="C93" s="88"/>
      <c r="D93" s="89"/>
      <c r="E93" s="90"/>
      <c r="F93" s="90"/>
      <c r="G93" s="91"/>
      <c r="H93" s="89"/>
      <c r="I93" s="90"/>
      <c r="J93" s="90"/>
      <c r="K93" s="91"/>
      <c r="L93" s="89"/>
      <c r="M93" s="90"/>
      <c r="N93" s="90"/>
      <c r="O93" s="91"/>
    </row>
    <row r="94" spans="1:16" ht="13.8" x14ac:dyDescent="0.25">
      <c r="A94" s="78"/>
      <c r="B94" s="79"/>
      <c r="C94" s="97" t="s">
        <v>23</v>
      </c>
      <c r="D94" s="89">
        <f t="shared" ref="D94:O94" si="18">SUM(D91:D93)</f>
        <v>0</v>
      </c>
      <c r="E94" s="90">
        <f t="shared" si="18"/>
        <v>0</v>
      </c>
      <c r="F94" s="90">
        <f t="shared" si="18"/>
        <v>0</v>
      </c>
      <c r="G94" s="91">
        <f t="shared" si="18"/>
        <v>0</v>
      </c>
      <c r="H94" s="89">
        <v>283505</v>
      </c>
      <c r="I94" s="90">
        <v>283505</v>
      </c>
      <c r="J94" s="90">
        <v>0</v>
      </c>
      <c r="K94" s="91">
        <v>0</v>
      </c>
      <c r="L94" s="89">
        <f t="shared" si="18"/>
        <v>283505</v>
      </c>
      <c r="M94" s="90">
        <f t="shared" si="18"/>
        <v>283505</v>
      </c>
      <c r="N94" s="90">
        <f t="shared" si="18"/>
        <v>0</v>
      </c>
      <c r="O94" s="91">
        <f t="shared" si="18"/>
        <v>0</v>
      </c>
    </row>
    <row r="95" spans="1:16" ht="13.8" x14ac:dyDescent="0.25">
      <c r="A95" s="78"/>
      <c r="B95" s="79"/>
      <c r="C95" s="97"/>
      <c r="D95" s="89"/>
      <c r="E95" s="90"/>
      <c r="F95" s="90"/>
      <c r="G95" s="91"/>
      <c r="H95" s="89"/>
      <c r="I95" s="90"/>
      <c r="J95" s="90"/>
      <c r="K95" s="91"/>
      <c r="L95" s="89"/>
      <c r="M95" s="90"/>
      <c r="N95" s="90"/>
      <c r="O95" s="91"/>
    </row>
    <row r="96" spans="1:16" ht="13.8" x14ac:dyDescent="0.25">
      <c r="A96" s="78"/>
      <c r="B96" s="79"/>
      <c r="C96" s="88" t="s">
        <v>1513</v>
      </c>
      <c r="D96" s="89"/>
      <c r="E96" s="90"/>
      <c r="F96" s="90"/>
      <c r="G96" s="91"/>
      <c r="H96" s="89"/>
      <c r="I96" s="90"/>
      <c r="J96" s="90"/>
      <c r="K96" s="91"/>
      <c r="L96" s="89"/>
      <c r="M96" s="90"/>
      <c r="N96" s="90"/>
      <c r="O96" s="91"/>
    </row>
    <row r="97" spans="1:16" ht="13.8" x14ac:dyDescent="0.25">
      <c r="A97" s="78"/>
      <c r="B97" s="79"/>
      <c r="C97" s="88" t="s">
        <v>1644</v>
      </c>
      <c r="D97" s="87">
        <v>0</v>
      </c>
      <c r="E97" s="81">
        <v>0</v>
      </c>
      <c r="F97" s="81">
        <v>0</v>
      </c>
      <c r="G97" s="82">
        <v>0</v>
      </c>
      <c r="H97" s="87">
        <v>16430</v>
      </c>
      <c r="I97" s="81">
        <v>16430</v>
      </c>
      <c r="J97" s="81">
        <v>0</v>
      </c>
      <c r="K97" s="82">
        <v>0</v>
      </c>
      <c r="L97" s="87">
        <v>16430</v>
      </c>
      <c r="M97" s="81">
        <f>L97</f>
        <v>16430</v>
      </c>
      <c r="N97" s="81">
        <v>0</v>
      </c>
      <c r="O97" s="82">
        <v>0</v>
      </c>
      <c r="P97" s="119"/>
    </row>
    <row r="98" spans="1:16" ht="13.8" x14ac:dyDescent="0.25">
      <c r="A98" s="78"/>
      <c r="B98" s="79"/>
      <c r="C98" s="97"/>
      <c r="D98" s="89"/>
      <c r="E98" s="90"/>
      <c r="F98" s="90"/>
      <c r="G98" s="91"/>
      <c r="H98" s="89"/>
      <c r="I98" s="90"/>
      <c r="J98" s="90"/>
      <c r="K98" s="91"/>
      <c r="L98" s="89"/>
      <c r="M98" s="90"/>
      <c r="N98" s="90"/>
      <c r="O98" s="91"/>
    </row>
    <row r="99" spans="1:16" ht="13.8" x14ac:dyDescent="0.25">
      <c r="A99" s="78"/>
      <c r="B99" s="79"/>
      <c r="C99" s="97" t="s">
        <v>23</v>
      </c>
      <c r="D99" s="89">
        <f>SUM(D97:D98)</f>
        <v>0</v>
      </c>
      <c r="E99" s="90">
        <f t="shared" ref="E99:G99" si="19">SUM(E97:E98)</f>
        <v>0</v>
      </c>
      <c r="F99" s="90">
        <f t="shared" si="19"/>
        <v>0</v>
      </c>
      <c r="G99" s="91">
        <f t="shared" si="19"/>
        <v>0</v>
      </c>
      <c r="H99" s="89">
        <v>16430</v>
      </c>
      <c r="I99" s="90">
        <v>16430</v>
      </c>
      <c r="J99" s="90">
        <v>0</v>
      </c>
      <c r="K99" s="91">
        <v>0</v>
      </c>
      <c r="L99" s="89">
        <f>SUM(L97:L98)</f>
        <v>16430</v>
      </c>
      <c r="M99" s="90">
        <f t="shared" ref="M99:O99" si="20">SUM(M97:M98)</f>
        <v>16430</v>
      </c>
      <c r="N99" s="90">
        <f t="shared" si="20"/>
        <v>0</v>
      </c>
      <c r="O99" s="91">
        <f t="shared" si="20"/>
        <v>0</v>
      </c>
    </row>
    <row r="100" spans="1:16" ht="13.8" x14ac:dyDescent="0.25">
      <c r="A100" s="78"/>
      <c r="B100" s="79"/>
      <c r="C100" s="88"/>
      <c r="D100" s="87"/>
      <c r="E100" s="81"/>
      <c r="F100" s="81"/>
      <c r="G100" s="82"/>
      <c r="H100" s="87"/>
      <c r="I100" s="81"/>
      <c r="J100" s="81"/>
      <c r="K100" s="82"/>
      <c r="L100" s="87"/>
      <c r="M100" s="81"/>
      <c r="N100" s="81"/>
      <c r="O100" s="82"/>
    </row>
    <row r="101" spans="1:16" ht="14.4" x14ac:dyDescent="0.3">
      <c r="A101" s="78"/>
      <c r="B101" s="79"/>
      <c r="C101" s="110" t="s">
        <v>33</v>
      </c>
      <c r="D101" s="111">
        <f t="shared" ref="D101:G101" si="21">D88</f>
        <v>2005076</v>
      </c>
      <c r="E101" s="112">
        <f t="shared" si="21"/>
        <v>2005076</v>
      </c>
      <c r="F101" s="112">
        <f t="shared" si="21"/>
        <v>0</v>
      </c>
      <c r="G101" s="113">
        <f t="shared" si="21"/>
        <v>0</v>
      </c>
      <c r="H101" s="111">
        <v>2574424</v>
      </c>
      <c r="I101" s="112">
        <v>2574424</v>
      </c>
      <c r="J101" s="112">
        <v>0</v>
      </c>
      <c r="K101" s="113">
        <v>0</v>
      </c>
      <c r="L101" s="111">
        <f>L88+L94+L99</f>
        <v>2574424</v>
      </c>
      <c r="M101" s="112">
        <f t="shared" ref="M101:O101" si="22">M88+M94+M99</f>
        <v>2574424</v>
      </c>
      <c r="N101" s="112">
        <f t="shared" si="22"/>
        <v>0</v>
      </c>
      <c r="O101" s="113">
        <f t="shared" si="22"/>
        <v>0</v>
      </c>
    </row>
    <row r="102" spans="1:16" ht="13.8" x14ac:dyDescent="0.25">
      <c r="A102" s="78"/>
      <c r="B102" s="79"/>
      <c r="C102" s="88"/>
      <c r="D102" s="103"/>
      <c r="E102" s="104"/>
      <c r="F102" s="104"/>
      <c r="G102" s="105"/>
      <c r="H102" s="103"/>
      <c r="I102" s="104"/>
      <c r="J102" s="104"/>
      <c r="K102" s="105"/>
      <c r="L102" s="103"/>
      <c r="M102" s="104"/>
      <c r="N102" s="104"/>
      <c r="O102" s="105"/>
    </row>
    <row r="103" spans="1:16" ht="13.8" x14ac:dyDescent="0.25">
      <c r="A103" s="78"/>
      <c r="B103" s="79" t="s">
        <v>8</v>
      </c>
      <c r="C103" s="88" t="s">
        <v>58</v>
      </c>
      <c r="D103" s="103"/>
      <c r="E103" s="104"/>
      <c r="F103" s="104"/>
      <c r="G103" s="105"/>
      <c r="H103" s="103"/>
      <c r="I103" s="104"/>
      <c r="J103" s="104"/>
      <c r="K103" s="105"/>
      <c r="L103" s="103"/>
      <c r="M103" s="104"/>
      <c r="N103" s="104"/>
      <c r="O103" s="105"/>
    </row>
    <row r="104" spans="1:16" ht="13.8" x14ac:dyDescent="0.25">
      <c r="A104" s="78"/>
      <c r="B104" s="79"/>
      <c r="C104" s="88" t="s">
        <v>13</v>
      </c>
      <c r="D104" s="103"/>
      <c r="E104" s="104"/>
      <c r="F104" s="104"/>
      <c r="G104" s="105"/>
      <c r="H104" s="103"/>
      <c r="I104" s="104"/>
      <c r="J104" s="104"/>
      <c r="K104" s="105"/>
      <c r="L104" s="103"/>
      <c r="M104" s="104"/>
      <c r="N104" s="104"/>
      <c r="O104" s="105"/>
    </row>
    <row r="105" spans="1:16" ht="13.8" x14ac:dyDescent="0.25">
      <c r="A105" s="106"/>
      <c r="B105" s="107"/>
      <c r="C105" s="88" t="s">
        <v>105</v>
      </c>
      <c r="D105" s="81">
        <v>388640</v>
      </c>
      <c r="E105" s="81">
        <v>388640</v>
      </c>
      <c r="F105" s="104">
        <v>0</v>
      </c>
      <c r="G105" s="105">
        <v>0</v>
      </c>
      <c r="H105" s="81">
        <v>408640</v>
      </c>
      <c r="I105" s="81">
        <v>408640</v>
      </c>
      <c r="J105" s="104">
        <v>0</v>
      </c>
      <c r="K105" s="105">
        <v>0</v>
      </c>
      <c r="L105" s="81">
        <v>322597</v>
      </c>
      <c r="M105" s="81">
        <f>L105</f>
        <v>322597</v>
      </c>
      <c r="N105" s="104">
        <v>0</v>
      </c>
      <c r="O105" s="105">
        <v>0</v>
      </c>
      <c r="P105" s="247"/>
    </row>
    <row r="106" spans="1:16" ht="13.8" x14ac:dyDescent="0.25">
      <c r="A106" s="106"/>
      <c r="B106" s="107"/>
      <c r="C106" s="88" t="s">
        <v>80</v>
      </c>
      <c r="D106" s="81"/>
      <c r="E106" s="81"/>
      <c r="F106" s="104"/>
      <c r="G106" s="105"/>
      <c r="H106" s="81"/>
      <c r="I106" s="81"/>
      <c r="J106" s="104"/>
      <c r="K106" s="105"/>
      <c r="L106" s="81"/>
      <c r="M106" s="81"/>
      <c r="N106" s="104"/>
      <c r="O106" s="105"/>
    </row>
    <row r="107" spans="1:16" ht="13.8" x14ac:dyDescent="0.25">
      <c r="A107" s="106"/>
      <c r="B107" s="107"/>
      <c r="C107" s="88" t="s">
        <v>81</v>
      </c>
      <c r="D107" s="81"/>
      <c r="E107" s="81"/>
      <c r="F107" s="104"/>
      <c r="G107" s="105"/>
      <c r="H107" s="81"/>
      <c r="I107" s="81"/>
      <c r="J107" s="104"/>
      <c r="K107" s="105"/>
      <c r="L107" s="81"/>
      <c r="M107" s="81"/>
      <c r="N107" s="104"/>
      <c r="O107" s="105"/>
    </row>
    <row r="108" spans="1:16" ht="13.8" x14ac:dyDescent="0.25">
      <c r="A108" s="106"/>
      <c r="B108" s="107"/>
      <c r="C108" s="88" t="s">
        <v>82</v>
      </c>
      <c r="D108" s="81">
        <v>24538</v>
      </c>
      <c r="E108" s="81">
        <f>D108</f>
        <v>24538</v>
      </c>
      <c r="F108" s="104">
        <v>0</v>
      </c>
      <c r="G108" s="105">
        <v>0</v>
      </c>
      <c r="H108" s="81">
        <v>24538</v>
      </c>
      <c r="I108" s="81">
        <v>24538</v>
      </c>
      <c r="J108" s="104">
        <v>0</v>
      </c>
      <c r="K108" s="105">
        <v>0</v>
      </c>
      <c r="L108" s="81">
        <v>25298</v>
      </c>
      <c r="M108" s="81">
        <f>L108</f>
        <v>25298</v>
      </c>
      <c r="N108" s="104">
        <v>0</v>
      </c>
      <c r="O108" s="105">
        <v>0</v>
      </c>
      <c r="P108" s="247"/>
    </row>
    <row r="109" spans="1:16" ht="13.8" x14ac:dyDescent="0.25">
      <c r="A109" s="106"/>
      <c r="B109" s="107"/>
      <c r="C109" s="88" t="s">
        <v>83</v>
      </c>
      <c r="D109" s="81">
        <v>52123</v>
      </c>
      <c r="E109" s="81">
        <f>D109</f>
        <v>52123</v>
      </c>
      <c r="F109" s="104">
        <v>0</v>
      </c>
      <c r="G109" s="105">
        <v>0</v>
      </c>
      <c r="H109" s="81">
        <v>52123</v>
      </c>
      <c r="I109" s="81">
        <v>52123</v>
      </c>
      <c r="J109" s="104">
        <v>0</v>
      </c>
      <c r="K109" s="105">
        <v>0</v>
      </c>
      <c r="L109" s="81">
        <v>55319</v>
      </c>
      <c r="M109" s="81">
        <f>L109</f>
        <v>55319</v>
      </c>
      <c r="N109" s="104">
        <v>0</v>
      </c>
      <c r="O109" s="105">
        <v>0</v>
      </c>
      <c r="P109" s="247"/>
    </row>
    <row r="110" spans="1:16" ht="13.8" x14ac:dyDescent="0.25">
      <c r="A110" s="106"/>
      <c r="B110" s="107"/>
      <c r="C110" s="88"/>
      <c r="D110" s="81"/>
      <c r="E110" s="81"/>
      <c r="F110" s="104"/>
      <c r="G110" s="105"/>
      <c r="H110" s="81"/>
      <c r="I110" s="81"/>
      <c r="J110" s="104"/>
      <c r="K110" s="105"/>
      <c r="L110" s="81"/>
      <c r="M110" s="81"/>
      <c r="N110" s="104"/>
      <c r="O110" s="105"/>
    </row>
    <row r="111" spans="1:16" ht="14.4" x14ac:dyDescent="0.3">
      <c r="A111" s="120"/>
      <c r="B111" s="121"/>
      <c r="C111" s="110" t="s">
        <v>34</v>
      </c>
      <c r="D111" s="122">
        <f>SUM(D105:D110)</f>
        <v>465301</v>
      </c>
      <c r="E111" s="122">
        <f t="shared" ref="E111:G111" si="23">SUM(E105:E110)</f>
        <v>465301</v>
      </c>
      <c r="F111" s="112">
        <f t="shared" si="23"/>
        <v>0</v>
      </c>
      <c r="G111" s="113">
        <f t="shared" si="23"/>
        <v>0</v>
      </c>
      <c r="H111" s="122">
        <v>485301</v>
      </c>
      <c r="I111" s="122">
        <v>485301</v>
      </c>
      <c r="J111" s="112">
        <v>0</v>
      </c>
      <c r="K111" s="113">
        <v>0</v>
      </c>
      <c r="L111" s="122">
        <f>SUM(L105:L110)</f>
        <v>403214</v>
      </c>
      <c r="M111" s="122">
        <f t="shared" ref="M111:O111" si="24">SUM(M105:M110)</f>
        <v>403214</v>
      </c>
      <c r="N111" s="112">
        <f t="shared" si="24"/>
        <v>0</v>
      </c>
      <c r="O111" s="113">
        <f t="shared" si="24"/>
        <v>0</v>
      </c>
    </row>
    <row r="112" spans="1:16" ht="13.8" x14ac:dyDescent="0.25">
      <c r="A112" s="106"/>
      <c r="B112" s="107"/>
      <c r="C112" s="88"/>
      <c r="D112" s="103"/>
      <c r="E112" s="104"/>
      <c r="F112" s="104"/>
      <c r="G112" s="105"/>
      <c r="H112" s="103"/>
      <c r="I112" s="104"/>
      <c r="J112" s="104"/>
      <c r="K112" s="105"/>
      <c r="L112" s="103"/>
      <c r="M112" s="104"/>
      <c r="N112" s="104"/>
      <c r="O112" s="105"/>
    </row>
    <row r="113" spans="1:16" ht="13.8" x14ac:dyDescent="0.25">
      <c r="A113" s="106"/>
      <c r="B113" s="123" t="s">
        <v>14</v>
      </c>
      <c r="C113" s="88" t="s">
        <v>112</v>
      </c>
      <c r="D113" s="103"/>
      <c r="E113" s="104"/>
      <c r="F113" s="104"/>
      <c r="G113" s="105"/>
      <c r="H113" s="103"/>
      <c r="I113" s="104"/>
      <c r="J113" s="104"/>
      <c r="K113" s="105"/>
      <c r="L113" s="103"/>
      <c r="M113" s="104"/>
      <c r="N113" s="104"/>
      <c r="O113" s="105"/>
    </row>
    <row r="114" spans="1:16" ht="13.8" x14ac:dyDescent="0.25">
      <c r="A114" s="106"/>
      <c r="B114" s="107"/>
      <c r="C114" s="88" t="s">
        <v>113</v>
      </c>
      <c r="D114" s="103"/>
      <c r="E114" s="104"/>
      <c r="F114" s="104"/>
      <c r="G114" s="105"/>
      <c r="H114" s="103"/>
      <c r="I114" s="104"/>
      <c r="J114" s="104"/>
      <c r="K114" s="105"/>
      <c r="L114" s="103"/>
      <c r="M114" s="104"/>
      <c r="N114" s="104"/>
      <c r="O114" s="105"/>
    </row>
    <row r="115" spans="1:16" ht="13.8" x14ac:dyDescent="0.25">
      <c r="A115" s="106"/>
      <c r="B115" s="107"/>
      <c r="C115" s="88" t="s">
        <v>1514</v>
      </c>
      <c r="D115" s="81">
        <v>7621</v>
      </c>
      <c r="E115" s="81">
        <f>D115</f>
        <v>7621</v>
      </c>
      <c r="F115" s="104">
        <v>0</v>
      </c>
      <c r="G115" s="105">
        <v>0</v>
      </c>
      <c r="H115" s="81">
        <v>28697</v>
      </c>
      <c r="I115" s="81">
        <v>28697</v>
      </c>
      <c r="J115" s="104">
        <v>0</v>
      </c>
      <c r="K115" s="105">
        <v>0</v>
      </c>
      <c r="L115" s="81">
        <v>28697</v>
      </c>
      <c r="M115" s="81">
        <f>L115</f>
        <v>28697</v>
      </c>
      <c r="N115" s="104">
        <v>0</v>
      </c>
      <c r="O115" s="105">
        <v>0</v>
      </c>
      <c r="P115" s="247"/>
    </row>
    <row r="116" spans="1:16" ht="14.4" x14ac:dyDescent="0.3">
      <c r="A116" s="117"/>
      <c r="B116" s="79"/>
      <c r="C116" s="88" t="s">
        <v>1515</v>
      </c>
      <c r="D116" s="103">
        <v>405</v>
      </c>
      <c r="E116" s="104">
        <v>405</v>
      </c>
      <c r="F116" s="104">
        <v>0</v>
      </c>
      <c r="G116" s="105">
        <v>0</v>
      </c>
      <c r="H116" s="103">
        <v>405</v>
      </c>
      <c r="I116" s="104">
        <v>405</v>
      </c>
      <c r="J116" s="104">
        <v>0</v>
      </c>
      <c r="K116" s="105">
        <v>0</v>
      </c>
      <c r="L116" s="103">
        <v>297</v>
      </c>
      <c r="M116" s="104">
        <f>L116</f>
        <v>297</v>
      </c>
      <c r="N116" s="104">
        <v>0</v>
      </c>
      <c r="O116" s="105">
        <v>0</v>
      </c>
      <c r="P116" s="247"/>
    </row>
    <row r="117" spans="1:16" ht="14.4" x14ac:dyDescent="0.3">
      <c r="A117" s="117"/>
      <c r="B117" s="79"/>
      <c r="C117" s="88" t="s">
        <v>1516</v>
      </c>
      <c r="D117" s="103"/>
      <c r="E117" s="104"/>
      <c r="F117" s="104"/>
      <c r="G117" s="105"/>
      <c r="H117" s="103"/>
      <c r="I117" s="104"/>
      <c r="J117" s="104"/>
      <c r="K117" s="105"/>
      <c r="L117" s="103"/>
      <c r="M117" s="104"/>
      <c r="N117" s="104"/>
      <c r="O117" s="105"/>
      <c r="P117" s="247"/>
    </row>
    <row r="118" spans="1:16" ht="14.4" x14ac:dyDescent="0.3">
      <c r="A118" s="117"/>
      <c r="B118" s="79"/>
      <c r="C118" s="88" t="s">
        <v>1517</v>
      </c>
      <c r="D118" s="103">
        <v>15655</v>
      </c>
      <c r="E118" s="104">
        <v>15655</v>
      </c>
      <c r="F118" s="104">
        <v>0</v>
      </c>
      <c r="G118" s="105">
        <v>0</v>
      </c>
      <c r="H118" s="103">
        <v>16977</v>
      </c>
      <c r="I118" s="104">
        <v>16977</v>
      </c>
      <c r="J118" s="104">
        <v>0</v>
      </c>
      <c r="K118" s="105">
        <v>0</v>
      </c>
      <c r="L118" s="103">
        <v>8977</v>
      </c>
      <c r="M118" s="104">
        <f t="shared" ref="M118:M124" si="25">L118</f>
        <v>8977</v>
      </c>
      <c r="N118" s="104">
        <v>0</v>
      </c>
      <c r="O118" s="105">
        <v>0</v>
      </c>
      <c r="P118" s="247"/>
    </row>
    <row r="119" spans="1:16" ht="14.4" x14ac:dyDescent="0.3">
      <c r="A119" s="117"/>
      <c r="B119" s="79"/>
      <c r="C119" s="88" t="s">
        <v>1518</v>
      </c>
      <c r="D119" s="103">
        <v>3105</v>
      </c>
      <c r="E119" s="104">
        <v>3105</v>
      </c>
      <c r="F119" s="104">
        <v>0</v>
      </c>
      <c r="G119" s="105">
        <v>0</v>
      </c>
      <c r="H119" s="103">
        <v>3741</v>
      </c>
      <c r="I119" s="104">
        <v>3741</v>
      </c>
      <c r="J119" s="104">
        <v>0</v>
      </c>
      <c r="K119" s="105">
        <v>0</v>
      </c>
      <c r="L119" s="103">
        <v>5154</v>
      </c>
      <c r="M119" s="104">
        <f t="shared" si="25"/>
        <v>5154</v>
      </c>
      <c r="N119" s="104">
        <v>0</v>
      </c>
      <c r="O119" s="105">
        <v>0</v>
      </c>
      <c r="P119" s="247"/>
    </row>
    <row r="120" spans="1:16" ht="14.4" x14ac:dyDescent="0.3">
      <c r="A120" s="117"/>
      <c r="B120" s="79"/>
      <c r="C120" s="80" t="s">
        <v>1519</v>
      </c>
      <c r="D120" s="103">
        <v>2464</v>
      </c>
      <c r="E120" s="104">
        <v>2464</v>
      </c>
      <c r="F120" s="104">
        <v>0</v>
      </c>
      <c r="G120" s="105">
        <v>0</v>
      </c>
      <c r="H120" s="103">
        <v>2674</v>
      </c>
      <c r="I120" s="104">
        <v>2674</v>
      </c>
      <c r="J120" s="104">
        <v>0</v>
      </c>
      <c r="K120" s="105">
        <v>0</v>
      </c>
      <c r="L120" s="103">
        <v>2674</v>
      </c>
      <c r="M120" s="104">
        <f t="shared" si="25"/>
        <v>2674</v>
      </c>
      <c r="N120" s="104">
        <v>0</v>
      </c>
      <c r="O120" s="105">
        <v>0</v>
      </c>
      <c r="P120" s="247"/>
    </row>
    <row r="121" spans="1:16" ht="28.2" x14ac:dyDescent="0.3">
      <c r="A121" s="117"/>
      <c r="B121" s="79"/>
      <c r="C121" s="88" t="s">
        <v>1520</v>
      </c>
      <c r="D121" s="103">
        <v>386</v>
      </c>
      <c r="E121" s="104">
        <v>386</v>
      </c>
      <c r="F121" s="104">
        <v>0</v>
      </c>
      <c r="G121" s="105">
        <v>0</v>
      </c>
      <c r="H121" s="103">
        <v>1324</v>
      </c>
      <c r="I121" s="104">
        <v>1324</v>
      </c>
      <c r="J121" s="104">
        <v>0</v>
      </c>
      <c r="K121" s="105">
        <v>0</v>
      </c>
      <c r="L121" s="103">
        <v>479</v>
      </c>
      <c r="M121" s="104">
        <f t="shared" si="25"/>
        <v>479</v>
      </c>
      <c r="N121" s="104">
        <v>0</v>
      </c>
      <c r="O121" s="105">
        <v>0</v>
      </c>
    </row>
    <row r="122" spans="1:16" ht="14.4" x14ac:dyDescent="0.3">
      <c r="A122" s="117"/>
      <c r="B122" s="79"/>
      <c r="C122" s="80" t="s">
        <v>1521</v>
      </c>
      <c r="D122" s="103">
        <v>2978</v>
      </c>
      <c r="E122" s="104">
        <v>2978</v>
      </c>
      <c r="F122" s="104">
        <v>0</v>
      </c>
      <c r="G122" s="105">
        <v>0</v>
      </c>
      <c r="H122" s="103">
        <v>2978</v>
      </c>
      <c r="I122" s="104">
        <v>2978</v>
      </c>
      <c r="J122" s="104">
        <v>0</v>
      </c>
      <c r="K122" s="105">
        <v>0</v>
      </c>
      <c r="L122" s="103">
        <v>2978</v>
      </c>
      <c r="M122" s="104">
        <f t="shared" si="25"/>
        <v>2978</v>
      </c>
      <c r="N122" s="104">
        <v>0</v>
      </c>
      <c r="O122" s="105">
        <v>0</v>
      </c>
    </row>
    <row r="123" spans="1:16" ht="14.4" x14ac:dyDescent="0.3">
      <c r="A123" s="117"/>
      <c r="B123" s="79"/>
      <c r="C123" s="80" t="s">
        <v>1645</v>
      </c>
      <c r="D123" s="103">
        <v>4769</v>
      </c>
      <c r="E123" s="104">
        <f>D123</f>
        <v>4769</v>
      </c>
      <c r="F123" s="104">
        <v>0</v>
      </c>
      <c r="G123" s="105">
        <v>0</v>
      </c>
      <c r="H123" s="103">
        <v>4769</v>
      </c>
      <c r="I123" s="104">
        <v>4769</v>
      </c>
      <c r="J123" s="104">
        <v>0</v>
      </c>
      <c r="K123" s="105">
        <v>0</v>
      </c>
      <c r="L123" s="103">
        <v>3000</v>
      </c>
      <c r="M123" s="104">
        <f t="shared" si="25"/>
        <v>3000</v>
      </c>
      <c r="N123" s="104">
        <v>0</v>
      </c>
      <c r="O123" s="105">
        <v>0</v>
      </c>
    </row>
    <row r="124" spans="1:16" ht="14.4" x14ac:dyDescent="0.3">
      <c r="A124" s="117"/>
      <c r="B124" s="79"/>
      <c r="C124" s="80" t="s">
        <v>1646</v>
      </c>
      <c r="D124" s="103">
        <v>2731</v>
      </c>
      <c r="E124" s="104">
        <f>D124</f>
        <v>2731</v>
      </c>
      <c r="F124" s="104">
        <v>0</v>
      </c>
      <c r="G124" s="105">
        <v>0</v>
      </c>
      <c r="H124" s="103">
        <v>2731</v>
      </c>
      <c r="I124" s="104">
        <v>2731</v>
      </c>
      <c r="J124" s="104">
        <v>0</v>
      </c>
      <c r="K124" s="105">
        <v>0</v>
      </c>
      <c r="L124" s="103">
        <v>2731</v>
      </c>
      <c r="M124" s="104">
        <f t="shared" si="25"/>
        <v>2731</v>
      </c>
      <c r="N124" s="104">
        <v>0</v>
      </c>
      <c r="O124" s="105">
        <v>0</v>
      </c>
    </row>
    <row r="125" spans="1:16" ht="14.4" x14ac:dyDescent="0.3">
      <c r="A125" s="117"/>
      <c r="B125" s="79"/>
      <c r="C125" s="124" t="s">
        <v>1647</v>
      </c>
      <c r="D125" s="103">
        <v>1278</v>
      </c>
      <c r="E125" s="104">
        <v>0</v>
      </c>
      <c r="F125" s="104">
        <v>1278</v>
      </c>
      <c r="G125" s="105">
        <v>0</v>
      </c>
      <c r="H125" s="103">
        <v>1278</v>
      </c>
      <c r="I125" s="104">
        <v>0</v>
      </c>
      <c r="J125" s="104">
        <v>1278</v>
      </c>
      <c r="K125" s="105">
        <v>0</v>
      </c>
      <c r="L125" s="103">
        <v>1123</v>
      </c>
      <c r="M125" s="104">
        <v>0</v>
      </c>
      <c r="N125" s="104">
        <f>L125</f>
        <v>1123</v>
      </c>
      <c r="O125" s="105">
        <v>0</v>
      </c>
      <c r="P125" s="249"/>
    </row>
    <row r="126" spans="1:16" ht="14.4" x14ac:dyDescent="0.3">
      <c r="A126" s="117"/>
      <c r="B126" s="79"/>
      <c r="C126" s="88" t="s">
        <v>1522</v>
      </c>
      <c r="D126" s="103">
        <v>7204</v>
      </c>
      <c r="E126" s="104">
        <v>0</v>
      </c>
      <c r="F126" s="104">
        <v>7204</v>
      </c>
      <c r="G126" s="105">
        <v>0</v>
      </c>
      <c r="H126" s="103">
        <v>7204</v>
      </c>
      <c r="I126" s="104">
        <v>0</v>
      </c>
      <c r="J126" s="104">
        <v>7204</v>
      </c>
      <c r="K126" s="105">
        <v>0</v>
      </c>
      <c r="L126" s="103">
        <v>4644</v>
      </c>
      <c r="M126" s="104">
        <v>0</v>
      </c>
      <c r="N126" s="104">
        <f>L126</f>
        <v>4644</v>
      </c>
      <c r="O126" s="105">
        <v>0</v>
      </c>
      <c r="P126" s="247"/>
    </row>
    <row r="127" spans="1:16" ht="13.8" x14ac:dyDescent="0.25">
      <c r="A127" s="106"/>
      <c r="B127" s="107"/>
      <c r="C127" s="88" t="s">
        <v>1523</v>
      </c>
      <c r="D127" s="103">
        <v>500</v>
      </c>
      <c r="E127" s="104">
        <v>0</v>
      </c>
      <c r="F127" s="104">
        <v>0</v>
      </c>
      <c r="G127" s="105">
        <v>500</v>
      </c>
      <c r="H127" s="103">
        <v>560</v>
      </c>
      <c r="I127" s="104">
        <v>0</v>
      </c>
      <c r="J127" s="104">
        <v>0</v>
      </c>
      <c r="K127" s="105">
        <v>560</v>
      </c>
      <c r="L127" s="103">
        <v>544</v>
      </c>
      <c r="M127" s="104">
        <v>0</v>
      </c>
      <c r="N127" s="104">
        <v>0</v>
      </c>
      <c r="O127" s="105">
        <f>L127</f>
        <v>544</v>
      </c>
      <c r="P127" s="247"/>
    </row>
    <row r="128" spans="1:16" ht="14.4" x14ac:dyDescent="0.3">
      <c r="A128" s="117"/>
      <c r="B128" s="79"/>
      <c r="C128" s="124" t="s">
        <v>1648</v>
      </c>
      <c r="D128" s="103">
        <v>6000</v>
      </c>
      <c r="E128" s="104">
        <v>6000</v>
      </c>
      <c r="F128" s="104">
        <v>0</v>
      </c>
      <c r="G128" s="125">
        <v>0</v>
      </c>
      <c r="H128" s="103">
        <v>6000</v>
      </c>
      <c r="I128" s="104">
        <v>6000</v>
      </c>
      <c r="J128" s="104">
        <v>0</v>
      </c>
      <c r="K128" s="125">
        <v>0</v>
      </c>
      <c r="L128" s="103">
        <v>7638</v>
      </c>
      <c r="M128" s="104">
        <f>L128</f>
        <v>7638</v>
      </c>
      <c r="N128" s="104">
        <v>0</v>
      </c>
      <c r="O128" s="125">
        <v>0</v>
      </c>
    </row>
    <row r="129" spans="1:16" ht="14.4" x14ac:dyDescent="0.3">
      <c r="A129" s="117"/>
      <c r="B129" s="79"/>
      <c r="C129" s="124" t="s">
        <v>1649</v>
      </c>
      <c r="D129" s="103">
        <v>6523</v>
      </c>
      <c r="E129" s="104">
        <v>6523</v>
      </c>
      <c r="F129" s="104">
        <v>0</v>
      </c>
      <c r="G129" s="125">
        <v>0</v>
      </c>
      <c r="H129" s="103">
        <v>6523</v>
      </c>
      <c r="I129" s="104">
        <v>6523</v>
      </c>
      <c r="J129" s="104">
        <v>0</v>
      </c>
      <c r="K129" s="125">
        <v>0</v>
      </c>
      <c r="L129" s="103">
        <v>4919</v>
      </c>
      <c r="M129" s="104">
        <f>L129</f>
        <v>4919</v>
      </c>
      <c r="N129" s="104">
        <v>0</v>
      </c>
      <c r="O129" s="125">
        <v>0</v>
      </c>
      <c r="P129" s="250"/>
    </row>
    <row r="130" spans="1:16" ht="14.4" x14ac:dyDescent="0.3">
      <c r="A130" s="117"/>
      <c r="B130" s="79"/>
      <c r="C130" s="124" t="s">
        <v>1650</v>
      </c>
      <c r="D130" s="103">
        <v>3601</v>
      </c>
      <c r="E130" s="104">
        <v>3601</v>
      </c>
      <c r="F130" s="104">
        <v>0</v>
      </c>
      <c r="G130" s="125">
        <v>0</v>
      </c>
      <c r="H130" s="103">
        <v>7950</v>
      </c>
      <c r="I130" s="104">
        <v>7950</v>
      </c>
      <c r="J130" s="104">
        <v>0</v>
      </c>
      <c r="K130" s="125">
        <v>0</v>
      </c>
      <c r="L130" s="103">
        <v>4146</v>
      </c>
      <c r="M130" s="104">
        <f>L130</f>
        <v>4146</v>
      </c>
      <c r="N130" s="104">
        <v>0</v>
      </c>
      <c r="O130" s="125">
        <v>0</v>
      </c>
    </row>
    <row r="131" spans="1:16" ht="28.2" x14ac:dyDescent="0.3">
      <c r="A131" s="117"/>
      <c r="B131" s="79"/>
      <c r="C131" s="88" t="s">
        <v>1651</v>
      </c>
      <c r="D131" s="103">
        <v>43181</v>
      </c>
      <c r="E131" s="104">
        <v>43181</v>
      </c>
      <c r="F131" s="104">
        <v>0</v>
      </c>
      <c r="G131" s="125">
        <v>0</v>
      </c>
      <c r="H131" s="103">
        <v>0</v>
      </c>
      <c r="I131" s="104">
        <v>0</v>
      </c>
      <c r="J131" s="104">
        <v>0</v>
      </c>
      <c r="K131" s="125">
        <v>0</v>
      </c>
      <c r="L131" s="103">
        <v>0</v>
      </c>
      <c r="M131" s="104">
        <v>0</v>
      </c>
      <c r="N131" s="104">
        <v>0</v>
      </c>
      <c r="O131" s="125">
        <v>0</v>
      </c>
      <c r="P131" s="251"/>
    </row>
    <row r="132" spans="1:16" ht="28.2" x14ac:dyDescent="0.3">
      <c r="A132" s="117"/>
      <c r="B132" s="79"/>
      <c r="C132" s="88" t="s">
        <v>1652</v>
      </c>
      <c r="D132" s="103">
        <v>5148</v>
      </c>
      <c r="E132" s="104">
        <v>5148</v>
      </c>
      <c r="F132" s="104">
        <v>0</v>
      </c>
      <c r="G132" s="125">
        <v>0</v>
      </c>
      <c r="H132" s="103">
        <v>0</v>
      </c>
      <c r="I132" s="104">
        <v>0</v>
      </c>
      <c r="J132" s="104">
        <v>0</v>
      </c>
      <c r="K132" s="125">
        <v>0</v>
      </c>
      <c r="L132" s="103">
        <v>0</v>
      </c>
      <c r="M132" s="104">
        <v>0</v>
      </c>
      <c r="N132" s="104">
        <v>0</v>
      </c>
      <c r="O132" s="125">
        <v>0</v>
      </c>
      <c r="P132" s="251"/>
    </row>
    <row r="133" spans="1:16" ht="14.4" x14ac:dyDescent="0.3">
      <c r="A133" s="117"/>
      <c r="B133" s="79"/>
      <c r="C133" s="88" t="s">
        <v>1653</v>
      </c>
      <c r="D133" s="103"/>
      <c r="E133" s="104"/>
      <c r="F133" s="104"/>
      <c r="G133" s="125"/>
      <c r="H133" s="103">
        <v>5000</v>
      </c>
      <c r="I133" s="104">
        <v>5000</v>
      </c>
      <c r="J133" s="104">
        <v>0</v>
      </c>
      <c r="K133" s="125">
        <v>0</v>
      </c>
      <c r="L133" s="103">
        <v>0</v>
      </c>
      <c r="M133" s="104">
        <v>0</v>
      </c>
      <c r="N133" s="104">
        <v>0</v>
      </c>
      <c r="O133" s="125">
        <v>0</v>
      </c>
      <c r="P133" s="251"/>
    </row>
    <row r="134" spans="1:16" ht="28.2" x14ac:dyDescent="0.3">
      <c r="A134" s="117"/>
      <c r="B134" s="79"/>
      <c r="C134" s="88" t="s">
        <v>1654</v>
      </c>
      <c r="D134" s="103"/>
      <c r="E134" s="104"/>
      <c r="F134" s="104"/>
      <c r="G134" s="125"/>
      <c r="H134" s="103">
        <v>21705</v>
      </c>
      <c r="I134" s="104">
        <v>21705</v>
      </c>
      <c r="J134" s="104">
        <v>0</v>
      </c>
      <c r="K134" s="125">
        <v>0</v>
      </c>
      <c r="L134" s="103">
        <v>21708</v>
      </c>
      <c r="M134" s="104">
        <f>L134</f>
        <v>21708</v>
      </c>
      <c r="N134" s="104">
        <v>0</v>
      </c>
      <c r="O134" s="125">
        <v>0</v>
      </c>
      <c r="P134" s="252"/>
    </row>
    <row r="135" spans="1:16" ht="14.4" x14ac:dyDescent="0.3">
      <c r="A135" s="117"/>
      <c r="B135" s="79"/>
      <c r="C135" s="88" t="s">
        <v>1655</v>
      </c>
      <c r="D135" s="103"/>
      <c r="E135" s="104"/>
      <c r="F135" s="104"/>
      <c r="G135" s="125"/>
      <c r="H135" s="103">
        <v>1800</v>
      </c>
      <c r="I135" s="104">
        <v>1800</v>
      </c>
      <c r="J135" s="104">
        <v>0</v>
      </c>
      <c r="K135" s="125">
        <v>0</v>
      </c>
      <c r="L135" s="103">
        <v>1800</v>
      </c>
      <c r="M135" s="104">
        <f>L135</f>
        <v>1800</v>
      </c>
      <c r="N135" s="104">
        <v>0</v>
      </c>
      <c r="O135" s="125">
        <v>0</v>
      </c>
      <c r="P135" s="252"/>
    </row>
    <row r="136" spans="1:16" ht="14.4" x14ac:dyDescent="0.3">
      <c r="A136" s="117"/>
      <c r="B136" s="79"/>
      <c r="C136" s="88" t="s">
        <v>1656</v>
      </c>
      <c r="D136" s="103"/>
      <c r="E136" s="104"/>
      <c r="F136" s="104"/>
      <c r="G136" s="125"/>
      <c r="H136" s="103">
        <v>2500</v>
      </c>
      <c r="I136" s="104">
        <v>2500</v>
      </c>
      <c r="J136" s="104">
        <v>0</v>
      </c>
      <c r="K136" s="125">
        <v>0</v>
      </c>
      <c r="L136" s="103">
        <v>2500</v>
      </c>
      <c r="M136" s="104">
        <f>L136</f>
        <v>2500</v>
      </c>
      <c r="N136" s="104">
        <v>0</v>
      </c>
      <c r="O136" s="125">
        <v>0</v>
      </c>
      <c r="P136" s="252"/>
    </row>
    <row r="137" spans="1:16" ht="14.4" x14ac:dyDescent="0.3">
      <c r="A137" s="117"/>
      <c r="B137" s="79"/>
      <c r="C137" s="88"/>
      <c r="D137" s="103"/>
      <c r="E137" s="104"/>
      <c r="F137" s="104"/>
      <c r="G137" s="125"/>
      <c r="H137" s="103"/>
      <c r="I137" s="104"/>
      <c r="J137" s="104"/>
      <c r="K137" s="125"/>
      <c r="L137" s="103"/>
      <c r="M137" s="104"/>
      <c r="N137" s="104"/>
      <c r="O137" s="125"/>
    </row>
    <row r="138" spans="1:16" ht="14.4" x14ac:dyDescent="0.3">
      <c r="A138" s="117"/>
      <c r="B138" s="79"/>
      <c r="C138" s="97" t="s">
        <v>23</v>
      </c>
      <c r="D138" s="89">
        <f>SUM(D115:D137)</f>
        <v>113549</v>
      </c>
      <c r="E138" s="90">
        <f>SUM(E115:E137)</f>
        <v>104567</v>
      </c>
      <c r="F138" s="90">
        <f>SUM(F115:F137)</f>
        <v>8482</v>
      </c>
      <c r="G138" s="126">
        <f>SUM(G115:G137)</f>
        <v>500</v>
      </c>
      <c r="H138" s="89">
        <v>124816</v>
      </c>
      <c r="I138" s="90">
        <v>115774</v>
      </c>
      <c r="J138" s="90">
        <v>8482</v>
      </c>
      <c r="K138" s="126">
        <v>560</v>
      </c>
      <c r="L138" s="89">
        <f>SUM(L115:L137)</f>
        <v>104009</v>
      </c>
      <c r="M138" s="90">
        <f>SUM(M115:M137)</f>
        <v>97698</v>
      </c>
      <c r="N138" s="90">
        <f>SUM(N115:N137)</f>
        <v>5767</v>
      </c>
      <c r="O138" s="126">
        <f>SUM(O115:O137)</f>
        <v>544</v>
      </c>
    </row>
    <row r="139" spans="1:16" ht="14.4" x14ac:dyDescent="0.3">
      <c r="A139" s="117"/>
      <c r="B139" s="96"/>
      <c r="C139" s="97"/>
      <c r="D139" s="114"/>
      <c r="E139" s="115"/>
      <c r="F139" s="115"/>
      <c r="G139" s="127"/>
      <c r="H139" s="114"/>
      <c r="I139" s="115"/>
      <c r="J139" s="115"/>
      <c r="K139" s="127"/>
      <c r="L139" s="114"/>
      <c r="M139" s="115"/>
      <c r="N139" s="115"/>
      <c r="O139" s="127"/>
    </row>
    <row r="140" spans="1:16" x14ac:dyDescent="0.3">
      <c r="A140" s="117"/>
      <c r="B140" s="128"/>
      <c r="C140" s="88" t="s">
        <v>114</v>
      </c>
      <c r="D140" s="103"/>
      <c r="E140" s="104"/>
      <c r="F140" s="104"/>
      <c r="G140" s="125"/>
      <c r="H140" s="103"/>
      <c r="I140" s="104"/>
      <c r="J140" s="104"/>
      <c r="K140" s="125"/>
      <c r="L140" s="103"/>
      <c r="M140" s="104"/>
      <c r="N140" s="104"/>
      <c r="O140" s="125"/>
    </row>
    <row r="141" spans="1:16" ht="13.8" x14ac:dyDescent="0.25">
      <c r="A141" s="78"/>
      <c r="B141" s="96"/>
      <c r="C141" s="88" t="s">
        <v>1657</v>
      </c>
      <c r="D141" s="87">
        <v>11000</v>
      </c>
      <c r="E141" s="81">
        <v>11000</v>
      </c>
      <c r="F141" s="81">
        <v>0</v>
      </c>
      <c r="G141" s="129">
        <v>0</v>
      </c>
      <c r="H141" s="87">
        <v>11000</v>
      </c>
      <c r="I141" s="81">
        <v>11000</v>
      </c>
      <c r="J141" s="81">
        <v>0</v>
      </c>
      <c r="K141" s="129">
        <v>0</v>
      </c>
      <c r="L141" s="87">
        <v>0</v>
      </c>
      <c r="M141" s="81">
        <v>0</v>
      </c>
      <c r="N141" s="81">
        <v>0</v>
      </c>
      <c r="O141" s="129">
        <v>0</v>
      </c>
    </row>
    <row r="142" spans="1:16" ht="27.6" x14ac:dyDescent="0.25">
      <c r="A142" s="78"/>
      <c r="B142" s="96"/>
      <c r="C142" s="181" t="s">
        <v>1658</v>
      </c>
      <c r="D142" s="87">
        <v>784646</v>
      </c>
      <c r="E142" s="81">
        <f>D142</f>
        <v>784646</v>
      </c>
      <c r="F142" s="81">
        <v>0</v>
      </c>
      <c r="G142" s="129">
        <v>0</v>
      </c>
      <c r="H142" s="87">
        <v>784646</v>
      </c>
      <c r="I142" s="81">
        <v>784646</v>
      </c>
      <c r="J142" s="81">
        <v>0</v>
      </c>
      <c r="K142" s="129">
        <v>0</v>
      </c>
      <c r="L142" s="87">
        <v>190060</v>
      </c>
      <c r="M142" s="81">
        <f t="shared" ref="M142:M150" si="26">L142</f>
        <v>190060</v>
      </c>
      <c r="N142" s="81">
        <v>0</v>
      </c>
      <c r="O142" s="129">
        <v>0</v>
      </c>
      <c r="P142" s="119"/>
    </row>
    <row r="143" spans="1:16" ht="27.6" x14ac:dyDescent="0.25">
      <c r="A143" s="78"/>
      <c r="B143" s="96"/>
      <c r="C143" s="181" t="s">
        <v>1659</v>
      </c>
      <c r="D143" s="87">
        <v>398516</v>
      </c>
      <c r="E143" s="81">
        <v>398516</v>
      </c>
      <c r="F143" s="81"/>
      <c r="G143" s="129"/>
      <c r="H143" s="87">
        <v>398516</v>
      </c>
      <c r="I143" s="81">
        <v>398516</v>
      </c>
      <c r="J143" s="81">
        <v>0</v>
      </c>
      <c r="K143" s="129">
        <v>0</v>
      </c>
      <c r="L143" s="87">
        <v>3810</v>
      </c>
      <c r="M143" s="81">
        <f t="shared" si="26"/>
        <v>3810</v>
      </c>
      <c r="N143" s="81">
        <v>0</v>
      </c>
      <c r="O143" s="129">
        <v>0</v>
      </c>
      <c r="P143" s="119"/>
    </row>
    <row r="144" spans="1:16" ht="27.6" x14ac:dyDescent="0.25">
      <c r="A144" s="78"/>
      <c r="B144" s="96"/>
      <c r="C144" s="181" t="s">
        <v>1660</v>
      </c>
      <c r="D144" s="87"/>
      <c r="E144" s="81"/>
      <c r="F144" s="81"/>
      <c r="G144" s="129"/>
      <c r="H144" s="87">
        <v>5314</v>
      </c>
      <c r="I144" s="81">
        <v>5314</v>
      </c>
      <c r="J144" s="81">
        <v>0</v>
      </c>
      <c r="K144" s="129">
        <v>0</v>
      </c>
      <c r="L144" s="87">
        <v>5314</v>
      </c>
      <c r="M144" s="81">
        <f t="shared" si="26"/>
        <v>5314</v>
      </c>
      <c r="N144" s="81">
        <v>0</v>
      </c>
      <c r="O144" s="129">
        <v>0</v>
      </c>
      <c r="P144" s="119"/>
    </row>
    <row r="145" spans="1:16" ht="27.6" x14ac:dyDescent="0.25">
      <c r="A145" s="78"/>
      <c r="B145" s="96"/>
      <c r="C145" s="181" t="s">
        <v>1661</v>
      </c>
      <c r="D145" s="87"/>
      <c r="E145" s="81"/>
      <c r="F145" s="81"/>
      <c r="G145" s="129"/>
      <c r="H145" s="87">
        <v>9914</v>
      </c>
      <c r="I145" s="81">
        <v>9914</v>
      </c>
      <c r="J145" s="81">
        <v>0</v>
      </c>
      <c r="K145" s="129">
        <v>0</v>
      </c>
      <c r="L145" s="87">
        <v>9914</v>
      </c>
      <c r="M145" s="81">
        <f t="shared" si="26"/>
        <v>9914</v>
      </c>
      <c r="N145" s="81">
        <v>0</v>
      </c>
      <c r="O145" s="129">
        <v>0</v>
      </c>
      <c r="P145" s="119"/>
    </row>
    <row r="146" spans="1:16" ht="27.6" x14ac:dyDescent="0.25">
      <c r="A146" s="78"/>
      <c r="B146" s="96"/>
      <c r="C146" s="181" t="s">
        <v>1662</v>
      </c>
      <c r="D146" s="87"/>
      <c r="E146" s="81"/>
      <c r="F146" s="81"/>
      <c r="G146" s="129"/>
      <c r="H146" s="87">
        <v>6699</v>
      </c>
      <c r="I146" s="81">
        <v>6699</v>
      </c>
      <c r="J146" s="81">
        <v>0</v>
      </c>
      <c r="K146" s="129">
        <v>0</v>
      </c>
      <c r="L146" s="87">
        <v>6699</v>
      </c>
      <c r="M146" s="81">
        <f t="shared" si="26"/>
        <v>6699</v>
      </c>
      <c r="N146" s="81">
        <v>0</v>
      </c>
      <c r="O146" s="129">
        <v>0</v>
      </c>
      <c r="P146" s="119"/>
    </row>
    <row r="147" spans="1:16" ht="27.6" x14ac:dyDescent="0.25">
      <c r="A147" s="78"/>
      <c r="B147" s="96"/>
      <c r="C147" s="181" t="s">
        <v>1663</v>
      </c>
      <c r="D147" s="87"/>
      <c r="E147" s="81"/>
      <c r="F147" s="81"/>
      <c r="G147" s="129"/>
      <c r="H147" s="87">
        <v>1390</v>
      </c>
      <c r="I147" s="81">
        <v>1390</v>
      </c>
      <c r="J147" s="81">
        <v>0</v>
      </c>
      <c r="K147" s="129">
        <v>0</v>
      </c>
      <c r="L147" s="87">
        <v>1390</v>
      </c>
      <c r="M147" s="81">
        <f t="shared" si="26"/>
        <v>1390</v>
      </c>
      <c r="N147" s="81">
        <v>0</v>
      </c>
      <c r="O147" s="129">
        <v>0</v>
      </c>
      <c r="P147" s="119"/>
    </row>
    <row r="148" spans="1:16" ht="27.6" x14ac:dyDescent="0.25">
      <c r="A148" s="78"/>
      <c r="B148" s="96"/>
      <c r="C148" s="181" t="s">
        <v>1664</v>
      </c>
      <c r="D148" s="87"/>
      <c r="E148" s="81"/>
      <c r="F148" s="81"/>
      <c r="G148" s="129"/>
      <c r="H148" s="87">
        <v>1000</v>
      </c>
      <c r="I148" s="81">
        <v>1000</v>
      </c>
      <c r="J148" s="81">
        <v>0</v>
      </c>
      <c r="K148" s="129">
        <v>0</v>
      </c>
      <c r="L148" s="87">
        <v>1000</v>
      </c>
      <c r="M148" s="81">
        <f t="shared" si="26"/>
        <v>1000</v>
      </c>
      <c r="N148" s="81">
        <v>0</v>
      </c>
      <c r="O148" s="129">
        <v>0</v>
      </c>
      <c r="P148" s="119"/>
    </row>
    <row r="149" spans="1:16" ht="27.6" x14ac:dyDescent="0.25">
      <c r="A149" s="78"/>
      <c r="B149" s="96"/>
      <c r="C149" s="181" t="s">
        <v>1665</v>
      </c>
      <c r="D149" s="87"/>
      <c r="E149" s="81"/>
      <c r="F149" s="81"/>
      <c r="G149" s="129"/>
      <c r="H149" s="87">
        <v>3400</v>
      </c>
      <c r="I149" s="81">
        <v>3400</v>
      </c>
      <c r="J149" s="81">
        <v>0</v>
      </c>
      <c r="K149" s="129">
        <v>0</v>
      </c>
      <c r="L149" s="87">
        <v>3400</v>
      </c>
      <c r="M149" s="81">
        <f t="shared" si="26"/>
        <v>3400</v>
      </c>
      <c r="N149" s="81">
        <v>0</v>
      </c>
      <c r="O149" s="129">
        <v>0</v>
      </c>
      <c r="P149" s="119"/>
    </row>
    <row r="150" spans="1:16" ht="27.6" x14ac:dyDescent="0.25">
      <c r="A150" s="78"/>
      <c r="B150" s="96"/>
      <c r="C150" s="181" t="s">
        <v>1666</v>
      </c>
      <c r="D150" s="87"/>
      <c r="E150" s="81"/>
      <c r="F150" s="81"/>
      <c r="G150" s="129"/>
      <c r="H150" s="87">
        <v>2700</v>
      </c>
      <c r="I150" s="81">
        <v>2700</v>
      </c>
      <c r="J150" s="81">
        <v>0</v>
      </c>
      <c r="K150" s="129">
        <v>0</v>
      </c>
      <c r="L150" s="87">
        <v>2700</v>
      </c>
      <c r="M150" s="81">
        <f t="shared" si="26"/>
        <v>2700</v>
      </c>
      <c r="N150" s="81">
        <v>0</v>
      </c>
      <c r="O150" s="129">
        <v>0</v>
      </c>
      <c r="P150" s="119"/>
    </row>
    <row r="151" spans="1:16" ht="13.8" x14ac:dyDescent="0.25">
      <c r="A151" s="78"/>
      <c r="B151" s="96"/>
      <c r="C151" s="88"/>
      <c r="D151" s="87"/>
      <c r="E151" s="81"/>
      <c r="F151" s="81"/>
      <c r="G151" s="129"/>
      <c r="H151" s="87"/>
      <c r="I151" s="81"/>
      <c r="J151" s="81"/>
      <c r="K151" s="129"/>
      <c r="L151" s="87"/>
      <c r="M151" s="81"/>
      <c r="N151" s="81"/>
      <c r="O151" s="129"/>
    </row>
    <row r="152" spans="1:16" ht="13.8" x14ac:dyDescent="0.25">
      <c r="A152" s="78"/>
      <c r="B152" s="96"/>
      <c r="C152" s="97" t="s">
        <v>23</v>
      </c>
      <c r="D152" s="114">
        <f>SUM(D141:D151)</f>
        <v>1194162</v>
      </c>
      <c r="E152" s="115">
        <f>SUM(E141:E151)</f>
        <v>1194162</v>
      </c>
      <c r="F152" s="115">
        <f>SUM(F141:F151)</f>
        <v>0</v>
      </c>
      <c r="G152" s="127">
        <f>SUM(G141:G151)</f>
        <v>0</v>
      </c>
      <c r="H152" s="114">
        <v>1224579</v>
      </c>
      <c r="I152" s="115">
        <v>1224579</v>
      </c>
      <c r="J152" s="115">
        <v>0</v>
      </c>
      <c r="K152" s="127">
        <v>0</v>
      </c>
      <c r="L152" s="114">
        <f>SUM(L141:L151)</f>
        <v>224287</v>
      </c>
      <c r="M152" s="115">
        <f>SUM(M141:M151)</f>
        <v>224287</v>
      </c>
      <c r="N152" s="115">
        <f>SUM(N141:N151)</f>
        <v>0</v>
      </c>
      <c r="O152" s="127">
        <f>SUM(O141:O151)</f>
        <v>0</v>
      </c>
    </row>
    <row r="153" spans="1:16" ht="13.8" x14ac:dyDescent="0.25">
      <c r="A153" s="78"/>
      <c r="B153" s="96"/>
      <c r="C153" s="97"/>
      <c r="D153" s="114"/>
      <c r="E153" s="115"/>
      <c r="F153" s="115"/>
      <c r="G153" s="127"/>
      <c r="H153" s="114"/>
      <c r="I153" s="115"/>
      <c r="J153" s="115"/>
      <c r="K153" s="127"/>
      <c r="L153" s="114"/>
      <c r="M153" s="115"/>
      <c r="N153" s="115"/>
      <c r="O153" s="127"/>
    </row>
    <row r="154" spans="1:16" ht="14.4" x14ac:dyDescent="0.3">
      <c r="A154" s="117"/>
      <c r="B154" s="96"/>
      <c r="C154" s="110" t="s">
        <v>49</v>
      </c>
      <c r="D154" s="111">
        <f>D138+D152</f>
        <v>1307711</v>
      </c>
      <c r="E154" s="112">
        <f>E138+E152</f>
        <v>1298729</v>
      </c>
      <c r="F154" s="112">
        <f>F138+F152</f>
        <v>8482</v>
      </c>
      <c r="G154" s="130">
        <f>G138+G152</f>
        <v>500</v>
      </c>
      <c r="H154" s="111">
        <v>1349395</v>
      </c>
      <c r="I154" s="112">
        <v>1340353</v>
      </c>
      <c r="J154" s="112">
        <v>8482</v>
      </c>
      <c r="K154" s="130">
        <v>560</v>
      </c>
      <c r="L154" s="111">
        <f>L138+L152</f>
        <v>328296</v>
      </c>
      <c r="M154" s="112">
        <f>M138+M152</f>
        <v>321985</v>
      </c>
      <c r="N154" s="112">
        <f>N138+N152</f>
        <v>5767</v>
      </c>
      <c r="O154" s="130">
        <f>O138+O152</f>
        <v>544</v>
      </c>
    </row>
    <row r="155" spans="1:16" ht="14.4" x14ac:dyDescent="0.3">
      <c r="A155" s="117"/>
      <c r="B155" s="96"/>
      <c r="C155" s="110"/>
      <c r="D155" s="111"/>
      <c r="E155" s="112"/>
      <c r="F155" s="112"/>
      <c r="G155" s="130"/>
      <c r="H155" s="103"/>
      <c r="I155" s="104"/>
      <c r="J155" s="104"/>
      <c r="K155" s="125"/>
      <c r="L155" s="111"/>
      <c r="M155" s="112"/>
      <c r="N155" s="112"/>
      <c r="O155" s="130"/>
    </row>
    <row r="156" spans="1:16" ht="14.4" x14ac:dyDescent="0.3">
      <c r="A156" s="117"/>
      <c r="B156" s="79" t="s">
        <v>17</v>
      </c>
      <c r="C156" s="88" t="s">
        <v>51</v>
      </c>
      <c r="D156" s="103"/>
      <c r="E156" s="104"/>
      <c r="F156" s="104"/>
      <c r="G156" s="125"/>
      <c r="H156" s="103"/>
      <c r="I156" s="104"/>
      <c r="J156" s="104"/>
      <c r="K156" s="125"/>
      <c r="L156" s="103"/>
      <c r="M156" s="104"/>
      <c r="N156" s="104"/>
      <c r="O156" s="125"/>
    </row>
    <row r="157" spans="1:16" ht="14.4" x14ac:dyDescent="0.3">
      <c r="A157" s="117"/>
      <c r="B157" s="131"/>
      <c r="C157" s="88" t="s">
        <v>63</v>
      </c>
      <c r="D157" s="103"/>
      <c r="E157" s="104"/>
      <c r="F157" s="104"/>
      <c r="G157" s="125"/>
      <c r="H157" s="103"/>
      <c r="I157" s="104"/>
      <c r="J157" s="104"/>
      <c r="K157" s="125"/>
      <c r="L157" s="103"/>
      <c r="M157" s="104"/>
      <c r="N157" s="104"/>
      <c r="O157" s="125"/>
    </row>
    <row r="158" spans="1:16" ht="14.4" x14ac:dyDescent="0.3">
      <c r="A158" s="117"/>
      <c r="B158" s="131"/>
      <c r="C158" s="124" t="s">
        <v>143</v>
      </c>
      <c r="D158" s="103">
        <v>3700</v>
      </c>
      <c r="E158" s="104">
        <v>3700</v>
      </c>
      <c r="F158" s="104">
        <v>0</v>
      </c>
      <c r="G158" s="125">
        <v>0</v>
      </c>
      <c r="H158" s="103">
        <v>3700</v>
      </c>
      <c r="I158" s="104">
        <v>3700</v>
      </c>
      <c r="J158" s="104">
        <v>0</v>
      </c>
      <c r="K158" s="125">
        <v>0</v>
      </c>
      <c r="L158" s="103">
        <v>667</v>
      </c>
      <c r="M158" s="104">
        <f>L158</f>
        <v>667</v>
      </c>
      <c r="N158" s="104">
        <v>0</v>
      </c>
      <c r="O158" s="125">
        <v>0</v>
      </c>
      <c r="P158" s="249"/>
    </row>
    <row r="159" spans="1:16" s="119" customFormat="1" ht="28.2" x14ac:dyDescent="0.3">
      <c r="A159" s="117"/>
      <c r="B159" s="131"/>
      <c r="C159" s="124" t="s">
        <v>1667</v>
      </c>
      <c r="D159" s="103">
        <v>25000</v>
      </c>
      <c r="E159" s="104">
        <v>25000</v>
      </c>
      <c r="F159" s="104"/>
      <c r="G159" s="125"/>
      <c r="H159" s="103">
        <v>0</v>
      </c>
      <c r="I159" s="104">
        <v>0</v>
      </c>
      <c r="J159" s="104">
        <v>0</v>
      </c>
      <c r="K159" s="125">
        <v>0</v>
      </c>
      <c r="L159" s="103">
        <v>0</v>
      </c>
      <c r="M159" s="104">
        <v>0</v>
      </c>
      <c r="N159" s="104">
        <v>0</v>
      </c>
      <c r="O159" s="125">
        <v>0</v>
      </c>
    </row>
    <row r="160" spans="1:16" s="119" customFormat="1" ht="28.2" x14ac:dyDescent="0.3">
      <c r="A160" s="117"/>
      <c r="B160" s="131"/>
      <c r="C160" s="124" t="s">
        <v>1668</v>
      </c>
      <c r="D160" s="103"/>
      <c r="E160" s="104"/>
      <c r="F160" s="104"/>
      <c r="G160" s="125"/>
      <c r="H160" s="103">
        <v>27386</v>
      </c>
      <c r="I160" s="104">
        <v>27386</v>
      </c>
      <c r="J160" s="104">
        <v>0</v>
      </c>
      <c r="K160" s="125">
        <v>0</v>
      </c>
      <c r="L160" s="103">
        <v>27386</v>
      </c>
      <c r="M160" s="104">
        <f>L160</f>
        <v>27386</v>
      </c>
      <c r="N160" s="104">
        <v>0</v>
      </c>
      <c r="O160" s="125">
        <v>0</v>
      </c>
      <c r="P160" s="248"/>
    </row>
    <row r="161" spans="1:16" s="119" customFormat="1" ht="14.4" x14ac:dyDescent="0.3">
      <c r="A161" s="117"/>
      <c r="B161" s="131"/>
      <c r="C161" s="88" t="s">
        <v>1669</v>
      </c>
      <c r="D161" s="103"/>
      <c r="E161" s="104"/>
      <c r="F161" s="104"/>
      <c r="G161" s="125"/>
      <c r="H161" s="103">
        <v>2000</v>
      </c>
      <c r="I161" s="104">
        <v>2000</v>
      </c>
      <c r="J161" s="104">
        <v>0</v>
      </c>
      <c r="K161" s="125">
        <v>0</v>
      </c>
      <c r="L161" s="103">
        <v>2000</v>
      </c>
      <c r="M161" s="104">
        <f>L161</f>
        <v>2000</v>
      </c>
      <c r="N161" s="104">
        <v>0</v>
      </c>
      <c r="O161" s="125">
        <v>0</v>
      </c>
    </row>
    <row r="162" spans="1:16" s="119" customFormat="1" ht="14.4" x14ac:dyDescent="0.3">
      <c r="A162" s="117"/>
      <c r="B162" s="131"/>
      <c r="C162" s="88" t="s">
        <v>1670</v>
      </c>
      <c r="D162" s="103"/>
      <c r="E162" s="104"/>
      <c r="F162" s="104"/>
      <c r="G162" s="125"/>
      <c r="H162" s="103">
        <v>1515</v>
      </c>
      <c r="I162" s="104">
        <v>1515</v>
      </c>
      <c r="J162" s="104">
        <v>0</v>
      </c>
      <c r="K162" s="125">
        <v>0</v>
      </c>
      <c r="L162" s="103">
        <v>1515</v>
      </c>
      <c r="M162" s="104">
        <f>L162</f>
        <v>1515</v>
      </c>
      <c r="N162" s="104">
        <v>0</v>
      </c>
      <c r="O162" s="125">
        <v>0</v>
      </c>
      <c r="P162" s="248"/>
    </row>
    <row r="163" spans="1:16" ht="14.4" x14ac:dyDescent="0.3">
      <c r="A163" s="117"/>
      <c r="B163" s="131"/>
      <c r="C163" s="88"/>
      <c r="D163" s="87"/>
      <c r="E163" s="81"/>
      <c r="F163" s="104"/>
      <c r="G163" s="125"/>
      <c r="H163" s="87"/>
      <c r="I163" s="81"/>
      <c r="J163" s="104"/>
      <c r="K163" s="125"/>
      <c r="L163" s="87"/>
      <c r="M163" s="81"/>
      <c r="N163" s="104"/>
      <c r="O163" s="125"/>
    </row>
    <row r="164" spans="1:16" x14ac:dyDescent="0.3">
      <c r="A164" s="132"/>
      <c r="B164" s="96"/>
      <c r="C164" s="97" t="s">
        <v>23</v>
      </c>
      <c r="D164" s="114">
        <f t="shared" ref="D164:G164" si="27">SUM(D158:D163)</f>
        <v>28700</v>
      </c>
      <c r="E164" s="115">
        <f t="shared" si="27"/>
        <v>28700</v>
      </c>
      <c r="F164" s="115">
        <f t="shared" si="27"/>
        <v>0</v>
      </c>
      <c r="G164" s="127">
        <f t="shared" si="27"/>
        <v>0</v>
      </c>
      <c r="H164" s="114">
        <v>34601</v>
      </c>
      <c r="I164" s="115">
        <v>34601</v>
      </c>
      <c r="J164" s="115">
        <v>0</v>
      </c>
      <c r="K164" s="127">
        <v>0</v>
      </c>
      <c r="L164" s="114">
        <f t="shared" ref="L164:O164" si="28">SUM(L158:L163)</f>
        <v>31568</v>
      </c>
      <c r="M164" s="115">
        <f t="shared" si="28"/>
        <v>31568</v>
      </c>
      <c r="N164" s="115">
        <f t="shared" si="28"/>
        <v>0</v>
      </c>
      <c r="O164" s="127">
        <f t="shared" si="28"/>
        <v>0</v>
      </c>
    </row>
    <row r="165" spans="1:16" ht="13.8" x14ac:dyDescent="0.25">
      <c r="A165" s="83"/>
      <c r="B165" s="79"/>
      <c r="C165" s="88"/>
      <c r="D165" s="103"/>
      <c r="E165" s="104"/>
      <c r="F165" s="104"/>
      <c r="G165" s="125"/>
      <c r="H165" s="103"/>
      <c r="I165" s="104"/>
      <c r="J165" s="104"/>
      <c r="K165" s="125"/>
      <c r="L165" s="103"/>
      <c r="M165" s="104"/>
      <c r="N165" s="104"/>
      <c r="O165" s="125"/>
    </row>
    <row r="166" spans="1:16" ht="13.8" x14ac:dyDescent="0.25">
      <c r="A166" s="83"/>
      <c r="B166" s="79"/>
      <c r="C166" s="88" t="s">
        <v>64</v>
      </c>
      <c r="D166" s="103"/>
      <c r="E166" s="104"/>
      <c r="F166" s="104"/>
      <c r="G166" s="125"/>
      <c r="H166" s="103"/>
      <c r="I166" s="104"/>
      <c r="J166" s="104"/>
      <c r="K166" s="125"/>
      <c r="L166" s="103"/>
      <c r="M166" s="104"/>
      <c r="N166" s="104"/>
      <c r="O166" s="125"/>
    </row>
    <row r="167" spans="1:16" ht="13.8" x14ac:dyDescent="0.25">
      <c r="A167" s="83"/>
      <c r="B167" s="79"/>
      <c r="C167" s="88" t="s">
        <v>140</v>
      </c>
      <c r="D167" s="103">
        <v>400</v>
      </c>
      <c r="E167" s="104">
        <v>400</v>
      </c>
      <c r="F167" s="104">
        <v>0</v>
      </c>
      <c r="G167" s="125">
        <v>0</v>
      </c>
      <c r="H167" s="103">
        <v>400</v>
      </c>
      <c r="I167" s="104">
        <v>400</v>
      </c>
      <c r="J167" s="104">
        <v>0</v>
      </c>
      <c r="K167" s="125">
        <v>0</v>
      </c>
      <c r="L167" s="103">
        <v>0</v>
      </c>
      <c r="M167" s="104">
        <v>0</v>
      </c>
      <c r="N167" s="104">
        <v>0</v>
      </c>
      <c r="O167" s="125">
        <v>0</v>
      </c>
    </row>
    <row r="168" spans="1:16" ht="14.4" x14ac:dyDescent="0.3">
      <c r="A168" s="78"/>
      <c r="B168" s="131"/>
      <c r="C168" s="88"/>
      <c r="D168" s="103"/>
      <c r="E168" s="104"/>
      <c r="F168" s="104"/>
      <c r="G168" s="125"/>
      <c r="H168" s="103"/>
      <c r="I168" s="104"/>
      <c r="J168" s="104"/>
      <c r="K168" s="125"/>
      <c r="L168" s="103"/>
      <c r="M168" s="104"/>
      <c r="N168" s="104"/>
      <c r="O168" s="125"/>
    </row>
    <row r="169" spans="1:16" ht="13.8" x14ac:dyDescent="0.25">
      <c r="A169" s="78"/>
      <c r="B169" s="93"/>
      <c r="C169" s="97" t="s">
        <v>23</v>
      </c>
      <c r="D169" s="114">
        <f t="shared" ref="D169:G169" si="29">SUM(D167:D168)</f>
        <v>400</v>
      </c>
      <c r="E169" s="115">
        <f t="shared" si="29"/>
        <v>400</v>
      </c>
      <c r="F169" s="115">
        <f t="shared" si="29"/>
        <v>0</v>
      </c>
      <c r="G169" s="127">
        <f t="shared" si="29"/>
        <v>0</v>
      </c>
      <c r="H169" s="114">
        <v>400</v>
      </c>
      <c r="I169" s="115">
        <v>400</v>
      </c>
      <c r="J169" s="115">
        <v>0</v>
      </c>
      <c r="K169" s="127">
        <v>0</v>
      </c>
      <c r="L169" s="114">
        <f t="shared" ref="L169:O169" si="30">SUM(L167:L168)</f>
        <v>0</v>
      </c>
      <c r="M169" s="115">
        <f t="shared" si="30"/>
        <v>0</v>
      </c>
      <c r="N169" s="115">
        <f t="shared" si="30"/>
        <v>0</v>
      </c>
      <c r="O169" s="127">
        <f t="shared" si="30"/>
        <v>0</v>
      </c>
    </row>
    <row r="170" spans="1:16" ht="13.8" x14ac:dyDescent="0.25">
      <c r="A170" s="78"/>
      <c r="B170" s="93"/>
      <c r="C170" s="97"/>
      <c r="D170" s="114"/>
      <c r="E170" s="115"/>
      <c r="F170" s="115"/>
      <c r="G170" s="127"/>
      <c r="H170" s="114"/>
      <c r="I170" s="115"/>
      <c r="J170" s="115"/>
      <c r="K170" s="127"/>
      <c r="L170" s="114"/>
      <c r="M170" s="115"/>
      <c r="N170" s="115"/>
      <c r="O170" s="127"/>
    </row>
    <row r="171" spans="1:16" ht="14.4" x14ac:dyDescent="0.3">
      <c r="A171" s="78"/>
      <c r="B171" s="93"/>
      <c r="C171" s="110" t="s">
        <v>55</v>
      </c>
      <c r="D171" s="111">
        <f t="shared" ref="D171:G171" si="31">D164+D169</f>
        <v>29100</v>
      </c>
      <c r="E171" s="112">
        <f t="shared" si="31"/>
        <v>29100</v>
      </c>
      <c r="F171" s="112">
        <f t="shared" si="31"/>
        <v>0</v>
      </c>
      <c r="G171" s="130">
        <f t="shared" si="31"/>
        <v>0</v>
      </c>
      <c r="H171" s="111">
        <v>35001</v>
      </c>
      <c r="I171" s="112">
        <v>35001</v>
      </c>
      <c r="J171" s="112">
        <v>0</v>
      </c>
      <c r="K171" s="130">
        <v>0</v>
      </c>
      <c r="L171" s="111">
        <f t="shared" ref="L171:O171" si="32">L164+L169</f>
        <v>31568</v>
      </c>
      <c r="M171" s="112">
        <f t="shared" si="32"/>
        <v>31568</v>
      </c>
      <c r="N171" s="112">
        <f t="shared" si="32"/>
        <v>0</v>
      </c>
      <c r="O171" s="130">
        <f t="shared" si="32"/>
        <v>0</v>
      </c>
    </row>
    <row r="172" spans="1:16" ht="13.8" x14ac:dyDescent="0.25">
      <c r="A172" s="78"/>
      <c r="B172" s="93"/>
      <c r="C172" s="97"/>
      <c r="D172" s="114"/>
      <c r="E172" s="115"/>
      <c r="F172" s="115"/>
      <c r="G172" s="127"/>
      <c r="H172" s="114"/>
      <c r="I172" s="115"/>
      <c r="J172" s="115"/>
      <c r="K172" s="127"/>
      <c r="L172" s="114"/>
      <c r="M172" s="115"/>
      <c r="N172" s="115"/>
      <c r="O172" s="127"/>
    </row>
    <row r="173" spans="1:16" ht="13.8" x14ac:dyDescent="0.25">
      <c r="A173" s="78"/>
      <c r="B173" s="79" t="s">
        <v>19</v>
      </c>
      <c r="C173" s="88" t="s">
        <v>1</v>
      </c>
      <c r="D173" s="103"/>
      <c r="E173" s="104"/>
      <c r="F173" s="104"/>
      <c r="G173" s="125"/>
      <c r="H173" s="103"/>
      <c r="I173" s="104"/>
      <c r="J173" s="104"/>
      <c r="K173" s="125"/>
      <c r="L173" s="103"/>
      <c r="M173" s="104"/>
      <c r="N173" s="104"/>
      <c r="O173" s="125"/>
    </row>
    <row r="174" spans="1:16" ht="13.8" x14ac:dyDescent="0.25">
      <c r="A174" s="78"/>
      <c r="B174" s="93"/>
      <c r="C174" s="88" t="s">
        <v>53</v>
      </c>
      <c r="D174" s="103"/>
      <c r="E174" s="104"/>
      <c r="F174" s="104"/>
      <c r="G174" s="125"/>
      <c r="H174" s="103"/>
      <c r="I174" s="104"/>
      <c r="J174" s="104"/>
      <c r="K174" s="125"/>
      <c r="L174" s="103"/>
      <c r="M174" s="104"/>
      <c r="N174" s="104"/>
      <c r="O174" s="125"/>
    </row>
    <row r="175" spans="1:16" ht="13.8" x14ac:dyDescent="0.25">
      <c r="A175" s="78"/>
      <c r="B175" s="93"/>
      <c r="C175" s="88" t="s">
        <v>84</v>
      </c>
      <c r="D175" s="103">
        <v>300</v>
      </c>
      <c r="E175" s="104">
        <v>300</v>
      </c>
      <c r="F175" s="104">
        <v>0</v>
      </c>
      <c r="G175" s="125">
        <v>0</v>
      </c>
      <c r="H175" s="103">
        <v>300</v>
      </c>
      <c r="I175" s="104">
        <v>300</v>
      </c>
      <c r="J175" s="104">
        <v>0</v>
      </c>
      <c r="K175" s="125">
        <v>0</v>
      </c>
      <c r="L175" s="103">
        <v>139</v>
      </c>
      <c r="M175" s="104">
        <f>L175</f>
        <v>139</v>
      </c>
      <c r="N175" s="104">
        <v>0</v>
      </c>
      <c r="O175" s="125">
        <v>0</v>
      </c>
      <c r="P175" s="247"/>
    </row>
    <row r="176" spans="1:16" ht="13.8" x14ac:dyDescent="0.25">
      <c r="A176" s="78"/>
      <c r="B176" s="133"/>
      <c r="C176" s="88"/>
      <c r="D176" s="103"/>
      <c r="E176" s="104"/>
      <c r="F176" s="104"/>
      <c r="G176" s="125"/>
      <c r="H176" s="103"/>
      <c r="I176" s="104"/>
      <c r="J176" s="104"/>
      <c r="K176" s="125"/>
      <c r="L176" s="103"/>
      <c r="M176" s="104"/>
      <c r="N176" s="104"/>
      <c r="O176" s="125"/>
    </row>
    <row r="177" spans="1:16" ht="13.8" x14ac:dyDescent="0.25">
      <c r="A177" s="78"/>
      <c r="B177" s="133"/>
      <c r="C177" s="97" t="s">
        <v>23</v>
      </c>
      <c r="D177" s="114">
        <f>SUM(D175:D176)</f>
        <v>300</v>
      </c>
      <c r="E177" s="115">
        <f>SUM(E175:E176)</f>
        <v>300</v>
      </c>
      <c r="F177" s="115">
        <f>SUM(F175:F175)</f>
        <v>0</v>
      </c>
      <c r="G177" s="127">
        <f>SUM(G175:G175)</f>
        <v>0</v>
      </c>
      <c r="H177" s="114">
        <v>300</v>
      </c>
      <c r="I177" s="115">
        <v>300</v>
      </c>
      <c r="J177" s="115">
        <v>0</v>
      </c>
      <c r="K177" s="127">
        <v>0</v>
      </c>
      <c r="L177" s="114">
        <f>SUM(L175:L176)</f>
        <v>139</v>
      </c>
      <c r="M177" s="115">
        <f>SUM(M175:M176)</f>
        <v>139</v>
      </c>
      <c r="N177" s="115">
        <f>SUM(N175:N175)</f>
        <v>0</v>
      </c>
      <c r="O177" s="127">
        <f>SUM(O175:O175)</f>
        <v>0</v>
      </c>
    </row>
    <row r="178" spans="1:16" x14ac:dyDescent="0.3">
      <c r="A178" s="134"/>
      <c r="B178" s="118"/>
      <c r="C178" s="135"/>
      <c r="D178" s="136"/>
      <c r="E178" s="137"/>
      <c r="F178" s="137"/>
      <c r="G178" s="138"/>
      <c r="H178" s="103"/>
      <c r="I178" s="104"/>
      <c r="J178" s="104"/>
      <c r="K178" s="125"/>
      <c r="L178" s="136"/>
      <c r="M178" s="137"/>
      <c r="N178" s="137"/>
      <c r="O178" s="138"/>
    </row>
    <row r="179" spans="1:16" ht="13.8" x14ac:dyDescent="0.25">
      <c r="A179" s="78"/>
      <c r="B179" s="93"/>
      <c r="C179" s="88" t="s">
        <v>65</v>
      </c>
      <c r="D179" s="103"/>
      <c r="E179" s="104"/>
      <c r="F179" s="104"/>
      <c r="G179" s="125"/>
      <c r="H179" s="103"/>
      <c r="I179" s="104"/>
      <c r="J179" s="104"/>
      <c r="K179" s="125"/>
      <c r="L179" s="103"/>
      <c r="M179" s="104"/>
      <c r="N179" s="104"/>
      <c r="O179" s="125"/>
    </row>
    <row r="180" spans="1:16" ht="13.8" x14ac:dyDescent="0.25">
      <c r="A180" s="78"/>
      <c r="B180" s="93"/>
      <c r="C180" s="88" t="s">
        <v>1524</v>
      </c>
      <c r="D180" s="103">
        <v>20000</v>
      </c>
      <c r="E180" s="104">
        <v>20000</v>
      </c>
      <c r="F180" s="104">
        <v>0</v>
      </c>
      <c r="G180" s="125">
        <v>0</v>
      </c>
      <c r="H180" s="103">
        <v>20000</v>
      </c>
      <c r="I180" s="104">
        <v>20000</v>
      </c>
      <c r="J180" s="104">
        <v>0</v>
      </c>
      <c r="K180" s="125">
        <v>0</v>
      </c>
      <c r="L180" s="103">
        <v>20000</v>
      </c>
      <c r="M180" s="104">
        <f>L180</f>
        <v>20000</v>
      </c>
      <c r="N180" s="104">
        <v>0</v>
      </c>
      <c r="O180" s="125">
        <v>0</v>
      </c>
      <c r="P180" s="247"/>
    </row>
    <row r="181" spans="1:16" ht="13.8" x14ac:dyDescent="0.25">
      <c r="A181" s="78"/>
      <c r="B181" s="93"/>
      <c r="C181" s="88" t="s">
        <v>1671</v>
      </c>
      <c r="D181" s="103">
        <v>20000</v>
      </c>
      <c r="E181" s="104">
        <v>20000</v>
      </c>
      <c r="F181" s="104">
        <v>0</v>
      </c>
      <c r="G181" s="125">
        <v>0</v>
      </c>
      <c r="H181" s="103">
        <v>20000</v>
      </c>
      <c r="I181" s="104">
        <v>20000</v>
      </c>
      <c r="J181" s="104">
        <v>0</v>
      </c>
      <c r="K181" s="125">
        <v>0</v>
      </c>
      <c r="L181" s="103">
        <v>17250</v>
      </c>
      <c r="M181" s="104">
        <f>L181</f>
        <v>17250</v>
      </c>
      <c r="N181" s="104">
        <v>0</v>
      </c>
      <c r="O181" s="125">
        <v>0</v>
      </c>
      <c r="P181" s="119"/>
    </row>
    <row r="182" spans="1:16" ht="13.8" x14ac:dyDescent="0.25">
      <c r="A182" s="78"/>
      <c r="B182" s="93"/>
      <c r="C182" s="88" t="s">
        <v>1672</v>
      </c>
      <c r="D182" s="103">
        <v>20000</v>
      </c>
      <c r="E182" s="104">
        <v>20000</v>
      </c>
      <c r="F182" s="104"/>
      <c r="G182" s="125"/>
      <c r="H182" s="103">
        <v>20000</v>
      </c>
      <c r="I182" s="104">
        <v>20000</v>
      </c>
      <c r="J182" s="104">
        <v>0</v>
      </c>
      <c r="K182" s="125">
        <v>0</v>
      </c>
      <c r="L182" s="103">
        <v>0</v>
      </c>
      <c r="M182" s="104">
        <v>0</v>
      </c>
      <c r="N182" s="104">
        <v>0</v>
      </c>
      <c r="O182" s="125">
        <v>0</v>
      </c>
      <c r="P182" s="247"/>
    </row>
    <row r="183" spans="1:16" ht="13.8" x14ac:dyDescent="0.25">
      <c r="A183" s="78"/>
      <c r="B183" s="93"/>
      <c r="C183" s="97" t="s">
        <v>23</v>
      </c>
      <c r="D183" s="114">
        <f>SUM(D180:D182)</f>
        <v>60000</v>
      </c>
      <c r="E183" s="115">
        <f>SUM(E180:E182)</f>
        <v>60000</v>
      </c>
      <c r="F183" s="115">
        <f t="shared" ref="F183:G183" si="33">SUM(F180:F181)</f>
        <v>0</v>
      </c>
      <c r="G183" s="127">
        <f t="shared" si="33"/>
        <v>0</v>
      </c>
      <c r="H183" s="114">
        <v>60000</v>
      </c>
      <c r="I183" s="115">
        <v>60000</v>
      </c>
      <c r="J183" s="115">
        <v>0</v>
      </c>
      <c r="K183" s="127">
        <v>0</v>
      </c>
      <c r="L183" s="114">
        <f>SUM(L180:L182)</f>
        <v>37250</v>
      </c>
      <c r="M183" s="115">
        <f>SUM(M180:M182)</f>
        <v>37250</v>
      </c>
      <c r="N183" s="115">
        <f t="shared" ref="N183:O183" si="34">SUM(N180:N181)</f>
        <v>0</v>
      </c>
      <c r="O183" s="127">
        <f t="shared" si="34"/>
        <v>0</v>
      </c>
    </row>
    <row r="184" spans="1:16" ht="13.8" x14ac:dyDescent="0.25">
      <c r="A184" s="78"/>
      <c r="B184" s="93"/>
      <c r="C184" s="97"/>
      <c r="D184" s="114"/>
      <c r="E184" s="115"/>
      <c r="F184" s="115"/>
      <c r="G184" s="127"/>
      <c r="H184" s="114"/>
      <c r="I184" s="115"/>
      <c r="J184" s="115"/>
      <c r="K184" s="127"/>
      <c r="L184" s="114"/>
      <c r="M184" s="115"/>
      <c r="N184" s="115"/>
      <c r="O184" s="127"/>
    </row>
    <row r="185" spans="1:16" ht="14.4" x14ac:dyDescent="0.3">
      <c r="A185" s="78"/>
      <c r="B185" s="93"/>
      <c r="C185" s="110" t="s">
        <v>36</v>
      </c>
      <c r="D185" s="111">
        <f t="shared" ref="D185:G185" si="35">D183+D177</f>
        <v>60300</v>
      </c>
      <c r="E185" s="112">
        <f t="shared" si="35"/>
        <v>60300</v>
      </c>
      <c r="F185" s="112">
        <f t="shared" si="35"/>
        <v>0</v>
      </c>
      <c r="G185" s="130">
        <f t="shared" si="35"/>
        <v>0</v>
      </c>
      <c r="H185" s="111">
        <v>60300</v>
      </c>
      <c r="I185" s="112">
        <v>60300</v>
      </c>
      <c r="J185" s="112">
        <v>0</v>
      </c>
      <c r="K185" s="130">
        <v>0</v>
      </c>
      <c r="L185" s="111">
        <f t="shared" ref="L185:O185" si="36">L183+L177</f>
        <v>37389</v>
      </c>
      <c r="M185" s="112">
        <f t="shared" si="36"/>
        <v>37389</v>
      </c>
      <c r="N185" s="112">
        <f t="shared" si="36"/>
        <v>0</v>
      </c>
      <c r="O185" s="130">
        <f t="shared" si="36"/>
        <v>0</v>
      </c>
    </row>
    <row r="186" spans="1:16" ht="13.8" x14ac:dyDescent="0.25">
      <c r="A186" s="78"/>
      <c r="B186" s="93"/>
      <c r="C186" s="88"/>
      <c r="D186" s="103"/>
      <c r="E186" s="104"/>
      <c r="F186" s="104"/>
      <c r="G186" s="125"/>
      <c r="H186" s="103"/>
      <c r="I186" s="104"/>
      <c r="J186" s="104"/>
      <c r="K186" s="125"/>
      <c r="L186" s="103"/>
      <c r="M186" s="104"/>
      <c r="N186" s="104"/>
      <c r="O186" s="125"/>
    </row>
    <row r="187" spans="1:16" ht="13.8" x14ac:dyDescent="0.25">
      <c r="A187" s="78"/>
      <c r="B187" s="93"/>
      <c r="C187" s="84" t="s">
        <v>10</v>
      </c>
      <c r="D187" s="100">
        <f>D60+D75+D101+D111+D154+D171+D185</f>
        <v>5439812</v>
      </c>
      <c r="E187" s="101">
        <f>E60+E75+E101+E111+E154+E171+E185</f>
        <v>5411830</v>
      </c>
      <c r="F187" s="101">
        <f>F60+F75+F101+F111+F154+F171+F185</f>
        <v>27482</v>
      </c>
      <c r="G187" s="139">
        <f>G60+G75+G101+G111+G154+G171+G185</f>
        <v>500</v>
      </c>
      <c r="H187" s="100">
        <v>6105743</v>
      </c>
      <c r="I187" s="101">
        <v>6077701</v>
      </c>
      <c r="J187" s="101">
        <v>27482</v>
      </c>
      <c r="K187" s="139">
        <v>560</v>
      </c>
      <c r="L187" s="100">
        <f>L60+L75+L101+L111+L154+L171+L185</f>
        <v>4851126</v>
      </c>
      <c r="M187" s="101">
        <f>M60+M75+M101+M111+M154+M171+M185</f>
        <v>4832151</v>
      </c>
      <c r="N187" s="101">
        <f>N60+N75+N101+N111+N154+N171+N185</f>
        <v>18431</v>
      </c>
      <c r="O187" s="139">
        <f>O60+O75+O101+O111+O154+O171+O185</f>
        <v>544</v>
      </c>
    </row>
    <row r="188" spans="1:16" ht="13.8" x14ac:dyDescent="0.25">
      <c r="A188" s="78"/>
      <c r="B188" s="93"/>
      <c r="C188" s="92"/>
      <c r="D188" s="85"/>
      <c r="E188" s="86"/>
      <c r="F188" s="86"/>
      <c r="G188" s="140"/>
      <c r="H188" s="87"/>
      <c r="I188" s="81"/>
      <c r="J188" s="81"/>
      <c r="K188" s="129"/>
      <c r="L188" s="85"/>
      <c r="M188" s="86"/>
      <c r="N188" s="86"/>
      <c r="O188" s="140"/>
    </row>
    <row r="189" spans="1:16" ht="13.8" x14ac:dyDescent="0.25">
      <c r="A189" s="78"/>
      <c r="B189" s="93"/>
      <c r="C189" s="92"/>
      <c r="D189" s="85"/>
      <c r="E189" s="86"/>
      <c r="F189" s="86"/>
      <c r="G189" s="140"/>
      <c r="H189" s="87"/>
      <c r="I189" s="81"/>
      <c r="J189" s="81"/>
      <c r="K189" s="129"/>
      <c r="L189" s="85"/>
      <c r="M189" s="86"/>
      <c r="N189" s="86"/>
      <c r="O189" s="140"/>
    </row>
    <row r="190" spans="1:16" ht="13.8" x14ac:dyDescent="0.25">
      <c r="A190" s="94" t="s">
        <v>15</v>
      </c>
      <c r="B190" s="141"/>
      <c r="C190" s="142"/>
      <c r="D190" s="143">
        <f>D40+D187</f>
        <v>5490812</v>
      </c>
      <c r="E190" s="144">
        <f>E40+E187</f>
        <v>5462830</v>
      </c>
      <c r="F190" s="144">
        <f>F40+F187</f>
        <v>27482</v>
      </c>
      <c r="G190" s="145">
        <f>G40+G187</f>
        <v>500</v>
      </c>
      <c r="H190" s="143">
        <v>6165333</v>
      </c>
      <c r="I190" s="144">
        <v>6137291</v>
      </c>
      <c r="J190" s="144">
        <v>27482</v>
      </c>
      <c r="K190" s="145">
        <v>560</v>
      </c>
      <c r="L190" s="143">
        <f>L40+L187</f>
        <v>4907863</v>
      </c>
      <c r="M190" s="144">
        <f>M40+M187</f>
        <v>4888888</v>
      </c>
      <c r="N190" s="144">
        <f>N40+N187</f>
        <v>18431</v>
      </c>
      <c r="O190" s="145">
        <f>O40+O187</f>
        <v>544</v>
      </c>
    </row>
    <row r="191" spans="1:16" ht="13.8" x14ac:dyDescent="0.25">
      <c r="A191" s="78"/>
      <c r="B191" s="146"/>
      <c r="C191" s="92"/>
      <c r="D191" s="85"/>
      <c r="E191" s="86"/>
      <c r="F191" s="86"/>
      <c r="G191" s="140"/>
      <c r="H191" s="87"/>
      <c r="I191" s="81"/>
      <c r="J191" s="81"/>
      <c r="K191" s="129"/>
      <c r="L191" s="85"/>
      <c r="M191" s="86"/>
      <c r="N191" s="86"/>
      <c r="O191" s="140"/>
    </row>
    <row r="192" spans="1:16" ht="13.8" x14ac:dyDescent="0.25">
      <c r="A192" s="78"/>
      <c r="B192" s="147" t="s">
        <v>26</v>
      </c>
      <c r="C192" s="148" t="s">
        <v>1525</v>
      </c>
      <c r="D192" s="149"/>
      <c r="E192" s="150"/>
      <c r="F192" s="150"/>
      <c r="G192" s="151"/>
      <c r="H192" s="149"/>
      <c r="I192" s="150"/>
      <c r="J192" s="150"/>
      <c r="K192" s="151"/>
      <c r="L192" s="149"/>
      <c r="M192" s="150"/>
      <c r="N192" s="150"/>
      <c r="O192" s="151"/>
    </row>
    <row r="193" spans="1:16" ht="13.8" x14ac:dyDescent="0.25">
      <c r="A193" s="78"/>
      <c r="B193" s="152"/>
      <c r="C193" s="80" t="s">
        <v>1526</v>
      </c>
      <c r="D193" s="87"/>
      <c r="E193" s="81"/>
      <c r="F193" s="81"/>
      <c r="G193" s="129"/>
      <c r="H193" s="87"/>
      <c r="I193" s="81"/>
      <c r="J193" s="81"/>
      <c r="K193" s="129"/>
      <c r="L193" s="87"/>
      <c r="M193" s="81"/>
      <c r="N193" s="81"/>
      <c r="O193" s="129"/>
    </row>
    <row r="194" spans="1:16" ht="13.8" x14ac:dyDescent="0.25">
      <c r="A194" s="95"/>
      <c r="B194" s="153"/>
      <c r="C194" s="80" t="s">
        <v>1407</v>
      </c>
      <c r="D194" s="87"/>
      <c r="E194" s="81"/>
      <c r="F194" s="81"/>
      <c r="G194" s="129"/>
      <c r="H194" s="87">
        <v>508</v>
      </c>
      <c r="I194" s="81">
        <v>508</v>
      </c>
      <c r="J194" s="81">
        <v>0</v>
      </c>
      <c r="K194" s="129">
        <v>0</v>
      </c>
      <c r="L194" s="87">
        <v>508</v>
      </c>
      <c r="M194" s="81">
        <v>508</v>
      </c>
      <c r="N194" s="81">
        <v>0</v>
      </c>
      <c r="O194" s="129">
        <v>0</v>
      </c>
    </row>
    <row r="195" spans="1:16" ht="13.8" x14ac:dyDescent="0.25">
      <c r="A195" s="154"/>
      <c r="B195" s="153"/>
      <c r="C195" s="80" t="s">
        <v>1408</v>
      </c>
      <c r="D195" s="87"/>
      <c r="E195" s="81"/>
      <c r="F195" s="81"/>
      <c r="G195" s="129"/>
      <c r="H195" s="87">
        <v>2104</v>
      </c>
      <c r="I195" s="81">
        <v>2104</v>
      </c>
      <c r="J195" s="81">
        <v>0</v>
      </c>
      <c r="K195" s="129">
        <v>0</v>
      </c>
      <c r="L195" s="87">
        <v>2104</v>
      </c>
      <c r="M195" s="81">
        <v>2104</v>
      </c>
      <c r="N195" s="81">
        <v>0</v>
      </c>
      <c r="O195" s="129">
        <v>0</v>
      </c>
    </row>
    <row r="196" spans="1:16" ht="13.8" x14ac:dyDescent="0.25">
      <c r="A196" s="95"/>
      <c r="B196" s="153"/>
      <c r="C196" s="80" t="s">
        <v>1409</v>
      </c>
      <c r="D196" s="87"/>
      <c r="E196" s="81"/>
      <c r="F196" s="81"/>
      <c r="G196" s="129"/>
      <c r="H196" s="87">
        <v>0</v>
      </c>
      <c r="I196" s="81">
        <v>0</v>
      </c>
      <c r="J196" s="81">
        <v>0</v>
      </c>
      <c r="K196" s="129">
        <v>0</v>
      </c>
      <c r="L196" s="87"/>
      <c r="M196" s="81"/>
      <c r="N196" s="81"/>
      <c r="O196" s="129"/>
    </row>
    <row r="197" spans="1:16" ht="13.8" x14ac:dyDescent="0.25">
      <c r="A197" s="78"/>
      <c r="B197" s="152"/>
      <c r="C197" s="80" t="s">
        <v>1410</v>
      </c>
      <c r="D197" s="87">
        <v>107443</v>
      </c>
      <c r="E197" s="81">
        <v>107443</v>
      </c>
      <c r="F197" s="81">
        <v>0</v>
      </c>
      <c r="G197" s="129">
        <v>0</v>
      </c>
      <c r="H197" s="87">
        <v>107443</v>
      </c>
      <c r="I197" s="81">
        <v>107443</v>
      </c>
      <c r="J197" s="81">
        <v>0</v>
      </c>
      <c r="K197" s="129">
        <v>0</v>
      </c>
      <c r="L197" s="87">
        <v>107443</v>
      </c>
      <c r="M197" s="81">
        <f>L197</f>
        <v>107443</v>
      </c>
      <c r="N197" s="81">
        <v>0</v>
      </c>
      <c r="O197" s="129">
        <v>0</v>
      </c>
      <c r="P197" s="247"/>
    </row>
    <row r="198" spans="1:16" ht="13.8" x14ac:dyDescent="0.25">
      <c r="A198" s="95"/>
      <c r="B198" s="153"/>
      <c r="C198" s="99" t="s">
        <v>21</v>
      </c>
      <c r="D198" s="89">
        <f t="shared" ref="D198:G198" si="37">SUM(D194:D197)</f>
        <v>107443</v>
      </c>
      <c r="E198" s="90">
        <f t="shared" si="37"/>
        <v>107443</v>
      </c>
      <c r="F198" s="90">
        <f t="shared" si="37"/>
        <v>0</v>
      </c>
      <c r="G198" s="126">
        <f t="shared" si="37"/>
        <v>0</v>
      </c>
      <c r="H198" s="89">
        <v>110055</v>
      </c>
      <c r="I198" s="90">
        <v>110055</v>
      </c>
      <c r="J198" s="90">
        <v>0</v>
      </c>
      <c r="K198" s="126">
        <v>0</v>
      </c>
      <c r="L198" s="89">
        <f t="shared" ref="L198:O198" si="38">SUM(L194:L197)</f>
        <v>110055</v>
      </c>
      <c r="M198" s="90">
        <f t="shared" si="38"/>
        <v>110055</v>
      </c>
      <c r="N198" s="90">
        <f t="shared" si="38"/>
        <v>0</v>
      </c>
      <c r="O198" s="126">
        <f t="shared" si="38"/>
        <v>0</v>
      </c>
    </row>
    <row r="199" spans="1:16" ht="13.8" x14ac:dyDescent="0.25">
      <c r="A199" s="95"/>
      <c r="B199" s="153"/>
      <c r="C199" s="99"/>
      <c r="D199" s="89"/>
      <c r="E199" s="90"/>
      <c r="F199" s="90"/>
      <c r="G199" s="126"/>
      <c r="H199" s="89"/>
      <c r="I199" s="90"/>
      <c r="J199" s="90"/>
      <c r="K199" s="126"/>
      <c r="L199" s="89"/>
      <c r="M199" s="90"/>
      <c r="N199" s="90"/>
      <c r="O199" s="126"/>
    </row>
    <row r="200" spans="1:16" s="119" customFormat="1" ht="13.8" x14ac:dyDescent="0.25">
      <c r="A200" s="78"/>
      <c r="B200" s="152"/>
      <c r="C200" s="80" t="s">
        <v>1673</v>
      </c>
      <c r="D200" s="87">
        <v>0</v>
      </c>
      <c r="E200" s="81">
        <v>0</v>
      </c>
      <c r="F200" s="81">
        <v>0</v>
      </c>
      <c r="G200" s="129">
        <v>0</v>
      </c>
      <c r="H200" s="87">
        <v>144671</v>
      </c>
      <c r="I200" s="81">
        <v>144671</v>
      </c>
      <c r="J200" s="81">
        <v>0</v>
      </c>
      <c r="K200" s="129">
        <v>0</v>
      </c>
      <c r="L200" s="87">
        <v>144671</v>
      </c>
      <c r="M200" s="81">
        <f>L200</f>
        <v>144671</v>
      </c>
      <c r="N200" s="81">
        <v>0</v>
      </c>
      <c r="O200" s="129">
        <v>0</v>
      </c>
      <c r="P200" s="253"/>
    </row>
    <row r="201" spans="1:16" s="119" customFormat="1" ht="13.8" x14ac:dyDescent="0.25">
      <c r="A201" s="78"/>
      <c r="B201" s="152"/>
      <c r="C201" s="80"/>
      <c r="D201" s="87"/>
      <c r="E201" s="81"/>
      <c r="F201" s="81"/>
      <c r="G201" s="129"/>
      <c r="H201" s="87"/>
      <c r="I201" s="81"/>
      <c r="J201" s="81"/>
      <c r="K201" s="129"/>
      <c r="L201" s="87"/>
      <c r="M201" s="81"/>
      <c r="N201" s="81"/>
      <c r="O201" s="129"/>
    </row>
    <row r="202" spans="1:16" s="119" customFormat="1" ht="13.8" x14ac:dyDescent="0.25">
      <c r="A202" s="78"/>
      <c r="B202" s="152"/>
      <c r="C202" s="80" t="s">
        <v>1674</v>
      </c>
      <c r="D202" s="87"/>
      <c r="E202" s="81"/>
      <c r="F202" s="81"/>
      <c r="G202" s="129"/>
      <c r="H202" s="87"/>
      <c r="I202" s="81"/>
      <c r="J202" s="81"/>
      <c r="K202" s="129"/>
      <c r="L202" s="87"/>
      <c r="M202" s="81"/>
      <c r="N202" s="81"/>
      <c r="O202" s="129"/>
    </row>
    <row r="203" spans="1:16" s="119" customFormat="1" ht="13.8" x14ac:dyDescent="0.25">
      <c r="A203" s="78"/>
      <c r="B203" s="152"/>
      <c r="C203" s="88" t="s">
        <v>1675</v>
      </c>
      <c r="D203" s="87"/>
      <c r="E203" s="81"/>
      <c r="F203" s="81"/>
      <c r="G203" s="129"/>
      <c r="H203" s="87">
        <v>917169</v>
      </c>
      <c r="I203" s="81">
        <v>917169</v>
      </c>
      <c r="J203" s="81">
        <v>0</v>
      </c>
      <c r="K203" s="129">
        <v>0</v>
      </c>
      <c r="L203" s="87">
        <v>917169</v>
      </c>
      <c r="M203" s="81">
        <f>L203</f>
        <v>917169</v>
      </c>
      <c r="N203" s="81">
        <v>0</v>
      </c>
      <c r="O203" s="129">
        <v>0</v>
      </c>
      <c r="P203" s="254"/>
    </row>
    <row r="204" spans="1:16" s="119" customFormat="1" ht="13.8" x14ac:dyDescent="0.25">
      <c r="A204" s="78"/>
      <c r="B204" s="152"/>
      <c r="C204" s="80"/>
      <c r="D204" s="87"/>
      <c r="E204" s="81"/>
      <c r="F204" s="81"/>
      <c r="G204" s="129"/>
      <c r="H204" s="87">
        <v>0</v>
      </c>
      <c r="I204" s="81">
        <v>0</v>
      </c>
      <c r="J204" s="81">
        <v>0</v>
      </c>
      <c r="K204" s="129">
        <v>0</v>
      </c>
      <c r="L204" s="87"/>
      <c r="M204" s="81"/>
      <c r="N204" s="81"/>
      <c r="O204" s="129"/>
    </row>
    <row r="205" spans="1:16" s="243" customFormat="1" ht="14.4" x14ac:dyDescent="0.3">
      <c r="A205" s="117"/>
      <c r="B205" s="241"/>
      <c r="C205" s="242" t="s">
        <v>1676</v>
      </c>
      <c r="D205" s="180">
        <f>D198+D200+D203</f>
        <v>107443</v>
      </c>
      <c r="E205" s="122">
        <f t="shared" ref="E205:O205" si="39">E198+E200+E203</f>
        <v>107443</v>
      </c>
      <c r="F205" s="122">
        <f t="shared" si="39"/>
        <v>0</v>
      </c>
      <c r="G205" s="233">
        <f t="shared" si="39"/>
        <v>0</v>
      </c>
      <c r="H205" s="180">
        <v>1171895</v>
      </c>
      <c r="I205" s="122">
        <v>1171895</v>
      </c>
      <c r="J205" s="122">
        <v>0</v>
      </c>
      <c r="K205" s="233">
        <v>0</v>
      </c>
      <c r="L205" s="180">
        <f t="shared" si="39"/>
        <v>1171895</v>
      </c>
      <c r="M205" s="122">
        <f t="shared" si="39"/>
        <v>1171895</v>
      </c>
      <c r="N205" s="122">
        <f t="shared" si="39"/>
        <v>0</v>
      </c>
      <c r="O205" s="233">
        <f t="shared" si="39"/>
        <v>0</v>
      </c>
    </row>
    <row r="206" spans="1:16" ht="13.8" x14ac:dyDescent="0.25">
      <c r="A206" s="78"/>
      <c r="B206" s="152"/>
      <c r="C206" s="80"/>
      <c r="D206" s="87"/>
      <c r="E206" s="81"/>
      <c r="F206" s="81"/>
      <c r="G206" s="129"/>
      <c r="H206" s="87"/>
      <c r="I206" s="81"/>
      <c r="J206" s="81"/>
      <c r="K206" s="129"/>
      <c r="L206" s="87"/>
      <c r="M206" s="81"/>
      <c r="N206" s="81"/>
      <c r="O206" s="129"/>
    </row>
    <row r="207" spans="1:16" ht="14.4" thickBot="1" x14ac:dyDescent="0.3">
      <c r="A207" s="74"/>
      <c r="B207" s="75"/>
      <c r="C207" s="155" t="s">
        <v>15</v>
      </c>
      <c r="D207" s="156">
        <f>D190+D198</f>
        <v>5598255</v>
      </c>
      <c r="E207" s="157">
        <f t="shared" ref="E207:G207" si="40">E190+E198</f>
        <v>5570273</v>
      </c>
      <c r="F207" s="157">
        <f t="shared" si="40"/>
        <v>27482</v>
      </c>
      <c r="G207" s="158">
        <f t="shared" si="40"/>
        <v>500</v>
      </c>
      <c r="H207" s="156">
        <v>7337228</v>
      </c>
      <c r="I207" s="157">
        <v>7309186</v>
      </c>
      <c r="J207" s="157">
        <v>27482</v>
      </c>
      <c r="K207" s="158">
        <v>560</v>
      </c>
      <c r="L207" s="156">
        <f>L190+L205</f>
        <v>6079758</v>
      </c>
      <c r="M207" s="157">
        <f t="shared" ref="M207:O207" si="41">M190+M205</f>
        <v>6060783</v>
      </c>
      <c r="N207" s="157">
        <f t="shared" si="41"/>
        <v>18431</v>
      </c>
      <c r="O207" s="158">
        <f t="shared" si="41"/>
        <v>544</v>
      </c>
    </row>
    <row r="208" spans="1:16" x14ac:dyDescent="0.3">
      <c r="A208" s="8"/>
      <c r="B208" s="159"/>
      <c r="C208" s="160"/>
      <c r="D208" s="160"/>
      <c r="E208" s="160"/>
      <c r="F208" s="160"/>
      <c r="G208" s="160"/>
    </row>
    <row r="209" spans="1:11" x14ac:dyDescent="0.3">
      <c r="A209" s="8"/>
      <c r="B209" s="9"/>
      <c r="C209" s="7"/>
    </row>
    <row r="210" spans="1:11" x14ac:dyDescent="0.3">
      <c r="A210" s="8"/>
      <c r="B210" s="9"/>
      <c r="C210" s="7"/>
    </row>
    <row r="211" spans="1:11" x14ac:dyDescent="0.3">
      <c r="A211" s="8"/>
      <c r="B211" s="9"/>
      <c r="C211" s="7"/>
    </row>
    <row r="212" spans="1:11" x14ac:dyDescent="0.3">
      <c r="A212" s="8"/>
      <c r="B212" s="9"/>
      <c r="C212" s="7"/>
    </row>
    <row r="213" spans="1:11" x14ac:dyDescent="0.3">
      <c r="A213" s="8"/>
      <c r="B213" s="9"/>
      <c r="C213" s="7"/>
    </row>
    <row r="214" spans="1:11" x14ac:dyDescent="0.3">
      <c r="A214" s="8"/>
      <c r="B214" s="9"/>
      <c r="C214" s="7"/>
    </row>
    <row r="215" spans="1:11" x14ac:dyDescent="0.3">
      <c r="A215" s="8"/>
      <c r="B215" s="9"/>
      <c r="C215" s="7"/>
    </row>
    <row r="216" spans="1:11" x14ac:dyDescent="0.3">
      <c r="A216" s="8"/>
      <c r="B216" s="9"/>
      <c r="C216" s="7"/>
    </row>
    <row r="217" spans="1:11" x14ac:dyDescent="0.3">
      <c r="A217" s="8"/>
      <c r="B217" s="9"/>
      <c r="C217" s="7"/>
    </row>
    <row r="218" spans="1:11" x14ac:dyDescent="0.3">
      <c r="A218" s="8"/>
      <c r="B218" s="9"/>
      <c r="C218" s="7"/>
    </row>
    <row r="219" spans="1:11" x14ac:dyDescent="0.3">
      <c r="A219" s="8"/>
      <c r="B219" s="9"/>
      <c r="C219" s="7"/>
    </row>
    <row r="220" spans="1:11" x14ac:dyDescent="0.3">
      <c r="A220" s="8"/>
      <c r="B220" s="8"/>
      <c r="C220" s="8"/>
      <c r="D220" s="8"/>
      <c r="E220" s="8"/>
      <c r="F220" s="8"/>
      <c r="G220" s="8"/>
      <c r="H220" s="8"/>
      <c r="I220" s="8"/>
      <c r="J220" s="8"/>
      <c r="K220" s="8"/>
    </row>
    <row r="221" spans="1:11" x14ac:dyDescent="0.3">
      <c r="A221" s="8"/>
      <c r="B221" s="8"/>
      <c r="C221" s="8"/>
      <c r="D221" s="8"/>
      <c r="E221" s="8"/>
      <c r="F221" s="8"/>
      <c r="G221" s="8"/>
      <c r="H221" s="8"/>
      <c r="I221" s="8"/>
      <c r="J221" s="8"/>
      <c r="K221" s="8"/>
    </row>
    <row r="222" spans="1:11" x14ac:dyDescent="0.3">
      <c r="A222" s="8"/>
      <c r="B222" s="8"/>
      <c r="C222" s="8"/>
      <c r="D222" s="8"/>
      <c r="E222" s="8"/>
      <c r="F222" s="8"/>
      <c r="G222" s="8"/>
      <c r="H222" s="8"/>
      <c r="I222" s="8"/>
      <c r="J222" s="8"/>
      <c r="K222" s="8"/>
    </row>
    <row r="223" spans="1:11" x14ac:dyDescent="0.3">
      <c r="A223" s="8"/>
      <c r="B223" s="8"/>
      <c r="C223" s="8"/>
      <c r="D223" s="8"/>
      <c r="E223" s="8"/>
      <c r="F223" s="8"/>
      <c r="G223" s="8"/>
      <c r="H223" s="8"/>
      <c r="I223" s="8"/>
      <c r="J223" s="8"/>
      <c r="K223" s="8"/>
    </row>
    <row r="224" spans="1:11" x14ac:dyDescent="0.3">
      <c r="A224" s="8"/>
      <c r="B224" s="8"/>
      <c r="C224" s="8"/>
      <c r="D224" s="8"/>
      <c r="E224" s="8"/>
      <c r="F224" s="8"/>
      <c r="G224" s="8"/>
      <c r="H224" s="8"/>
      <c r="I224" s="8"/>
      <c r="J224" s="8"/>
      <c r="K224" s="8"/>
    </row>
    <row r="225" spans="1:11" x14ac:dyDescent="0.3">
      <c r="A225" s="8"/>
      <c r="B225" s="8"/>
      <c r="C225" s="8"/>
      <c r="D225" s="8"/>
      <c r="E225" s="8"/>
      <c r="F225" s="8"/>
      <c r="G225" s="8"/>
      <c r="H225" s="8"/>
      <c r="I225" s="8"/>
      <c r="J225" s="8"/>
      <c r="K225" s="8"/>
    </row>
    <row r="226" spans="1:11" x14ac:dyDescent="0.3">
      <c r="A226" s="8"/>
      <c r="B226" s="8"/>
      <c r="C226" s="8"/>
      <c r="D226" s="8"/>
      <c r="E226" s="8"/>
      <c r="F226" s="8"/>
      <c r="G226" s="8"/>
      <c r="H226" s="8"/>
      <c r="I226" s="8"/>
      <c r="J226" s="8"/>
      <c r="K226" s="8"/>
    </row>
    <row r="227" spans="1:11" x14ac:dyDescent="0.3">
      <c r="A227" s="8"/>
      <c r="B227" s="8"/>
      <c r="C227" s="8"/>
      <c r="D227" s="8"/>
      <c r="E227" s="8"/>
      <c r="F227" s="8"/>
      <c r="G227" s="8"/>
      <c r="H227" s="8"/>
      <c r="I227" s="8"/>
      <c r="J227" s="8"/>
      <c r="K227" s="8"/>
    </row>
    <row r="228" spans="1:11" x14ac:dyDescent="0.3">
      <c r="A228" s="8"/>
      <c r="B228" s="8"/>
      <c r="C228" s="8"/>
      <c r="D228" s="8"/>
      <c r="E228" s="8"/>
      <c r="F228" s="8"/>
      <c r="G228" s="8"/>
      <c r="H228" s="8"/>
      <c r="I228" s="8"/>
      <c r="J228" s="8"/>
      <c r="K228" s="8"/>
    </row>
    <row r="229" spans="1:11" x14ac:dyDescent="0.3">
      <c r="A229" s="8"/>
      <c r="B229" s="8"/>
      <c r="C229" s="8"/>
      <c r="D229" s="8"/>
      <c r="E229" s="8"/>
      <c r="F229" s="8"/>
      <c r="G229" s="8"/>
      <c r="H229" s="8"/>
      <c r="I229" s="8"/>
      <c r="J229" s="8"/>
      <c r="K229" s="8"/>
    </row>
    <row r="230" spans="1:11" x14ac:dyDescent="0.3">
      <c r="A230" s="8"/>
      <c r="B230" s="8"/>
      <c r="C230" s="8"/>
      <c r="D230" s="8"/>
      <c r="E230" s="8"/>
      <c r="F230" s="8"/>
      <c r="G230" s="8"/>
      <c r="H230" s="8"/>
      <c r="I230" s="8"/>
      <c r="J230" s="8"/>
      <c r="K230" s="8"/>
    </row>
    <row r="231" spans="1:11" x14ac:dyDescent="0.3">
      <c r="A231" s="8"/>
      <c r="B231" s="8"/>
      <c r="C231" s="8"/>
      <c r="D231" s="8"/>
      <c r="E231" s="8"/>
      <c r="F231" s="8"/>
      <c r="G231" s="8"/>
      <c r="H231" s="8"/>
      <c r="I231" s="8"/>
      <c r="J231" s="8"/>
      <c r="K231" s="8"/>
    </row>
    <row r="232" spans="1:11" x14ac:dyDescent="0.3">
      <c r="A232" s="8"/>
      <c r="B232" s="8"/>
      <c r="C232" s="8"/>
      <c r="D232" s="8"/>
      <c r="E232" s="8"/>
      <c r="F232" s="8"/>
      <c r="G232" s="8"/>
      <c r="H232" s="8"/>
      <c r="I232" s="8"/>
      <c r="J232" s="8"/>
      <c r="K232" s="8"/>
    </row>
    <row r="233" spans="1:11" x14ac:dyDescent="0.3">
      <c r="A233" s="8"/>
      <c r="B233" s="8"/>
      <c r="C233" s="8"/>
      <c r="D233" s="8"/>
      <c r="E233" s="8"/>
      <c r="F233" s="8"/>
      <c r="G233" s="8"/>
      <c r="H233" s="8"/>
      <c r="I233" s="8"/>
      <c r="J233" s="8"/>
      <c r="K233" s="8"/>
    </row>
    <row r="234" spans="1:11" x14ac:dyDescent="0.3">
      <c r="A234" s="8"/>
      <c r="B234" s="8"/>
      <c r="C234" s="8"/>
      <c r="D234" s="8"/>
      <c r="E234" s="8"/>
      <c r="F234" s="8"/>
      <c r="G234" s="8"/>
      <c r="H234" s="8"/>
      <c r="I234" s="8"/>
      <c r="J234" s="8"/>
      <c r="K234" s="8"/>
    </row>
    <row r="235" spans="1:11" x14ac:dyDescent="0.3">
      <c r="A235" s="8"/>
      <c r="B235" s="8"/>
      <c r="C235" s="8"/>
      <c r="D235" s="8"/>
      <c r="E235" s="8"/>
      <c r="F235" s="8"/>
      <c r="G235" s="8"/>
      <c r="H235" s="8"/>
      <c r="I235" s="8"/>
      <c r="J235" s="8"/>
      <c r="K235" s="8"/>
    </row>
    <row r="236" spans="1:11" x14ac:dyDescent="0.3">
      <c r="A236" s="8"/>
      <c r="B236" s="8"/>
      <c r="C236" s="8"/>
      <c r="D236" s="8"/>
      <c r="E236" s="8"/>
      <c r="F236" s="8"/>
      <c r="G236" s="8"/>
      <c r="H236" s="8"/>
      <c r="I236" s="8"/>
      <c r="J236" s="8"/>
      <c r="K236" s="8"/>
    </row>
    <row r="237" spans="1:11" x14ac:dyDescent="0.3">
      <c r="A237" s="8"/>
      <c r="B237" s="8"/>
      <c r="C237" s="8"/>
      <c r="D237" s="8"/>
      <c r="E237" s="8"/>
      <c r="F237" s="8"/>
      <c r="G237" s="8"/>
      <c r="H237" s="8"/>
      <c r="I237" s="8"/>
      <c r="J237" s="8"/>
      <c r="K237" s="8"/>
    </row>
    <row r="238" spans="1:11" x14ac:dyDescent="0.3">
      <c r="A238" s="8"/>
      <c r="B238" s="8"/>
      <c r="C238" s="8"/>
      <c r="D238" s="8"/>
      <c r="E238" s="8"/>
      <c r="F238" s="8"/>
      <c r="G238" s="8"/>
      <c r="H238" s="8"/>
      <c r="I238" s="8"/>
      <c r="J238" s="8"/>
      <c r="K238" s="8"/>
    </row>
    <row r="239" spans="1:11" x14ac:dyDescent="0.3">
      <c r="A239" s="8"/>
      <c r="B239" s="8"/>
      <c r="C239" s="8"/>
      <c r="D239" s="8"/>
      <c r="E239" s="8"/>
      <c r="F239" s="8"/>
      <c r="G239" s="8"/>
      <c r="H239" s="8"/>
      <c r="I239" s="8"/>
      <c r="J239" s="8"/>
      <c r="K239" s="8"/>
    </row>
    <row r="240" spans="1:11" x14ac:dyDescent="0.3">
      <c r="A240" s="8"/>
      <c r="B240" s="8"/>
      <c r="C240" s="8"/>
      <c r="D240" s="8"/>
      <c r="E240" s="8"/>
      <c r="F240" s="8"/>
      <c r="G240" s="8"/>
      <c r="H240" s="8"/>
      <c r="I240" s="8"/>
      <c r="J240" s="8"/>
      <c r="K240" s="8"/>
    </row>
    <row r="241" spans="1:11" x14ac:dyDescent="0.3">
      <c r="A241" s="8"/>
      <c r="B241" s="8"/>
      <c r="C241" s="8"/>
      <c r="D241" s="8"/>
      <c r="E241" s="8"/>
      <c r="F241" s="8"/>
      <c r="G241" s="8"/>
      <c r="H241" s="8"/>
      <c r="I241" s="8"/>
      <c r="J241" s="8"/>
      <c r="K241" s="8"/>
    </row>
    <row r="242" spans="1:11" x14ac:dyDescent="0.3">
      <c r="A242" s="8"/>
      <c r="B242" s="8"/>
      <c r="C242" s="8"/>
      <c r="D242" s="8"/>
      <c r="E242" s="8"/>
      <c r="F242" s="8"/>
      <c r="G242" s="8"/>
      <c r="H242" s="8"/>
      <c r="I242" s="8"/>
      <c r="J242" s="8"/>
      <c r="K242" s="8"/>
    </row>
    <row r="243" spans="1:11" x14ac:dyDescent="0.3">
      <c r="A243" s="8"/>
      <c r="B243" s="8"/>
      <c r="C243" s="8"/>
      <c r="D243" s="8"/>
      <c r="E243" s="8"/>
      <c r="F243" s="8"/>
      <c r="G243" s="8"/>
      <c r="H243" s="8"/>
      <c r="I243" s="8"/>
      <c r="J243" s="8"/>
      <c r="K243" s="8"/>
    </row>
    <row r="244" spans="1:11" x14ac:dyDescent="0.3">
      <c r="A244" s="8"/>
      <c r="B244" s="8"/>
      <c r="C244" s="8"/>
      <c r="D244" s="8"/>
      <c r="E244" s="8"/>
      <c r="F244" s="8"/>
      <c r="G244" s="8"/>
      <c r="H244" s="8"/>
      <c r="I244" s="8"/>
      <c r="J244" s="8"/>
      <c r="K244" s="8"/>
    </row>
    <row r="245" spans="1:11" x14ac:dyDescent="0.3">
      <c r="A245" s="8"/>
      <c r="B245" s="8"/>
      <c r="C245" s="8"/>
      <c r="D245" s="8"/>
      <c r="E245" s="8"/>
      <c r="F245" s="8"/>
      <c r="G245" s="8"/>
      <c r="H245" s="8"/>
      <c r="I245" s="8"/>
      <c r="J245" s="8"/>
      <c r="K245" s="8"/>
    </row>
    <row r="246" spans="1:11" x14ac:dyDescent="0.3">
      <c r="A246" s="8"/>
      <c r="B246" s="8"/>
      <c r="C246" s="8"/>
      <c r="D246" s="8"/>
      <c r="E246" s="8"/>
      <c r="F246" s="8"/>
      <c r="G246" s="8"/>
      <c r="H246" s="8"/>
      <c r="I246" s="8"/>
      <c r="J246" s="8"/>
      <c r="K246" s="8"/>
    </row>
    <row r="247" spans="1:11" x14ac:dyDescent="0.3">
      <c r="A247" s="8"/>
      <c r="B247" s="8"/>
      <c r="C247" s="8"/>
      <c r="D247" s="8"/>
      <c r="E247" s="8"/>
      <c r="F247" s="8"/>
      <c r="G247" s="8"/>
      <c r="H247" s="8"/>
      <c r="I247" s="8"/>
      <c r="J247" s="8"/>
      <c r="K247" s="8"/>
    </row>
    <row r="248" spans="1:11" x14ac:dyDescent="0.3">
      <c r="A248" s="8"/>
      <c r="B248" s="8"/>
      <c r="C248" s="8"/>
      <c r="D248" s="8"/>
      <c r="E248" s="8"/>
      <c r="F248" s="8"/>
      <c r="G248" s="8"/>
      <c r="H248" s="8"/>
      <c r="I248" s="8"/>
      <c r="J248" s="8"/>
      <c r="K248" s="8"/>
    </row>
    <row r="249" spans="1:11" x14ac:dyDescent="0.3">
      <c r="A249" s="8"/>
      <c r="B249" s="8"/>
      <c r="C249" s="8"/>
      <c r="D249" s="8"/>
      <c r="E249" s="8"/>
      <c r="F249" s="8"/>
      <c r="G249" s="8"/>
      <c r="H249" s="8"/>
      <c r="I249" s="8"/>
      <c r="J249" s="8"/>
      <c r="K249" s="8"/>
    </row>
    <row r="250" spans="1:11" x14ac:dyDescent="0.3">
      <c r="A250" s="8"/>
      <c r="B250" s="8"/>
      <c r="C250" s="8"/>
      <c r="D250" s="8"/>
      <c r="E250" s="8"/>
      <c r="F250" s="8"/>
      <c r="G250" s="8"/>
      <c r="H250" s="8"/>
      <c r="I250" s="8"/>
      <c r="J250" s="8"/>
      <c r="K250" s="8"/>
    </row>
    <row r="251" spans="1:11" x14ac:dyDescent="0.3">
      <c r="A251" s="8"/>
      <c r="B251" s="8"/>
      <c r="C251" s="8"/>
      <c r="D251" s="8"/>
      <c r="E251" s="8"/>
      <c r="F251" s="8"/>
      <c r="G251" s="8"/>
      <c r="H251" s="8"/>
      <c r="I251" s="8"/>
      <c r="J251" s="8"/>
      <c r="K251" s="8"/>
    </row>
    <row r="252" spans="1:11" x14ac:dyDescent="0.3">
      <c r="A252" s="8"/>
      <c r="B252" s="8"/>
      <c r="C252" s="8"/>
      <c r="D252" s="8"/>
      <c r="E252" s="8"/>
      <c r="F252" s="8"/>
      <c r="G252" s="8"/>
      <c r="H252" s="8"/>
      <c r="I252" s="8"/>
      <c r="J252" s="8"/>
      <c r="K252" s="8"/>
    </row>
    <row r="253" spans="1:11" x14ac:dyDescent="0.3">
      <c r="A253" s="8"/>
      <c r="B253" s="8"/>
      <c r="C253" s="8"/>
      <c r="D253" s="8"/>
      <c r="E253" s="8"/>
      <c r="F253" s="8"/>
      <c r="G253" s="8"/>
      <c r="H253" s="8"/>
      <c r="I253" s="8"/>
      <c r="J253" s="8"/>
      <c r="K253" s="8"/>
    </row>
    <row r="254" spans="1:11" x14ac:dyDescent="0.3">
      <c r="A254" s="8"/>
      <c r="B254" s="8"/>
      <c r="C254" s="8"/>
      <c r="D254" s="8"/>
      <c r="E254" s="8"/>
      <c r="F254" s="8"/>
      <c r="G254" s="8"/>
      <c r="H254" s="8"/>
      <c r="I254" s="8"/>
      <c r="J254" s="8"/>
      <c r="K254" s="8"/>
    </row>
    <row r="255" spans="1:11" x14ac:dyDescent="0.3">
      <c r="A255" s="8"/>
      <c r="B255" s="8"/>
      <c r="C255" s="8"/>
      <c r="D255" s="8"/>
      <c r="E255" s="8"/>
      <c r="F255" s="8"/>
      <c r="G255" s="8"/>
      <c r="H255" s="8"/>
      <c r="I255" s="8"/>
      <c r="J255" s="8"/>
      <c r="K255" s="8"/>
    </row>
    <row r="256" spans="1:11" x14ac:dyDescent="0.3">
      <c r="A256" s="8"/>
      <c r="B256" s="8"/>
      <c r="C256" s="8"/>
      <c r="D256" s="8"/>
      <c r="E256" s="8"/>
      <c r="F256" s="8"/>
      <c r="G256" s="8"/>
      <c r="H256" s="8"/>
      <c r="I256" s="8"/>
      <c r="J256" s="8"/>
      <c r="K256" s="8"/>
    </row>
    <row r="257" spans="1:11" x14ac:dyDescent="0.3">
      <c r="A257" s="8"/>
      <c r="B257" s="8"/>
      <c r="C257" s="8"/>
      <c r="D257" s="8"/>
      <c r="E257" s="8"/>
      <c r="F257" s="8"/>
      <c r="G257" s="8"/>
      <c r="H257" s="8"/>
      <c r="I257" s="8"/>
      <c r="J257" s="8"/>
      <c r="K257" s="8"/>
    </row>
    <row r="258" spans="1:11" x14ac:dyDescent="0.3">
      <c r="A258" s="8"/>
      <c r="B258" s="8"/>
      <c r="C258" s="8"/>
      <c r="D258" s="8"/>
      <c r="E258" s="8"/>
      <c r="F258" s="8"/>
      <c r="G258" s="8"/>
      <c r="H258" s="8"/>
      <c r="I258" s="8"/>
      <c r="J258" s="8"/>
      <c r="K258" s="8"/>
    </row>
    <row r="259" spans="1:11" x14ac:dyDescent="0.3">
      <c r="A259" s="8"/>
      <c r="B259" s="8"/>
      <c r="C259" s="8"/>
      <c r="D259" s="8"/>
      <c r="E259" s="8"/>
      <c r="F259" s="8"/>
      <c r="G259" s="8"/>
      <c r="H259" s="8"/>
      <c r="I259" s="8"/>
      <c r="J259" s="8"/>
      <c r="K259" s="8"/>
    </row>
    <row r="260" spans="1:11" x14ac:dyDescent="0.3">
      <c r="A260" s="8"/>
      <c r="B260" s="8"/>
      <c r="C260" s="8"/>
      <c r="D260" s="8"/>
      <c r="E260" s="8"/>
      <c r="F260" s="8"/>
      <c r="G260" s="8"/>
      <c r="H260" s="8"/>
      <c r="I260" s="8"/>
      <c r="J260" s="8"/>
      <c r="K260" s="8"/>
    </row>
    <row r="261" spans="1:11" x14ac:dyDescent="0.3">
      <c r="A261" s="8"/>
      <c r="B261" s="8"/>
      <c r="C261" s="8"/>
      <c r="D261" s="8"/>
      <c r="E261" s="8"/>
      <c r="F261" s="8"/>
      <c r="G261" s="8"/>
      <c r="H261" s="8"/>
      <c r="I261" s="8"/>
      <c r="J261" s="8"/>
      <c r="K261" s="8"/>
    </row>
    <row r="262" spans="1:11" x14ac:dyDescent="0.3">
      <c r="A262" s="8"/>
      <c r="B262" s="9"/>
      <c r="C262" s="7"/>
    </row>
    <row r="263" spans="1:11" x14ac:dyDescent="0.3">
      <c r="A263" s="8"/>
      <c r="B263" s="9"/>
      <c r="C263" s="7"/>
    </row>
    <row r="264" spans="1:11" x14ac:dyDescent="0.3">
      <c r="A264" s="8"/>
      <c r="B264" s="9"/>
      <c r="C264" s="7"/>
    </row>
    <row r="265" spans="1:11" x14ac:dyDescent="0.3">
      <c r="A265" s="8"/>
      <c r="B265" s="9"/>
      <c r="C265" s="7"/>
    </row>
  </sheetData>
  <mergeCells count="5">
    <mergeCell ref="D6:G6"/>
    <mergeCell ref="H6:K6"/>
    <mergeCell ref="L6:O6"/>
    <mergeCell ref="A3:O3"/>
    <mergeCell ref="A4:O4"/>
  </mergeCells>
  <pageMargins left="0.39370078740157483" right="0.39370078740157483" top="0.39370078740157483" bottom="0.35433070866141736" header="0.51181102362204722" footer="0.51181102362204722"/>
  <pageSetup paperSize="9" scale="7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70DB4-273F-4CB3-B400-C7AE12B33835}">
  <sheetPr>
    <tabColor rgb="FF92D050"/>
    <pageSetUpPr fitToPage="1"/>
  </sheetPr>
  <dimension ref="A1:G9"/>
  <sheetViews>
    <sheetView zoomScaleNormal="100" workbookViewId="0">
      <selection activeCell="G1" sqref="G1"/>
    </sheetView>
  </sheetViews>
  <sheetFormatPr defaultRowHeight="16.8" x14ac:dyDescent="0.3"/>
  <cols>
    <col min="1" max="1" width="6.44140625" style="342" customWidth="1"/>
    <col min="2" max="2" width="36.33203125" style="342" customWidth="1"/>
    <col min="3" max="3" width="14.109375" style="342" bestFit="1" customWidth="1"/>
    <col min="4" max="4" width="14.109375" style="342" customWidth="1"/>
    <col min="5" max="5" width="12.6640625" style="342" bestFit="1" customWidth="1"/>
    <col min="6" max="6" width="18.33203125" style="342" customWidth="1"/>
    <col min="7" max="7" width="12.88671875" style="342" bestFit="1" customWidth="1"/>
    <col min="8" max="256" width="9.109375" style="1"/>
    <col min="257" max="257" width="6.44140625" style="1" customWidth="1"/>
    <col min="258" max="258" width="36.33203125" style="1" customWidth="1"/>
    <col min="259" max="259" width="13" style="1" bestFit="1" customWidth="1"/>
    <col min="260" max="260" width="14.109375" style="1" customWidth="1"/>
    <col min="261" max="261" width="12.44140625" style="1" bestFit="1" customWidth="1"/>
    <col min="262" max="262" width="18.33203125" style="1" customWidth="1"/>
    <col min="263" max="263" width="12.88671875" style="1" bestFit="1" customWidth="1"/>
    <col min="264" max="512" width="9.109375" style="1"/>
    <col min="513" max="513" width="6.44140625" style="1" customWidth="1"/>
    <col min="514" max="514" width="36.33203125" style="1" customWidth="1"/>
    <col min="515" max="515" width="13" style="1" bestFit="1" customWidth="1"/>
    <col min="516" max="516" width="14.109375" style="1" customWidth="1"/>
    <col min="517" max="517" width="12.44140625" style="1" bestFit="1" customWidth="1"/>
    <col min="518" max="518" width="18.33203125" style="1" customWidth="1"/>
    <col min="519" max="519" width="12.88671875" style="1" bestFit="1" customWidth="1"/>
    <col min="520" max="768" width="9.109375" style="1"/>
    <col min="769" max="769" width="6.44140625" style="1" customWidth="1"/>
    <col min="770" max="770" width="36.33203125" style="1" customWidth="1"/>
    <col min="771" max="771" width="13" style="1" bestFit="1" customWidth="1"/>
    <col min="772" max="772" width="14.109375" style="1" customWidth="1"/>
    <col min="773" max="773" width="12.44140625" style="1" bestFit="1" customWidth="1"/>
    <col min="774" max="774" width="18.33203125" style="1" customWidth="1"/>
    <col min="775" max="775" width="12.88671875" style="1" bestFit="1" customWidth="1"/>
    <col min="776" max="1024" width="9.109375" style="1"/>
    <col min="1025" max="1025" width="6.44140625" style="1" customWidth="1"/>
    <col min="1026" max="1026" width="36.33203125" style="1" customWidth="1"/>
    <col min="1027" max="1027" width="13" style="1" bestFit="1" customWidth="1"/>
    <col min="1028" max="1028" width="14.109375" style="1" customWidth="1"/>
    <col min="1029" max="1029" width="12.44140625" style="1" bestFit="1" customWidth="1"/>
    <col min="1030" max="1030" width="18.33203125" style="1" customWidth="1"/>
    <col min="1031" max="1031" width="12.88671875" style="1" bestFit="1" customWidth="1"/>
    <col min="1032" max="1280" width="9.109375" style="1"/>
    <col min="1281" max="1281" width="6.44140625" style="1" customWidth="1"/>
    <col min="1282" max="1282" width="36.33203125" style="1" customWidth="1"/>
    <col min="1283" max="1283" width="13" style="1" bestFit="1" customWidth="1"/>
    <col min="1284" max="1284" width="14.109375" style="1" customWidth="1"/>
    <col min="1285" max="1285" width="12.44140625" style="1" bestFit="1" customWidth="1"/>
    <col min="1286" max="1286" width="18.33203125" style="1" customWidth="1"/>
    <col min="1287" max="1287" width="12.88671875" style="1" bestFit="1" customWidth="1"/>
    <col min="1288" max="1536" width="9.109375" style="1"/>
    <col min="1537" max="1537" width="6.44140625" style="1" customWidth="1"/>
    <col min="1538" max="1538" width="36.33203125" style="1" customWidth="1"/>
    <col min="1539" max="1539" width="13" style="1" bestFit="1" customWidth="1"/>
    <col min="1540" max="1540" width="14.109375" style="1" customWidth="1"/>
    <col min="1541" max="1541" width="12.44140625" style="1" bestFit="1" customWidth="1"/>
    <col min="1542" max="1542" width="18.33203125" style="1" customWidth="1"/>
    <col min="1543" max="1543" width="12.88671875" style="1" bestFit="1" customWidth="1"/>
    <col min="1544" max="1792" width="9.109375" style="1"/>
    <col min="1793" max="1793" width="6.44140625" style="1" customWidth="1"/>
    <col min="1794" max="1794" width="36.33203125" style="1" customWidth="1"/>
    <col min="1795" max="1795" width="13" style="1" bestFit="1" customWidth="1"/>
    <col min="1796" max="1796" width="14.109375" style="1" customWidth="1"/>
    <col min="1797" max="1797" width="12.44140625" style="1" bestFit="1" customWidth="1"/>
    <col min="1798" max="1798" width="18.33203125" style="1" customWidth="1"/>
    <col min="1799" max="1799" width="12.88671875" style="1" bestFit="1" customWidth="1"/>
    <col min="1800" max="2048" width="9.109375" style="1"/>
    <col min="2049" max="2049" width="6.44140625" style="1" customWidth="1"/>
    <col min="2050" max="2050" width="36.33203125" style="1" customWidth="1"/>
    <col min="2051" max="2051" width="13" style="1" bestFit="1" customWidth="1"/>
    <col min="2052" max="2052" width="14.109375" style="1" customWidth="1"/>
    <col min="2053" max="2053" width="12.44140625" style="1" bestFit="1" customWidth="1"/>
    <col min="2054" max="2054" width="18.33203125" style="1" customWidth="1"/>
    <col min="2055" max="2055" width="12.88671875" style="1" bestFit="1" customWidth="1"/>
    <col min="2056" max="2304" width="9.109375" style="1"/>
    <col min="2305" max="2305" width="6.44140625" style="1" customWidth="1"/>
    <col min="2306" max="2306" width="36.33203125" style="1" customWidth="1"/>
    <col min="2307" max="2307" width="13" style="1" bestFit="1" customWidth="1"/>
    <col min="2308" max="2308" width="14.109375" style="1" customWidth="1"/>
    <col min="2309" max="2309" width="12.44140625" style="1" bestFit="1" customWidth="1"/>
    <col min="2310" max="2310" width="18.33203125" style="1" customWidth="1"/>
    <col min="2311" max="2311" width="12.88671875" style="1" bestFit="1" customWidth="1"/>
    <col min="2312" max="2560" width="9.109375" style="1"/>
    <col min="2561" max="2561" width="6.44140625" style="1" customWidth="1"/>
    <col min="2562" max="2562" width="36.33203125" style="1" customWidth="1"/>
    <col min="2563" max="2563" width="13" style="1" bestFit="1" customWidth="1"/>
    <col min="2564" max="2564" width="14.109375" style="1" customWidth="1"/>
    <col min="2565" max="2565" width="12.44140625" style="1" bestFit="1" customWidth="1"/>
    <col min="2566" max="2566" width="18.33203125" style="1" customWidth="1"/>
    <col min="2567" max="2567" width="12.88671875" style="1" bestFit="1" customWidth="1"/>
    <col min="2568" max="2816" width="9.109375" style="1"/>
    <col min="2817" max="2817" width="6.44140625" style="1" customWidth="1"/>
    <col min="2818" max="2818" width="36.33203125" style="1" customWidth="1"/>
    <col min="2819" max="2819" width="13" style="1" bestFit="1" customWidth="1"/>
    <col min="2820" max="2820" width="14.109375" style="1" customWidth="1"/>
    <col min="2821" max="2821" width="12.44140625" style="1" bestFit="1" customWidth="1"/>
    <col min="2822" max="2822" width="18.33203125" style="1" customWidth="1"/>
    <col min="2823" max="2823" width="12.88671875" style="1" bestFit="1" customWidth="1"/>
    <col min="2824" max="3072" width="9.109375" style="1"/>
    <col min="3073" max="3073" width="6.44140625" style="1" customWidth="1"/>
    <col min="3074" max="3074" width="36.33203125" style="1" customWidth="1"/>
    <col min="3075" max="3075" width="13" style="1" bestFit="1" customWidth="1"/>
    <col min="3076" max="3076" width="14.109375" style="1" customWidth="1"/>
    <col min="3077" max="3077" width="12.44140625" style="1" bestFit="1" customWidth="1"/>
    <col min="3078" max="3078" width="18.33203125" style="1" customWidth="1"/>
    <col min="3079" max="3079" width="12.88671875" style="1" bestFit="1" customWidth="1"/>
    <col min="3080" max="3328" width="9.109375" style="1"/>
    <col min="3329" max="3329" width="6.44140625" style="1" customWidth="1"/>
    <col min="3330" max="3330" width="36.33203125" style="1" customWidth="1"/>
    <col min="3331" max="3331" width="13" style="1" bestFit="1" customWidth="1"/>
    <col min="3332" max="3332" width="14.109375" style="1" customWidth="1"/>
    <col min="3333" max="3333" width="12.44140625" style="1" bestFit="1" customWidth="1"/>
    <col min="3334" max="3334" width="18.33203125" style="1" customWidth="1"/>
    <col min="3335" max="3335" width="12.88671875" style="1" bestFit="1" customWidth="1"/>
    <col min="3336" max="3584" width="9.109375" style="1"/>
    <col min="3585" max="3585" width="6.44140625" style="1" customWidth="1"/>
    <col min="3586" max="3586" width="36.33203125" style="1" customWidth="1"/>
    <col min="3587" max="3587" width="13" style="1" bestFit="1" customWidth="1"/>
    <col min="3588" max="3588" width="14.109375" style="1" customWidth="1"/>
    <col min="3589" max="3589" width="12.44140625" style="1" bestFit="1" customWidth="1"/>
    <col min="3590" max="3590" width="18.33203125" style="1" customWidth="1"/>
    <col min="3591" max="3591" width="12.88671875" style="1" bestFit="1" customWidth="1"/>
    <col min="3592" max="3840" width="9.109375" style="1"/>
    <col min="3841" max="3841" width="6.44140625" style="1" customWidth="1"/>
    <col min="3842" max="3842" width="36.33203125" style="1" customWidth="1"/>
    <col min="3843" max="3843" width="13" style="1" bestFit="1" customWidth="1"/>
    <col min="3844" max="3844" width="14.109375" style="1" customWidth="1"/>
    <col min="3845" max="3845" width="12.44140625" style="1" bestFit="1" customWidth="1"/>
    <col min="3846" max="3846" width="18.33203125" style="1" customWidth="1"/>
    <col min="3847" max="3847" width="12.88671875" style="1" bestFit="1" customWidth="1"/>
    <col min="3848" max="4096" width="9.109375" style="1"/>
    <col min="4097" max="4097" width="6.44140625" style="1" customWidth="1"/>
    <col min="4098" max="4098" width="36.33203125" style="1" customWidth="1"/>
    <col min="4099" max="4099" width="13" style="1" bestFit="1" customWidth="1"/>
    <col min="4100" max="4100" width="14.109375" style="1" customWidth="1"/>
    <col min="4101" max="4101" width="12.44140625" style="1" bestFit="1" customWidth="1"/>
    <col min="4102" max="4102" width="18.33203125" style="1" customWidth="1"/>
    <col min="4103" max="4103" width="12.88671875" style="1" bestFit="1" customWidth="1"/>
    <col min="4104" max="4352" width="9.109375" style="1"/>
    <col min="4353" max="4353" width="6.44140625" style="1" customWidth="1"/>
    <col min="4354" max="4354" width="36.33203125" style="1" customWidth="1"/>
    <col min="4355" max="4355" width="13" style="1" bestFit="1" customWidth="1"/>
    <col min="4356" max="4356" width="14.109375" style="1" customWidth="1"/>
    <col min="4357" max="4357" width="12.44140625" style="1" bestFit="1" customWidth="1"/>
    <col min="4358" max="4358" width="18.33203125" style="1" customWidth="1"/>
    <col min="4359" max="4359" width="12.88671875" style="1" bestFit="1" customWidth="1"/>
    <col min="4360" max="4608" width="9.109375" style="1"/>
    <col min="4609" max="4609" width="6.44140625" style="1" customWidth="1"/>
    <col min="4610" max="4610" width="36.33203125" style="1" customWidth="1"/>
    <col min="4611" max="4611" width="13" style="1" bestFit="1" customWidth="1"/>
    <col min="4612" max="4612" width="14.109375" style="1" customWidth="1"/>
    <col min="4613" max="4613" width="12.44140625" style="1" bestFit="1" customWidth="1"/>
    <col min="4614" max="4614" width="18.33203125" style="1" customWidth="1"/>
    <col min="4615" max="4615" width="12.88671875" style="1" bestFit="1" customWidth="1"/>
    <col min="4616" max="4864" width="9.109375" style="1"/>
    <col min="4865" max="4865" width="6.44140625" style="1" customWidth="1"/>
    <col min="4866" max="4866" width="36.33203125" style="1" customWidth="1"/>
    <col min="4867" max="4867" width="13" style="1" bestFit="1" customWidth="1"/>
    <col min="4868" max="4868" width="14.109375" style="1" customWidth="1"/>
    <col min="4869" max="4869" width="12.44140625" style="1" bestFit="1" customWidth="1"/>
    <col min="4870" max="4870" width="18.33203125" style="1" customWidth="1"/>
    <col min="4871" max="4871" width="12.88671875" style="1" bestFit="1" customWidth="1"/>
    <col min="4872" max="5120" width="9.109375" style="1"/>
    <col min="5121" max="5121" width="6.44140625" style="1" customWidth="1"/>
    <col min="5122" max="5122" width="36.33203125" style="1" customWidth="1"/>
    <col min="5123" max="5123" width="13" style="1" bestFit="1" customWidth="1"/>
    <col min="5124" max="5124" width="14.109375" style="1" customWidth="1"/>
    <col min="5125" max="5125" width="12.44140625" style="1" bestFit="1" customWidth="1"/>
    <col min="5126" max="5126" width="18.33203125" style="1" customWidth="1"/>
    <col min="5127" max="5127" width="12.88671875" style="1" bestFit="1" customWidth="1"/>
    <col min="5128" max="5376" width="9.109375" style="1"/>
    <col min="5377" max="5377" width="6.44140625" style="1" customWidth="1"/>
    <col min="5378" max="5378" width="36.33203125" style="1" customWidth="1"/>
    <col min="5379" max="5379" width="13" style="1" bestFit="1" customWidth="1"/>
    <col min="5380" max="5380" width="14.109375" style="1" customWidth="1"/>
    <col min="5381" max="5381" width="12.44140625" style="1" bestFit="1" customWidth="1"/>
    <col min="5382" max="5382" width="18.33203125" style="1" customWidth="1"/>
    <col min="5383" max="5383" width="12.88671875" style="1" bestFit="1" customWidth="1"/>
    <col min="5384" max="5632" width="9.109375" style="1"/>
    <col min="5633" max="5633" width="6.44140625" style="1" customWidth="1"/>
    <col min="5634" max="5634" width="36.33203125" style="1" customWidth="1"/>
    <col min="5635" max="5635" width="13" style="1" bestFit="1" customWidth="1"/>
    <col min="5636" max="5636" width="14.109375" style="1" customWidth="1"/>
    <col min="5637" max="5637" width="12.44140625" style="1" bestFit="1" customWidth="1"/>
    <col min="5638" max="5638" width="18.33203125" style="1" customWidth="1"/>
    <col min="5639" max="5639" width="12.88671875" style="1" bestFit="1" customWidth="1"/>
    <col min="5640" max="5888" width="9.109375" style="1"/>
    <col min="5889" max="5889" width="6.44140625" style="1" customWidth="1"/>
    <col min="5890" max="5890" width="36.33203125" style="1" customWidth="1"/>
    <col min="5891" max="5891" width="13" style="1" bestFit="1" customWidth="1"/>
    <col min="5892" max="5892" width="14.109375" style="1" customWidth="1"/>
    <col min="5893" max="5893" width="12.44140625" style="1" bestFit="1" customWidth="1"/>
    <col min="5894" max="5894" width="18.33203125" style="1" customWidth="1"/>
    <col min="5895" max="5895" width="12.88671875" style="1" bestFit="1" customWidth="1"/>
    <col min="5896" max="6144" width="9.109375" style="1"/>
    <col min="6145" max="6145" width="6.44140625" style="1" customWidth="1"/>
    <col min="6146" max="6146" width="36.33203125" style="1" customWidth="1"/>
    <col min="6147" max="6147" width="13" style="1" bestFit="1" customWidth="1"/>
    <col min="6148" max="6148" width="14.109375" style="1" customWidth="1"/>
    <col min="6149" max="6149" width="12.44140625" style="1" bestFit="1" customWidth="1"/>
    <col min="6150" max="6150" width="18.33203125" style="1" customWidth="1"/>
    <col min="6151" max="6151" width="12.88671875" style="1" bestFit="1" customWidth="1"/>
    <col min="6152" max="6400" width="9.109375" style="1"/>
    <col min="6401" max="6401" width="6.44140625" style="1" customWidth="1"/>
    <col min="6402" max="6402" width="36.33203125" style="1" customWidth="1"/>
    <col min="6403" max="6403" width="13" style="1" bestFit="1" customWidth="1"/>
    <col min="6404" max="6404" width="14.109375" style="1" customWidth="1"/>
    <col min="6405" max="6405" width="12.44140625" style="1" bestFit="1" customWidth="1"/>
    <col min="6406" max="6406" width="18.33203125" style="1" customWidth="1"/>
    <col min="6407" max="6407" width="12.88671875" style="1" bestFit="1" customWidth="1"/>
    <col min="6408" max="6656" width="9.109375" style="1"/>
    <col min="6657" max="6657" width="6.44140625" style="1" customWidth="1"/>
    <col min="6658" max="6658" width="36.33203125" style="1" customWidth="1"/>
    <col min="6659" max="6659" width="13" style="1" bestFit="1" customWidth="1"/>
    <col min="6660" max="6660" width="14.109375" style="1" customWidth="1"/>
    <col min="6661" max="6661" width="12.44140625" style="1" bestFit="1" customWidth="1"/>
    <col min="6662" max="6662" width="18.33203125" style="1" customWidth="1"/>
    <col min="6663" max="6663" width="12.88671875" style="1" bestFit="1" customWidth="1"/>
    <col min="6664" max="6912" width="9.109375" style="1"/>
    <col min="6913" max="6913" width="6.44140625" style="1" customWidth="1"/>
    <col min="6914" max="6914" width="36.33203125" style="1" customWidth="1"/>
    <col min="6915" max="6915" width="13" style="1" bestFit="1" customWidth="1"/>
    <col min="6916" max="6916" width="14.109375" style="1" customWidth="1"/>
    <col min="6917" max="6917" width="12.44140625" style="1" bestFit="1" customWidth="1"/>
    <col min="6918" max="6918" width="18.33203125" style="1" customWidth="1"/>
    <col min="6919" max="6919" width="12.88671875" style="1" bestFit="1" customWidth="1"/>
    <col min="6920" max="7168" width="9.109375" style="1"/>
    <col min="7169" max="7169" width="6.44140625" style="1" customWidth="1"/>
    <col min="7170" max="7170" width="36.33203125" style="1" customWidth="1"/>
    <col min="7171" max="7171" width="13" style="1" bestFit="1" customWidth="1"/>
    <col min="7172" max="7172" width="14.109375" style="1" customWidth="1"/>
    <col min="7173" max="7173" width="12.44140625" style="1" bestFit="1" customWidth="1"/>
    <col min="7174" max="7174" width="18.33203125" style="1" customWidth="1"/>
    <col min="7175" max="7175" width="12.88671875" style="1" bestFit="1" customWidth="1"/>
    <col min="7176" max="7424" width="9.109375" style="1"/>
    <col min="7425" max="7425" width="6.44140625" style="1" customWidth="1"/>
    <col min="7426" max="7426" width="36.33203125" style="1" customWidth="1"/>
    <col min="7427" max="7427" width="13" style="1" bestFit="1" customWidth="1"/>
    <col min="7428" max="7428" width="14.109375" style="1" customWidth="1"/>
    <col min="7429" max="7429" width="12.44140625" style="1" bestFit="1" customWidth="1"/>
    <col min="7430" max="7430" width="18.33203125" style="1" customWidth="1"/>
    <col min="7431" max="7431" width="12.88671875" style="1" bestFit="1" customWidth="1"/>
    <col min="7432" max="7680" width="9.109375" style="1"/>
    <col min="7681" max="7681" width="6.44140625" style="1" customWidth="1"/>
    <col min="7682" max="7682" width="36.33203125" style="1" customWidth="1"/>
    <col min="7683" max="7683" width="13" style="1" bestFit="1" customWidth="1"/>
    <col min="7684" max="7684" width="14.109375" style="1" customWidth="1"/>
    <col min="7685" max="7685" width="12.44140625" style="1" bestFit="1" customWidth="1"/>
    <col min="7686" max="7686" width="18.33203125" style="1" customWidth="1"/>
    <col min="7687" max="7687" width="12.88671875" style="1" bestFit="1" customWidth="1"/>
    <col min="7688" max="7936" width="9.109375" style="1"/>
    <col min="7937" max="7937" width="6.44140625" style="1" customWidth="1"/>
    <col min="7938" max="7938" width="36.33203125" style="1" customWidth="1"/>
    <col min="7939" max="7939" width="13" style="1" bestFit="1" customWidth="1"/>
    <col min="7940" max="7940" width="14.109375" style="1" customWidth="1"/>
    <col min="7941" max="7941" width="12.44140625" style="1" bestFit="1" customWidth="1"/>
    <col min="7942" max="7942" width="18.33203125" style="1" customWidth="1"/>
    <col min="7943" max="7943" width="12.88671875" style="1" bestFit="1" customWidth="1"/>
    <col min="7944" max="8192" width="9.109375" style="1"/>
    <col min="8193" max="8193" width="6.44140625" style="1" customWidth="1"/>
    <col min="8194" max="8194" width="36.33203125" style="1" customWidth="1"/>
    <col min="8195" max="8195" width="13" style="1" bestFit="1" customWidth="1"/>
    <col min="8196" max="8196" width="14.109375" style="1" customWidth="1"/>
    <col min="8197" max="8197" width="12.44140625" style="1" bestFit="1" customWidth="1"/>
    <col min="8198" max="8198" width="18.33203125" style="1" customWidth="1"/>
    <col min="8199" max="8199" width="12.88671875" style="1" bestFit="1" customWidth="1"/>
    <col min="8200" max="8448" width="9.109375" style="1"/>
    <col min="8449" max="8449" width="6.44140625" style="1" customWidth="1"/>
    <col min="8450" max="8450" width="36.33203125" style="1" customWidth="1"/>
    <col min="8451" max="8451" width="13" style="1" bestFit="1" customWidth="1"/>
    <col min="8452" max="8452" width="14.109375" style="1" customWidth="1"/>
    <col min="8453" max="8453" width="12.44140625" style="1" bestFit="1" customWidth="1"/>
    <col min="8454" max="8454" width="18.33203125" style="1" customWidth="1"/>
    <col min="8455" max="8455" width="12.88671875" style="1" bestFit="1" customWidth="1"/>
    <col min="8456" max="8704" width="9.109375" style="1"/>
    <col min="8705" max="8705" width="6.44140625" style="1" customWidth="1"/>
    <col min="8706" max="8706" width="36.33203125" style="1" customWidth="1"/>
    <col min="8707" max="8707" width="13" style="1" bestFit="1" customWidth="1"/>
    <col min="8708" max="8708" width="14.109375" style="1" customWidth="1"/>
    <col min="8709" max="8709" width="12.44140625" style="1" bestFit="1" customWidth="1"/>
    <col min="8710" max="8710" width="18.33203125" style="1" customWidth="1"/>
    <col min="8711" max="8711" width="12.88671875" style="1" bestFit="1" customWidth="1"/>
    <col min="8712" max="8960" width="9.109375" style="1"/>
    <col min="8961" max="8961" width="6.44140625" style="1" customWidth="1"/>
    <col min="8962" max="8962" width="36.33203125" style="1" customWidth="1"/>
    <col min="8963" max="8963" width="13" style="1" bestFit="1" customWidth="1"/>
    <col min="8964" max="8964" width="14.109375" style="1" customWidth="1"/>
    <col min="8965" max="8965" width="12.44140625" style="1" bestFit="1" customWidth="1"/>
    <col min="8966" max="8966" width="18.33203125" style="1" customWidth="1"/>
    <col min="8967" max="8967" width="12.88671875" style="1" bestFit="1" customWidth="1"/>
    <col min="8968" max="9216" width="9.109375" style="1"/>
    <col min="9217" max="9217" width="6.44140625" style="1" customWidth="1"/>
    <col min="9218" max="9218" width="36.33203125" style="1" customWidth="1"/>
    <col min="9219" max="9219" width="13" style="1" bestFit="1" customWidth="1"/>
    <col min="9220" max="9220" width="14.109375" style="1" customWidth="1"/>
    <col min="9221" max="9221" width="12.44140625" style="1" bestFit="1" customWidth="1"/>
    <col min="9222" max="9222" width="18.33203125" style="1" customWidth="1"/>
    <col min="9223" max="9223" width="12.88671875" style="1" bestFit="1" customWidth="1"/>
    <col min="9224" max="9472" width="9.109375" style="1"/>
    <col min="9473" max="9473" width="6.44140625" style="1" customWidth="1"/>
    <col min="9474" max="9474" width="36.33203125" style="1" customWidth="1"/>
    <col min="9475" max="9475" width="13" style="1" bestFit="1" customWidth="1"/>
    <col min="9476" max="9476" width="14.109375" style="1" customWidth="1"/>
    <col min="9477" max="9477" width="12.44140625" style="1" bestFit="1" customWidth="1"/>
    <col min="9478" max="9478" width="18.33203125" style="1" customWidth="1"/>
    <col min="9479" max="9479" width="12.88671875" style="1" bestFit="1" customWidth="1"/>
    <col min="9480" max="9728" width="9.109375" style="1"/>
    <col min="9729" max="9729" width="6.44140625" style="1" customWidth="1"/>
    <col min="9730" max="9730" width="36.33203125" style="1" customWidth="1"/>
    <col min="9731" max="9731" width="13" style="1" bestFit="1" customWidth="1"/>
    <col min="9732" max="9732" width="14.109375" style="1" customWidth="1"/>
    <col min="9733" max="9733" width="12.44140625" style="1" bestFit="1" customWidth="1"/>
    <col min="9734" max="9734" width="18.33203125" style="1" customWidth="1"/>
    <col min="9735" max="9735" width="12.88671875" style="1" bestFit="1" customWidth="1"/>
    <col min="9736" max="9984" width="9.109375" style="1"/>
    <col min="9985" max="9985" width="6.44140625" style="1" customWidth="1"/>
    <col min="9986" max="9986" width="36.33203125" style="1" customWidth="1"/>
    <col min="9987" max="9987" width="13" style="1" bestFit="1" customWidth="1"/>
    <col min="9988" max="9988" width="14.109375" style="1" customWidth="1"/>
    <col min="9989" max="9989" width="12.44140625" style="1" bestFit="1" customWidth="1"/>
    <col min="9990" max="9990" width="18.33203125" style="1" customWidth="1"/>
    <col min="9991" max="9991" width="12.88671875" style="1" bestFit="1" customWidth="1"/>
    <col min="9992" max="10240" width="9.109375" style="1"/>
    <col min="10241" max="10241" width="6.44140625" style="1" customWidth="1"/>
    <col min="10242" max="10242" width="36.33203125" style="1" customWidth="1"/>
    <col min="10243" max="10243" width="13" style="1" bestFit="1" customWidth="1"/>
    <col min="10244" max="10244" width="14.109375" style="1" customWidth="1"/>
    <col min="10245" max="10245" width="12.44140625" style="1" bestFit="1" customWidth="1"/>
    <col min="10246" max="10246" width="18.33203125" style="1" customWidth="1"/>
    <col min="10247" max="10247" width="12.88671875" style="1" bestFit="1" customWidth="1"/>
    <col min="10248" max="10496" width="9.109375" style="1"/>
    <col min="10497" max="10497" width="6.44140625" style="1" customWidth="1"/>
    <col min="10498" max="10498" width="36.33203125" style="1" customWidth="1"/>
    <col min="10499" max="10499" width="13" style="1" bestFit="1" customWidth="1"/>
    <col min="10500" max="10500" width="14.109375" style="1" customWidth="1"/>
    <col min="10501" max="10501" width="12.44140625" style="1" bestFit="1" customWidth="1"/>
    <col min="10502" max="10502" width="18.33203125" style="1" customWidth="1"/>
    <col min="10503" max="10503" width="12.88671875" style="1" bestFit="1" customWidth="1"/>
    <col min="10504" max="10752" width="9.109375" style="1"/>
    <col min="10753" max="10753" width="6.44140625" style="1" customWidth="1"/>
    <col min="10754" max="10754" width="36.33203125" style="1" customWidth="1"/>
    <col min="10755" max="10755" width="13" style="1" bestFit="1" customWidth="1"/>
    <col min="10756" max="10756" width="14.109375" style="1" customWidth="1"/>
    <col min="10757" max="10757" width="12.44140625" style="1" bestFit="1" customWidth="1"/>
    <col min="10758" max="10758" width="18.33203125" style="1" customWidth="1"/>
    <col min="10759" max="10759" width="12.88671875" style="1" bestFit="1" customWidth="1"/>
    <col min="10760" max="11008" width="9.109375" style="1"/>
    <col min="11009" max="11009" width="6.44140625" style="1" customWidth="1"/>
    <col min="11010" max="11010" width="36.33203125" style="1" customWidth="1"/>
    <col min="11011" max="11011" width="13" style="1" bestFit="1" customWidth="1"/>
    <col min="11012" max="11012" width="14.109375" style="1" customWidth="1"/>
    <col min="11013" max="11013" width="12.44140625" style="1" bestFit="1" customWidth="1"/>
    <col min="11014" max="11014" width="18.33203125" style="1" customWidth="1"/>
    <col min="11015" max="11015" width="12.88671875" style="1" bestFit="1" customWidth="1"/>
    <col min="11016" max="11264" width="9.109375" style="1"/>
    <col min="11265" max="11265" width="6.44140625" style="1" customWidth="1"/>
    <col min="11266" max="11266" width="36.33203125" style="1" customWidth="1"/>
    <col min="11267" max="11267" width="13" style="1" bestFit="1" customWidth="1"/>
    <col min="11268" max="11268" width="14.109375" style="1" customWidth="1"/>
    <col min="11269" max="11269" width="12.44140625" style="1" bestFit="1" customWidth="1"/>
    <col min="11270" max="11270" width="18.33203125" style="1" customWidth="1"/>
    <col min="11271" max="11271" width="12.88671875" style="1" bestFit="1" customWidth="1"/>
    <col min="11272" max="11520" width="9.109375" style="1"/>
    <col min="11521" max="11521" width="6.44140625" style="1" customWidth="1"/>
    <col min="11522" max="11522" width="36.33203125" style="1" customWidth="1"/>
    <col min="11523" max="11523" width="13" style="1" bestFit="1" customWidth="1"/>
    <col min="11524" max="11524" width="14.109375" style="1" customWidth="1"/>
    <col min="11525" max="11525" width="12.44140625" style="1" bestFit="1" customWidth="1"/>
    <col min="11526" max="11526" width="18.33203125" style="1" customWidth="1"/>
    <col min="11527" max="11527" width="12.88671875" style="1" bestFit="1" customWidth="1"/>
    <col min="11528" max="11776" width="9.109375" style="1"/>
    <col min="11777" max="11777" width="6.44140625" style="1" customWidth="1"/>
    <col min="11778" max="11778" width="36.33203125" style="1" customWidth="1"/>
    <col min="11779" max="11779" width="13" style="1" bestFit="1" customWidth="1"/>
    <col min="11780" max="11780" width="14.109375" style="1" customWidth="1"/>
    <col min="11781" max="11781" width="12.44140625" style="1" bestFit="1" customWidth="1"/>
    <col min="11782" max="11782" width="18.33203125" style="1" customWidth="1"/>
    <col min="11783" max="11783" width="12.88671875" style="1" bestFit="1" customWidth="1"/>
    <col min="11784" max="12032" width="9.109375" style="1"/>
    <col min="12033" max="12033" width="6.44140625" style="1" customWidth="1"/>
    <col min="12034" max="12034" width="36.33203125" style="1" customWidth="1"/>
    <col min="12035" max="12035" width="13" style="1" bestFit="1" customWidth="1"/>
    <col min="12036" max="12036" width="14.109375" style="1" customWidth="1"/>
    <col min="12037" max="12037" width="12.44140625" style="1" bestFit="1" customWidth="1"/>
    <col min="12038" max="12038" width="18.33203125" style="1" customWidth="1"/>
    <col min="12039" max="12039" width="12.88671875" style="1" bestFit="1" customWidth="1"/>
    <col min="12040" max="12288" width="9.109375" style="1"/>
    <col min="12289" max="12289" width="6.44140625" style="1" customWidth="1"/>
    <col min="12290" max="12290" width="36.33203125" style="1" customWidth="1"/>
    <col min="12291" max="12291" width="13" style="1" bestFit="1" customWidth="1"/>
    <col min="12292" max="12292" width="14.109375" style="1" customWidth="1"/>
    <col min="12293" max="12293" width="12.44140625" style="1" bestFit="1" customWidth="1"/>
    <col min="12294" max="12294" width="18.33203125" style="1" customWidth="1"/>
    <col min="12295" max="12295" width="12.88671875" style="1" bestFit="1" customWidth="1"/>
    <col min="12296" max="12544" width="9.109375" style="1"/>
    <col min="12545" max="12545" width="6.44140625" style="1" customWidth="1"/>
    <col min="12546" max="12546" width="36.33203125" style="1" customWidth="1"/>
    <col min="12547" max="12547" width="13" style="1" bestFit="1" customWidth="1"/>
    <col min="12548" max="12548" width="14.109375" style="1" customWidth="1"/>
    <col min="12549" max="12549" width="12.44140625" style="1" bestFit="1" customWidth="1"/>
    <col min="12550" max="12550" width="18.33203125" style="1" customWidth="1"/>
    <col min="12551" max="12551" width="12.88671875" style="1" bestFit="1" customWidth="1"/>
    <col min="12552" max="12800" width="9.109375" style="1"/>
    <col min="12801" max="12801" width="6.44140625" style="1" customWidth="1"/>
    <col min="12802" max="12802" width="36.33203125" style="1" customWidth="1"/>
    <col min="12803" max="12803" width="13" style="1" bestFit="1" customWidth="1"/>
    <col min="12804" max="12804" width="14.109375" style="1" customWidth="1"/>
    <col min="12805" max="12805" width="12.44140625" style="1" bestFit="1" customWidth="1"/>
    <col min="12806" max="12806" width="18.33203125" style="1" customWidth="1"/>
    <col min="12807" max="12807" width="12.88671875" style="1" bestFit="1" customWidth="1"/>
    <col min="12808" max="13056" width="9.109375" style="1"/>
    <col min="13057" max="13057" width="6.44140625" style="1" customWidth="1"/>
    <col min="13058" max="13058" width="36.33203125" style="1" customWidth="1"/>
    <col min="13059" max="13059" width="13" style="1" bestFit="1" customWidth="1"/>
    <col min="13060" max="13060" width="14.109375" style="1" customWidth="1"/>
    <col min="13061" max="13061" width="12.44140625" style="1" bestFit="1" customWidth="1"/>
    <col min="13062" max="13062" width="18.33203125" style="1" customWidth="1"/>
    <col min="13063" max="13063" width="12.88671875" style="1" bestFit="1" customWidth="1"/>
    <col min="13064" max="13312" width="9.109375" style="1"/>
    <col min="13313" max="13313" width="6.44140625" style="1" customWidth="1"/>
    <col min="13314" max="13314" width="36.33203125" style="1" customWidth="1"/>
    <col min="13315" max="13315" width="13" style="1" bestFit="1" customWidth="1"/>
    <col min="13316" max="13316" width="14.109375" style="1" customWidth="1"/>
    <col min="13317" max="13317" width="12.44140625" style="1" bestFit="1" customWidth="1"/>
    <col min="13318" max="13318" width="18.33203125" style="1" customWidth="1"/>
    <col min="13319" max="13319" width="12.88671875" style="1" bestFit="1" customWidth="1"/>
    <col min="13320" max="13568" width="9.109375" style="1"/>
    <col min="13569" max="13569" width="6.44140625" style="1" customWidth="1"/>
    <col min="13570" max="13570" width="36.33203125" style="1" customWidth="1"/>
    <col min="13571" max="13571" width="13" style="1" bestFit="1" customWidth="1"/>
    <col min="13572" max="13572" width="14.109375" style="1" customWidth="1"/>
    <col min="13573" max="13573" width="12.44140625" style="1" bestFit="1" customWidth="1"/>
    <col min="13574" max="13574" width="18.33203125" style="1" customWidth="1"/>
    <col min="13575" max="13575" width="12.88671875" style="1" bestFit="1" customWidth="1"/>
    <col min="13576" max="13824" width="9.109375" style="1"/>
    <col min="13825" max="13825" width="6.44140625" style="1" customWidth="1"/>
    <col min="13826" max="13826" width="36.33203125" style="1" customWidth="1"/>
    <col min="13827" max="13827" width="13" style="1" bestFit="1" customWidth="1"/>
    <col min="13828" max="13828" width="14.109375" style="1" customWidth="1"/>
    <col min="13829" max="13829" width="12.44140625" style="1" bestFit="1" customWidth="1"/>
    <col min="13830" max="13830" width="18.33203125" style="1" customWidth="1"/>
    <col min="13831" max="13831" width="12.88671875" style="1" bestFit="1" customWidth="1"/>
    <col min="13832" max="14080" width="9.109375" style="1"/>
    <col min="14081" max="14081" width="6.44140625" style="1" customWidth="1"/>
    <col min="14082" max="14082" width="36.33203125" style="1" customWidth="1"/>
    <col min="14083" max="14083" width="13" style="1" bestFit="1" customWidth="1"/>
    <col min="14084" max="14084" width="14.109375" style="1" customWidth="1"/>
    <col min="14085" max="14085" width="12.44140625" style="1" bestFit="1" customWidth="1"/>
    <col min="14086" max="14086" width="18.33203125" style="1" customWidth="1"/>
    <col min="14087" max="14087" width="12.88671875" style="1" bestFit="1" customWidth="1"/>
    <col min="14088" max="14336" width="9.109375" style="1"/>
    <col min="14337" max="14337" width="6.44140625" style="1" customWidth="1"/>
    <col min="14338" max="14338" width="36.33203125" style="1" customWidth="1"/>
    <col min="14339" max="14339" width="13" style="1" bestFit="1" customWidth="1"/>
    <col min="14340" max="14340" width="14.109375" style="1" customWidth="1"/>
    <col min="14341" max="14341" width="12.44140625" style="1" bestFit="1" customWidth="1"/>
    <col min="14342" max="14342" width="18.33203125" style="1" customWidth="1"/>
    <col min="14343" max="14343" width="12.88671875" style="1" bestFit="1" customWidth="1"/>
    <col min="14344" max="14592" width="9.109375" style="1"/>
    <col min="14593" max="14593" width="6.44140625" style="1" customWidth="1"/>
    <col min="14594" max="14594" width="36.33203125" style="1" customWidth="1"/>
    <col min="14595" max="14595" width="13" style="1" bestFit="1" customWidth="1"/>
    <col min="14596" max="14596" width="14.109375" style="1" customWidth="1"/>
    <col min="14597" max="14597" width="12.44140625" style="1" bestFit="1" customWidth="1"/>
    <col min="14598" max="14598" width="18.33203125" style="1" customWidth="1"/>
    <col min="14599" max="14599" width="12.88671875" style="1" bestFit="1" customWidth="1"/>
    <col min="14600" max="14848" width="9.109375" style="1"/>
    <col min="14849" max="14849" width="6.44140625" style="1" customWidth="1"/>
    <col min="14850" max="14850" width="36.33203125" style="1" customWidth="1"/>
    <col min="14851" max="14851" width="13" style="1" bestFit="1" customWidth="1"/>
    <col min="14852" max="14852" width="14.109375" style="1" customWidth="1"/>
    <col min="14853" max="14853" width="12.44140625" style="1" bestFit="1" customWidth="1"/>
    <col min="14854" max="14854" width="18.33203125" style="1" customWidth="1"/>
    <col min="14855" max="14855" width="12.88671875" style="1" bestFit="1" customWidth="1"/>
    <col min="14856" max="15104" width="9.109375" style="1"/>
    <col min="15105" max="15105" width="6.44140625" style="1" customWidth="1"/>
    <col min="15106" max="15106" width="36.33203125" style="1" customWidth="1"/>
    <col min="15107" max="15107" width="13" style="1" bestFit="1" customWidth="1"/>
    <col min="15108" max="15108" width="14.109375" style="1" customWidth="1"/>
    <col min="15109" max="15109" width="12.44140625" style="1" bestFit="1" customWidth="1"/>
    <col min="15110" max="15110" width="18.33203125" style="1" customWidth="1"/>
    <col min="15111" max="15111" width="12.88671875" style="1" bestFit="1" customWidth="1"/>
    <col min="15112" max="15360" width="9.109375" style="1"/>
    <col min="15361" max="15361" width="6.44140625" style="1" customWidth="1"/>
    <col min="15362" max="15362" width="36.33203125" style="1" customWidth="1"/>
    <col min="15363" max="15363" width="13" style="1" bestFit="1" customWidth="1"/>
    <col min="15364" max="15364" width="14.109375" style="1" customWidth="1"/>
    <col min="15365" max="15365" width="12.44140625" style="1" bestFit="1" customWidth="1"/>
    <col min="15366" max="15366" width="18.33203125" style="1" customWidth="1"/>
    <col min="15367" max="15367" width="12.88671875" style="1" bestFit="1" customWidth="1"/>
    <col min="15368" max="15616" width="9.109375" style="1"/>
    <col min="15617" max="15617" width="6.44140625" style="1" customWidth="1"/>
    <col min="15618" max="15618" width="36.33203125" style="1" customWidth="1"/>
    <col min="15619" max="15619" width="13" style="1" bestFit="1" customWidth="1"/>
    <col min="15620" max="15620" width="14.109375" style="1" customWidth="1"/>
    <col min="15621" max="15621" width="12.44140625" style="1" bestFit="1" customWidth="1"/>
    <col min="15622" max="15622" width="18.33203125" style="1" customWidth="1"/>
    <col min="15623" max="15623" width="12.88671875" style="1" bestFit="1" customWidth="1"/>
    <col min="15624" max="15872" width="9.109375" style="1"/>
    <col min="15873" max="15873" width="6.44140625" style="1" customWidth="1"/>
    <col min="15874" max="15874" width="36.33203125" style="1" customWidth="1"/>
    <col min="15875" max="15875" width="13" style="1" bestFit="1" customWidth="1"/>
    <col min="15876" max="15876" width="14.109375" style="1" customWidth="1"/>
    <col min="15877" max="15877" width="12.44140625" style="1" bestFit="1" customWidth="1"/>
    <col min="15878" max="15878" width="18.33203125" style="1" customWidth="1"/>
    <col min="15879" max="15879" width="12.88671875" style="1" bestFit="1" customWidth="1"/>
    <col min="15880" max="16128" width="9.109375" style="1"/>
    <col min="16129" max="16129" width="6.44140625" style="1" customWidth="1"/>
    <col min="16130" max="16130" width="36.33203125" style="1" customWidth="1"/>
    <col min="16131" max="16131" width="13" style="1" bestFit="1" customWidth="1"/>
    <col min="16132" max="16132" width="14.109375" style="1" customWidth="1"/>
    <col min="16133" max="16133" width="12.44140625" style="1" bestFit="1" customWidth="1"/>
    <col min="16134" max="16134" width="18.33203125" style="1" customWidth="1"/>
    <col min="16135" max="16135" width="12.88671875" style="1" bestFit="1" customWidth="1"/>
    <col min="16136" max="16384" width="9.109375" style="1"/>
  </cols>
  <sheetData>
    <row r="1" spans="1:7" x14ac:dyDescent="0.3">
      <c r="A1" s="339"/>
      <c r="B1" s="339"/>
      <c r="C1" s="339"/>
      <c r="D1" s="339"/>
      <c r="E1" s="339"/>
      <c r="F1" s="339"/>
      <c r="G1" s="10" t="s">
        <v>1759</v>
      </c>
    </row>
    <row r="2" spans="1:7" x14ac:dyDescent="0.3">
      <c r="A2" s="339"/>
      <c r="B2" s="339"/>
      <c r="C2" s="339"/>
      <c r="D2" s="339"/>
      <c r="E2" s="339"/>
      <c r="F2" s="339"/>
      <c r="G2" s="339"/>
    </row>
    <row r="3" spans="1:7" ht="13.2" x14ac:dyDescent="0.25">
      <c r="A3" s="340"/>
      <c r="B3" s="340"/>
      <c r="C3" s="340"/>
      <c r="D3" s="341"/>
      <c r="E3" s="341"/>
      <c r="F3" s="341"/>
      <c r="G3" s="341"/>
    </row>
    <row r="4" spans="1:7" ht="15.6" x14ac:dyDescent="0.3">
      <c r="A4" s="542" t="s">
        <v>154</v>
      </c>
      <c r="B4" s="542"/>
      <c r="C4" s="542"/>
      <c r="D4" s="542"/>
      <c r="E4" s="542"/>
      <c r="F4" s="542"/>
      <c r="G4" s="542"/>
    </row>
    <row r="5" spans="1:7" x14ac:dyDescent="0.3">
      <c r="G5" s="343" t="s">
        <v>155</v>
      </c>
    </row>
    <row r="6" spans="1:7" ht="67.2" x14ac:dyDescent="0.25">
      <c r="A6" s="344" t="s">
        <v>156</v>
      </c>
      <c r="B6" s="344" t="s">
        <v>157</v>
      </c>
      <c r="C6" s="345" t="s">
        <v>158</v>
      </c>
      <c r="D6" s="344" t="s">
        <v>159</v>
      </c>
      <c r="E6" s="344" t="s">
        <v>160</v>
      </c>
      <c r="F6" s="345" t="s">
        <v>1760</v>
      </c>
      <c r="G6" s="345" t="s">
        <v>161</v>
      </c>
    </row>
    <row r="7" spans="1:7" x14ac:dyDescent="0.3">
      <c r="A7" s="346"/>
      <c r="B7" s="346"/>
      <c r="C7" s="347"/>
      <c r="D7" s="347"/>
      <c r="E7" s="347"/>
      <c r="F7" s="347"/>
      <c r="G7" s="347"/>
    </row>
    <row r="8" spans="1:7" ht="33.6" x14ac:dyDescent="0.3">
      <c r="A8" s="348" t="s">
        <v>162</v>
      </c>
      <c r="B8" s="349" t="s">
        <v>165</v>
      </c>
      <c r="C8" s="350">
        <v>105555560</v>
      </c>
      <c r="D8" s="350">
        <v>0</v>
      </c>
      <c r="E8" s="350">
        <v>26388888</v>
      </c>
      <c r="F8" s="350">
        <f>C8+D8-E8</f>
        <v>79166672</v>
      </c>
      <c r="G8" s="350">
        <v>26388888</v>
      </c>
    </row>
    <row r="9" spans="1:7" x14ac:dyDescent="0.3">
      <c r="A9" s="348"/>
      <c r="B9" s="347" t="s">
        <v>21</v>
      </c>
      <c r="C9" s="351">
        <f>SUM(C8:C8)</f>
        <v>105555560</v>
      </c>
      <c r="D9" s="351">
        <f>SUM(D8:D8)</f>
        <v>0</v>
      </c>
      <c r="E9" s="351">
        <f>SUM(E8:E8)</f>
        <v>26388888</v>
      </c>
      <c r="F9" s="351">
        <f>SUM(F8:F8)</f>
        <v>79166672</v>
      </c>
      <c r="G9" s="351">
        <f>SUM(G8:G8)</f>
        <v>26388888</v>
      </c>
    </row>
  </sheetData>
  <mergeCells count="1">
    <mergeCell ref="A4:G4"/>
  </mergeCells>
  <pageMargins left="0.7" right="0.7" top="0.75" bottom="0.75" header="0.3" footer="0.3"/>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B7879-7CF0-4DF9-ACDA-CB8F926363AD}">
  <sheetPr>
    <tabColor rgb="FF92D050"/>
    <pageSetUpPr fitToPage="1"/>
  </sheetPr>
  <dimension ref="A1:G10"/>
  <sheetViews>
    <sheetView zoomScaleNormal="100" workbookViewId="0">
      <selection activeCell="G1" sqref="G1"/>
    </sheetView>
  </sheetViews>
  <sheetFormatPr defaultRowHeight="13.2" x14ac:dyDescent="0.25"/>
  <cols>
    <col min="1" max="1" width="7.109375" style="14" customWidth="1"/>
    <col min="2" max="2" width="34.109375" style="15" customWidth="1"/>
    <col min="3" max="3" width="17.6640625" style="12" customWidth="1"/>
    <col min="4" max="4" width="13.88671875" style="12" customWidth="1"/>
    <col min="5" max="5" width="14.44140625" style="12" customWidth="1"/>
    <col min="6" max="6" width="15" style="12" customWidth="1"/>
    <col min="7" max="7" width="14.88671875" style="14" bestFit="1" customWidth="1"/>
    <col min="8" max="256" width="9.109375" style="1"/>
    <col min="257" max="257" width="7.109375" style="1" customWidth="1"/>
    <col min="258" max="258" width="34.109375" style="1" customWidth="1"/>
    <col min="259" max="259" width="17.6640625" style="1" customWidth="1"/>
    <col min="260" max="260" width="13.88671875" style="1" customWidth="1"/>
    <col min="261" max="261" width="14.44140625" style="1" customWidth="1"/>
    <col min="262" max="262" width="15" style="1" customWidth="1"/>
    <col min="263" max="263" width="14.88671875" style="1" bestFit="1" customWidth="1"/>
    <col min="264" max="512" width="9.109375" style="1"/>
    <col min="513" max="513" width="7.109375" style="1" customWidth="1"/>
    <col min="514" max="514" width="34.109375" style="1" customWidth="1"/>
    <col min="515" max="515" width="17.6640625" style="1" customWidth="1"/>
    <col min="516" max="516" width="13.88671875" style="1" customWidth="1"/>
    <col min="517" max="517" width="14.44140625" style="1" customWidth="1"/>
    <col min="518" max="518" width="15" style="1" customWidth="1"/>
    <col min="519" max="519" width="14.88671875" style="1" bestFit="1" customWidth="1"/>
    <col min="520" max="768" width="9.109375" style="1"/>
    <col min="769" max="769" width="7.109375" style="1" customWidth="1"/>
    <col min="770" max="770" width="34.109375" style="1" customWidth="1"/>
    <col min="771" max="771" width="17.6640625" style="1" customWidth="1"/>
    <col min="772" max="772" width="13.88671875" style="1" customWidth="1"/>
    <col min="773" max="773" width="14.44140625" style="1" customWidth="1"/>
    <col min="774" max="774" width="15" style="1" customWidth="1"/>
    <col min="775" max="775" width="14.88671875" style="1" bestFit="1" customWidth="1"/>
    <col min="776" max="1024" width="9.109375" style="1"/>
    <col min="1025" max="1025" width="7.109375" style="1" customWidth="1"/>
    <col min="1026" max="1026" width="34.109375" style="1" customWidth="1"/>
    <col min="1027" max="1027" width="17.6640625" style="1" customWidth="1"/>
    <col min="1028" max="1028" width="13.88671875" style="1" customWidth="1"/>
    <col min="1029" max="1029" width="14.44140625" style="1" customWidth="1"/>
    <col min="1030" max="1030" width="15" style="1" customWidth="1"/>
    <col min="1031" max="1031" width="14.88671875" style="1" bestFit="1" customWidth="1"/>
    <col min="1032" max="1280" width="9.109375" style="1"/>
    <col min="1281" max="1281" width="7.109375" style="1" customWidth="1"/>
    <col min="1282" max="1282" width="34.109375" style="1" customWidth="1"/>
    <col min="1283" max="1283" width="17.6640625" style="1" customWidth="1"/>
    <col min="1284" max="1284" width="13.88671875" style="1" customWidth="1"/>
    <col min="1285" max="1285" width="14.44140625" style="1" customWidth="1"/>
    <col min="1286" max="1286" width="15" style="1" customWidth="1"/>
    <col min="1287" max="1287" width="14.88671875" style="1" bestFit="1" customWidth="1"/>
    <col min="1288" max="1536" width="9.109375" style="1"/>
    <col min="1537" max="1537" width="7.109375" style="1" customWidth="1"/>
    <col min="1538" max="1538" width="34.109375" style="1" customWidth="1"/>
    <col min="1539" max="1539" width="17.6640625" style="1" customWidth="1"/>
    <col min="1540" max="1540" width="13.88671875" style="1" customWidth="1"/>
    <col min="1541" max="1541" width="14.44140625" style="1" customWidth="1"/>
    <col min="1542" max="1542" width="15" style="1" customWidth="1"/>
    <col min="1543" max="1543" width="14.88671875" style="1" bestFit="1" customWidth="1"/>
    <col min="1544" max="1792" width="9.109375" style="1"/>
    <col min="1793" max="1793" width="7.109375" style="1" customWidth="1"/>
    <col min="1794" max="1794" width="34.109375" style="1" customWidth="1"/>
    <col min="1795" max="1795" width="17.6640625" style="1" customWidth="1"/>
    <col min="1796" max="1796" width="13.88671875" style="1" customWidth="1"/>
    <col min="1797" max="1797" width="14.44140625" style="1" customWidth="1"/>
    <col min="1798" max="1798" width="15" style="1" customWidth="1"/>
    <col min="1799" max="1799" width="14.88671875" style="1" bestFit="1" customWidth="1"/>
    <col min="1800" max="2048" width="9.109375" style="1"/>
    <col min="2049" max="2049" width="7.109375" style="1" customWidth="1"/>
    <col min="2050" max="2050" width="34.109375" style="1" customWidth="1"/>
    <col min="2051" max="2051" width="17.6640625" style="1" customWidth="1"/>
    <col min="2052" max="2052" width="13.88671875" style="1" customWidth="1"/>
    <col min="2053" max="2053" width="14.44140625" style="1" customWidth="1"/>
    <col min="2054" max="2054" width="15" style="1" customWidth="1"/>
    <col min="2055" max="2055" width="14.88671875" style="1" bestFit="1" customWidth="1"/>
    <col min="2056" max="2304" width="9.109375" style="1"/>
    <col min="2305" max="2305" width="7.109375" style="1" customWidth="1"/>
    <col min="2306" max="2306" width="34.109375" style="1" customWidth="1"/>
    <col min="2307" max="2307" width="17.6640625" style="1" customWidth="1"/>
    <col min="2308" max="2308" width="13.88671875" style="1" customWidth="1"/>
    <col min="2309" max="2309" width="14.44140625" style="1" customWidth="1"/>
    <col min="2310" max="2310" width="15" style="1" customWidth="1"/>
    <col min="2311" max="2311" width="14.88671875" style="1" bestFit="1" customWidth="1"/>
    <col min="2312" max="2560" width="9.109375" style="1"/>
    <col min="2561" max="2561" width="7.109375" style="1" customWidth="1"/>
    <col min="2562" max="2562" width="34.109375" style="1" customWidth="1"/>
    <col min="2563" max="2563" width="17.6640625" style="1" customWidth="1"/>
    <col min="2564" max="2564" width="13.88671875" style="1" customWidth="1"/>
    <col min="2565" max="2565" width="14.44140625" style="1" customWidth="1"/>
    <col min="2566" max="2566" width="15" style="1" customWidth="1"/>
    <col min="2567" max="2567" width="14.88671875" style="1" bestFit="1" customWidth="1"/>
    <col min="2568" max="2816" width="9.109375" style="1"/>
    <col min="2817" max="2817" width="7.109375" style="1" customWidth="1"/>
    <col min="2818" max="2818" width="34.109375" style="1" customWidth="1"/>
    <col min="2819" max="2819" width="17.6640625" style="1" customWidth="1"/>
    <col min="2820" max="2820" width="13.88671875" style="1" customWidth="1"/>
    <col min="2821" max="2821" width="14.44140625" style="1" customWidth="1"/>
    <col min="2822" max="2822" width="15" style="1" customWidth="1"/>
    <col min="2823" max="2823" width="14.88671875" style="1" bestFit="1" customWidth="1"/>
    <col min="2824" max="3072" width="9.109375" style="1"/>
    <col min="3073" max="3073" width="7.109375" style="1" customWidth="1"/>
    <col min="3074" max="3074" width="34.109375" style="1" customWidth="1"/>
    <col min="3075" max="3075" width="17.6640625" style="1" customWidth="1"/>
    <col min="3076" max="3076" width="13.88671875" style="1" customWidth="1"/>
    <col min="3077" max="3077" width="14.44140625" style="1" customWidth="1"/>
    <col min="3078" max="3078" width="15" style="1" customWidth="1"/>
    <col min="3079" max="3079" width="14.88671875" style="1" bestFit="1" customWidth="1"/>
    <col min="3080" max="3328" width="9.109375" style="1"/>
    <col min="3329" max="3329" width="7.109375" style="1" customWidth="1"/>
    <col min="3330" max="3330" width="34.109375" style="1" customWidth="1"/>
    <col min="3331" max="3331" width="17.6640625" style="1" customWidth="1"/>
    <col min="3332" max="3332" width="13.88671875" style="1" customWidth="1"/>
    <col min="3333" max="3333" width="14.44140625" style="1" customWidth="1"/>
    <col min="3334" max="3334" width="15" style="1" customWidth="1"/>
    <col min="3335" max="3335" width="14.88671875" style="1" bestFit="1" customWidth="1"/>
    <col min="3336" max="3584" width="9.109375" style="1"/>
    <col min="3585" max="3585" width="7.109375" style="1" customWidth="1"/>
    <col min="3586" max="3586" width="34.109375" style="1" customWidth="1"/>
    <col min="3587" max="3587" width="17.6640625" style="1" customWidth="1"/>
    <col min="3588" max="3588" width="13.88671875" style="1" customWidth="1"/>
    <col min="3589" max="3589" width="14.44140625" style="1" customWidth="1"/>
    <col min="3590" max="3590" width="15" style="1" customWidth="1"/>
    <col min="3591" max="3591" width="14.88671875" style="1" bestFit="1" customWidth="1"/>
    <col min="3592" max="3840" width="9.109375" style="1"/>
    <col min="3841" max="3841" width="7.109375" style="1" customWidth="1"/>
    <col min="3842" max="3842" width="34.109375" style="1" customWidth="1"/>
    <col min="3843" max="3843" width="17.6640625" style="1" customWidth="1"/>
    <col min="3844" max="3844" width="13.88671875" style="1" customWidth="1"/>
    <col min="3845" max="3845" width="14.44140625" style="1" customWidth="1"/>
    <col min="3846" max="3846" width="15" style="1" customWidth="1"/>
    <col min="3847" max="3847" width="14.88671875" style="1" bestFit="1" customWidth="1"/>
    <col min="3848" max="4096" width="9.109375" style="1"/>
    <col min="4097" max="4097" width="7.109375" style="1" customWidth="1"/>
    <col min="4098" max="4098" width="34.109375" style="1" customWidth="1"/>
    <col min="4099" max="4099" width="17.6640625" style="1" customWidth="1"/>
    <col min="4100" max="4100" width="13.88671875" style="1" customWidth="1"/>
    <col min="4101" max="4101" width="14.44140625" style="1" customWidth="1"/>
    <col min="4102" max="4102" width="15" style="1" customWidth="1"/>
    <col min="4103" max="4103" width="14.88671875" style="1" bestFit="1" customWidth="1"/>
    <col min="4104" max="4352" width="9.109375" style="1"/>
    <col min="4353" max="4353" width="7.109375" style="1" customWidth="1"/>
    <col min="4354" max="4354" width="34.109375" style="1" customWidth="1"/>
    <col min="4355" max="4355" width="17.6640625" style="1" customWidth="1"/>
    <col min="4356" max="4356" width="13.88671875" style="1" customWidth="1"/>
    <col min="4357" max="4357" width="14.44140625" style="1" customWidth="1"/>
    <col min="4358" max="4358" width="15" style="1" customWidth="1"/>
    <col min="4359" max="4359" width="14.88671875" style="1" bestFit="1" customWidth="1"/>
    <col min="4360" max="4608" width="9.109375" style="1"/>
    <col min="4609" max="4609" width="7.109375" style="1" customWidth="1"/>
    <col min="4610" max="4610" width="34.109375" style="1" customWidth="1"/>
    <col min="4611" max="4611" width="17.6640625" style="1" customWidth="1"/>
    <col min="4612" max="4612" width="13.88671875" style="1" customWidth="1"/>
    <col min="4613" max="4613" width="14.44140625" style="1" customWidth="1"/>
    <col min="4614" max="4614" width="15" style="1" customWidth="1"/>
    <col min="4615" max="4615" width="14.88671875" style="1" bestFit="1" customWidth="1"/>
    <col min="4616" max="4864" width="9.109375" style="1"/>
    <col min="4865" max="4865" width="7.109375" style="1" customWidth="1"/>
    <col min="4866" max="4866" width="34.109375" style="1" customWidth="1"/>
    <col min="4867" max="4867" width="17.6640625" style="1" customWidth="1"/>
    <col min="4868" max="4868" width="13.88671875" style="1" customWidth="1"/>
    <col min="4869" max="4869" width="14.44140625" style="1" customWidth="1"/>
    <col min="4870" max="4870" width="15" style="1" customWidth="1"/>
    <col min="4871" max="4871" width="14.88671875" style="1" bestFit="1" customWidth="1"/>
    <col min="4872" max="5120" width="9.109375" style="1"/>
    <col min="5121" max="5121" width="7.109375" style="1" customWidth="1"/>
    <col min="5122" max="5122" width="34.109375" style="1" customWidth="1"/>
    <col min="5123" max="5123" width="17.6640625" style="1" customWidth="1"/>
    <col min="5124" max="5124" width="13.88671875" style="1" customWidth="1"/>
    <col min="5125" max="5125" width="14.44140625" style="1" customWidth="1"/>
    <col min="5126" max="5126" width="15" style="1" customWidth="1"/>
    <col min="5127" max="5127" width="14.88671875" style="1" bestFit="1" customWidth="1"/>
    <col min="5128" max="5376" width="9.109375" style="1"/>
    <col min="5377" max="5377" width="7.109375" style="1" customWidth="1"/>
    <col min="5378" max="5378" width="34.109375" style="1" customWidth="1"/>
    <col min="5379" max="5379" width="17.6640625" style="1" customWidth="1"/>
    <col min="5380" max="5380" width="13.88671875" style="1" customWidth="1"/>
    <col min="5381" max="5381" width="14.44140625" style="1" customWidth="1"/>
    <col min="5382" max="5382" width="15" style="1" customWidth="1"/>
    <col min="5383" max="5383" width="14.88671875" style="1" bestFit="1" customWidth="1"/>
    <col min="5384" max="5632" width="9.109375" style="1"/>
    <col min="5633" max="5633" width="7.109375" style="1" customWidth="1"/>
    <col min="5634" max="5634" width="34.109375" style="1" customWidth="1"/>
    <col min="5635" max="5635" width="17.6640625" style="1" customWidth="1"/>
    <col min="5636" max="5636" width="13.88671875" style="1" customWidth="1"/>
    <col min="5637" max="5637" width="14.44140625" style="1" customWidth="1"/>
    <col min="5638" max="5638" width="15" style="1" customWidth="1"/>
    <col min="5639" max="5639" width="14.88671875" style="1" bestFit="1" customWidth="1"/>
    <col min="5640" max="5888" width="9.109375" style="1"/>
    <col min="5889" max="5889" width="7.109375" style="1" customWidth="1"/>
    <col min="5890" max="5890" width="34.109375" style="1" customWidth="1"/>
    <col min="5891" max="5891" width="17.6640625" style="1" customWidth="1"/>
    <col min="5892" max="5892" width="13.88671875" style="1" customWidth="1"/>
    <col min="5893" max="5893" width="14.44140625" style="1" customWidth="1"/>
    <col min="5894" max="5894" width="15" style="1" customWidth="1"/>
    <col min="5895" max="5895" width="14.88671875" style="1" bestFit="1" customWidth="1"/>
    <col min="5896" max="6144" width="9.109375" style="1"/>
    <col min="6145" max="6145" width="7.109375" style="1" customWidth="1"/>
    <col min="6146" max="6146" width="34.109375" style="1" customWidth="1"/>
    <col min="6147" max="6147" width="17.6640625" style="1" customWidth="1"/>
    <col min="6148" max="6148" width="13.88671875" style="1" customWidth="1"/>
    <col min="6149" max="6149" width="14.44140625" style="1" customWidth="1"/>
    <col min="6150" max="6150" width="15" style="1" customWidth="1"/>
    <col min="6151" max="6151" width="14.88671875" style="1" bestFit="1" customWidth="1"/>
    <col min="6152" max="6400" width="9.109375" style="1"/>
    <col min="6401" max="6401" width="7.109375" style="1" customWidth="1"/>
    <col min="6402" max="6402" width="34.109375" style="1" customWidth="1"/>
    <col min="6403" max="6403" width="17.6640625" style="1" customWidth="1"/>
    <col min="6404" max="6404" width="13.88671875" style="1" customWidth="1"/>
    <col min="6405" max="6405" width="14.44140625" style="1" customWidth="1"/>
    <col min="6406" max="6406" width="15" style="1" customWidth="1"/>
    <col min="6407" max="6407" width="14.88671875" style="1" bestFit="1" customWidth="1"/>
    <col min="6408" max="6656" width="9.109375" style="1"/>
    <col min="6657" max="6657" width="7.109375" style="1" customWidth="1"/>
    <col min="6658" max="6658" width="34.109375" style="1" customWidth="1"/>
    <col min="6659" max="6659" width="17.6640625" style="1" customWidth="1"/>
    <col min="6660" max="6660" width="13.88671875" style="1" customWidth="1"/>
    <col min="6661" max="6661" width="14.44140625" style="1" customWidth="1"/>
    <col min="6662" max="6662" width="15" style="1" customWidth="1"/>
    <col min="6663" max="6663" width="14.88671875" style="1" bestFit="1" customWidth="1"/>
    <col min="6664" max="6912" width="9.109375" style="1"/>
    <col min="6913" max="6913" width="7.109375" style="1" customWidth="1"/>
    <col min="6914" max="6914" width="34.109375" style="1" customWidth="1"/>
    <col min="6915" max="6915" width="17.6640625" style="1" customWidth="1"/>
    <col min="6916" max="6916" width="13.88671875" style="1" customWidth="1"/>
    <col min="6917" max="6917" width="14.44140625" style="1" customWidth="1"/>
    <col min="6918" max="6918" width="15" style="1" customWidth="1"/>
    <col min="6919" max="6919" width="14.88671875" style="1" bestFit="1" customWidth="1"/>
    <col min="6920" max="7168" width="9.109375" style="1"/>
    <col min="7169" max="7169" width="7.109375" style="1" customWidth="1"/>
    <col min="7170" max="7170" width="34.109375" style="1" customWidth="1"/>
    <col min="7171" max="7171" width="17.6640625" style="1" customWidth="1"/>
    <col min="7172" max="7172" width="13.88671875" style="1" customWidth="1"/>
    <col min="7173" max="7173" width="14.44140625" style="1" customWidth="1"/>
    <col min="7174" max="7174" width="15" style="1" customWidth="1"/>
    <col min="7175" max="7175" width="14.88671875" style="1" bestFit="1" customWidth="1"/>
    <col min="7176" max="7424" width="9.109375" style="1"/>
    <col min="7425" max="7425" width="7.109375" style="1" customWidth="1"/>
    <col min="7426" max="7426" width="34.109375" style="1" customWidth="1"/>
    <col min="7427" max="7427" width="17.6640625" style="1" customWidth="1"/>
    <col min="7428" max="7428" width="13.88671875" style="1" customWidth="1"/>
    <col min="7429" max="7429" width="14.44140625" style="1" customWidth="1"/>
    <col min="7430" max="7430" width="15" style="1" customWidth="1"/>
    <col min="7431" max="7431" width="14.88671875" style="1" bestFit="1" customWidth="1"/>
    <col min="7432" max="7680" width="9.109375" style="1"/>
    <col min="7681" max="7681" width="7.109375" style="1" customWidth="1"/>
    <col min="7682" max="7682" width="34.109375" style="1" customWidth="1"/>
    <col min="7683" max="7683" width="17.6640625" style="1" customWidth="1"/>
    <col min="7684" max="7684" width="13.88671875" style="1" customWidth="1"/>
    <col min="7685" max="7685" width="14.44140625" style="1" customWidth="1"/>
    <col min="7686" max="7686" width="15" style="1" customWidth="1"/>
    <col min="7687" max="7687" width="14.88671875" style="1" bestFit="1" customWidth="1"/>
    <col min="7688" max="7936" width="9.109375" style="1"/>
    <col min="7937" max="7937" width="7.109375" style="1" customWidth="1"/>
    <col min="7938" max="7938" width="34.109375" style="1" customWidth="1"/>
    <col min="7939" max="7939" width="17.6640625" style="1" customWidth="1"/>
    <col min="7940" max="7940" width="13.88671875" style="1" customWidth="1"/>
    <col min="7941" max="7941" width="14.44140625" style="1" customWidth="1"/>
    <col min="7942" max="7942" width="15" style="1" customWidth="1"/>
    <col min="7943" max="7943" width="14.88671875" style="1" bestFit="1" customWidth="1"/>
    <col min="7944" max="8192" width="9.109375" style="1"/>
    <col min="8193" max="8193" width="7.109375" style="1" customWidth="1"/>
    <col min="8194" max="8194" width="34.109375" style="1" customWidth="1"/>
    <col min="8195" max="8195" width="17.6640625" style="1" customWidth="1"/>
    <col min="8196" max="8196" width="13.88671875" style="1" customWidth="1"/>
    <col min="8197" max="8197" width="14.44140625" style="1" customWidth="1"/>
    <col min="8198" max="8198" width="15" style="1" customWidth="1"/>
    <col min="8199" max="8199" width="14.88671875" style="1" bestFit="1" customWidth="1"/>
    <col min="8200" max="8448" width="9.109375" style="1"/>
    <col min="8449" max="8449" width="7.109375" style="1" customWidth="1"/>
    <col min="8450" max="8450" width="34.109375" style="1" customWidth="1"/>
    <col min="8451" max="8451" width="17.6640625" style="1" customWidth="1"/>
    <col min="8452" max="8452" width="13.88671875" style="1" customWidth="1"/>
    <col min="8453" max="8453" width="14.44140625" style="1" customWidth="1"/>
    <col min="8454" max="8454" width="15" style="1" customWidth="1"/>
    <col min="8455" max="8455" width="14.88671875" style="1" bestFit="1" customWidth="1"/>
    <col min="8456" max="8704" width="9.109375" style="1"/>
    <col min="8705" max="8705" width="7.109375" style="1" customWidth="1"/>
    <col min="8706" max="8706" width="34.109375" style="1" customWidth="1"/>
    <col min="8707" max="8707" width="17.6640625" style="1" customWidth="1"/>
    <col min="8708" max="8708" width="13.88671875" style="1" customWidth="1"/>
    <col min="8709" max="8709" width="14.44140625" style="1" customWidth="1"/>
    <col min="8710" max="8710" width="15" style="1" customWidth="1"/>
    <col min="8711" max="8711" width="14.88671875" style="1" bestFit="1" customWidth="1"/>
    <col min="8712" max="8960" width="9.109375" style="1"/>
    <col min="8961" max="8961" width="7.109375" style="1" customWidth="1"/>
    <col min="8962" max="8962" width="34.109375" style="1" customWidth="1"/>
    <col min="8963" max="8963" width="17.6640625" style="1" customWidth="1"/>
    <col min="8964" max="8964" width="13.88671875" style="1" customWidth="1"/>
    <col min="8965" max="8965" width="14.44140625" style="1" customWidth="1"/>
    <col min="8966" max="8966" width="15" style="1" customWidth="1"/>
    <col min="8967" max="8967" width="14.88671875" style="1" bestFit="1" customWidth="1"/>
    <col min="8968" max="9216" width="9.109375" style="1"/>
    <col min="9217" max="9217" width="7.109375" style="1" customWidth="1"/>
    <col min="9218" max="9218" width="34.109375" style="1" customWidth="1"/>
    <col min="9219" max="9219" width="17.6640625" style="1" customWidth="1"/>
    <col min="9220" max="9220" width="13.88671875" style="1" customWidth="1"/>
    <col min="9221" max="9221" width="14.44140625" style="1" customWidth="1"/>
    <col min="9222" max="9222" width="15" style="1" customWidth="1"/>
    <col min="9223" max="9223" width="14.88671875" style="1" bestFit="1" customWidth="1"/>
    <col min="9224" max="9472" width="9.109375" style="1"/>
    <col min="9473" max="9473" width="7.109375" style="1" customWidth="1"/>
    <col min="9474" max="9474" width="34.109375" style="1" customWidth="1"/>
    <col min="9475" max="9475" width="17.6640625" style="1" customWidth="1"/>
    <col min="9476" max="9476" width="13.88671875" style="1" customWidth="1"/>
    <col min="9477" max="9477" width="14.44140625" style="1" customWidth="1"/>
    <col min="9478" max="9478" width="15" style="1" customWidth="1"/>
    <col min="9479" max="9479" width="14.88671875" style="1" bestFit="1" customWidth="1"/>
    <col min="9480" max="9728" width="9.109375" style="1"/>
    <col min="9729" max="9729" width="7.109375" style="1" customWidth="1"/>
    <col min="9730" max="9730" width="34.109375" style="1" customWidth="1"/>
    <col min="9731" max="9731" width="17.6640625" style="1" customWidth="1"/>
    <col min="9732" max="9732" width="13.88671875" style="1" customWidth="1"/>
    <col min="9733" max="9733" width="14.44140625" style="1" customWidth="1"/>
    <col min="9734" max="9734" width="15" style="1" customWidth="1"/>
    <col min="9735" max="9735" width="14.88671875" style="1" bestFit="1" customWidth="1"/>
    <col min="9736" max="9984" width="9.109375" style="1"/>
    <col min="9985" max="9985" width="7.109375" style="1" customWidth="1"/>
    <col min="9986" max="9986" width="34.109375" style="1" customWidth="1"/>
    <col min="9987" max="9987" width="17.6640625" style="1" customWidth="1"/>
    <col min="9988" max="9988" width="13.88671875" style="1" customWidth="1"/>
    <col min="9989" max="9989" width="14.44140625" style="1" customWidth="1"/>
    <col min="9990" max="9990" width="15" style="1" customWidth="1"/>
    <col min="9991" max="9991" width="14.88671875" style="1" bestFit="1" customWidth="1"/>
    <col min="9992" max="10240" width="9.109375" style="1"/>
    <col min="10241" max="10241" width="7.109375" style="1" customWidth="1"/>
    <col min="10242" max="10242" width="34.109375" style="1" customWidth="1"/>
    <col min="10243" max="10243" width="17.6640625" style="1" customWidth="1"/>
    <col min="10244" max="10244" width="13.88671875" style="1" customWidth="1"/>
    <col min="10245" max="10245" width="14.44140625" style="1" customWidth="1"/>
    <col min="10246" max="10246" width="15" style="1" customWidth="1"/>
    <col min="10247" max="10247" width="14.88671875" style="1" bestFit="1" customWidth="1"/>
    <col min="10248" max="10496" width="9.109375" style="1"/>
    <col min="10497" max="10497" width="7.109375" style="1" customWidth="1"/>
    <col min="10498" max="10498" width="34.109375" style="1" customWidth="1"/>
    <col min="10499" max="10499" width="17.6640625" style="1" customWidth="1"/>
    <col min="10500" max="10500" width="13.88671875" style="1" customWidth="1"/>
    <col min="10501" max="10501" width="14.44140625" style="1" customWidth="1"/>
    <col min="10502" max="10502" width="15" style="1" customWidth="1"/>
    <col min="10503" max="10503" width="14.88671875" style="1" bestFit="1" customWidth="1"/>
    <col min="10504" max="10752" width="9.109375" style="1"/>
    <col min="10753" max="10753" width="7.109375" style="1" customWidth="1"/>
    <col min="10754" max="10754" width="34.109375" style="1" customWidth="1"/>
    <col min="10755" max="10755" width="17.6640625" style="1" customWidth="1"/>
    <col min="10756" max="10756" width="13.88671875" style="1" customWidth="1"/>
    <col min="10757" max="10757" width="14.44140625" style="1" customWidth="1"/>
    <col min="10758" max="10758" width="15" style="1" customWidth="1"/>
    <col min="10759" max="10759" width="14.88671875" style="1" bestFit="1" customWidth="1"/>
    <col min="10760" max="11008" width="9.109375" style="1"/>
    <col min="11009" max="11009" width="7.109375" style="1" customWidth="1"/>
    <col min="11010" max="11010" width="34.109375" style="1" customWidth="1"/>
    <col min="11011" max="11011" width="17.6640625" style="1" customWidth="1"/>
    <col min="11012" max="11012" width="13.88671875" style="1" customWidth="1"/>
    <col min="11013" max="11013" width="14.44140625" style="1" customWidth="1"/>
    <col min="11014" max="11014" width="15" style="1" customWidth="1"/>
    <col min="11015" max="11015" width="14.88671875" style="1" bestFit="1" customWidth="1"/>
    <col min="11016" max="11264" width="9.109375" style="1"/>
    <col min="11265" max="11265" width="7.109375" style="1" customWidth="1"/>
    <col min="11266" max="11266" width="34.109375" style="1" customWidth="1"/>
    <col min="11267" max="11267" width="17.6640625" style="1" customWidth="1"/>
    <col min="11268" max="11268" width="13.88671875" style="1" customWidth="1"/>
    <col min="11269" max="11269" width="14.44140625" style="1" customWidth="1"/>
    <col min="11270" max="11270" width="15" style="1" customWidth="1"/>
    <col min="11271" max="11271" width="14.88671875" style="1" bestFit="1" customWidth="1"/>
    <col min="11272" max="11520" width="9.109375" style="1"/>
    <col min="11521" max="11521" width="7.109375" style="1" customWidth="1"/>
    <col min="11522" max="11522" width="34.109375" style="1" customWidth="1"/>
    <col min="11523" max="11523" width="17.6640625" style="1" customWidth="1"/>
    <col min="11524" max="11524" width="13.88671875" style="1" customWidth="1"/>
    <col min="11525" max="11525" width="14.44140625" style="1" customWidth="1"/>
    <col min="11526" max="11526" width="15" style="1" customWidth="1"/>
    <col min="11527" max="11527" width="14.88671875" style="1" bestFit="1" customWidth="1"/>
    <col min="11528" max="11776" width="9.109375" style="1"/>
    <col min="11777" max="11777" width="7.109375" style="1" customWidth="1"/>
    <col min="11778" max="11778" width="34.109375" style="1" customWidth="1"/>
    <col min="11779" max="11779" width="17.6640625" style="1" customWidth="1"/>
    <col min="11780" max="11780" width="13.88671875" style="1" customWidth="1"/>
    <col min="11781" max="11781" width="14.44140625" style="1" customWidth="1"/>
    <col min="11782" max="11782" width="15" style="1" customWidth="1"/>
    <col min="11783" max="11783" width="14.88671875" style="1" bestFit="1" customWidth="1"/>
    <col min="11784" max="12032" width="9.109375" style="1"/>
    <col min="12033" max="12033" width="7.109375" style="1" customWidth="1"/>
    <col min="12034" max="12034" width="34.109375" style="1" customWidth="1"/>
    <col min="12035" max="12035" width="17.6640625" style="1" customWidth="1"/>
    <col min="12036" max="12036" width="13.88671875" style="1" customWidth="1"/>
    <col min="12037" max="12037" width="14.44140625" style="1" customWidth="1"/>
    <col min="12038" max="12038" width="15" style="1" customWidth="1"/>
    <col min="12039" max="12039" width="14.88671875" style="1" bestFit="1" customWidth="1"/>
    <col min="12040" max="12288" width="9.109375" style="1"/>
    <col min="12289" max="12289" width="7.109375" style="1" customWidth="1"/>
    <col min="12290" max="12290" width="34.109375" style="1" customWidth="1"/>
    <col min="12291" max="12291" width="17.6640625" style="1" customWidth="1"/>
    <col min="12292" max="12292" width="13.88671875" style="1" customWidth="1"/>
    <col min="12293" max="12293" width="14.44140625" style="1" customWidth="1"/>
    <col min="12294" max="12294" width="15" style="1" customWidth="1"/>
    <col min="12295" max="12295" width="14.88671875" style="1" bestFit="1" customWidth="1"/>
    <col min="12296" max="12544" width="9.109375" style="1"/>
    <col min="12545" max="12545" width="7.109375" style="1" customWidth="1"/>
    <col min="12546" max="12546" width="34.109375" style="1" customWidth="1"/>
    <col min="12547" max="12547" width="17.6640625" style="1" customWidth="1"/>
    <col min="12548" max="12548" width="13.88671875" style="1" customWidth="1"/>
    <col min="12549" max="12549" width="14.44140625" style="1" customWidth="1"/>
    <col min="12550" max="12550" width="15" style="1" customWidth="1"/>
    <col min="12551" max="12551" width="14.88671875" style="1" bestFit="1" customWidth="1"/>
    <col min="12552" max="12800" width="9.109375" style="1"/>
    <col min="12801" max="12801" width="7.109375" style="1" customWidth="1"/>
    <col min="12802" max="12802" width="34.109375" style="1" customWidth="1"/>
    <col min="12803" max="12803" width="17.6640625" style="1" customWidth="1"/>
    <col min="12804" max="12804" width="13.88671875" style="1" customWidth="1"/>
    <col min="12805" max="12805" width="14.44140625" style="1" customWidth="1"/>
    <col min="12806" max="12806" width="15" style="1" customWidth="1"/>
    <col min="12807" max="12807" width="14.88671875" style="1" bestFit="1" customWidth="1"/>
    <col min="12808" max="13056" width="9.109375" style="1"/>
    <col min="13057" max="13057" width="7.109375" style="1" customWidth="1"/>
    <col min="13058" max="13058" width="34.109375" style="1" customWidth="1"/>
    <col min="13059" max="13059" width="17.6640625" style="1" customWidth="1"/>
    <col min="13060" max="13060" width="13.88671875" style="1" customWidth="1"/>
    <col min="13061" max="13061" width="14.44140625" style="1" customWidth="1"/>
    <col min="13062" max="13062" width="15" style="1" customWidth="1"/>
    <col min="13063" max="13063" width="14.88671875" style="1" bestFit="1" customWidth="1"/>
    <col min="13064" max="13312" width="9.109375" style="1"/>
    <col min="13313" max="13313" width="7.109375" style="1" customWidth="1"/>
    <col min="13314" max="13314" width="34.109375" style="1" customWidth="1"/>
    <col min="13315" max="13315" width="17.6640625" style="1" customWidth="1"/>
    <col min="13316" max="13316" width="13.88671875" style="1" customWidth="1"/>
    <col min="13317" max="13317" width="14.44140625" style="1" customWidth="1"/>
    <col min="13318" max="13318" width="15" style="1" customWidth="1"/>
    <col min="13319" max="13319" width="14.88671875" style="1" bestFit="1" customWidth="1"/>
    <col min="13320" max="13568" width="9.109375" style="1"/>
    <col min="13569" max="13569" width="7.109375" style="1" customWidth="1"/>
    <col min="13570" max="13570" width="34.109375" style="1" customWidth="1"/>
    <col min="13571" max="13571" width="17.6640625" style="1" customWidth="1"/>
    <col min="13572" max="13572" width="13.88671875" style="1" customWidth="1"/>
    <col min="13573" max="13573" width="14.44140625" style="1" customWidth="1"/>
    <col min="13574" max="13574" width="15" style="1" customWidth="1"/>
    <col min="13575" max="13575" width="14.88671875" style="1" bestFit="1" customWidth="1"/>
    <col min="13576" max="13824" width="9.109375" style="1"/>
    <col min="13825" max="13825" width="7.109375" style="1" customWidth="1"/>
    <col min="13826" max="13826" width="34.109375" style="1" customWidth="1"/>
    <col min="13827" max="13827" width="17.6640625" style="1" customWidth="1"/>
    <col min="13828" max="13828" width="13.88671875" style="1" customWidth="1"/>
    <col min="13829" max="13829" width="14.44140625" style="1" customWidth="1"/>
    <col min="13830" max="13830" width="15" style="1" customWidth="1"/>
    <col min="13831" max="13831" width="14.88671875" style="1" bestFit="1" customWidth="1"/>
    <col min="13832" max="14080" width="9.109375" style="1"/>
    <col min="14081" max="14081" width="7.109375" style="1" customWidth="1"/>
    <col min="14082" max="14082" width="34.109375" style="1" customWidth="1"/>
    <col min="14083" max="14083" width="17.6640625" style="1" customWidth="1"/>
    <col min="14084" max="14084" width="13.88671875" style="1" customWidth="1"/>
    <col min="14085" max="14085" width="14.44140625" style="1" customWidth="1"/>
    <col min="14086" max="14086" width="15" style="1" customWidth="1"/>
    <col min="14087" max="14087" width="14.88671875" style="1" bestFit="1" customWidth="1"/>
    <col min="14088" max="14336" width="9.109375" style="1"/>
    <col min="14337" max="14337" width="7.109375" style="1" customWidth="1"/>
    <col min="14338" max="14338" width="34.109375" style="1" customWidth="1"/>
    <col min="14339" max="14339" width="17.6640625" style="1" customWidth="1"/>
    <col min="14340" max="14340" width="13.88671875" style="1" customWidth="1"/>
    <col min="14341" max="14341" width="14.44140625" style="1" customWidth="1"/>
    <col min="14342" max="14342" width="15" style="1" customWidth="1"/>
    <col min="14343" max="14343" width="14.88671875" style="1" bestFit="1" customWidth="1"/>
    <col min="14344" max="14592" width="9.109375" style="1"/>
    <col min="14593" max="14593" width="7.109375" style="1" customWidth="1"/>
    <col min="14594" max="14594" width="34.109375" style="1" customWidth="1"/>
    <col min="14595" max="14595" width="17.6640625" style="1" customWidth="1"/>
    <col min="14596" max="14596" width="13.88671875" style="1" customWidth="1"/>
    <col min="14597" max="14597" width="14.44140625" style="1" customWidth="1"/>
    <col min="14598" max="14598" width="15" style="1" customWidth="1"/>
    <col min="14599" max="14599" width="14.88671875" style="1" bestFit="1" customWidth="1"/>
    <col min="14600" max="14848" width="9.109375" style="1"/>
    <col min="14849" max="14849" width="7.109375" style="1" customWidth="1"/>
    <col min="14850" max="14850" width="34.109375" style="1" customWidth="1"/>
    <col min="14851" max="14851" width="17.6640625" style="1" customWidth="1"/>
    <col min="14852" max="14852" width="13.88671875" style="1" customWidth="1"/>
    <col min="14853" max="14853" width="14.44140625" style="1" customWidth="1"/>
    <col min="14854" max="14854" width="15" style="1" customWidth="1"/>
    <col min="14855" max="14855" width="14.88671875" style="1" bestFit="1" customWidth="1"/>
    <col min="14856" max="15104" width="9.109375" style="1"/>
    <col min="15105" max="15105" width="7.109375" style="1" customWidth="1"/>
    <col min="15106" max="15106" width="34.109375" style="1" customWidth="1"/>
    <col min="15107" max="15107" width="17.6640625" style="1" customWidth="1"/>
    <col min="15108" max="15108" width="13.88671875" style="1" customWidth="1"/>
    <col min="15109" max="15109" width="14.44140625" style="1" customWidth="1"/>
    <col min="15110" max="15110" width="15" style="1" customWidth="1"/>
    <col min="15111" max="15111" width="14.88671875" style="1" bestFit="1" customWidth="1"/>
    <col min="15112" max="15360" width="9.109375" style="1"/>
    <col min="15361" max="15361" width="7.109375" style="1" customWidth="1"/>
    <col min="15362" max="15362" width="34.109375" style="1" customWidth="1"/>
    <col min="15363" max="15363" width="17.6640625" style="1" customWidth="1"/>
    <col min="15364" max="15364" width="13.88671875" style="1" customWidth="1"/>
    <col min="15365" max="15365" width="14.44140625" style="1" customWidth="1"/>
    <col min="15366" max="15366" width="15" style="1" customWidth="1"/>
    <col min="15367" max="15367" width="14.88671875" style="1" bestFit="1" customWidth="1"/>
    <col min="15368" max="15616" width="9.109375" style="1"/>
    <col min="15617" max="15617" width="7.109375" style="1" customWidth="1"/>
    <col min="15618" max="15618" width="34.109375" style="1" customWidth="1"/>
    <col min="15619" max="15619" width="17.6640625" style="1" customWidth="1"/>
    <col min="15620" max="15620" width="13.88671875" style="1" customWidth="1"/>
    <col min="15621" max="15621" width="14.44140625" style="1" customWidth="1"/>
    <col min="15622" max="15622" width="15" style="1" customWidth="1"/>
    <col min="15623" max="15623" width="14.88671875" style="1" bestFit="1" customWidth="1"/>
    <col min="15624" max="15872" width="9.109375" style="1"/>
    <col min="15873" max="15873" width="7.109375" style="1" customWidth="1"/>
    <col min="15874" max="15874" width="34.109375" style="1" customWidth="1"/>
    <col min="15875" max="15875" width="17.6640625" style="1" customWidth="1"/>
    <col min="15876" max="15876" width="13.88671875" style="1" customWidth="1"/>
    <col min="15877" max="15877" width="14.44140625" style="1" customWidth="1"/>
    <col min="15878" max="15878" width="15" style="1" customWidth="1"/>
    <col min="15879" max="15879" width="14.88671875" style="1" bestFit="1" customWidth="1"/>
    <col min="15880" max="16128" width="9.109375" style="1"/>
    <col min="16129" max="16129" width="7.109375" style="1" customWidth="1"/>
    <col min="16130" max="16130" width="34.109375" style="1" customWidth="1"/>
    <col min="16131" max="16131" width="17.6640625" style="1" customWidth="1"/>
    <col min="16132" max="16132" width="13.88671875" style="1" customWidth="1"/>
    <col min="16133" max="16133" width="14.44140625" style="1" customWidth="1"/>
    <col min="16134" max="16134" width="15" style="1" customWidth="1"/>
    <col min="16135" max="16135" width="14.88671875" style="1" bestFit="1" customWidth="1"/>
    <col min="16136" max="16384" width="9.109375" style="1"/>
  </cols>
  <sheetData>
    <row r="1" spans="1:7" ht="15.6" x14ac:dyDescent="0.3">
      <c r="A1" s="11"/>
      <c r="B1" s="11"/>
      <c r="C1" s="11"/>
      <c r="D1" s="11"/>
      <c r="E1" s="11"/>
      <c r="G1" s="10" t="s">
        <v>1762</v>
      </c>
    </row>
    <row r="2" spans="1:7" ht="15.6" x14ac:dyDescent="0.3">
      <c r="A2" s="13"/>
      <c r="B2" s="13"/>
      <c r="C2" s="13"/>
      <c r="D2" s="13"/>
      <c r="E2" s="13"/>
      <c r="F2" s="13"/>
    </row>
    <row r="3" spans="1:7" ht="15.6" x14ac:dyDescent="0.3">
      <c r="A3" s="542" t="s">
        <v>166</v>
      </c>
      <c r="B3" s="542"/>
      <c r="C3" s="542"/>
      <c r="D3" s="542"/>
      <c r="E3" s="542"/>
      <c r="F3" s="542"/>
    </row>
    <row r="6" spans="1:7" x14ac:dyDescent="0.25">
      <c r="G6" s="16" t="s">
        <v>155</v>
      </c>
    </row>
    <row r="7" spans="1:7" ht="31.2" x14ac:dyDescent="0.25">
      <c r="A7" s="17" t="s">
        <v>156</v>
      </c>
      <c r="B7" s="17" t="s">
        <v>157</v>
      </c>
      <c r="C7" s="18" t="s">
        <v>1761</v>
      </c>
      <c r="D7" s="17" t="s">
        <v>159</v>
      </c>
      <c r="E7" s="17" t="s">
        <v>160</v>
      </c>
      <c r="F7" s="18" t="s">
        <v>1763</v>
      </c>
      <c r="G7" s="17" t="s">
        <v>167</v>
      </c>
    </row>
    <row r="8" spans="1:7" ht="15.6" x14ac:dyDescent="0.3">
      <c r="A8" s="19"/>
      <c r="B8" s="19"/>
      <c r="C8" s="20"/>
      <c r="D8" s="20"/>
      <c r="E8" s="20"/>
      <c r="F8" s="20"/>
      <c r="G8" s="20"/>
    </row>
    <row r="9" spans="1:7" ht="15.6" x14ac:dyDescent="0.3">
      <c r="A9" s="21" t="s">
        <v>162</v>
      </c>
      <c r="B9" s="22" t="s">
        <v>168</v>
      </c>
      <c r="C9" s="23">
        <v>0</v>
      </c>
      <c r="D9" s="23">
        <v>0</v>
      </c>
      <c r="E9" s="23">
        <v>0</v>
      </c>
      <c r="F9" s="23">
        <v>0</v>
      </c>
      <c r="G9" s="23">
        <v>0</v>
      </c>
    </row>
    <row r="10" spans="1:7" ht="15.6" x14ac:dyDescent="0.3">
      <c r="A10" s="24"/>
      <c r="B10" s="20" t="s">
        <v>21</v>
      </c>
      <c r="C10" s="25">
        <f>SUM(C9:C9)</f>
        <v>0</v>
      </c>
      <c r="D10" s="25">
        <f>SUM(D9:D9)</f>
        <v>0</v>
      </c>
      <c r="E10" s="25">
        <f>SUM(E9:E9)</f>
        <v>0</v>
      </c>
      <c r="F10" s="25">
        <f>SUM(F9:F9)</f>
        <v>0</v>
      </c>
      <c r="G10" s="25">
        <f>SUM(G9:G9)</f>
        <v>0</v>
      </c>
    </row>
  </sheetData>
  <mergeCells count="1">
    <mergeCell ref="A3:F3"/>
  </mergeCells>
  <pageMargins left="0.7" right="0.7" top="0.75" bottom="0.75" header="0.3" footer="0.3"/>
  <pageSetup paperSize="9" scale="7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313D1-BA9B-44BA-B204-BD5C13B7E175}">
  <sheetPr>
    <tabColor rgb="FF92D050"/>
    <pageSetUpPr fitToPage="1"/>
  </sheetPr>
  <dimension ref="A1:M11"/>
  <sheetViews>
    <sheetView zoomScaleNormal="100" workbookViewId="0">
      <selection activeCell="L1" sqref="L1"/>
    </sheetView>
  </sheetViews>
  <sheetFormatPr defaultRowHeight="13.2" x14ac:dyDescent="0.25"/>
  <cols>
    <col min="1" max="1" width="2.44140625" style="26" customWidth="1"/>
    <col min="2" max="2" width="24.44140625" style="27" customWidth="1"/>
    <col min="3" max="3" width="15.44140625" style="26" customWidth="1"/>
    <col min="4" max="4" width="18" style="26" customWidth="1"/>
    <col min="5" max="5" width="14.109375" style="26" customWidth="1"/>
    <col min="6" max="6" width="14.44140625" style="26" customWidth="1"/>
    <col min="7" max="8" width="8.6640625" style="26" customWidth="1"/>
    <col min="9" max="9" width="10.109375" style="26" customWidth="1"/>
    <col min="10" max="10" width="10.44140625" style="26" customWidth="1"/>
    <col min="11" max="11" width="9.6640625" style="26" customWidth="1"/>
    <col min="12" max="12" width="10.33203125" style="26" customWidth="1"/>
    <col min="13" max="13" width="9.6640625" style="26" customWidth="1"/>
    <col min="14" max="256" width="9.109375" style="1"/>
    <col min="257" max="257" width="2.44140625" style="1" customWidth="1"/>
    <col min="258" max="258" width="24.44140625" style="1" customWidth="1"/>
    <col min="259" max="259" width="15.44140625" style="1" customWidth="1"/>
    <col min="260" max="260" width="18" style="1" customWidth="1"/>
    <col min="261" max="261" width="14.109375" style="1" customWidth="1"/>
    <col min="262" max="262" width="14.44140625" style="1" customWidth="1"/>
    <col min="263" max="264" width="8.6640625" style="1" customWidth="1"/>
    <col min="265" max="265" width="10.109375" style="1" customWidth="1"/>
    <col min="266" max="266" width="10.44140625" style="1" customWidth="1"/>
    <col min="267" max="267" width="9.6640625" style="1" customWidth="1"/>
    <col min="268" max="268" width="10.33203125" style="1" customWidth="1"/>
    <col min="269" max="269" width="9.6640625" style="1" customWidth="1"/>
    <col min="270" max="512" width="9.109375" style="1"/>
    <col min="513" max="513" width="2.44140625" style="1" customWidth="1"/>
    <col min="514" max="514" width="24.44140625" style="1" customWidth="1"/>
    <col min="515" max="515" width="15.44140625" style="1" customWidth="1"/>
    <col min="516" max="516" width="18" style="1" customWidth="1"/>
    <col min="517" max="517" width="14.109375" style="1" customWidth="1"/>
    <col min="518" max="518" width="14.44140625" style="1" customWidth="1"/>
    <col min="519" max="520" width="8.6640625" style="1" customWidth="1"/>
    <col min="521" max="521" width="10.109375" style="1" customWidth="1"/>
    <col min="522" max="522" width="10.44140625" style="1" customWidth="1"/>
    <col min="523" max="523" width="9.6640625" style="1" customWidth="1"/>
    <col min="524" max="524" width="10.33203125" style="1" customWidth="1"/>
    <col min="525" max="525" width="9.6640625" style="1" customWidth="1"/>
    <col min="526" max="768" width="9.109375" style="1"/>
    <col min="769" max="769" width="2.44140625" style="1" customWidth="1"/>
    <col min="770" max="770" width="24.44140625" style="1" customWidth="1"/>
    <col min="771" max="771" width="15.44140625" style="1" customWidth="1"/>
    <col min="772" max="772" width="18" style="1" customWidth="1"/>
    <col min="773" max="773" width="14.109375" style="1" customWidth="1"/>
    <col min="774" max="774" width="14.44140625" style="1" customWidth="1"/>
    <col min="775" max="776" width="8.6640625" style="1" customWidth="1"/>
    <col min="777" max="777" width="10.109375" style="1" customWidth="1"/>
    <col min="778" max="778" width="10.44140625" style="1" customWidth="1"/>
    <col min="779" max="779" width="9.6640625" style="1" customWidth="1"/>
    <col min="780" max="780" width="10.33203125" style="1" customWidth="1"/>
    <col min="781" max="781" width="9.6640625" style="1" customWidth="1"/>
    <col min="782" max="1024" width="9.109375" style="1"/>
    <col min="1025" max="1025" width="2.44140625" style="1" customWidth="1"/>
    <col min="1026" max="1026" width="24.44140625" style="1" customWidth="1"/>
    <col min="1027" max="1027" width="15.44140625" style="1" customWidth="1"/>
    <col min="1028" max="1028" width="18" style="1" customWidth="1"/>
    <col min="1029" max="1029" width="14.109375" style="1" customWidth="1"/>
    <col min="1030" max="1030" width="14.44140625" style="1" customWidth="1"/>
    <col min="1031" max="1032" width="8.6640625" style="1" customWidth="1"/>
    <col min="1033" max="1033" width="10.109375" style="1" customWidth="1"/>
    <col min="1034" max="1034" width="10.44140625" style="1" customWidth="1"/>
    <col min="1035" max="1035" width="9.6640625" style="1" customWidth="1"/>
    <col min="1036" max="1036" width="10.33203125" style="1" customWidth="1"/>
    <col min="1037" max="1037" width="9.6640625" style="1" customWidth="1"/>
    <col min="1038" max="1280" width="9.109375" style="1"/>
    <col min="1281" max="1281" width="2.44140625" style="1" customWidth="1"/>
    <col min="1282" max="1282" width="24.44140625" style="1" customWidth="1"/>
    <col min="1283" max="1283" width="15.44140625" style="1" customWidth="1"/>
    <col min="1284" max="1284" width="18" style="1" customWidth="1"/>
    <col min="1285" max="1285" width="14.109375" style="1" customWidth="1"/>
    <col min="1286" max="1286" width="14.44140625" style="1" customWidth="1"/>
    <col min="1287" max="1288" width="8.6640625" style="1" customWidth="1"/>
    <col min="1289" max="1289" width="10.109375" style="1" customWidth="1"/>
    <col min="1290" max="1290" width="10.44140625" style="1" customWidth="1"/>
    <col min="1291" max="1291" width="9.6640625" style="1" customWidth="1"/>
    <col min="1292" max="1292" width="10.33203125" style="1" customWidth="1"/>
    <col min="1293" max="1293" width="9.6640625" style="1" customWidth="1"/>
    <col min="1294" max="1536" width="9.109375" style="1"/>
    <col min="1537" max="1537" width="2.44140625" style="1" customWidth="1"/>
    <col min="1538" max="1538" width="24.44140625" style="1" customWidth="1"/>
    <col min="1539" max="1539" width="15.44140625" style="1" customWidth="1"/>
    <col min="1540" max="1540" width="18" style="1" customWidth="1"/>
    <col min="1541" max="1541" width="14.109375" style="1" customWidth="1"/>
    <col min="1542" max="1542" width="14.44140625" style="1" customWidth="1"/>
    <col min="1543" max="1544" width="8.6640625" style="1" customWidth="1"/>
    <col min="1545" max="1545" width="10.109375" style="1" customWidth="1"/>
    <col min="1546" max="1546" width="10.44140625" style="1" customWidth="1"/>
    <col min="1547" max="1547" width="9.6640625" style="1" customWidth="1"/>
    <col min="1548" max="1548" width="10.33203125" style="1" customWidth="1"/>
    <col min="1549" max="1549" width="9.6640625" style="1" customWidth="1"/>
    <col min="1550" max="1792" width="9.109375" style="1"/>
    <col min="1793" max="1793" width="2.44140625" style="1" customWidth="1"/>
    <col min="1794" max="1794" width="24.44140625" style="1" customWidth="1"/>
    <col min="1795" max="1795" width="15.44140625" style="1" customWidth="1"/>
    <col min="1796" max="1796" width="18" style="1" customWidth="1"/>
    <col min="1797" max="1797" width="14.109375" style="1" customWidth="1"/>
    <col min="1798" max="1798" width="14.44140625" style="1" customWidth="1"/>
    <col min="1799" max="1800" width="8.6640625" style="1" customWidth="1"/>
    <col min="1801" max="1801" width="10.109375" style="1" customWidth="1"/>
    <col min="1802" max="1802" width="10.44140625" style="1" customWidth="1"/>
    <col min="1803" max="1803" width="9.6640625" style="1" customWidth="1"/>
    <col min="1804" max="1804" width="10.33203125" style="1" customWidth="1"/>
    <col min="1805" max="1805" width="9.6640625" style="1" customWidth="1"/>
    <col min="1806" max="2048" width="9.109375" style="1"/>
    <col min="2049" max="2049" width="2.44140625" style="1" customWidth="1"/>
    <col min="2050" max="2050" width="24.44140625" style="1" customWidth="1"/>
    <col min="2051" max="2051" width="15.44140625" style="1" customWidth="1"/>
    <col min="2052" max="2052" width="18" style="1" customWidth="1"/>
    <col min="2053" max="2053" width="14.109375" style="1" customWidth="1"/>
    <col min="2054" max="2054" width="14.44140625" style="1" customWidth="1"/>
    <col min="2055" max="2056" width="8.6640625" style="1" customWidth="1"/>
    <col min="2057" max="2057" width="10.109375" style="1" customWidth="1"/>
    <col min="2058" max="2058" width="10.44140625" style="1" customWidth="1"/>
    <col min="2059" max="2059" width="9.6640625" style="1" customWidth="1"/>
    <col min="2060" max="2060" width="10.33203125" style="1" customWidth="1"/>
    <col min="2061" max="2061" width="9.6640625" style="1" customWidth="1"/>
    <col min="2062" max="2304" width="9.109375" style="1"/>
    <col min="2305" max="2305" width="2.44140625" style="1" customWidth="1"/>
    <col min="2306" max="2306" width="24.44140625" style="1" customWidth="1"/>
    <col min="2307" max="2307" width="15.44140625" style="1" customWidth="1"/>
    <col min="2308" max="2308" width="18" style="1" customWidth="1"/>
    <col min="2309" max="2309" width="14.109375" style="1" customWidth="1"/>
    <col min="2310" max="2310" width="14.44140625" style="1" customWidth="1"/>
    <col min="2311" max="2312" width="8.6640625" style="1" customWidth="1"/>
    <col min="2313" max="2313" width="10.109375" style="1" customWidth="1"/>
    <col min="2314" max="2314" width="10.44140625" style="1" customWidth="1"/>
    <col min="2315" max="2315" width="9.6640625" style="1" customWidth="1"/>
    <col min="2316" max="2316" width="10.33203125" style="1" customWidth="1"/>
    <col min="2317" max="2317" width="9.6640625" style="1" customWidth="1"/>
    <col min="2318" max="2560" width="9.109375" style="1"/>
    <col min="2561" max="2561" width="2.44140625" style="1" customWidth="1"/>
    <col min="2562" max="2562" width="24.44140625" style="1" customWidth="1"/>
    <col min="2563" max="2563" width="15.44140625" style="1" customWidth="1"/>
    <col min="2564" max="2564" width="18" style="1" customWidth="1"/>
    <col min="2565" max="2565" width="14.109375" style="1" customWidth="1"/>
    <col min="2566" max="2566" width="14.44140625" style="1" customWidth="1"/>
    <col min="2567" max="2568" width="8.6640625" style="1" customWidth="1"/>
    <col min="2569" max="2569" width="10.109375" style="1" customWidth="1"/>
    <col min="2570" max="2570" width="10.44140625" style="1" customWidth="1"/>
    <col min="2571" max="2571" width="9.6640625" style="1" customWidth="1"/>
    <col min="2572" max="2572" width="10.33203125" style="1" customWidth="1"/>
    <col min="2573" max="2573" width="9.6640625" style="1" customWidth="1"/>
    <col min="2574" max="2816" width="9.109375" style="1"/>
    <col min="2817" max="2817" width="2.44140625" style="1" customWidth="1"/>
    <col min="2818" max="2818" width="24.44140625" style="1" customWidth="1"/>
    <col min="2819" max="2819" width="15.44140625" style="1" customWidth="1"/>
    <col min="2820" max="2820" width="18" style="1" customWidth="1"/>
    <col min="2821" max="2821" width="14.109375" style="1" customWidth="1"/>
    <col min="2822" max="2822" width="14.44140625" style="1" customWidth="1"/>
    <col min="2823" max="2824" width="8.6640625" style="1" customWidth="1"/>
    <col min="2825" max="2825" width="10.109375" style="1" customWidth="1"/>
    <col min="2826" max="2826" width="10.44140625" style="1" customWidth="1"/>
    <col min="2827" max="2827" width="9.6640625" style="1" customWidth="1"/>
    <col min="2828" max="2828" width="10.33203125" style="1" customWidth="1"/>
    <col min="2829" max="2829" width="9.6640625" style="1" customWidth="1"/>
    <col min="2830" max="3072" width="9.109375" style="1"/>
    <col min="3073" max="3073" width="2.44140625" style="1" customWidth="1"/>
    <col min="3074" max="3074" width="24.44140625" style="1" customWidth="1"/>
    <col min="3075" max="3075" width="15.44140625" style="1" customWidth="1"/>
    <col min="3076" max="3076" width="18" style="1" customWidth="1"/>
    <col min="3077" max="3077" width="14.109375" style="1" customWidth="1"/>
    <col min="3078" max="3078" width="14.44140625" style="1" customWidth="1"/>
    <col min="3079" max="3080" width="8.6640625" style="1" customWidth="1"/>
    <col min="3081" max="3081" width="10.109375" style="1" customWidth="1"/>
    <col min="3082" max="3082" width="10.44140625" style="1" customWidth="1"/>
    <col min="3083" max="3083" width="9.6640625" style="1" customWidth="1"/>
    <col min="3084" max="3084" width="10.33203125" style="1" customWidth="1"/>
    <col min="3085" max="3085" width="9.6640625" style="1" customWidth="1"/>
    <col min="3086" max="3328" width="9.109375" style="1"/>
    <col min="3329" max="3329" width="2.44140625" style="1" customWidth="1"/>
    <col min="3330" max="3330" width="24.44140625" style="1" customWidth="1"/>
    <col min="3331" max="3331" width="15.44140625" style="1" customWidth="1"/>
    <col min="3332" max="3332" width="18" style="1" customWidth="1"/>
    <col min="3333" max="3333" width="14.109375" style="1" customWidth="1"/>
    <col min="3334" max="3334" width="14.44140625" style="1" customWidth="1"/>
    <col min="3335" max="3336" width="8.6640625" style="1" customWidth="1"/>
    <col min="3337" max="3337" width="10.109375" style="1" customWidth="1"/>
    <col min="3338" max="3338" width="10.44140625" style="1" customWidth="1"/>
    <col min="3339" max="3339" width="9.6640625" style="1" customWidth="1"/>
    <col min="3340" max="3340" width="10.33203125" style="1" customWidth="1"/>
    <col min="3341" max="3341" width="9.6640625" style="1" customWidth="1"/>
    <col min="3342" max="3584" width="9.109375" style="1"/>
    <col min="3585" max="3585" width="2.44140625" style="1" customWidth="1"/>
    <col min="3586" max="3586" width="24.44140625" style="1" customWidth="1"/>
    <col min="3587" max="3587" width="15.44140625" style="1" customWidth="1"/>
    <col min="3588" max="3588" width="18" style="1" customWidth="1"/>
    <col min="3589" max="3589" width="14.109375" style="1" customWidth="1"/>
    <col min="3590" max="3590" width="14.44140625" style="1" customWidth="1"/>
    <col min="3591" max="3592" width="8.6640625" style="1" customWidth="1"/>
    <col min="3593" max="3593" width="10.109375" style="1" customWidth="1"/>
    <col min="3594" max="3594" width="10.44140625" style="1" customWidth="1"/>
    <col min="3595" max="3595" width="9.6640625" style="1" customWidth="1"/>
    <col min="3596" max="3596" width="10.33203125" style="1" customWidth="1"/>
    <col min="3597" max="3597" width="9.6640625" style="1" customWidth="1"/>
    <col min="3598" max="3840" width="9.109375" style="1"/>
    <col min="3841" max="3841" width="2.44140625" style="1" customWidth="1"/>
    <col min="3842" max="3842" width="24.44140625" style="1" customWidth="1"/>
    <col min="3843" max="3843" width="15.44140625" style="1" customWidth="1"/>
    <col min="3844" max="3844" width="18" style="1" customWidth="1"/>
    <col min="3845" max="3845" width="14.109375" style="1" customWidth="1"/>
    <col min="3846" max="3846" width="14.44140625" style="1" customWidth="1"/>
    <col min="3847" max="3848" width="8.6640625" style="1" customWidth="1"/>
    <col min="3849" max="3849" width="10.109375" style="1" customWidth="1"/>
    <col min="3850" max="3850" width="10.44140625" style="1" customWidth="1"/>
    <col min="3851" max="3851" width="9.6640625" style="1" customWidth="1"/>
    <col min="3852" max="3852" width="10.33203125" style="1" customWidth="1"/>
    <col min="3853" max="3853" width="9.6640625" style="1" customWidth="1"/>
    <col min="3854" max="4096" width="9.109375" style="1"/>
    <col min="4097" max="4097" width="2.44140625" style="1" customWidth="1"/>
    <col min="4098" max="4098" width="24.44140625" style="1" customWidth="1"/>
    <col min="4099" max="4099" width="15.44140625" style="1" customWidth="1"/>
    <col min="4100" max="4100" width="18" style="1" customWidth="1"/>
    <col min="4101" max="4101" width="14.109375" style="1" customWidth="1"/>
    <col min="4102" max="4102" width="14.44140625" style="1" customWidth="1"/>
    <col min="4103" max="4104" width="8.6640625" style="1" customWidth="1"/>
    <col min="4105" max="4105" width="10.109375" style="1" customWidth="1"/>
    <col min="4106" max="4106" width="10.44140625" style="1" customWidth="1"/>
    <col min="4107" max="4107" width="9.6640625" style="1" customWidth="1"/>
    <col min="4108" max="4108" width="10.33203125" style="1" customWidth="1"/>
    <col min="4109" max="4109" width="9.6640625" style="1" customWidth="1"/>
    <col min="4110" max="4352" width="9.109375" style="1"/>
    <col min="4353" max="4353" width="2.44140625" style="1" customWidth="1"/>
    <col min="4354" max="4354" width="24.44140625" style="1" customWidth="1"/>
    <col min="4355" max="4355" width="15.44140625" style="1" customWidth="1"/>
    <col min="4356" max="4356" width="18" style="1" customWidth="1"/>
    <col min="4357" max="4357" width="14.109375" style="1" customWidth="1"/>
    <col min="4358" max="4358" width="14.44140625" style="1" customWidth="1"/>
    <col min="4359" max="4360" width="8.6640625" style="1" customWidth="1"/>
    <col min="4361" max="4361" width="10.109375" style="1" customWidth="1"/>
    <col min="4362" max="4362" width="10.44140625" style="1" customWidth="1"/>
    <col min="4363" max="4363" width="9.6640625" style="1" customWidth="1"/>
    <col min="4364" max="4364" width="10.33203125" style="1" customWidth="1"/>
    <col min="4365" max="4365" width="9.6640625" style="1" customWidth="1"/>
    <col min="4366" max="4608" width="9.109375" style="1"/>
    <col min="4609" max="4609" width="2.44140625" style="1" customWidth="1"/>
    <col min="4610" max="4610" width="24.44140625" style="1" customWidth="1"/>
    <col min="4611" max="4611" width="15.44140625" style="1" customWidth="1"/>
    <col min="4612" max="4612" width="18" style="1" customWidth="1"/>
    <col min="4613" max="4613" width="14.109375" style="1" customWidth="1"/>
    <col min="4614" max="4614" width="14.44140625" style="1" customWidth="1"/>
    <col min="4615" max="4616" width="8.6640625" style="1" customWidth="1"/>
    <col min="4617" max="4617" width="10.109375" style="1" customWidth="1"/>
    <col min="4618" max="4618" width="10.44140625" style="1" customWidth="1"/>
    <col min="4619" max="4619" width="9.6640625" style="1" customWidth="1"/>
    <col min="4620" max="4620" width="10.33203125" style="1" customWidth="1"/>
    <col min="4621" max="4621" width="9.6640625" style="1" customWidth="1"/>
    <col min="4622" max="4864" width="9.109375" style="1"/>
    <col min="4865" max="4865" width="2.44140625" style="1" customWidth="1"/>
    <col min="4866" max="4866" width="24.44140625" style="1" customWidth="1"/>
    <col min="4867" max="4867" width="15.44140625" style="1" customWidth="1"/>
    <col min="4868" max="4868" width="18" style="1" customWidth="1"/>
    <col min="4869" max="4869" width="14.109375" style="1" customWidth="1"/>
    <col min="4870" max="4870" width="14.44140625" style="1" customWidth="1"/>
    <col min="4871" max="4872" width="8.6640625" style="1" customWidth="1"/>
    <col min="4873" max="4873" width="10.109375" style="1" customWidth="1"/>
    <col min="4874" max="4874" width="10.44140625" style="1" customWidth="1"/>
    <col min="4875" max="4875" width="9.6640625" style="1" customWidth="1"/>
    <col min="4876" max="4876" width="10.33203125" style="1" customWidth="1"/>
    <col min="4877" max="4877" width="9.6640625" style="1" customWidth="1"/>
    <col min="4878" max="5120" width="9.109375" style="1"/>
    <col min="5121" max="5121" width="2.44140625" style="1" customWidth="1"/>
    <col min="5122" max="5122" width="24.44140625" style="1" customWidth="1"/>
    <col min="5123" max="5123" width="15.44140625" style="1" customWidth="1"/>
    <col min="5124" max="5124" width="18" style="1" customWidth="1"/>
    <col min="5125" max="5125" width="14.109375" style="1" customWidth="1"/>
    <col min="5126" max="5126" width="14.44140625" style="1" customWidth="1"/>
    <col min="5127" max="5128" width="8.6640625" style="1" customWidth="1"/>
    <col min="5129" max="5129" width="10.109375" style="1" customWidth="1"/>
    <col min="5130" max="5130" width="10.44140625" style="1" customWidth="1"/>
    <col min="5131" max="5131" width="9.6640625" style="1" customWidth="1"/>
    <col min="5132" max="5132" width="10.33203125" style="1" customWidth="1"/>
    <col min="5133" max="5133" width="9.6640625" style="1" customWidth="1"/>
    <col min="5134" max="5376" width="9.109375" style="1"/>
    <col min="5377" max="5377" width="2.44140625" style="1" customWidth="1"/>
    <col min="5378" max="5378" width="24.44140625" style="1" customWidth="1"/>
    <col min="5379" max="5379" width="15.44140625" style="1" customWidth="1"/>
    <col min="5380" max="5380" width="18" style="1" customWidth="1"/>
    <col min="5381" max="5381" width="14.109375" style="1" customWidth="1"/>
    <col min="5382" max="5382" width="14.44140625" style="1" customWidth="1"/>
    <col min="5383" max="5384" width="8.6640625" style="1" customWidth="1"/>
    <col min="5385" max="5385" width="10.109375" style="1" customWidth="1"/>
    <col min="5386" max="5386" width="10.44140625" style="1" customWidth="1"/>
    <col min="5387" max="5387" width="9.6640625" style="1" customWidth="1"/>
    <col min="5388" max="5388" width="10.33203125" style="1" customWidth="1"/>
    <col min="5389" max="5389" width="9.6640625" style="1" customWidth="1"/>
    <col min="5390" max="5632" width="9.109375" style="1"/>
    <col min="5633" max="5633" width="2.44140625" style="1" customWidth="1"/>
    <col min="5634" max="5634" width="24.44140625" style="1" customWidth="1"/>
    <col min="5635" max="5635" width="15.44140625" style="1" customWidth="1"/>
    <col min="5636" max="5636" width="18" style="1" customWidth="1"/>
    <col min="5637" max="5637" width="14.109375" style="1" customWidth="1"/>
    <col min="5638" max="5638" width="14.44140625" style="1" customWidth="1"/>
    <col min="5639" max="5640" width="8.6640625" style="1" customWidth="1"/>
    <col min="5641" max="5641" width="10.109375" style="1" customWidth="1"/>
    <col min="5642" max="5642" width="10.44140625" style="1" customWidth="1"/>
    <col min="5643" max="5643" width="9.6640625" style="1" customWidth="1"/>
    <col min="5644" max="5644" width="10.33203125" style="1" customWidth="1"/>
    <col min="5645" max="5645" width="9.6640625" style="1" customWidth="1"/>
    <col min="5646" max="5888" width="9.109375" style="1"/>
    <col min="5889" max="5889" width="2.44140625" style="1" customWidth="1"/>
    <col min="5890" max="5890" width="24.44140625" style="1" customWidth="1"/>
    <col min="5891" max="5891" width="15.44140625" style="1" customWidth="1"/>
    <col min="5892" max="5892" width="18" style="1" customWidth="1"/>
    <col min="5893" max="5893" width="14.109375" style="1" customWidth="1"/>
    <col min="5894" max="5894" width="14.44140625" style="1" customWidth="1"/>
    <col min="5895" max="5896" width="8.6640625" style="1" customWidth="1"/>
    <col min="5897" max="5897" width="10.109375" style="1" customWidth="1"/>
    <col min="5898" max="5898" width="10.44140625" style="1" customWidth="1"/>
    <col min="5899" max="5899" width="9.6640625" style="1" customWidth="1"/>
    <col min="5900" max="5900" width="10.33203125" style="1" customWidth="1"/>
    <col min="5901" max="5901" width="9.6640625" style="1" customWidth="1"/>
    <col min="5902" max="6144" width="9.109375" style="1"/>
    <col min="6145" max="6145" width="2.44140625" style="1" customWidth="1"/>
    <col min="6146" max="6146" width="24.44140625" style="1" customWidth="1"/>
    <col min="6147" max="6147" width="15.44140625" style="1" customWidth="1"/>
    <col min="6148" max="6148" width="18" style="1" customWidth="1"/>
    <col min="6149" max="6149" width="14.109375" style="1" customWidth="1"/>
    <col min="6150" max="6150" width="14.44140625" style="1" customWidth="1"/>
    <col min="6151" max="6152" width="8.6640625" style="1" customWidth="1"/>
    <col min="6153" max="6153" width="10.109375" style="1" customWidth="1"/>
    <col min="6154" max="6154" width="10.44140625" style="1" customWidth="1"/>
    <col min="6155" max="6155" width="9.6640625" style="1" customWidth="1"/>
    <col min="6156" max="6156" width="10.33203125" style="1" customWidth="1"/>
    <col min="6157" max="6157" width="9.6640625" style="1" customWidth="1"/>
    <col min="6158" max="6400" width="9.109375" style="1"/>
    <col min="6401" max="6401" width="2.44140625" style="1" customWidth="1"/>
    <col min="6402" max="6402" width="24.44140625" style="1" customWidth="1"/>
    <col min="6403" max="6403" width="15.44140625" style="1" customWidth="1"/>
    <col min="6404" max="6404" width="18" style="1" customWidth="1"/>
    <col min="6405" max="6405" width="14.109375" style="1" customWidth="1"/>
    <col min="6406" max="6406" width="14.44140625" style="1" customWidth="1"/>
    <col min="6407" max="6408" width="8.6640625" style="1" customWidth="1"/>
    <col min="6409" max="6409" width="10.109375" style="1" customWidth="1"/>
    <col min="6410" max="6410" width="10.44140625" style="1" customWidth="1"/>
    <col min="6411" max="6411" width="9.6640625" style="1" customWidth="1"/>
    <col min="6412" max="6412" width="10.33203125" style="1" customWidth="1"/>
    <col min="6413" max="6413" width="9.6640625" style="1" customWidth="1"/>
    <col min="6414" max="6656" width="9.109375" style="1"/>
    <col min="6657" max="6657" width="2.44140625" style="1" customWidth="1"/>
    <col min="6658" max="6658" width="24.44140625" style="1" customWidth="1"/>
    <col min="6659" max="6659" width="15.44140625" style="1" customWidth="1"/>
    <col min="6660" max="6660" width="18" style="1" customWidth="1"/>
    <col min="6661" max="6661" width="14.109375" style="1" customWidth="1"/>
    <col min="6662" max="6662" width="14.44140625" style="1" customWidth="1"/>
    <col min="6663" max="6664" width="8.6640625" style="1" customWidth="1"/>
    <col min="6665" max="6665" width="10.109375" style="1" customWidth="1"/>
    <col min="6666" max="6666" width="10.44140625" style="1" customWidth="1"/>
    <col min="6667" max="6667" width="9.6640625" style="1" customWidth="1"/>
    <col min="6668" max="6668" width="10.33203125" style="1" customWidth="1"/>
    <col min="6669" max="6669" width="9.6640625" style="1" customWidth="1"/>
    <col min="6670" max="6912" width="9.109375" style="1"/>
    <col min="6913" max="6913" width="2.44140625" style="1" customWidth="1"/>
    <col min="6914" max="6914" width="24.44140625" style="1" customWidth="1"/>
    <col min="6915" max="6915" width="15.44140625" style="1" customWidth="1"/>
    <col min="6916" max="6916" width="18" style="1" customWidth="1"/>
    <col min="6917" max="6917" width="14.109375" style="1" customWidth="1"/>
    <col min="6918" max="6918" width="14.44140625" style="1" customWidth="1"/>
    <col min="6919" max="6920" width="8.6640625" style="1" customWidth="1"/>
    <col min="6921" max="6921" width="10.109375" style="1" customWidth="1"/>
    <col min="6922" max="6922" width="10.44140625" style="1" customWidth="1"/>
    <col min="6923" max="6923" width="9.6640625" style="1" customWidth="1"/>
    <col min="6924" max="6924" width="10.33203125" style="1" customWidth="1"/>
    <col min="6925" max="6925" width="9.6640625" style="1" customWidth="1"/>
    <col min="6926" max="7168" width="9.109375" style="1"/>
    <col min="7169" max="7169" width="2.44140625" style="1" customWidth="1"/>
    <col min="7170" max="7170" width="24.44140625" style="1" customWidth="1"/>
    <col min="7171" max="7171" width="15.44140625" style="1" customWidth="1"/>
    <col min="7172" max="7172" width="18" style="1" customWidth="1"/>
    <col min="7173" max="7173" width="14.109375" style="1" customWidth="1"/>
    <col min="7174" max="7174" width="14.44140625" style="1" customWidth="1"/>
    <col min="7175" max="7176" width="8.6640625" style="1" customWidth="1"/>
    <col min="7177" max="7177" width="10.109375" style="1" customWidth="1"/>
    <col min="7178" max="7178" width="10.44140625" style="1" customWidth="1"/>
    <col min="7179" max="7179" width="9.6640625" style="1" customWidth="1"/>
    <col min="7180" max="7180" width="10.33203125" style="1" customWidth="1"/>
    <col min="7181" max="7181" width="9.6640625" style="1" customWidth="1"/>
    <col min="7182" max="7424" width="9.109375" style="1"/>
    <col min="7425" max="7425" width="2.44140625" style="1" customWidth="1"/>
    <col min="7426" max="7426" width="24.44140625" style="1" customWidth="1"/>
    <col min="7427" max="7427" width="15.44140625" style="1" customWidth="1"/>
    <col min="7428" max="7428" width="18" style="1" customWidth="1"/>
    <col min="7429" max="7429" width="14.109375" style="1" customWidth="1"/>
    <col min="7430" max="7430" width="14.44140625" style="1" customWidth="1"/>
    <col min="7431" max="7432" width="8.6640625" style="1" customWidth="1"/>
    <col min="7433" max="7433" width="10.109375" style="1" customWidth="1"/>
    <col min="7434" max="7434" width="10.44140625" style="1" customWidth="1"/>
    <col min="7435" max="7435" width="9.6640625" style="1" customWidth="1"/>
    <col min="7436" max="7436" width="10.33203125" style="1" customWidth="1"/>
    <col min="7437" max="7437" width="9.6640625" style="1" customWidth="1"/>
    <col min="7438" max="7680" width="9.109375" style="1"/>
    <col min="7681" max="7681" width="2.44140625" style="1" customWidth="1"/>
    <col min="7682" max="7682" width="24.44140625" style="1" customWidth="1"/>
    <col min="7683" max="7683" width="15.44140625" style="1" customWidth="1"/>
    <col min="7684" max="7684" width="18" style="1" customWidth="1"/>
    <col min="7685" max="7685" width="14.109375" style="1" customWidth="1"/>
    <col min="7686" max="7686" width="14.44140625" style="1" customWidth="1"/>
    <col min="7687" max="7688" width="8.6640625" style="1" customWidth="1"/>
    <col min="7689" max="7689" width="10.109375" style="1" customWidth="1"/>
    <col min="7690" max="7690" width="10.44140625" style="1" customWidth="1"/>
    <col min="7691" max="7691" width="9.6640625" style="1" customWidth="1"/>
    <col min="7692" max="7692" width="10.33203125" style="1" customWidth="1"/>
    <col min="7693" max="7693" width="9.6640625" style="1" customWidth="1"/>
    <col min="7694" max="7936" width="9.109375" style="1"/>
    <col min="7937" max="7937" width="2.44140625" style="1" customWidth="1"/>
    <col min="7938" max="7938" width="24.44140625" style="1" customWidth="1"/>
    <col min="7939" max="7939" width="15.44140625" style="1" customWidth="1"/>
    <col min="7940" max="7940" width="18" style="1" customWidth="1"/>
    <col min="7941" max="7941" width="14.109375" style="1" customWidth="1"/>
    <col min="7942" max="7942" width="14.44140625" style="1" customWidth="1"/>
    <col min="7943" max="7944" width="8.6640625" style="1" customWidth="1"/>
    <col min="7945" max="7945" width="10.109375" style="1" customWidth="1"/>
    <col min="7946" max="7946" width="10.44140625" style="1" customWidth="1"/>
    <col min="7947" max="7947" width="9.6640625" style="1" customWidth="1"/>
    <col min="7948" max="7948" width="10.33203125" style="1" customWidth="1"/>
    <col min="7949" max="7949" width="9.6640625" style="1" customWidth="1"/>
    <col min="7950" max="8192" width="9.109375" style="1"/>
    <col min="8193" max="8193" width="2.44140625" style="1" customWidth="1"/>
    <col min="8194" max="8194" width="24.44140625" style="1" customWidth="1"/>
    <col min="8195" max="8195" width="15.44140625" style="1" customWidth="1"/>
    <col min="8196" max="8196" width="18" style="1" customWidth="1"/>
    <col min="8197" max="8197" width="14.109375" style="1" customWidth="1"/>
    <col min="8198" max="8198" width="14.44140625" style="1" customWidth="1"/>
    <col min="8199" max="8200" width="8.6640625" style="1" customWidth="1"/>
    <col min="8201" max="8201" width="10.109375" style="1" customWidth="1"/>
    <col min="8202" max="8202" width="10.44140625" style="1" customWidth="1"/>
    <col min="8203" max="8203" width="9.6640625" style="1" customWidth="1"/>
    <col min="8204" max="8204" width="10.33203125" style="1" customWidth="1"/>
    <col min="8205" max="8205" width="9.6640625" style="1" customWidth="1"/>
    <col min="8206" max="8448" width="9.109375" style="1"/>
    <col min="8449" max="8449" width="2.44140625" style="1" customWidth="1"/>
    <col min="8450" max="8450" width="24.44140625" style="1" customWidth="1"/>
    <col min="8451" max="8451" width="15.44140625" style="1" customWidth="1"/>
    <col min="8452" max="8452" width="18" style="1" customWidth="1"/>
    <col min="8453" max="8453" width="14.109375" style="1" customWidth="1"/>
    <col min="8454" max="8454" width="14.44140625" style="1" customWidth="1"/>
    <col min="8455" max="8456" width="8.6640625" style="1" customWidth="1"/>
    <col min="8457" max="8457" width="10.109375" style="1" customWidth="1"/>
    <col min="8458" max="8458" width="10.44140625" style="1" customWidth="1"/>
    <col min="8459" max="8459" width="9.6640625" style="1" customWidth="1"/>
    <col min="8460" max="8460" width="10.33203125" style="1" customWidth="1"/>
    <col min="8461" max="8461" width="9.6640625" style="1" customWidth="1"/>
    <col min="8462" max="8704" width="9.109375" style="1"/>
    <col min="8705" max="8705" width="2.44140625" style="1" customWidth="1"/>
    <col min="8706" max="8706" width="24.44140625" style="1" customWidth="1"/>
    <col min="8707" max="8707" width="15.44140625" style="1" customWidth="1"/>
    <col min="8708" max="8708" width="18" style="1" customWidth="1"/>
    <col min="8709" max="8709" width="14.109375" style="1" customWidth="1"/>
    <col min="8710" max="8710" width="14.44140625" style="1" customWidth="1"/>
    <col min="8711" max="8712" width="8.6640625" style="1" customWidth="1"/>
    <col min="8713" max="8713" width="10.109375" style="1" customWidth="1"/>
    <col min="8714" max="8714" width="10.44140625" style="1" customWidth="1"/>
    <col min="8715" max="8715" width="9.6640625" style="1" customWidth="1"/>
    <col min="8716" max="8716" width="10.33203125" style="1" customWidth="1"/>
    <col min="8717" max="8717" width="9.6640625" style="1" customWidth="1"/>
    <col min="8718" max="8960" width="9.109375" style="1"/>
    <col min="8961" max="8961" width="2.44140625" style="1" customWidth="1"/>
    <col min="8962" max="8962" width="24.44140625" style="1" customWidth="1"/>
    <col min="8963" max="8963" width="15.44140625" style="1" customWidth="1"/>
    <col min="8964" max="8964" width="18" style="1" customWidth="1"/>
    <col min="8965" max="8965" width="14.109375" style="1" customWidth="1"/>
    <col min="8966" max="8966" width="14.44140625" style="1" customWidth="1"/>
    <col min="8967" max="8968" width="8.6640625" style="1" customWidth="1"/>
    <col min="8969" max="8969" width="10.109375" style="1" customWidth="1"/>
    <col min="8970" max="8970" width="10.44140625" style="1" customWidth="1"/>
    <col min="8971" max="8971" width="9.6640625" style="1" customWidth="1"/>
    <col min="8972" max="8972" width="10.33203125" style="1" customWidth="1"/>
    <col min="8973" max="8973" width="9.6640625" style="1" customWidth="1"/>
    <col min="8974" max="9216" width="9.109375" style="1"/>
    <col min="9217" max="9217" width="2.44140625" style="1" customWidth="1"/>
    <col min="9218" max="9218" width="24.44140625" style="1" customWidth="1"/>
    <col min="9219" max="9219" width="15.44140625" style="1" customWidth="1"/>
    <col min="9220" max="9220" width="18" style="1" customWidth="1"/>
    <col min="9221" max="9221" width="14.109375" style="1" customWidth="1"/>
    <col min="9222" max="9222" width="14.44140625" style="1" customWidth="1"/>
    <col min="9223" max="9224" width="8.6640625" style="1" customWidth="1"/>
    <col min="9225" max="9225" width="10.109375" style="1" customWidth="1"/>
    <col min="9226" max="9226" width="10.44140625" style="1" customWidth="1"/>
    <col min="9227" max="9227" width="9.6640625" style="1" customWidth="1"/>
    <col min="9228" max="9228" width="10.33203125" style="1" customWidth="1"/>
    <col min="9229" max="9229" width="9.6640625" style="1" customWidth="1"/>
    <col min="9230" max="9472" width="9.109375" style="1"/>
    <col min="9473" max="9473" width="2.44140625" style="1" customWidth="1"/>
    <col min="9474" max="9474" width="24.44140625" style="1" customWidth="1"/>
    <col min="9475" max="9475" width="15.44140625" style="1" customWidth="1"/>
    <col min="9476" max="9476" width="18" style="1" customWidth="1"/>
    <col min="9477" max="9477" width="14.109375" style="1" customWidth="1"/>
    <col min="9478" max="9478" width="14.44140625" style="1" customWidth="1"/>
    <col min="9479" max="9480" width="8.6640625" style="1" customWidth="1"/>
    <col min="9481" max="9481" width="10.109375" style="1" customWidth="1"/>
    <col min="9482" max="9482" width="10.44140625" style="1" customWidth="1"/>
    <col min="9483" max="9483" width="9.6640625" style="1" customWidth="1"/>
    <col min="9484" max="9484" width="10.33203125" style="1" customWidth="1"/>
    <col min="9485" max="9485" width="9.6640625" style="1" customWidth="1"/>
    <col min="9486" max="9728" width="9.109375" style="1"/>
    <col min="9729" max="9729" width="2.44140625" style="1" customWidth="1"/>
    <col min="9730" max="9730" width="24.44140625" style="1" customWidth="1"/>
    <col min="9731" max="9731" width="15.44140625" style="1" customWidth="1"/>
    <col min="9732" max="9732" width="18" style="1" customWidth="1"/>
    <col min="9733" max="9733" width="14.109375" style="1" customWidth="1"/>
    <col min="9734" max="9734" width="14.44140625" style="1" customWidth="1"/>
    <col min="9735" max="9736" width="8.6640625" style="1" customWidth="1"/>
    <col min="9737" max="9737" width="10.109375" style="1" customWidth="1"/>
    <col min="9738" max="9738" width="10.44140625" style="1" customWidth="1"/>
    <col min="9739" max="9739" width="9.6640625" style="1" customWidth="1"/>
    <col min="9740" max="9740" width="10.33203125" style="1" customWidth="1"/>
    <col min="9741" max="9741" width="9.6640625" style="1" customWidth="1"/>
    <col min="9742" max="9984" width="9.109375" style="1"/>
    <col min="9985" max="9985" width="2.44140625" style="1" customWidth="1"/>
    <col min="9986" max="9986" width="24.44140625" style="1" customWidth="1"/>
    <col min="9987" max="9987" width="15.44140625" style="1" customWidth="1"/>
    <col min="9988" max="9988" width="18" style="1" customWidth="1"/>
    <col min="9989" max="9989" width="14.109375" style="1" customWidth="1"/>
    <col min="9990" max="9990" width="14.44140625" style="1" customWidth="1"/>
    <col min="9991" max="9992" width="8.6640625" style="1" customWidth="1"/>
    <col min="9993" max="9993" width="10.109375" style="1" customWidth="1"/>
    <col min="9994" max="9994" width="10.44140625" style="1" customWidth="1"/>
    <col min="9995" max="9995" width="9.6640625" style="1" customWidth="1"/>
    <col min="9996" max="9996" width="10.33203125" style="1" customWidth="1"/>
    <col min="9997" max="9997" width="9.6640625" style="1" customWidth="1"/>
    <col min="9998" max="10240" width="9.109375" style="1"/>
    <col min="10241" max="10241" width="2.44140625" style="1" customWidth="1"/>
    <col min="10242" max="10242" width="24.44140625" style="1" customWidth="1"/>
    <col min="10243" max="10243" width="15.44140625" style="1" customWidth="1"/>
    <col min="10244" max="10244" width="18" style="1" customWidth="1"/>
    <col min="10245" max="10245" width="14.109375" style="1" customWidth="1"/>
    <col min="10246" max="10246" width="14.44140625" style="1" customWidth="1"/>
    <col min="10247" max="10248" width="8.6640625" style="1" customWidth="1"/>
    <col min="10249" max="10249" width="10.109375" style="1" customWidth="1"/>
    <col min="10250" max="10250" width="10.44140625" style="1" customWidth="1"/>
    <col min="10251" max="10251" width="9.6640625" style="1" customWidth="1"/>
    <col min="10252" max="10252" width="10.33203125" style="1" customWidth="1"/>
    <col min="10253" max="10253" width="9.6640625" style="1" customWidth="1"/>
    <col min="10254" max="10496" width="9.109375" style="1"/>
    <col min="10497" max="10497" width="2.44140625" style="1" customWidth="1"/>
    <col min="10498" max="10498" width="24.44140625" style="1" customWidth="1"/>
    <col min="10499" max="10499" width="15.44140625" style="1" customWidth="1"/>
    <col min="10500" max="10500" width="18" style="1" customWidth="1"/>
    <col min="10501" max="10501" width="14.109375" style="1" customWidth="1"/>
    <col min="10502" max="10502" width="14.44140625" style="1" customWidth="1"/>
    <col min="10503" max="10504" width="8.6640625" style="1" customWidth="1"/>
    <col min="10505" max="10505" width="10.109375" style="1" customWidth="1"/>
    <col min="10506" max="10506" width="10.44140625" style="1" customWidth="1"/>
    <col min="10507" max="10507" width="9.6640625" style="1" customWidth="1"/>
    <col min="10508" max="10508" width="10.33203125" style="1" customWidth="1"/>
    <col min="10509" max="10509" width="9.6640625" style="1" customWidth="1"/>
    <col min="10510" max="10752" width="9.109375" style="1"/>
    <col min="10753" max="10753" width="2.44140625" style="1" customWidth="1"/>
    <col min="10754" max="10754" width="24.44140625" style="1" customWidth="1"/>
    <col min="10755" max="10755" width="15.44140625" style="1" customWidth="1"/>
    <col min="10756" max="10756" width="18" style="1" customWidth="1"/>
    <col min="10757" max="10757" width="14.109375" style="1" customWidth="1"/>
    <col min="10758" max="10758" width="14.44140625" style="1" customWidth="1"/>
    <col min="10759" max="10760" width="8.6640625" style="1" customWidth="1"/>
    <col min="10761" max="10761" width="10.109375" style="1" customWidth="1"/>
    <col min="10762" max="10762" width="10.44140625" style="1" customWidth="1"/>
    <col min="10763" max="10763" width="9.6640625" style="1" customWidth="1"/>
    <col min="10764" max="10764" width="10.33203125" style="1" customWidth="1"/>
    <col min="10765" max="10765" width="9.6640625" style="1" customWidth="1"/>
    <col min="10766" max="11008" width="9.109375" style="1"/>
    <col min="11009" max="11009" width="2.44140625" style="1" customWidth="1"/>
    <col min="11010" max="11010" width="24.44140625" style="1" customWidth="1"/>
    <col min="11011" max="11011" width="15.44140625" style="1" customWidth="1"/>
    <col min="11012" max="11012" width="18" style="1" customWidth="1"/>
    <col min="11013" max="11013" width="14.109375" style="1" customWidth="1"/>
    <col min="11014" max="11014" width="14.44140625" style="1" customWidth="1"/>
    <col min="11015" max="11016" width="8.6640625" style="1" customWidth="1"/>
    <col min="11017" max="11017" width="10.109375" style="1" customWidth="1"/>
    <col min="11018" max="11018" width="10.44140625" style="1" customWidth="1"/>
    <col min="11019" max="11019" width="9.6640625" style="1" customWidth="1"/>
    <col min="11020" max="11020" width="10.33203125" style="1" customWidth="1"/>
    <col min="11021" max="11021" width="9.6640625" style="1" customWidth="1"/>
    <col min="11022" max="11264" width="9.109375" style="1"/>
    <col min="11265" max="11265" width="2.44140625" style="1" customWidth="1"/>
    <col min="11266" max="11266" width="24.44140625" style="1" customWidth="1"/>
    <col min="11267" max="11267" width="15.44140625" style="1" customWidth="1"/>
    <col min="11268" max="11268" width="18" style="1" customWidth="1"/>
    <col min="11269" max="11269" width="14.109375" style="1" customWidth="1"/>
    <col min="11270" max="11270" width="14.44140625" style="1" customWidth="1"/>
    <col min="11271" max="11272" width="8.6640625" style="1" customWidth="1"/>
    <col min="11273" max="11273" width="10.109375" style="1" customWidth="1"/>
    <col min="11274" max="11274" width="10.44140625" style="1" customWidth="1"/>
    <col min="11275" max="11275" width="9.6640625" style="1" customWidth="1"/>
    <col min="11276" max="11276" width="10.33203125" style="1" customWidth="1"/>
    <col min="11277" max="11277" width="9.6640625" style="1" customWidth="1"/>
    <col min="11278" max="11520" width="9.109375" style="1"/>
    <col min="11521" max="11521" width="2.44140625" style="1" customWidth="1"/>
    <col min="11522" max="11522" width="24.44140625" style="1" customWidth="1"/>
    <col min="11523" max="11523" width="15.44140625" style="1" customWidth="1"/>
    <col min="11524" max="11524" width="18" style="1" customWidth="1"/>
    <col min="11525" max="11525" width="14.109375" style="1" customWidth="1"/>
    <col min="11526" max="11526" width="14.44140625" style="1" customWidth="1"/>
    <col min="11527" max="11528" width="8.6640625" style="1" customWidth="1"/>
    <col min="11529" max="11529" width="10.109375" style="1" customWidth="1"/>
    <col min="11530" max="11530" width="10.44140625" style="1" customWidth="1"/>
    <col min="11531" max="11531" width="9.6640625" style="1" customWidth="1"/>
    <col min="11532" max="11532" width="10.33203125" style="1" customWidth="1"/>
    <col min="11533" max="11533" width="9.6640625" style="1" customWidth="1"/>
    <col min="11534" max="11776" width="9.109375" style="1"/>
    <col min="11777" max="11777" width="2.44140625" style="1" customWidth="1"/>
    <col min="11778" max="11778" width="24.44140625" style="1" customWidth="1"/>
    <col min="11779" max="11779" width="15.44140625" style="1" customWidth="1"/>
    <col min="11780" max="11780" width="18" style="1" customWidth="1"/>
    <col min="11781" max="11781" width="14.109375" style="1" customWidth="1"/>
    <col min="11782" max="11782" width="14.44140625" style="1" customWidth="1"/>
    <col min="11783" max="11784" width="8.6640625" style="1" customWidth="1"/>
    <col min="11785" max="11785" width="10.109375" style="1" customWidth="1"/>
    <col min="11786" max="11786" width="10.44140625" style="1" customWidth="1"/>
    <col min="11787" max="11787" width="9.6640625" style="1" customWidth="1"/>
    <col min="11788" max="11788" width="10.33203125" style="1" customWidth="1"/>
    <col min="11789" max="11789" width="9.6640625" style="1" customWidth="1"/>
    <col min="11790" max="12032" width="9.109375" style="1"/>
    <col min="12033" max="12033" width="2.44140625" style="1" customWidth="1"/>
    <col min="12034" max="12034" width="24.44140625" style="1" customWidth="1"/>
    <col min="12035" max="12035" width="15.44140625" style="1" customWidth="1"/>
    <col min="12036" max="12036" width="18" style="1" customWidth="1"/>
    <col min="12037" max="12037" width="14.109375" style="1" customWidth="1"/>
    <col min="12038" max="12038" width="14.44140625" style="1" customWidth="1"/>
    <col min="12039" max="12040" width="8.6640625" style="1" customWidth="1"/>
    <col min="12041" max="12041" width="10.109375" style="1" customWidth="1"/>
    <col min="12042" max="12042" width="10.44140625" style="1" customWidth="1"/>
    <col min="12043" max="12043" width="9.6640625" style="1" customWidth="1"/>
    <col min="12044" max="12044" width="10.33203125" style="1" customWidth="1"/>
    <col min="12045" max="12045" width="9.6640625" style="1" customWidth="1"/>
    <col min="12046" max="12288" width="9.109375" style="1"/>
    <col min="12289" max="12289" width="2.44140625" style="1" customWidth="1"/>
    <col min="12290" max="12290" width="24.44140625" style="1" customWidth="1"/>
    <col min="12291" max="12291" width="15.44140625" style="1" customWidth="1"/>
    <col min="12292" max="12292" width="18" style="1" customWidth="1"/>
    <col min="12293" max="12293" width="14.109375" style="1" customWidth="1"/>
    <col min="12294" max="12294" width="14.44140625" style="1" customWidth="1"/>
    <col min="12295" max="12296" width="8.6640625" style="1" customWidth="1"/>
    <col min="12297" max="12297" width="10.109375" style="1" customWidth="1"/>
    <col min="12298" max="12298" width="10.44140625" style="1" customWidth="1"/>
    <col min="12299" max="12299" width="9.6640625" style="1" customWidth="1"/>
    <col min="12300" max="12300" width="10.33203125" style="1" customWidth="1"/>
    <col min="12301" max="12301" width="9.6640625" style="1" customWidth="1"/>
    <col min="12302" max="12544" width="9.109375" style="1"/>
    <col min="12545" max="12545" width="2.44140625" style="1" customWidth="1"/>
    <col min="12546" max="12546" width="24.44140625" style="1" customWidth="1"/>
    <col min="12547" max="12547" width="15.44140625" style="1" customWidth="1"/>
    <col min="12548" max="12548" width="18" style="1" customWidth="1"/>
    <col min="12549" max="12549" width="14.109375" style="1" customWidth="1"/>
    <col min="12550" max="12550" width="14.44140625" style="1" customWidth="1"/>
    <col min="12551" max="12552" width="8.6640625" style="1" customWidth="1"/>
    <col min="12553" max="12553" width="10.109375" style="1" customWidth="1"/>
    <col min="12554" max="12554" width="10.44140625" style="1" customWidth="1"/>
    <col min="12555" max="12555" width="9.6640625" style="1" customWidth="1"/>
    <col min="12556" max="12556" width="10.33203125" style="1" customWidth="1"/>
    <col min="12557" max="12557" width="9.6640625" style="1" customWidth="1"/>
    <col min="12558" max="12800" width="9.109375" style="1"/>
    <col min="12801" max="12801" width="2.44140625" style="1" customWidth="1"/>
    <col min="12802" max="12802" width="24.44140625" style="1" customWidth="1"/>
    <col min="12803" max="12803" width="15.44140625" style="1" customWidth="1"/>
    <col min="12804" max="12804" width="18" style="1" customWidth="1"/>
    <col min="12805" max="12805" width="14.109375" style="1" customWidth="1"/>
    <col min="12806" max="12806" width="14.44140625" style="1" customWidth="1"/>
    <col min="12807" max="12808" width="8.6640625" style="1" customWidth="1"/>
    <col min="12809" max="12809" width="10.109375" style="1" customWidth="1"/>
    <col min="12810" max="12810" width="10.44140625" style="1" customWidth="1"/>
    <col min="12811" max="12811" width="9.6640625" style="1" customWidth="1"/>
    <col min="12812" max="12812" width="10.33203125" style="1" customWidth="1"/>
    <col min="12813" max="12813" width="9.6640625" style="1" customWidth="1"/>
    <col min="12814" max="13056" width="9.109375" style="1"/>
    <col min="13057" max="13057" width="2.44140625" style="1" customWidth="1"/>
    <col min="13058" max="13058" width="24.44140625" style="1" customWidth="1"/>
    <col min="13059" max="13059" width="15.44140625" style="1" customWidth="1"/>
    <col min="13060" max="13060" width="18" style="1" customWidth="1"/>
    <col min="13061" max="13061" width="14.109375" style="1" customWidth="1"/>
    <col min="13062" max="13062" width="14.44140625" style="1" customWidth="1"/>
    <col min="13063" max="13064" width="8.6640625" style="1" customWidth="1"/>
    <col min="13065" max="13065" width="10.109375" style="1" customWidth="1"/>
    <col min="13066" max="13066" width="10.44140625" style="1" customWidth="1"/>
    <col min="13067" max="13067" width="9.6640625" style="1" customWidth="1"/>
    <col min="13068" max="13068" width="10.33203125" style="1" customWidth="1"/>
    <col min="13069" max="13069" width="9.6640625" style="1" customWidth="1"/>
    <col min="13070" max="13312" width="9.109375" style="1"/>
    <col min="13313" max="13313" width="2.44140625" style="1" customWidth="1"/>
    <col min="13314" max="13314" width="24.44140625" style="1" customWidth="1"/>
    <col min="13315" max="13315" width="15.44140625" style="1" customWidth="1"/>
    <col min="13316" max="13316" width="18" style="1" customWidth="1"/>
    <col min="13317" max="13317" width="14.109375" style="1" customWidth="1"/>
    <col min="13318" max="13318" width="14.44140625" style="1" customWidth="1"/>
    <col min="13319" max="13320" width="8.6640625" style="1" customWidth="1"/>
    <col min="13321" max="13321" width="10.109375" style="1" customWidth="1"/>
    <col min="13322" max="13322" width="10.44140625" style="1" customWidth="1"/>
    <col min="13323" max="13323" width="9.6640625" style="1" customWidth="1"/>
    <col min="13324" max="13324" width="10.33203125" style="1" customWidth="1"/>
    <col min="13325" max="13325" width="9.6640625" style="1" customWidth="1"/>
    <col min="13326" max="13568" width="9.109375" style="1"/>
    <col min="13569" max="13569" width="2.44140625" style="1" customWidth="1"/>
    <col min="13570" max="13570" width="24.44140625" style="1" customWidth="1"/>
    <col min="13571" max="13571" width="15.44140625" style="1" customWidth="1"/>
    <col min="13572" max="13572" width="18" style="1" customWidth="1"/>
    <col min="13573" max="13573" width="14.109375" style="1" customWidth="1"/>
    <col min="13574" max="13574" width="14.44140625" style="1" customWidth="1"/>
    <col min="13575" max="13576" width="8.6640625" style="1" customWidth="1"/>
    <col min="13577" max="13577" width="10.109375" style="1" customWidth="1"/>
    <col min="13578" max="13578" width="10.44140625" style="1" customWidth="1"/>
    <col min="13579" max="13579" width="9.6640625" style="1" customWidth="1"/>
    <col min="13580" max="13580" width="10.33203125" style="1" customWidth="1"/>
    <col min="13581" max="13581" width="9.6640625" style="1" customWidth="1"/>
    <col min="13582" max="13824" width="9.109375" style="1"/>
    <col min="13825" max="13825" width="2.44140625" style="1" customWidth="1"/>
    <col min="13826" max="13826" width="24.44140625" style="1" customWidth="1"/>
    <col min="13827" max="13827" width="15.44140625" style="1" customWidth="1"/>
    <col min="13828" max="13828" width="18" style="1" customWidth="1"/>
    <col min="13829" max="13829" width="14.109375" style="1" customWidth="1"/>
    <col min="13830" max="13830" width="14.44140625" style="1" customWidth="1"/>
    <col min="13831" max="13832" width="8.6640625" style="1" customWidth="1"/>
    <col min="13833" max="13833" width="10.109375" style="1" customWidth="1"/>
    <col min="13834" max="13834" width="10.44140625" style="1" customWidth="1"/>
    <col min="13835" max="13835" width="9.6640625" style="1" customWidth="1"/>
    <col min="13836" max="13836" width="10.33203125" style="1" customWidth="1"/>
    <col min="13837" max="13837" width="9.6640625" style="1" customWidth="1"/>
    <col min="13838" max="14080" width="9.109375" style="1"/>
    <col min="14081" max="14081" width="2.44140625" style="1" customWidth="1"/>
    <col min="14082" max="14082" width="24.44140625" style="1" customWidth="1"/>
    <col min="14083" max="14083" width="15.44140625" style="1" customWidth="1"/>
    <col min="14084" max="14084" width="18" style="1" customWidth="1"/>
    <col min="14085" max="14085" width="14.109375" style="1" customWidth="1"/>
    <col min="14086" max="14086" width="14.44140625" style="1" customWidth="1"/>
    <col min="14087" max="14088" width="8.6640625" style="1" customWidth="1"/>
    <col min="14089" max="14089" width="10.109375" style="1" customWidth="1"/>
    <col min="14090" max="14090" width="10.44140625" style="1" customWidth="1"/>
    <col min="14091" max="14091" width="9.6640625" style="1" customWidth="1"/>
    <col min="14092" max="14092" width="10.33203125" style="1" customWidth="1"/>
    <col min="14093" max="14093" width="9.6640625" style="1" customWidth="1"/>
    <col min="14094" max="14336" width="9.109375" style="1"/>
    <col min="14337" max="14337" width="2.44140625" style="1" customWidth="1"/>
    <col min="14338" max="14338" width="24.44140625" style="1" customWidth="1"/>
    <col min="14339" max="14339" width="15.44140625" style="1" customWidth="1"/>
    <col min="14340" max="14340" width="18" style="1" customWidth="1"/>
    <col min="14341" max="14341" width="14.109375" style="1" customWidth="1"/>
    <col min="14342" max="14342" width="14.44140625" style="1" customWidth="1"/>
    <col min="14343" max="14344" width="8.6640625" style="1" customWidth="1"/>
    <col min="14345" max="14345" width="10.109375" style="1" customWidth="1"/>
    <col min="14346" max="14346" width="10.44140625" style="1" customWidth="1"/>
    <col min="14347" max="14347" width="9.6640625" style="1" customWidth="1"/>
    <col min="14348" max="14348" width="10.33203125" style="1" customWidth="1"/>
    <col min="14349" max="14349" width="9.6640625" style="1" customWidth="1"/>
    <col min="14350" max="14592" width="9.109375" style="1"/>
    <col min="14593" max="14593" width="2.44140625" style="1" customWidth="1"/>
    <col min="14594" max="14594" width="24.44140625" style="1" customWidth="1"/>
    <col min="14595" max="14595" width="15.44140625" style="1" customWidth="1"/>
    <col min="14596" max="14596" width="18" style="1" customWidth="1"/>
    <col min="14597" max="14597" width="14.109375" style="1" customWidth="1"/>
    <col min="14598" max="14598" width="14.44140625" style="1" customWidth="1"/>
    <col min="14599" max="14600" width="8.6640625" style="1" customWidth="1"/>
    <col min="14601" max="14601" width="10.109375" style="1" customWidth="1"/>
    <col min="14602" max="14602" width="10.44140625" style="1" customWidth="1"/>
    <col min="14603" max="14603" width="9.6640625" style="1" customWidth="1"/>
    <col min="14604" max="14604" width="10.33203125" style="1" customWidth="1"/>
    <col min="14605" max="14605" width="9.6640625" style="1" customWidth="1"/>
    <col min="14606" max="14848" width="9.109375" style="1"/>
    <col min="14849" max="14849" width="2.44140625" style="1" customWidth="1"/>
    <col min="14850" max="14850" width="24.44140625" style="1" customWidth="1"/>
    <col min="14851" max="14851" width="15.44140625" style="1" customWidth="1"/>
    <col min="14852" max="14852" width="18" style="1" customWidth="1"/>
    <col min="14853" max="14853" width="14.109375" style="1" customWidth="1"/>
    <col min="14854" max="14854" width="14.44140625" style="1" customWidth="1"/>
    <col min="14855" max="14856" width="8.6640625" style="1" customWidth="1"/>
    <col min="14857" max="14857" width="10.109375" style="1" customWidth="1"/>
    <col min="14858" max="14858" width="10.44140625" style="1" customWidth="1"/>
    <col min="14859" max="14859" width="9.6640625" style="1" customWidth="1"/>
    <col min="14860" max="14860" width="10.33203125" style="1" customWidth="1"/>
    <col min="14861" max="14861" width="9.6640625" style="1" customWidth="1"/>
    <col min="14862" max="15104" width="9.109375" style="1"/>
    <col min="15105" max="15105" width="2.44140625" style="1" customWidth="1"/>
    <col min="15106" max="15106" width="24.44140625" style="1" customWidth="1"/>
    <col min="15107" max="15107" width="15.44140625" style="1" customWidth="1"/>
    <col min="15108" max="15108" width="18" style="1" customWidth="1"/>
    <col min="15109" max="15109" width="14.109375" style="1" customWidth="1"/>
    <col min="15110" max="15110" width="14.44140625" style="1" customWidth="1"/>
    <col min="15111" max="15112" width="8.6640625" style="1" customWidth="1"/>
    <col min="15113" max="15113" width="10.109375" style="1" customWidth="1"/>
    <col min="15114" max="15114" width="10.44140625" style="1" customWidth="1"/>
    <col min="15115" max="15115" width="9.6640625" style="1" customWidth="1"/>
    <col min="15116" max="15116" width="10.33203125" style="1" customWidth="1"/>
    <col min="15117" max="15117" width="9.6640625" style="1" customWidth="1"/>
    <col min="15118" max="15360" width="9.109375" style="1"/>
    <col min="15361" max="15361" width="2.44140625" style="1" customWidth="1"/>
    <col min="15362" max="15362" width="24.44140625" style="1" customWidth="1"/>
    <col min="15363" max="15363" width="15.44140625" style="1" customWidth="1"/>
    <col min="15364" max="15364" width="18" style="1" customWidth="1"/>
    <col min="15365" max="15365" width="14.109375" style="1" customWidth="1"/>
    <col min="15366" max="15366" width="14.44140625" style="1" customWidth="1"/>
    <col min="15367" max="15368" width="8.6640625" style="1" customWidth="1"/>
    <col min="15369" max="15369" width="10.109375" style="1" customWidth="1"/>
    <col min="15370" max="15370" width="10.44140625" style="1" customWidth="1"/>
    <col min="15371" max="15371" width="9.6640625" style="1" customWidth="1"/>
    <col min="15372" max="15372" width="10.33203125" style="1" customWidth="1"/>
    <col min="15373" max="15373" width="9.6640625" style="1" customWidth="1"/>
    <col min="15374" max="15616" width="9.109375" style="1"/>
    <col min="15617" max="15617" width="2.44140625" style="1" customWidth="1"/>
    <col min="15618" max="15618" width="24.44140625" style="1" customWidth="1"/>
    <col min="15619" max="15619" width="15.44140625" style="1" customWidth="1"/>
    <col min="15620" max="15620" width="18" style="1" customWidth="1"/>
    <col min="15621" max="15621" width="14.109375" style="1" customWidth="1"/>
    <col min="15622" max="15622" width="14.44140625" style="1" customWidth="1"/>
    <col min="15623" max="15624" width="8.6640625" style="1" customWidth="1"/>
    <col min="15625" max="15625" width="10.109375" style="1" customWidth="1"/>
    <col min="15626" max="15626" width="10.44140625" style="1" customWidth="1"/>
    <col min="15627" max="15627" width="9.6640625" style="1" customWidth="1"/>
    <col min="15628" max="15628" width="10.33203125" style="1" customWidth="1"/>
    <col min="15629" max="15629" width="9.6640625" style="1" customWidth="1"/>
    <col min="15630" max="15872" width="9.109375" style="1"/>
    <col min="15873" max="15873" width="2.44140625" style="1" customWidth="1"/>
    <col min="15874" max="15874" width="24.44140625" style="1" customWidth="1"/>
    <col min="15875" max="15875" width="15.44140625" style="1" customWidth="1"/>
    <col min="15876" max="15876" width="18" style="1" customWidth="1"/>
    <col min="15877" max="15877" width="14.109375" style="1" customWidth="1"/>
    <col min="15878" max="15878" width="14.44140625" style="1" customWidth="1"/>
    <col min="15879" max="15880" width="8.6640625" style="1" customWidth="1"/>
    <col min="15881" max="15881" width="10.109375" style="1" customWidth="1"/>
    <col min="15882" max="15882" width="10.44140625" style="1" customWidth="1"/>
    <col min="15883" max="15883" width="9.6640625" style="1" customWidth="1"/>
    <col min="15884" max="15884" width="10.33203125" style="1" customWidth="1"/>
    <col min="15885" max="15885" width="9.6640625" style="1" customWidth="1"/>
    <col min="15886" max="16128" width="9.109375" style="1"/>
    <col min="16129" max="16129" width="2.44140625" style="1" customWidth="1"/>
    <col min="16130" max="16130" width="24.44140625" style="1" customWidth="1"/>
    <col min="16131" max="16131" width="15.44140625" style="1" customWidth="1"/>
    <col min="16132" max="16132" width="18" style="1" customWidth="1"/>
    <col min="16133" max="16133" width="14.109375" style="1" customWidth="1"/>
    <col min="16134" max="16134" width="14.44140625" style="1" customWidth="1"/>
    <col min="16135" max="16136" width="8.6640625" style="1" customWidth="1"/>
    <col min="16137" max="16137" width="10.109375" style="1" customWidth="1"/>
    <col min="16138" max="16138" width="10.44140625" style="1" customWidth="1"/>
    <col min="16139" max="16139" width="9.6640625" style="1" customWidth="1"/>
    <col min="16140" max="16140" width="10.33203125" style="1" customWidth="1"/>
    <col min="16141" max="16141" width="9.6640625" style="1" customWidth="1"/>
    <col min="16142" max="16384" width="9.109375" style="1"/>
  </cols>
  <sheetData>
    <row r="1" spans="1:13" ht="13.8" x14ac:dyDescent="0.25">
      <c r="L1" s="10" t="s">
        <v>1764</v>
      </c>
    </row>
    <row r="2" spans="1:13" ht="15.6" x14ac:dyDescent="0.3">
      <c r="A2" s="543" t="s">
        <v>169</v>
      </c>
      <c r="B2" s="543"/>
      <c r="C2" s="543"/>
      <c r="D2" s="543"/>
      <c r="E2" s="543"/>
      <c r="F2" s="543"/>
      <c r="G2" s="543"/>
      <c r="H2" s="543"/>
      <c r="I2" s="543"/>
      <c r="J2" s="543"/>
      <c r="K2" s="543"/>
      <c r="L2" s="543"/>
      <c r="M2" s="28"/>
    </row>
    <row r="4" spans="1:13" x14ac:dyDescent="0.25">
      <c r="A4" s="544" t="s">
        <v>170</v>
      </c>
      <c r="B4" s="544"/>
      <c r="C4" s="544"/>
      <c r="D4" s="544"/>
      <c r="E4" s="544"/>
      <c r="F4" s="544"/>
      <c r="G4" s="544"/>
      <c r="H4" s="544"/>
      <c r="I4" s="544"/>
      <c r="J4" s="544"/>
      <c r="K4" s="544"/>
      <c r="L4" s="544"/>
    </row>
    <row r="5" spans="1:13" x14ac:dyDescent="0.25">
      <c r="B5" s="29"/>
      <c r="C5" s="30"/>
      <c r="D5" s="30"/>
      <c r="E5" s="30"/>
      <c r="F5" s="30"/>
      <c r="L5" s="31" t="s">
        <v>22</v>
      </c>
    </row>
    <row r="8" spans="1:13" ht="39.6" x14ac:dyDescent="0.25">
      <c r="A8" s="32"/>
      <c r="B8" s="33" t="s">
        <v>157</v>
      </c>
      <c r="C8" s="33" t="s">
        <v>171</v>
      </c>
      <c r="D8" s="33" t="s">
        <v>172</v>
      </c>
      <c r="E8" s="33" t="s">
        <v>173</v>
      </c>
      <c r="F8" s="33" t="s">
        <v>174</v>
      </c>
      <c r="G8" s="34" t="s">
        <v>1765</v>
      </c>
      <c r="H8" s="34" t="s">
        <v>1766</v>
      </c>
      <c r="I8" s="33" t="s">
        <v>1767</v>
      </c>
      <c r="J8" s="33" t="s">
        <v>1768</v>
      </c>
      <c r="K8" s="33" t="s">
        <v>1571</v>
      </c>
      <c r="L8" s="33" t="s">
        <v>1769</v>
      </c>
    </row>
    <row r="9" spans="1:13" x14ac:dyDescent="0.25">
      <c r="A9" s="35" t="s">
        <v>162</v>
      </c>
      <c r="B9" s="36" t="s">
        <v>168</v>
      </c>
      <c r="C9" s="36" t="s">
        <v>168</v>
      </c>
      <c r="D9" s="36" t="s">
        <v>168</v>
      </c>
      <c r="E9" s="36" t="s">
        <v>168</v>
      </c>
      <c r="F9" s="36" t="s">
        <v>168</v>
      </c>
      <c r="G9" s="36" t="s">
        <v>168</v>
      </c>
      <c r="H9" s="36" t="s">
        <v>168</v>
      </c>
      <c r="I9" s="36" t="s">
        <v>168</v>
      </c>
      <c r="J9" s="36" t="s">
        <v>168</v>
      </c>
      <c r="K9" s="36" t="s">
        <v>168</v>
      </c>
      <c r="L9" s="36" t="s">
        <v>168</v>
      </c>
    </row>
    <row r="10" spans="1:13" x14ac:dyDescent="0.25">
      <c r="A10" s="35" t="s">
        <v>163</v>
      </c>
      <c r="B10" s="36" t="s">
        <v>168</v>
      </c>
      <c r="C10" s="36" t="s">
        <v>168</v>
      </c>
      <c r="D10" s="36" t="s">
        <v>168</v>
      </c>
      <c r="E10" s="36" t="s">
        <v>168</v>
      </c>
      <c r="F10" s="36" t="s">
        <v>168</v>
      </c>
      <c r="G10" s="36" t="s">
        <v>168</v>
      </c>
      <c r="H10" s="36" t="s">
        <v>168</v>
      </c>
      <c r="I10" s="36" t="s">
        <v>168</v>
      </c>
      <c r="J10" s="36" t="s">
        <v>168</v>
      </c>
      <c r="K10" s="36" t="s">
        <v>168</v>
      </c>
      <c r="L10" s="36" t="s">
        <v>168</v>
      </c>
    </row>
    <row r="11" spans="1:13" x14ac:dyDescent="0.25">
      <c r="A11" s="35" t="s">
        <v>164</v>
      </c>
      <c r="B11" s="36" t="s">
        <v>168</v>
      </c>
      <c r="C11" s="36" t="s">
        <v>168</v>
      </c>
      <c r="D11" s="36" t="s">
        <v>168</v>
      </c>
      <c r="E11" s="36" t="s">
        <v>168</v>
      </c>
      <c r="F11" s="36" t="s">
        <v>168</v>
      </c>
      <c r="G11" s="36" t="s">
        <v>168</v>
      </c>
      <c r="H11" s="36" t="s">
        <v>168</v>
      </c>
      <c r="I11" s="36" t="s">
        <v>168</v>
      </c>
      <c r="J11" s="36" t="s">
        <v>168</v>
      </c>
      <c r="K11" s="36" t="s">
        <v>168</v>
      </c>
      <c r="L11" s="36" t="s">
        <v>168</v>
      </c>
    </row>
  </sheetData>
  <mergeCells count="2">
    <mergeCell ref="A2:L2"/>
    <mergeCell ref="A4:L4"/>
  </mergeCells>
  <pageMargins left="0.7" right="0.7" top="0.75" bottom="0.75" header="0.3" footer="0.3"/>
  <pageSetup paperSize="9" scale="9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9AB12-B628-4839-A271-C465B6BADEAF}">
  <sheetPr>
    <tabColor rgb="FF92D050"/>
    <pageSetUpPr fitToPage="1"/>
  </sheetPr>
  <dimension ref="A1:I51"/>
  <sheetViews>
    <sheetView topLeftCell="A46" zoomScaleNormal="100" workbookViewId="0">
      <selection activeCell="I1" sqref="I1"/>
    </sheetView>
  </sheetViews>
  <sheetFormatPr defaultRowHeight="13.2" x14ac:dyDescent="0.25"/>
  <cols>
    <col min="1" max="1" width="53.5546875" style="358" customWidth="1"/>
    <col min="2" max="2" width="10.5546875" style="354" customWidth="1"/>
    <col min="3" max="3" width="15" style="354" customWidth="1"/>
    <col min="4" max="4" width="11.44140625" style="354" bestFit="1" customWidth="1"/>
    <col min="5" max="5" width="14" style="354" customWidth="1"/>
    <col min="6" max="6" width="11.33203125" style="354" bestFit="1" customWidth="1"/>
    <col min="7" max="7" width="13" style="354" customWidth="1"/>
    <col min="8" max="8" width="16.44140625" style="358" customWidth="1"/>
    <col min="9" max="9" width="13.33203125" style="358" bestFit="1" customWidth="1"/>
    <col min="10" max="256" width="9.109375" style="1"/>
    <col min="257" max="257" width="49.33203125" style="1" customWidth="1"/>
    <col min="258" max="258" width="10.5546875" style="1" customWidth="1"/>
    <col min="259" max="259" width="15" style="1" customWidth="1"/>
    <col min="260" max="260" width="11.44140625" style="1" bestFit="1" customWidth="1"/>
    <col min="261" max="261" width="14" style="1" customWidth="1"/>
    <col min="262" max="262" width="11.33203125" style="1" bestFit="1" customWidth="1"/>
    <col min="263" max="263" width="13" style="1" customWidth="1"/>
    <col min="264" max="264" width="16.44140625" style="1" customWidth="1"/>
    <col min="265" max="265" width="13.33203125" style="1" bestFit="1" customWidth="1"/>
    <col min="266" max="512" width="9.109375" style="1"/>
    <col min="513" max="513" width="49.33203125" style="1" customWidth="1"/>
    <col min="514" max="514" width="10.5546875" style="1" customWidth="1"/>
    <col min="515" max="515" width="15" style="1" customWidth="1"/>
    <col min="516" max="516" width="11.44140625" style="1" bestFit="1" customWidth="1"/>
    <col min="517" max="517" width="14" style="1" customWidth="1"/>
    <col min="518" max="518" width="11.33203125" style="1" bestFit="1" customWidth="1"/>
    <col min="519" max="519" width="13" style="1" customWidth="1"/>
    <col min="520" max="520" width="16.44140625" style="1" customWidth="1"/>
    <col min="521" max="521" width="13.33203125" style="1" bestFit="1" customWidth="1"/>
    <col min="522" max="768" width="9.109375" style="1"/>
    <col min="769" max="769" width="49.33203125" style="1" customWidth="1"/>
    <col min="770" max="770" width="10.5546875" style="1" customWidth="1"/>
    <col min="771" max="771" width="15" style="1" customWidth="1"/>
    <col min="772" max="772" width="11.44140625" style="1" bestFit="1" customWidth="1"/>
    <col min="773" max="773" width="14" style="1" customWidth="1"/>
    <col min="774" max="774" width="11.33203125" style="1" bestFit="1" customWidth="1"/>
    <col min="775" max="775" width="13" style="1" customWidth="1"/>
    <col min="776" max="776" width="16.44140625" style="1" customWidth="1"/>
    <col min="777" max="777" width="13.33203125" style="1" bestFit="1" customWidth="1"/>
    <col min="778" max="1024" width="9.109375" style="1"/>
    <col min="1025" max="1025" width="49.33203125" style="1" customWidth="1"/>
    <col min="1026" max="1026" width="10.5546875" style="1" customWidth="1"/>
    <col min="1027" max="1027" width="15" style="1" customWidth="1"/>
    <col min="1028" max="1028" width="11.44140625" style="1" bestFit="1" customWidth="1"/>
    <col min="1029" max="1029" width="14" style="1" customWidth="1"/>
    <col min="1030" max="1030" width="11.33203125" style="1" bestFit="1" customWidth="1"/>
    <col min="1031" max="1031" width="13" style="1" customWidth="1"/>
    <col min="1032" max="1032" width="16.44140625" style="1" customWidth="1"/>
    <col min="1033" max="1033" width="13.33203125" style="1" bestFit="1" customWidth="1"/>
    <col min="1034" max="1280" width="9.109375" style="1"/>
    <col min="1281" max="1281" width="49.33203125" style="1" customWidth="1"/>
    <col min="1282" max="1282" width="10.5546875" style="1" customWidth="1"/>
    <col min="1283" max="1283" width="15" style="1" customWidth="1"/>
    <col min="1284" max="1284" width="11.44140625" style="1" bestFit="1" customWidth="1"/>
    <col min="1285" max="1285" width="14" style="1" customWidth="1"/>
    <col min="1286" max="1286" width="11.33203125" style="1" bestFit="1" customWidth="1"/>
    <col min="1287" max="1287" width="13" style="1" customWidth="1"/>
    <col min="1288" max="1288" width="16.44140625" style="1" customWidth="1"/>
    <col min="1289" max="1289" width="13.33203125" style="1" bestFit="1" customWidth="1"/>
    <col min="1290" max="1536" width="9.109375" style="1"/>
    <col min="1537" max="1537" width="49.33203125" style="1" customWidth="1"/>
    <col min="1538" max="1538" width="10.5546875" style="1" customWidth="1"/>
    <col min="1539" max="1539" width="15" style="1" customWidth="1"/>
    <col min="1540" max="1540" width="11.44140625" style="1" bestFit="1" customWidth="1"/>
    <col min="1541" max="1541" width="14" style="1" customWidth="1"/>
    <col min="1542" max="1542" width="11.33203125" style="1" bestFit="1" customWidth="1"/>
    <col min="1543" max="1543" width="13" style="1" customWidth="1"/>
    <col min="1544" max="1544" width="16.44140625" style="1" customWidth="1"/>
    <col min="1545" max="1545" width="13.33203125" style="1" bestFit="1" customWidth="1"/>
    <col min="1546" max="1792" width="9.109375" style="1"/>
    <col min="1793" max="1793" width="49.33203125" style="1" customWidth="1"/>
    <col min="1794" max="1794" width="10.5546875" style="1" customWidth="1"/>
    <col min="1795" max="1795" width="15" style="1" customWidth="1"/>
    <col min="1796" max="1796" width="11.44140625" style="1" bestFit="1" customWidth="1"/>
    <col min="1797" max="1797" width="14" style="1" customWidth="1"/>
    <col min="1798" max="1798" width="11.33203125" style="1" bestFit="1" customWidth="1"/>
    <col min="1799" max="1799" width="13" style="1" customWidth="1"/>
    <col min="1800" max="1800" width="16.44140625" style="1" customWidth="1"/>
    <col min="1801" max="1801" width="13.33203125" style="1" bestFit="1" customWidth="1"/>
    <col min="1802" max="2048" width="9.109375" style="1"/>
    <col min="2049" max="2049" width="49.33203125" style="1" customWidth="1"/>
    <col min="2050" max="2050" width="10.5546875" style="1" customWidth="1"/>
    <col min="2051" max="2051" width="15" style="1" customWidth="1"/>
    <col min="2052" max="2052" width="11.44140625" style="1" bestFit="1" customWidth="1"/>
    <col min="2053" max="2053" width="14" style="1" customWidth="1"/>
    <col min="2054" max="2054" width="11.33203125" style="1" bestFit="1" customWidth="1"/>
    <col min="2055" max="2055" width="13" style="1" customWidth="1"/>
    <col min="2056" max="2056" width="16.44140625" style="1" customWidth="1"/>
    <col min="2057" max="2057" width="13.33203125" style="1" bestFit="1" customWidth="1"/>
    <col min="2058" max="2304" width="9.109375" style="1"/>
    <col min="2305" max="2305" width="49.33203125" style="1" customWidth="1"/>
    <col min="2306" max="2306" width="10.5546875" style="1" customWidth="1"/>
    <col min="2307" max="2307" width="15" style="1" customWidth="1"/>
    <col min="2308" max="2308" width="11.44140625" style="1" bestFit="1" customWidth="1"/>
    <col min="2309" max="2309" width="14" style="1" customWidth="1"/>
    <col min="2310" max="2310" width="11.33203125" style="1" bestFit="1" customWidth="1"/>
    <col min="2311" max="2311" width="13" style="1" customWidth="1"/>
    <col min="2312" max="2312" width="16.44140625" style="1" customWidth="1"/>
    <col min="2313" max="2313" width="13.33203125" style="1" bestFit="1" customWidth="1"/>
    <col min="2314" max="2560" width="9.109375" style="1"/>
    <col min="2561" max="2561" width="49.33203125" style="1" customWidth="1"/>
    <col min="2562" max="2562" width="10.5546875" style="1" customWidth="1"/>
    <col min="2563" max="2563" width="15" style="1" customWidth="1"/>
    <col min="2564" max="2564" width="11.44140625" style="1" bestFit="1" customWidth="1"/>
    <col min="2565" max="2565" width="14" style="1" customWidth="1"/>
    <col min="2566" max="2566" width="11.33203125" style="1" bestFit="1" customWidth="1"/>
    <col min="2567" max="2567" width="13" style="1" customWidth="1"/>
    <col min="2568" max="2568" width="16.44140625" style="1" customWidth="1"/>
    <col min="2569" max="2569" width="13.33203125" style="1" bestFit="1" customWidth="1"/>
    <col min="2570" max="2816" width="9.109375" style="1"/>
    <col min="2817" max="2817" width="49.33203125" style="1" customWidth="1"/>
    <col min="2818" max="2818" width="10.5546875" style="1" customWidth="1"/>
    <col min="2819" max="2819" width="15" style="1" customWidth="1"/>
    <col min="2820" max="2820" width="11.44140625" style="1" bestFit="1" customWidth="1"/>
    <col min="2821" max="2821" width="14" style="1" customWidth="1"/>
    <col min="2822" max="2822" width="11.33203125" style="1" bestFit="1" customWidth="1"/>
    <col min="2823" max="2823" width="13" style="1" customWidth="1"/>
    <col min="2824" max="2824" width="16.44140625" style="1" customWidth="1"/>
    <col min="2825" max="2825" width="13.33203125" style="1" bestFit="1" customWidth="1"/>
    <col min="2826" max="3072" width="9.109375" style="1"/>
    <col min="3073" max="3073" width="49.33203125" style="1" customWidth="1"/>
    <col min="3074" max="3074" width="10.5546875" style="1" customWidth="1"/>
    <col min="3075" max="3075" width="15" style="1" customWidth="1"/>
    <col min="3076" max="3076" width="11.44140625" style="1" bestFit="1" customWidth="1"/>
    <col min="3077" max="3077" width="14" style="1" customWidth="1"/>
    <col min="3078" max="3078" width="11.33203125" style="1" bestFit="1" customWidth="1"/>
    <col min="3079" max="3079" width="13" style="1" customWidth="1"/>
    <col min="3080" max="3080" width="16.44140625" style="1" customWidth="1"/>
    <col min="3081" max="3081" width="13.33203125" style="1" bestFit="1" customWidth="1"/>
    <col min="3082" max="3328" width="9.109375" style="1"/>
    <col min="3329" max="3329" width="49.33203125" style="1" customWidth="1"/>
    <col min="3330" max="3330" width="10.5546875" style="1" customWidth="1"/>
    <col min="3331" max="3331" width="15" style="1" customWidth="1"/>
    <col min="3332" max="3332" width="11.44140625" style="1" bestFit="1" customWidth="1"/>
    <col min="3333" max="3333" width="14" style="1" customWidth="1"/>
    <col min="3334" max="3334" width="11.33203125" style="1" bestFit="1" customWidth="1"/>
    <col min="3335" max="3335" width="13" style="1" customWidth="1"/>
    <col min="3336" max="3336" width="16.44140625" style="1" customWidth="1"/>
    <col min="3337" max="3337" width="13.33203125" style="1" bestFit="1" customWidth="1"/>
    <col min="3338" max="3584" width="9.109375" style="1"/>
    <col min="3585" max="3585" width="49.33203125" style="1" customWidth="1"/>
    <col min="3586" max="3586" width="10.5546875" style="1" customWidth="1"/>
    <col min="3587" max="3587" width="15" style="1" customWidth="1"/>
    <col min="3588" max="3588" width="11.44140625" style="1" bestFit="1" customWidth="1"/>
    <col min="3589" max="3589" width="14" style="1" customWidth="1"/>
    <col min="3590" max="3590" width="11.33203125" style="1" bestFit="1" customWidth="1"/>
    <col min="3591" max="3591" width="13" style="1" customWidth="1"/>
    <col min="3592" max="3592" width="16.44140625" style="1" customWidth="1"/>
    <col min="3593" max="3593" width="13.33203125" style="1" bestFit="1" customWidth="1"/>
    <col min="3594" max="3840" width="9.109375" style="1"/>
    <col min="3841" max="3841" width="49.33203125" style="1" customWidth="1"/>
    <col min="3842" max="3842" width="10.5546875" style="1" customWidth="1"/>
    <col min="3843" max="3843" width="15" style="1" customWidth="1"/>
    <col min="3844" max="3844" width="11.44140625" style="1" bestFit="1" customWidth="1"/>
    <col min="3845" max="3845" width="14" style="1" customWidth="1"/>
    <col min="3846" max="3846" width="11.33203125" style="1" bestFit="1" customWidth="1"/>
    <col min="3847" max="3847" width="13" style="1" customWidth="1"/>
    <col min="3848" max="3848" width="16.44140625" style="1" customWidth="1"/>
    <col min="3849" max="3849" width="13.33203125" style="1" bestFit="1" customWidth="1"/>
    <col min="3850" max="4096" width="9.109375" style="1"/>
    <col min="4097" max="4097" width="49.33203125" style="1" customWidth="1"/>
    <col min="4098" max="4098" width="10.5546875" style="1" customWidth="1"/>
    <col min="4099" max="4099" width="15" style="1" customWidth="1"/>
    <col min="4100" max="4100" width="11.44140625" style="1" bestFit="1" customWidth="1"/>
    <col min="4101" max="4101" width="14" style="1" customWidth="1"/>
    <col min="4102" max="4102" width="11.33203125" style="1" bestFit="1" customWidth="1"/>
    <col min="4103" max="4103" width="13" style="1" customWidth="1"/>
    <col min="4104" max="4104" width="16.44140625" style="1" customWidth="1"/>
    <col min="4105" max="4105" width="13.33203125" style="1" bestFit="1" customWidth="1"/>
    <col min="4106" max="4352" width="9.109375" style="1"/>
    <col min="4353" max="4353" width="49.33203125" style="1" customWidth="1"/>
    <col min="4354" max="4354" width="10.5546875" style="1" customWidth="1"/>
    <col min="4355" max="4355" width="15" style="1" customWidth="1"/>
    <col min="4356" max="4356" width="11.44140625" style="1" bestFit="1" customWidth="1"/>
    <col min="4357" max="4357" width="14" style="1" customWidth="1"/>
    <col min="4358" max="4358" width="11.33203125" style="1" bestFit="1" customWidth="1"/>
    <col min="4359" max="4359" width="13" style="1" customWidth="1"/>
    <col min="4360" max="4360" width="16.44140625" style="1" customWidth="1"/>
    <col min="4361" max="4361" width="13.33203125" style="1" bestFit="1" customWidth="1"/>
    <col min="4362" max="4608" width="9.109375" style="1"/>
    <col min="4609" max="4609" width="49.33203125" style="1" customWidth="1"/>
    <col min="4610" max="4610" width="10.5546875" style="1" customWidth="1"/>
    <col min="4611" max="4611" width="15" style="1" customWidth="1"/>
    <col min="4612" max="4612" width="11.44140625" style="1" bestFit="1" customWidth="1"/>
    <col min="4613" max="4613" width="14" style="1" customWidth="1"/>
    <col min="4614" max="4614" width="11.33203125" style="1" bestFit="1" customWidth="1"/>
    <col min="4615" max="4615" width="13" style="1" customWidth="1"/>
    <col min="4616" max="4616" width="16.44140625" style="1" customWidth="1"/>
    <col min="4617" max="4617" width="13.33203125" style="1" bestFit="1" customWidth="1"/>
    <col min="4618" max="4864" width="9.109375" style="1"/>
    <col min="4865" max="4865" width="49.33203125" style="1" customWidth="1"/>
    <col min="4866" max="4866" width="10.5546875" style="1" customWidth="1"/>
    <col min="4867" max="4867" width="15" style="1" customWidth="1"/>
    <col min="4868" max="4868" width="11.44140625" style="1" bestFit="1" customWidth="1"/>
    <col min="4869" max="4869" width="14" style="1" customWidth="1"/>
    <col min="4870" max="4870" width="11.33203125" style="1" bestFit="1" customWidth="1"/>
    <col min="4871" max="4871" width="13" style="1" customWidth="1"/>
    <col min="4872" max="4872" width="16.44140625" style="1" customWidth="1"/>
    <col min="4873" max="4873" width="13.33203125" style="1" bestFit="1" customWidth="1"/>
    <col min="4874" max="5120" width="9.109375" style="1"/>
    <col min="5121" max="5121" width="49.33203125" style="1" customWidth="1"/>
    <col min="5122" max="5122" width="10.5546875" style="1" customWidth="1"/>
    <col min="5123" max="5123" width="15" style="1" customWidth="1"/>
    <col min="5124" max="5124" width="11.44140625" style="1" bestFit="1" customWidth="1"/>
    <col min="5125" max="5125" width="14" style="1" customWidth="1"/>
    <col min="5126" max="5126" width="11.33203125" style="1" bestFit="1" customWidth="1"/>
    <col min="5127" max="5127" width="13" style="1" customWidth="1"/>
    <col min="5128" max="5128" width="16.44140625" style="1" customWidth="1"/>
    <col min="5129" max="5129" width="13.33203125" style="1" bestFit="1" customWidth="1"/>
    <col min="5130" max="5376" width="9.109375" style="1"/>
    <col min="5377" max="5377" width="49.33203125" style="1" customWidth="1"/>
    <col min="5378" max="5378" width="10.5546875" style="1" customWidth="1"/>
    <col min="5379" max="5379" width="15" style="1" customWidth="1"/>
    <col min="5380" max="5380" width="11.44140625" style="1" bestFit="1" customWidth="1"/>
    <col min="5381" max="5381" width="14" style="1" customWidth="1"/>
    <col min="5382" max="5382" width="11.33203125" style="1" bestFit="1" customWidth="1"/>
    <col min="5383" max="5383" width="13" style="1" customWidth="1"/>
    <col min="5384" max="5384" width="16.44140625" style="1" customWidth="1"/>
    <col min="5385" max="5385" width="13.33203125" style="1" bestFit="1" customWidth="1"/>
    <col min="5386" max="5632" width="9.109375" style="1"/>
    <col min="5633" max="5633" width="49.33203125" style="1" customWidth="1"/>
    <col min="5634" max="5634" width="10.5546875" style="1" customWidth="1"/>
    <col min="5635" max="5635" width="15" style="1" customWidth="1"/>
    <col min="5636" max="5636" width="11.44140625" style="1" bestFit="1" customWidth="1"/>
    <col min="5637" max="5637" width="14" style="1" customWidth="1"/>
    <col min="5638" max="5638" width="11.33203125" style="1" bestFit="1" customWidth="1"/>
    <col min="5639" max="5639" width="13" style="1" customWidth="1"/>
    <col min="5640" max="5640" width="16.44140625" style="1" customWidth="1"/>
    <col min="5641" max="5641" width="13.33203125" style="1" bestFit="1" customWidth="1"/>
    <col min="5642" max="5888" width="9.109375" style="1"/>
    <col min="5889" max="5889" width="49.33203125" style="1" customWidth="1"/>
    <col min="5890" max="5890" width="10.5546875" style="1" customWidth="1"/>
    <col min="5891" max="5891" width="15" style="1" customWidth="1"/>
    <col min="5892" max="5892" width="11.44140625" style="1" bestFit="1" customWidth="1"/>
    <col min="5893" max="5893" width="14" style="1" customWidth="1"/>
    <col min="5894" max="5894" width="11.33203125" style="1" bestFit="1" customWidth="1"/>
    <col min="5895" max="5895" width="13" style="1" customWidth="1"/>
    <col min="5896" max="5896" width="16.44140625" style="1" customWidth="1"/>
    <col min="5897" max="5897" width="13.33203125" style="1" bestFit="1" customWidth="1"/>
    <col min="5898" max="6144" width="9.109375" style="1"/>
    <col min="6145" max="6145" width="49.33203125" style="1" customWidth="1"/>
    <col min="6146" max="6146" width="10.5546875" style="1" customWidth="1"/>
    <col min="6147" max="6147" width="15" style="1" customWidth="1"/>
    <col min="6148" max="6148" width="11.44140625" style="1" bestFit="1" customWidth="1"/>
    <col min="6149" max="6149" width="14" style="1" customWidth="1"/>
    <col min="6150" max="6150" width="11.33203125" style="1" bestFit="1" customWidth="1"/>
    <col min="6151" max="6151" width="13" style="1" customWidth="1"/>
    <col min="6152" max="6152" width="16.44140625" style="1" customWidth="1"/>
    <col min="6153" max="6153" width="13.33203125" style="1" bestFit="1" customWidth="1"/>
    <col min="6154" max="6400" width="9.109375" style="1"/>
    <col min="6401" max="6401" width="49.33203125" style="1" customWidth="1"/>
    <col min="6402" max="6402" width="10.5546875" style="1" customWidth="1"/>
    <col min="6403" max="6403" width="15" style="1" customWidth="1"/>
    <col min="6404" max="6404" width="11.44140625" style="1" bestFit="1" customWidth="1"/>
    <col min="6405" max="6405" width="14" style="1" customWidth="1"/>
    <col min="6406" max="6406" width="11.33203125" style="1" bestFit="1" customWidth="1"/>
    <col min="6407" max="6407" width="13" style="1" customWidth="1"/>
    <col min="6408" max="6408" width="16.44140625" style="1" customWidth="1"/>
    <col min="6409" max="6409" width="13.33203125" style="1" bestFit="1" customWidth="1"/>
    <col min="6410" max="6656" width="9.109375" style="1"/>
    <col min="6657" max="6657" width="49.33203125" style="1" customWidth="1"/>
    <col min="6658" max="6658" width="10.5546875" style="1" customWidth="1"/>
    <col min="6659" max="6659" width="15" style="1" customWidth="1"/>
    <col min="6660" max="6660" width="11.44140625" style="1" bestFit="1" customWidth="1"/>
    <col min="6661" max="6661" width="14" style="1" customWidth="1"/>
    <col min="6662" max="6662" width="11.33203125" style="1" bestFit="1" customWidth="1"/>
    <col min="6663" max="6663" width="13" style="1" customWidth="1"/>
    <col min="6664" max="6664" width="16.44140625" style="1" customWidth="1"/>
    <col min="6665" max="6665" width="13.33203125" style="1" bestFit="1" customWidth="1"/>
    <col min="6666" max="6912" width="9.109375" style="1"/>
    <col min="6913" max="6913" width="49.33203125" style="1" customWidth="1"/>
    <col min="6914" max="6914" width="10.5546875" style="1" customWidth="1"/>
    <col min="6915" max="6915" width="15" style="1" customWidth="1"/>
    <col min="6916" max="6916" width="11.44140625" style="1" bestFit="1" customWidth="1"/>
    <col min="6917" max="6917" width="14" style="1" customWidth="1"/>
    <col min="6918" max="6918" width="11.33203125" style="1" bestFit="1" customWidth="1"/>
    <col min="6919" max="6919" width="13" style="1" customWidth="1"/>
    <col min="6920" max="6920" width="16.44140625" style="1" customWidth="1"/>
    <col min="6921" max="6921" width="13.33203125" style="1" bestFit="1" customWidth="1"/>
    <col min="6922" max="7168" width="9.109375" style="1"/>
    <col min="7169" max="7169" width="49.33203125" style="1" customWidth="1"/>
    <col min="7170" max="7170" width="10.5546875" style="1" customWidth="1"/>
    <col min="7171" max="7171" width="15" style="1" customWidth="1"/>
    <col min="7172" max="7172" width="11.44140625" style="1" bestFit="1" customWidth="1"/>
    <col min="7173" max="7173" width="14" style="1" customWidth="1"/>
    <col min="7174" max="7174" width="11.33203125" style="1" bestFit="1" customWidth="1"/>
    <col min="7175" max="7175" width="13" style="1" customWidth="1"/>
    <col min="7176" max="7176" width="16.44140625" style="1" customWidth="1"/>
    <col min="7177" max="7177" width="13.33203125" style="1" bestFit="1" customWidth="1"/>
    <col min="7178" max="7424" width="9.109375" style="1"/>
    <col min="7425" max="7425" width="49.33203125" style="1" customWidth="1"/>
    <col min="7426" max="7426" width="10.5546875" style="1" customWidth="1"/>
    <col min="7427" max="7427" width="15" style="1" customWidth="1"/>
    <col min="7428" max="7428" width="11.44140625" style="1" bestFit="1" customWidth="1"/>
    <col min="7429" max="7429" width="14" style="1" customWidth="1"/>
    <col min="7430" max="7430" width="11.33203125" style="1" bestFit="1" customWidth="1"/>
    <col min="7431" max="7431" width="13" style="1" customWidth="1"/>
    <col min="7432" max="7432" width="16.44140625" style="1" customWidth="1"/>
    <col min="7433" max="7433" width="13.33203125" style="1" bestFit="1" customWidth="1"/>
    <col min="7434" max="7680" width="9.109375" style="1"/>
    <col min="7681" max="7681" width="49.33203125" style="1" customWidth="1"/>
    <col min="7682" max="7682" width="10.5546875" style="1" customWidth="1"/>
    <col min="7683" max="7683" width="15" style="1" customWidth="1"/>
    <col min="7684" max="7684" width="11.44140625" style="1" bestFit="1" customWidth="1"/>
    <col min="7685" max="7685" width="14" style="1" customWidth="1"/>
    <col min="7686" max="7686" width="11.33203125" style="1" bestFit="1" customWidth="1"/>
    <col min="7687" max="7687" width="13" style="1" customWidth="1"/>
    <col min="7688" max="7688" width="16.44140625" style="1" customWidth="1"/>
    <col min="7689" max="7689" width="13.33203125" style="1" bestFit="1" customWidth="1"/>
    <col min="7690" max="7936" width="9.109375" style="1"/>
    <col min="7937" max="7937" width="49.33203125" style="1" customWidth="1"/>
    <col min="7938" max="7938" width="10.5546875" style="1" customWidth="1"/>
    <col min="7939" max="7939" width="15" style="1" customWidth="1"/>
    <col min="7940" max="7940" width="11.44140625" style="1" bestFit="1" customWidth="1"/>
    <col min="7941" max="7941" width="14" style="1" customWidth="1"/>
    <col min="7942" max="7942" width="11.33203125" style="1" bestFit="1" customWidth="1"/>
    <col min="7943" max="7943" width="13" style="1" customWidth="1"/>
    <col min="7944" max="7944" width="16.44140625" style="1" customWidth="1"/>
    <col min="7945" max="7945" width="13.33203125" style="1" bestFit="1" customWidth="1"/>
    <col min="7946" max="8192" width="9.109375" style="1"/>
    <col min="8193" max="8193" width="49.33203125" style="1" customWidth="1"/>
    <col min="8194" max="8194" width="10.5546875" style="1" customWidth="1"/>
    <col min="8195" max="8195" width="15" style="1" customWidth="1"/>
    <col min="8196" max="8196" width="11.44140625" style="1" bestFit="1" customWidth="1"/>
    <col min="8197" max="8197" width="14" style="1" customWidth="1"/>
    <col min="8198" max="8198" width="11.33203125" style="1" bestFit="1" customWidth="1"/>
    <col min="8199" max="8199" width="13" style="1" customWidth="1"/>
    <col min="8200" max="8200" width="16.44140625" style="1" customWidth="1"/>
    <col min="8201" max="8201" width="13.33203125" style="1" bestFit="1" customWidth="1"/>
    <col min="8202" max="8448" width="9.109375" style="1"/>
    <col min="8449" max="8449" width="49.33203125" style="1" customWidth="1"/>
    <col min="8450" max="8450" width="10.5546875" style="1" customWidth="1"/>
    <col min="8451" max="8451" width="15" style="1" customWidth="1"/>
    <col min="8452" max="8452" width="11.44140625" style="1" bestFit="1" customWidth="1"/>
    <col min="8453" max="8453" width="14" style="1" customWidth="1"/>
    <col min="8454" max="8454" width="11.33203125" style="1" bestFit="1" customWidth="1"/>
    <col min="8455" max="8455" width="13" style="1" customWidth="1"/>
    <col min="8456" max="8456" width="16.44140625" style="1" customWidth="1"/>
    <col min="8457" max="8457" width="13.33203125" style="1" bestFit="1" customWidth="1"/>
    <col min="8458" max="8704" width="9.109375" style="1"/>
    <col min="8705" max="8705" width="49.33203125" style="1" customWidth="1"/>
    <col min="8706" max="8706" width="10.5546875" style="1" customWidth="1"/>
    <col min="8707" max="8707" width="15" style="1" customWidth="1"/>
    <col min="8708" max="8708" width="11.44140625" style="1" bestFit="1" customWidth="1"/>
    <col min="8709" max="8709" width="14" style="1" customWidth="1"/>
    <col min="8710" max="8710" width="11.33203125" style="1" bestFit="1" customWidth="1"/>
    <col min="8711" max="8711" width="13" style="1" customWidth="1"/>
    <col min="8712" max="8712" width="16.44140625" style="1" customWidth="1"/>
    <col min="8713" max="8713" width="13.33203125" style="1" bestFit="1" customWidth="1"/>
    <col min="8714" max="8960" width="9.109375" style="1"/>
    <col min="8961" max="8961" width="49.33203125" style="1" customWidth="1"/>
    <col min="8962" max="8962" width="10.5546875" style="1" customWidth="1"/>
    <col min="8963" max="8963" width="15" style="1" customWidth="1"/>
    <col min="8964" max="8964" width="11.44140625" style="1" bestFit="1" customWidth="1"/>
    <col min="8965" max="8965" width="14" style="1" customWidth="1"/>
    <col min="8966" max="8966" width="11.33203125" style="1" bestFit="1" customWidth="1"/>
    <col min="8967" max="8967" width="13" style="1" customWidth="1"/>
    <col min="8968" max="8968" width="16.44140625" style="1" customWidth="1"/>
    <col min="8969" max="8969" width="13.33203125" style="1" bestFit="1" customWidth="1"/>
    <col min="8970" max="9216" width="9.109375" style="1"/>
    <col min="9217" max="9217" width="49.33203125" style="1" customWidth="1"/>
    <col min="9218" max="9218" width="10.5546875" style="1" customWidth="1"/>
    <col min="9219" max="9219" width="15" style="1" customWidth="1"/>
    <col min="9220" max="9220" width="11.44140625" style="1" bestFit="1" customWidth="1"/>
    <col min="9221" max="9221" width="14" style="1" customWidth="1"/>
    <col min="9222" max="9222" width="11.33203125" style="1" bestFit="1" customWidth="1"/>
    <col min="9223" max="9223" width="13" style="1" customWidth="1"/>
    <col min="9224" max="9224" width="16.44140625" style="1" customWidth="1"/>
    <col min="9225" max="9225" width="13.33203125" style="1" bestFit="1" customWidth="1"/>
    <col min="9226" max="9472" width="9.109375" style="1"/>
    <col min="9473" max="9473" width="49.33203125" style="1" customWidth="1"/>
    <col min="9474" max="9474" width="10.5546875" style="1" customWidth="1"/>
    <col min="9475" max="9475" width="15" style="1" customWidth="1"/>
    <col min="9476" max="9476" width="11.44140625" style="1" bestFit="1" customWidth="1"/>
    <col min="9477" max="9477" width="14" style="1" customWidth="1"/>
    <col min="9478" max="9478" width="11.33203125" style="1" bestFit="1" customWidth="1"/>
    <col min="9479" max="9479" width="13" style="1" customWidth="1"/>
    <col min="9480" max="9480" width="16.44140625" style="1" customWidth="1"/>
    <col min="9481" max="9481" width="13.33203125" style="1" bestFit="1" customWidth="1"/>
    <col min="9482" max="9728" width="9.109375" style="1"/>
    <col min="9729" max="9729" width="49.33203125" style="1" customWidth="1"/>
    <col min="9730" max="9730" width="10.5546875" style="1" customWidth="1"/>
    <col min="9731" max="9731" width="15" style="1" customWidth="1"/>
    <col min="9732" max="9732" width="11.44140625" style="1" bestFit="1" customWidth="1"/>
    <col min="9733" max="9733" width="14" style="1" customWidth="1"/>
    <col min="9734" max="9734" width="11.33203125" style="1" bestFit="1" customWidth="1"/>
    <col min="9735" max="9735" width="13" style="1" customWidth="1"/>
    <col min="9736" max="9736" width="16.44140625" style="1" customWidth="1"/>
    <col min="9737" max="9737" width="13.33203125" style="1" bestFit="1" customWidth="1"/>
    <col min="9738" max="9984" width="9.109375" style="1"/>
    <col min="9985" max="9985" width="49.33203125" style="1" customWidth="1"/>
    <col min="9986" max="9986" width="10.5546875" style="1" customWidth="1"/>
    <col min="9987" max="9987" width="15" style="1" customWidth="1"/>
    <col min="9988" max="9988" width="11.44140625" style="1" bestFit="1" customWidth="1"/>
    <col min="9989" max="9989" width="14" style="1" customWidth="1"/>
    <col min="9990" max="9990" width="11.33203125" style="1" bestFit="1" customWidth="1"/>
    <col min="9991" max="9991" width="13" style="1" customWidth="1"/>
    <col min="9992" max="9992" width="16.44140625" style="1" customWidth="1"/>
    <col min="9993" max="9993" width="13.33203125" style="1" bestFit="1" customWidth="1"/>
    <col min="9994" max="10240" width="9.109375" style="1"/>
    <col min="10241" max="10241" width="49.33203125" style="1" customWidth="1"/>
    <col min="10242" max="10242" width="10.5546875" style="1" customWidth="1"/>
    <col min="10243" max="10243" width="15" style="1" customWidth="1"/>
    <col min="10244" max="10244" width="11.44140625" style="1" bestFit="1" customWidth="1"/>
    <col min="10245" max="10245" width="14" style="1" customWidth="1"/>
    <col min="10246" max="10246" width="11.33203125" style="1" bestFit="1" customWidth="1"/>
    <col min="10247" max="10247" width="13" style="1" customWidth="1"/>
    <col min="10248" max="10248" width="16.44140625" style="1" customWidth="1"/>
    <col min="10249" max="10249" width="13.33203125" style="1" bestFit="1" customWidth="1"/>
    <col min="10250" max="10496" width="9.109375" style="1"/>
    <col min="10497" max="10497" width="49.33203125" style="1" customWidth="1"/>
    <col min="10498" max="10498" width="10.5546875" style="1" customWidth="1"/>
    <col min="10499" max="10499" width="15" style="1" customWidth="1"/>
    <col min="10500" max="10500" width="11.44140625" style="1" bestFit="1" customWidth="1"/>
    <col min="10501" max="10501" width="14" style="1" customWidth="1"/>
    <col min="10502" max="10502" width="11.33203125" style="1" bestFit="1" customWidth="1"/>
    <col min="10503" max="10503" width="13" style="1" customWidth="1"/>
    <col min="10504" max="10504" width="16.44140625" style="1" customWidth="1"/>
    <col min="10505" max="10505" width="13.33203125" style="1" bestFit="1" customWidth="1"/>
    <col min="10506" max="10752" width="9.109375" style="1"/>
    <col min="10753" max="10753" width="49.33203125" style="1" customWidth="1"/>
    <col min="10754" max="10754" width="10.5546875" style="1" customWidth="1"/>
    <col min="10755" max="10755" width="15" style="1" customWidth="1"/>
    <col min="10756" max="10756" width="11.44140625" style="1" bestFit="1" customWidth="1"/>
    <col min="10757" max="10757" width="14" style="1" customWidth="1"/>
    <col min="10758" max="10758" width="11.33203125" style="1" bestFit="1" customWidth="1"/>
    <col min="10759" max="10759" width="13" style="1" customWidth="1"/>
    <col min="10760" max="10760" width="16.44140625" style="1" customWidth="1"/>
    <col min="10761" max="10761" width="13.33203125" style="1" bestFit="1" customWidth="1"/>
    <col min="10762" max="11008" width="9.109375" style="1"/>
    <col min="11009" max="11009" width="49.33203125" style="1" customWidth="1"/>
    <col min="11010" max="11010" width="10.5546875" style="1" customWidth="1"/>
    <col min="11011" max="11011" width="15" style="1" customWidth="1"/>
    <col min="11012" max="11012" width="11.44140625" style="1" bestFit="1" customWidth="1"/>
    <col min="11013" max="11013" width="14" style="1" customWidth="1"/>
    <col min="11014" max="11014" width="11.33203125" style="1" bestFit="1" customWidth="1"/>
    <col min="11015" max="11015" width="13" style="1" customWidth="1"/>
    <col min="11016" max="11016" width="16.44140625" style="1" customWidth="1"/>
    <col min="11017" max="11017" width="13.33203125" style="1" bestFit="1" customWidth="1"/>
    <col min="11018" max="11264" width="9.109375" style="1"/>
    <col min="11265" max="11265" width="49.33203125" style="1" customWidth="1"/>
    <col min="11266" max="11266" width="10.5546875" style="1" customWidth="1"/>
    <col min="11267" max="11267" width="15" style="1" customWidth="1"/>
    <col min="11268" max="11268" width="11.44140625" style="1" bestFit="1" customWidth="1"/>
    <col min="11269" max="11269" width="14" style="1" customWidth="1"/>
    <col min="11270" max="11270" width="11.33203125" style="1" bestFit="1" customWidth="1"/>
    <col min="11271" max="11271" width="13" style="1" customWidth="1"/>
    <col min="11272" max="11272" width="16.44140625" style="1" customWidth="1"/>
    <col min="11273" max="11273" width="13.33203125" style="1" bestFit="1" customWidth="1"/>
    <col min="11274" max="11520" width="9.109375" style="1"/>
    <col min="11521" max="11521" width="49.33203125" style="1" customWidth="1"/>
    <col min="11522" max="11522" width="10.5546875" style="1" customWidth="1"/>
    <col min="11523" max="11523" width="15" style="1" customWidth="1"/>
    <col min="11524" max="11524" width="11.44140625" style="1" bestFit="1" customWidth="1"/>
    <col min="11525" max="11525" width="14" style="1" customWidth="1"/>
    <col min="11526" max="11526" width="11.33203125" style="1" bestFit="1" customWidth="1"/>
    <col min="11527" max="11527" width="13" style="1" customWidth="1"/>
    <col min="11528" max="11528" width="16.44140625" style="1" customWidth="1"/>
    <col min="11529" max="11529" width="13.33203125" style="1" bestFit="1" customWidth="1"/>
    <col min="11530" max="11776" width="9.109375" style="1"/>
    <col min="11777" max="11777" width="49.33203125" style="1" customWidth="1"/>
    <col min="11778" max="11778" width="10.5546875" style="1" customWidth="1"/>
    <col min="11779" max="11779" width="15" style="1" customWidth="1"/>
    <col min="11780" max="11780" width="11.44140625" style="1" bestFit="1" customWidth="1"/>
    <col min="11781" max="11781" width="14" style="1" customWidth="1"/>
    <col min="11782" max="11782" width="11.33203125" style="1" bestFit="1" customWidth="1"/>
    <col min="11783" max="11783" width="13" style="1" customWidth="1"/>
    <col min="11784" max="11784" width="16.44140625" style="1" customWidth="1"/>
    <col min="11785" max="11785" width="13.33203125" style="1" bestFit="1" customWidth="1"/>
    <col min="11786" max="12032" width="9.109375" style="1"/>
    <col min="12033" max="12033" width="49.33203125" style="1" customWidth="1"/>
    <col min="12034" max="12034" width="10.5546875" style="1" customWidth="1"/>
    <col min="12035" max="12035" width="15" style="1" customWidth="1"/>
    <col min="12036" max="12036" width="11.44140625" style="1" bestFit="1" customWidth="1"/>
    <col min="12037" max="12037" width="14" style="1" customWidth="1"/>
    <col min="12038" max="12038" width="11.33203125" style="1" bestFit="1" customWidth="1"/>
    <col min="12039" max="12039" width="13" style="1" customWidth="1"/>
    <col min="12040" max="12040" width="16.44140625" style="1" customWidth="1"/>
    <col min="12041" max="12041" width="13.33203125" style="1" bestFit="1" customWidth="1"/>
    <col min="12042" max="12288" width="9.109375" style="1"/>
    <col min="12289" max="12289" width="49.33203125" style="1" customWidth="1"/>
    <col min="12290" max="12290" width="10.5546875" style="1" customWidth="1"/>
    <col min="12291" max="12291" width="15" style="1" customWidth="1"/>
    <col min="12292" max="12292" width="11.44140625" style="1" bestFit="1" customWidth="1"/>
    <col min="12293" max="12293" width="14" style="1" customWidth="1"/>
    <col min="12294" max="12294" width="11.33203125" style="1" bestFit="1" customWidth="1"/>
    <col min="12295" max="12295" width="13" style="1" customWidth="1"/>
    <col min="12296" max="12296" width="16.44140625" style="1" customWidth="1"/>
    <col min="12297" max="12297" width="13.33203125" style="1" bestFit="1" customWidth="1"/>
    <col min="12298" max="12544" width="9.109375" style="1"/>
    <col min="12545" max="12545" width="49.33203125" style="1" customWidth="1"/>
    <col min="12546" max="12546" width="10.5546875" style="1" customWidth="1"/>
    <col min="12547" max="12547" width="15" style="1" customWidth="1"/>
    <col min="12548" max="12548" width="11.44140625" style="1" bestFit="1" customWidth="1"/>
    <col min="12549" max="12549" width="14" style="1" customWidth="1"/>
    <col min="12550" max="12550" width="11.33203125" style="1" bestFit="1" customWidth="1"/>
    <col min="12551" max="12551" width="13" style="1" customWidth="1"/>
    <col min="12552" max="12552" width="16.44140625" style="1" customWidth="1"/>
    <col min="12553" max="12553" width="13.33203125" style="1" bestFit="1" customWidth="1"/>
    <col min="12554" max="12800" width="9.109375" style="1"/>
    <col min="12801" max="12801" width="49.33203125" style="1" customWidth="1"/>
    <col min="12802" max="12802" width="10.5546875" style="1" customWidth="1"/>
    <col min="12803" max="12803" width="15" style="1" customWidth="1"/>
    <col min="12804" max="12804" width="11.44140625" style="1" bestFit="1" customWidth="1"/>
    <col min="12805" max="12805" width="14" style="1" customWidth="1"/>
    <col min="12806" max="12806" width="11.33203125" style="1" bestFit="1" customWidth="1"/>
    <col min="12807" max="12807" width="13" style="1" customWidth="1"/>
    <col min="12808" max="12808" width="16.44140625" style="1" customWidth="1"/>
    <col min="12809" max="12809" width="13.33203125" style="1" bestFit="1" customWidth="1"/>
    <col min="12810" max="13056" width="9.109375" style="1"/>
    <col min="13057" max="13057" width="49.33203125" style="1" customWidth="1"/>
    <col min="13058" max="13058" width="10.5546875" style="1" customWidth="1"/>
    <col min="13059" max="13059" width="15" style="1" customWidth="1"/>
    <col min="13060" max="13060" width="11.44140625" style="1" bestFit="1" customWidth="1"/>
    <col min="13061" max="13061" width="14" style="1" customWidth="1"/>
    <col min="13062" max="13062" width="11.33203125" style="1" bestFit="1" customWidth="1"/>
    <col min="13063" max="13063" width="13" style="1" customWidth="1"/>
    <col min="13064" max="13064" width="16.44140625" style="1" customWidth="1"/>
    <col min="13065" max="13065" width="13.33203125" style="1" bestFit="1" customWidth="1"/>
    <col min="13066" max="13312" width="9.109375" style="1"/>
    <col min="13313" max="13313" width="49.33203125" style="1" customWidth="1"/>
    <col min="13314" max="13314" width="10.5546875" style="1" customWidth="1"/>
    <col min="13315" max="13315" width="15" style="1" customWidth="1"/>
    <col min="13316" max="13316" width="11.44140625" style="1" bestFit="1" customWidth="1"/>
    <col min="13317" max="13317" width="14" style="1" customWidth="1"/>
    <col min="13318" max="13318" width="11.33203125" style="1" bestFit="1" customWidth="1"/>
    <col min="13319" max="13319" width="13" style="1" customWidth="1"/>
    <col min="13320" max="13320" width="16.44140625" style="1" customWidth="1"/>
    <col min="13321" max="13321" width="13.33203125" style="1" bestFit="1" customWidth="1"/>
    <col min="13322" max="13568" width="9.109375" style="1"/>
    <col min="13569" max="13569" width="49.33203125" style="1" customWidth="1"/>
    <col min="13570" max="13570" width="10.5546875" style="1" customWidth="1"/>
    <col min="13571" max="13571" width="15" style="1" customWidth="1"/>
    <col min="13572" max="13572" width="11.44140625" style="1" bestFit="1" customWidth="1"/>
    <col min="13573" max="13573" width="14" style="1" customWidth="1"/>
    <col min="13574" max="13574" width="11.33203125" style="1" bestFit="1" customWidth="1"/>
    <col min="13575" max="13575" width="13" style="1" customWidth="1"/>
    <col min="13576" max="13576" width="16.44140625" style="1" customWidth="1"/>
    <col min="13577" max="13577" width="13.33203125" style="1" bestFit="1" customWidth="1"/>
    <col min="13578" max="13824" width="9.109375" style="1"/>
    <col min="13825" max="13825" width="49.33203125" style="1" customWidth="1"/>
    <col min="13826" max="13826" width="10.5546875" style="1" customWidth="1"/>
    <col min="13827" max="13827" width="15" style="1" customWidth="1"/>
    <col min="13828" max="13828" width="11.44140625" style="1" bestFit="1" customWidth="1"/>
    <col min="13829" max="13829" width="14" style="1" customWidth="1"/>
    <col min="13830" max="13830" width="11.33203125" style="1" bestFit="1" customWidth="1"/>
    <col min="13831" max="13831" width="13" style="1" customWidth="1"/>
    <col min="13832" max="13832" width="16.44140625" style="1" customWidth="1"/>
    <col min="13833" max="13833" width="13.33203125" style="1" bestFit="1" customWidth="1"/>
    <col min="13834" max="14080" width="9.109375" style="1"/>
    <col min="14081" max="14081" width="49.33203125" style="1" customWidth="1"/>
    <col min="14082" max="14082" width="10.5546875" style="1" customWidth="1"/>
    <col min="14083" max="14083" width="15" style="1" customWidth="1"/>
    <col min="14084" max="14084" width="11.44140625" style="1" bestFit="1" customWidth="1"/>
    <col min="14085" max="14085" width="14" style="1" customWidth="1"/>
    <col min="14086" max="14086" width="11.33203125" style="1" bestFit="1" customWidth="1"/>
    <col min="14087" max="14087" width="13" style="1" customWidth="1"/>
    <col min="14088" max="14088" width="16.44140625" style="1" customWidth="1"/>
    <col min="14089" max="14089" width="13.33203125" style="1" bestFit="1" customWidth="1"/>
    <col min="14090" max="14336" width="9.109375" style="1"/>
    <col min="14337" max="14337" width="49.33203125" style="1" customWidth="1"/>
    <col min="14338" max="14338" width="10.5546875" style="1" customWidth="1"/>
    <col min="14339" max="14339" width="15" style="1" customWidth="1"/>
    <col min="14340" max="14340" width="11.44140625" style="1" bestFit="1" customWidth="1"/>
    <col min="14341" max="14341" width="14" style="1" customWidth="1"/>
    <col min="14342" max="14342" width="11.33203125" style="1" bestFit="1" customWidth="1"/>
    <col min="14343" max="14343" width="13" style="1" customWidth="1"/>
    <col min="14344" max="14344" width="16.44140625" style="1" customWidth="1"/>
    <col min="14345" max="14345" width="13.33203125" style="1" bestFit="1" customWidth="1"/>
    <col min="14346" max="14592" width="9.109375" style="1"/>
    <col min="14593" max="14593" width="49.33203125" style="1" customWidth="1"/>
    <col min="14594" max="14594" width="10.5546875" style="1" customWidth="1"/>
    <col min="14595" max="14595" width="15" style="1" customWidth="1"/>
    <col min="14596" max="14596" width="11.44140625" style="1" bestFit="1" customWidth="1"/>
    <col min="14597" max="14597" width="14" style="1" customWidth="1"/>
    <col min="14598" max="14598" width="11.33203125" style="1" bestFit="1" customWidth="1"/>
    <col min="14599" max="14599" width="13" style="1" customWidth="1"/>
    <col min="14600" max="14600" width="16.44140625" style="1" customWidth="1"/>
    <col min="14601" max="14601" width="13.33203125" style="1" bestFit="1" customWidth="1"/>
    <col min="14602" max="14848" width="9.109375" style="1"/>
    <col min="14849" max="14849" width="49.33203125" style="1" customWidth="1"/>
    <col min="14850" max="14850" width="10.5546875" style="1" customWidth="1"/>
    <col min="14851" max="14851" width="15" style="1" customWidth="1"/>
    <col min="14852" max="14852" width="11.44140625" style="1" bestFit="1" customWidth="1"/>
    <col min="14853" max="14853" width="14" style="1" customWidth="1"/>
    <col min="14854" max="14854" width="11.33203125" style="1" bestFit="1" customWidth="1"/>
    <col min="14855" max="14855" width="13" style="1" customWidth="1"/>
    <col min="14856" max="14856" width="16.44140625" style="1" customWidth="1"/>
    <col min="14857" max="14857" width="13.33203125" style="1" bestFit="1" customWidth="1"/>
    <col min="14858" max="15104" width="9.109375" style="1"/>
    <col min="15105" max="15105" width="49.33203125" style="1" customWidth="1"/>
    <col min="15106" max="15106" width="10.5546875" style="1" customWidth="1"/>
    <col min="15107" max="15107" width="15" style="1" customWidth="1"/>
    <col min="15108" max="15108" width="11.44140625" style="1" bestFit="1" customWidth="1"/>
    <col min="15109" max="15109" width="14" style="1" customWidth="1"/>
    <col min="15110" max="15110" width="11.33203125" style="1" bestFit="1" customWidth="1"/>
    <col min="15111" max="15111" width="13" style="1" customWidth="1"/>
    <col min="15112" max="15112" width="16.44140625" style="1" customWidth="1"/>
    <col min="15113" max="15113" width="13.33203125" style="1" bestFit="1" customWidth="1"/>
    <col min="15114" max="15360" width="9.109375" style="1"/>
    <col min="15361" max="15361" width="49.33203125" style="1" customWidth="1"/>
    <col min="15362" max="15362" width="10.5546875" style="1" customWidth="1"/>
    <col min="15363" max="15363" width="15" style="1" customWidth="1"/>
    <col min="15364" max="15364" width="11.44140625" style="1" bestFit="1" customWidth="1"/>
    <col min="15365" max="15365" width="14" style="1" customWidth="1"/>
    <col min="15366" max="15366" width="11.33203125" style="1" bestFit="1" customWidth="1"/>
    <col min="15367" max="15367" width="13" style="1" customWidth="1"/>
    <col min="15368" max="15368" width="16.44140625" style="1" customWidth="1"/>
    <col min="15369" max="15369" width="13.33203125" style="1" bestFit="1" customWidth="1"/>
    <col min="15370" max="15616" width="9.109375" style="1"/>
    <col min="15617" max="15617" width="49.33203125" style="1" customWidth="1"/>
    <col min="15618" max="15618" width="10.5546875" style="1" customWidth="1"/>
    <col min="15619" max="15619" width="15" style="1" customWidth="1"/>
    <col min="15620" max="15620" width="11.44140625" style="1" bestFit="1" customWidth="1"/>
    <col min="15621" max="15621" width="14" style="1" customWidth="1"/>
    <col min="15622" max="15622" width="11.33203125" style="1" bestFit="1" customWidth="1"/>
    <col min="15623" max="15623" width="13" style="1" customWidth="1"/>
    <col min="15624" max="15624" width="16.44140625" style="1" customWidth="1"/>
    <col min="15625" max="15625" width="13.33203125" style="1" bestFit="1" customWidth="1"/>
    <col min="15626" max="15872" width="9.109375" style="1"/>
    <col min="15873" max="15873" width="49.33203125" style="1" customWidth="1"/>
    <col min="15874" max="15874" width="10.5546875" style="1" customWidth="1"/>
    <col min="15875" max="15875" width="15" style="1" customWidth="1"/>
    <col min="15876" max="15876" width="11.44140625" style="1" bestFit="1" customWidth="1"/>
    <col min="15877" max="15877" width="14" style="1" customWidth="1"/>
    <col min="15878" max="15878" width="11.33203125" style="1" bestFit="1" customWidth="1"/>
    <col min="15879" max="15879" width="13" style="1" customWidth="1"/>
    <col min="15880" max="15880" width="16.44140625" style="1" customWidth="1"/>
    <col min="15881" max="15881" width="13.33203125" style="1" bestFit="1" customWidth="1"/>
    <col min="15882" max="16128" width="9.109375" style="1"/>
    <col min="16129" max="16129" width="49.33203125" style="1" customWidth="1"/>
    <col min="16130" max="16130" width="10.5546875" style="1" customWidth="1"/>
    <col min="16131" max="16131" width="15" style="1" customWidth="1"/>
    <col min="16132" max="16132" width="11.44140625" style="1" bestFit="1" customWidth="1"/>
    <col min="16133" max="16133" width="14" style="1" customWidth="1"/>
    <col min="16134" max="16134" width="11.33203125" style="1" bestFit="1" customWidth="1"/>
    <col min="16135" max="16135" width="13" style="1" customWidth="1"/>
    <col min="16136" max="16136" width="16.44140625" style="1" customWidth="1"/>
    <col min="16137" max="16137" width="13.33203125" style="1" bestFit="1" customWidth="1"/>
    <col min="16138" max="16384" width="9.109375" style="1"/>
  </cols>
  <sheetData>
    <row r="1" spans="1:9" ht="15.6" x14ac:dyDescent="0.3">
      <c r="A1" s="352"/>
      <c r="B1" s="353"/>
      <c r="C1" s="353"/>
      <c r="D1" s="353"/>
      <c r="E1" s="353"/>
      <c r="F1" s="353"/>
      <c r="H1" s="352"/>
      <c r="I1" s="10" t="s">
        <v>1770</v>
      </c>
    </row>
    <row r="2" spans="1:9" ht="16.8" x14ac:dyDescent="0.3">
      <c r="A2" s="352"/>
      <c r="B2" s="355"/>
      <c r="C2" s="356"/>
      <c r="D2" s="353"/>
      <c r="E2" s="355"/>
      <c r="F2" s="353"/>
      <c r="G2" s="353"/>
      <c r="H2" s="352"/>
      <c r="I2" s="356"/>
    </row>
    <row r="3" spans="1:9" ht="15.6" x14ac:dyDescent="0.3">
      <c r="A3" s="545" t="s">
        <v>1771</v>
      </c>
      <c r="B3" s="545"/>
      <c r="C3" s="545"/>
      <c r="D3" s="545"/>
      <c r="E3" s="545"/>
      <c r="F3" s="545"/>
      <c r="G3" s="545"/>
      <c r="H3" s="545"/>
      <c r="I3" s="545"/>
    </row>
    <row r="4" spans="1:9" ht="15.6" x14ac:dyDescent="0.3">
      <c r="A4" s="352"/>
      <c r="B4" s="355"/>
      <c r="C4" s="357"/>
      <c r="D4" s="355"/>
      <c r="E4" s="355"/>
      <c r="F4" s="353"/>
      <c r="G4" s="353"/>
      <c r="H4" s="352"/>
    </row>
    <row r="5" spans="1:9" ht="15.6" x14ac:dyDescent="0.3">
      <c r="A5" s="359"/>
      <c r="B5" s="546" t="s">
        <v>183</v>
      </c>
      <c r="C5" s="546"/>
      <c r="D5" s="546" t="s">
        <v>184</v>
      </c>
      <c r="E5" s="546"/>
      <c r="F5" s="546" t="s">
        <v>185</v>
      </c>
      <c r="G5" s="546"/>
      <c r="H5" s="547" t="s">
        <v>186</v>
      </c>
      <c r="I5" s="360" t="s">
        <v>187</v>
      </c>
    </row>
    <row r="6" spans="1:9" ht="30.75" customHeight="1" x14ac:dyDescent="0.3">
      <c r="A6" s="359" t="s">
        <v>157</v>
      </c>
      <c r="B6" s="361" t="s">
        <v>188</v>
      </c>
      <c r="C6" s="361" t="s">
        <v>189</v>
      </c>
      <c r="D6" s="361" t="s">
        <v>188</v>
      </c>
      <c r="E6" s="361" t="s">
        <v>189</v>
      </c>
      <c r="F6" s="361" t="s">
        <v>188</v>
      </c>
      <c r="G6" s="361" t="s">
        <v>189</v>
      </c>
      <c r="H6" s="547"/>
      <c r="I6" s="360" t="s">
        <v>190</v>
      </c>
    </row>
    <row r="7" spans="1:9" ht="15.6" x14ac:dyDescent="0.3">
      <c r="A7" s="359"/>
      <c r="B7" s="361"/>
      <c r="C7" s="361"/>
      <c r="D7" s="361"/>
      <c r="E7" s="361"/>
      <c r="F7" s="361"/>
      <c r="G7" s="361"/>
      <c r="H7" s="359"/>
      <c r="I7" s="362"/>
    </row>
    <row r="8" spans="1:9" ht="31.2" x14ac:dyDescent="0.3">
      <c r="A8" s="363" t="s">
        <v>191</v>
      </c>
      <c r="B8" s="364">
        <v>54.88</v>
      </c>
      <c r="C8" s="365">
        <v>413054320</v>
      </c>
      <c r="D8" s="364">
        <v>54.88</v>
      </c>
      <c r="E8" s="365">
        <v>413054320</v>
      </c>
      <c r="F8" s="365">
        <v>0</v>
      </c>
      <c r="G8" s="365">
        <v>0</v>
      </c>
      <c r="H8" s="365">
        <f t="shared" ref="H8:H47" si="0">E8</f>
        <v>413054320</v>
      </c>
      <c r="I8" s="366">
        <f t="shared" ref="I8:I47" si="1">G8</f>
        <v>0</v>
      </c>
    </row>
    <row r="9" spans="1:9" ht="31.2" x14ac:dyDescent="0.3">
      <c r="A9" s="363" t="s">
        <v>192</v>
      </c>
      <c r="B9" s="364"/>
      <c r="C9" s="365">
        <v>7750834</v>
      </c>
      <c r="D9" s="364"/>
      <c r="E9" s="365">
        <v>7750834</v>
      </c>
      <c r="F9" s="365"/>
      <c r="G9" s="365">
        <v>0</v>
      </c>
      <c r="H9" s="365">
        <f>E9</f>
        <v>7750834</v>
      </c>
      <c r="I9" s="366">
        <v>0</v>
      </c>
    </row>
    <row r="10" spans="1:9" ht="31.2" x14ac:dyDescent="0.3">
      <c r="A10" s="363" t="s">
        <v>193</v>
      </c>
      <c r="B10" s="367">
        <v>1264.4000000000001</v>
      </c>
      <c r="C10" s="365">
        <v>32874400</v>
      </c>
      <c r="D10" s="367">
        <v>1264.4000000000001</v>
      </c>
      <c r="E10" s="365">
        <v>32874400</v>
      </c>
      <c r="F10" s="365">
        <v>0</v>
      </c>
      <c r="G10" s="365">
        <v>0</v>
      </c>
      <c r="H10" s="365">
        <f t="shared" si="0"/>
        <v>32874400</v>
      </c>
      <c r="I10" s="366">
        <f t="shared" si="1"/>
        <v>0</v>
      </c>
    </row>
    <row r="11" spans="1:9" ht="15.6" x14ac:dyDescent="0.3">
      <c r="A11" s="363" t="s">
        <v>194</v>
      </c>
      <c r="B11" s="367"/>
      <c r="C11" s="365">
        <v>50717400</v>
      </c>
      <c r="D11" s="367"/>
      <c r="E11" s="365">
        <v>50717400</v>
      </c>
      <c r="F11" s="365">
        <v>0</v>
      </c>
      <c r="G11" s="365">
        <v>0</v>
      </c>
      <c r="H11" s="365">
        <f t="shared" si="0"/>
        <v>50717400</v>
      </c>
      <c r="I11" s="366">
        <f t="shared" si="1"/>
        <v>0</v>
      </c>
    </row>
    <row r="12" spans="1:9" ht="15.6" x14ac:dyDescent="0.3">
      <c r="A12" s="363" t="s">
        <v>195</v>
      </c>
      <c r="B12" s="365">
        <v>81313</v>
      </c>
      <c r="C12" s="365">
        <v>9350995</v>
      </c>
      <c r="D12" s="365">
        <v>81313</v>
      </c>
      <c r="E12" s="365">
        <v>9350995</v>
      </c>
      <c r="F12" s="365">
        <v>0</v>
      </c>
      <c r="G12" s="365">
        <v>0</v>
      </c>
      <c r="H12" s="365">
        <f t="shared" si="0"/>
        <v>9350995</v>
      </c>
      <c r="I12" s="366">
        <f t="shared" si="1"/>
        <v>0</v>
      </c>
    </row>
    <row r="13" spans="1:9" ht="15.6" x14ac:dyDescent="0.3">
      <c r="A13" s="363" t="s">
        <v>196</v>
      </c>
      <c r="B13" s="368"/>
      <c r="C13" s="365">
        <v>35301361</v>
      </c>
      <c r="D13" s="368"/>
      <c r="E13" s="365">
        <v>35301361</v>
      </c>
      <c r="F13" s="365">
        <v>0</v>
      </c>
      <c r="G13" s="365">
        <v>0</v>
      </c>
      <c r="H13" s="365">
        <f t="shared" si="0"/>
        <v>35301361</v>
      </c>
      <c r="I13" s="366">
        <f t="shared" si="1"/>
        <v>0</v>
      </c>
    </row>
    <row r="14" spans="1:9" ht="15.6" x14ac:dyDescent="0.3">
      <c r="A14" s="363" t="s">
        <v>197</v>
      </c>
      <c r="B14" s="365">
        <v>17631</v>
      </c>
      <c r="C14" s="365">
        <v>49366800</v>
      </c>
      <c r="D14" s="365">
        <v>17631</v>
      </c>
      <c r="E14" s="365">
        <v>49366800</v>
      </c>
      <c r="F14" s="365">
        <v>0</v>
      </c>
      <c r="G14" s="365">
        <v>0</v>
      </c>
      <c r="H14" s="365">
        <f t="shared" si="0"/>
        <v>49366800</v>
      </c>
      <c r="I14" s="366">
        <f t="shared" si="1"/>
        <v>0</v>
      </c>
    </row>
    <row r="15" spans="1:9" ht="15.6" x14ac:dyDescent="0.3">
      <c r="A15" s="363" t="s">
        <v>198</v>
      </c>
      <c r="B15" s="365">
        <v>45</v>
      </c>
      <c r="C15" s="365">
        <v>114750</v>
      </c>
      <c r="D15" s="365">
        <v>45</v>
      </c>
      <c r="E15" s="365">
        <v>114750</v>
      </c>
      <c r="F15" s="365">
        <v>0</v>
      </c>
      <c r="G15" s="365">
        <v>0</v>
      </c>
      <c r="H15" s="365">
        <f t="shared" si="0"/>
        <v>114750</v>
      </c>
      <c r="I15" s="366">
        <f t="shared" si="1"/>
        <v>0</v>
      </c>
    </row>
    <row r="16" spans="1:9" ht="32.4" x14ac:dyDescent="0.35">
      <c r="A16" s="369" t="s">
        <v>199</v>
      </c>
      <c r="B16" s="370"/>
      <c r="C16" s="370">
        <f>SUM(C8:C15)</f>
        <v>598530860</v>
      </c>
      <c r="D16" s="370"/>
      <c r="E16" s="370">
        <f>SUM(E8:E15)</f>
        <v>598530860</v>
      </c>
      <c r="F16" s="370"/>
      <c r="G16" s="370"/>
      <c r="H16" s="370">
        <f>SUM(H8:H15)</f>
        <v>598530860</v>
      </c>
      <c r="I16" s="370">
        <f>SUM(I8:I15)</f>
        <v>0</v>
      </c>
    </row>
    <row r="17" spans="1:9" ht="31.2" x14ac:dyDescent="0.3">
      <c r="A17" s="363" t="s">
        <v>200</v>
      </c>
      <c r="B17" s="367">
        <v>371.7</v>
      </c>
      <c r="C17" s="365">
        <v>64071416</v>
      </c>
      <c r="D17" s="367">
        <v>374.3</v>
      </c>
      <c r="E17" s="365">
        <v>64519588</v>
      </c>
      <c r="F17" s="367">
        <f>D17-B17</f>
        <v>2.6000000000000227</v>
      </c>
      <c r="G17" s="365">
        <f>E17-C17</f>
        <v>448172</v>
      </c>
      <c r="H17" s="365">
        <f>E17</f>
        <v>64519588</v>
      </c>
      <c r="I17" s="366">
        <f>G17</f>
        <v>448172</v>
      </c>
    </row>
    <row r="18" spans="1:9" ht="15.6" x14ac:dyDescent="0.3">
      <c r="A18" s="363" t="s">
        <v>201</v>
      </c>
      <c r="B18" s="367">
        <v>33</v>
      </c>
      <c r="C18" s="365">
        <v>337821000</v>
      </c>
      <c r="D18" s="367">
        <v>33.200000000000003</v>
      </c>
      <c r="E18" s="365">
        <v>339868400</v>
      </c>
      <c r="F18" s="367">
        <f t="shared" ref="F18:G29" si="2">D18-B18</f>
        <v>0.20000000000000284</v>
      </c>
      <c r="G18" s="365">
        <f t="shared" si="2"/>
        <v>2047400</v>
      </c>
      <c r="H18" s="365">
        <f t="shared" si="0"/>
        <v>339868400</v>
      </c>
      <c r="I18" s="366">
        <f t="shared" si="1"/>
        <v>2047400</v>
      </c>
    </row>
    <row r="19" spans="1:9" ht="31.2" x14ac:dyDescent="0.3">
      <c r="A19" s="363" t="s">
        <v>1572</v>
      </c>
      <c r="B19" s="367">
        <v>12.5</v>
      </c>
      <c r="C19" s="365">
        <v>10862500</v>
      </c>
      <c r="D19" s="367">
        <v>12.2</v>
      </c>
      <c r="E19" s="365">
        <v>10601800</v>
      </c>
      <c r="F19" s="367">
        <f t="shared" si="2"/>
        <v>-0.30000000000000071</v>
      </c>
      <c r="G19" s="365">
        <f t="shared" si="2"/>
        <v>-260700</v>
      </c>
      <c r="H19" s="365">
        <f t="shared" si="0"/>
        <v>10601800</v>
      </c>
      <c r="I19" s="366">
        <f t="shared" si="1"/>
        <v>-260700</v>
      </c>
    </row>
    <row r="20" spans="1:9" ht="31.2" x14ac:dyDescent="0.3">
      <c r="A20" s="363" t="s">
        <v>1573</v>
      </c>
      <c r="B20" s="367">
        <v>3.7</v>
      </c>
      <c r="C20" s="365">
        <v>11991700</v>
      </c>
      <c r="D20" s="367">
        <v>3.6</v>
      </c>
      <c r="E20" s="365">
        <v>11667600</v>
      </c>
      <c r="F20" s="367">
        <f t="shared" si="2"/>
        <v>-0.10000000000000009</v>
      </c>
      <c r="G20" s="365">
        <f t="shared" si="2"/>
        <v>-324100</v>
      </c>
      <c r="H20" s="365">
        <f t="shared" si="0"/>
        <v>11667600</v>
      </c>
      <c r="I20" s="366">
        <f t="shared" si="1"/>
        <v>-324100</v>
      </c>
    </row>
    <row r="21" spans="1:9" ht="15.6" x14ac:dyDescent="0.3">
      <c r="A21" s="363" t="s">
        <v>202</v>
      </c>
      <c r="B21" s="367">
        <v>2</v>
      </c>
      <c r="C21" s="365">
        <v>3476000</v>
      </c>
      <c r="D21" s="367">
        <v>2</v>
      </c>
      <c r="E21" s="365">
        <v>3476000</v>
      </c>
      <c r="F21" s="367">
        <f t="shared" si="2"/>
        <v>0</v>
      </c>
      <c r="G21" s="365">
        <f t="shared" si="2"/>
        <v>0</v>
      </c>
      <c r="H21" s="365">
        <f t="shared" si="0"/>
        <v>3476000</v>
      </c>
      <c r="I21" s="366">
        <f t="shared" si="1"/>
        <v>0</v>
      </c>
    </row>
    <row r="22" spans="1:9" ht="31.2" x14ac:dyDescent="0.3">
      <c r="A22" s="363" t="s">
        <v>203</v>
      </c>
      <c r="B22" s="367">
        <v>22</v>
      </c>
      <c r="C22" s="365">
        <v>115896000</v>
      </c>
      <c r="D22" s="367">
        <v>22.3</v>
      </c>
      <c r="E22" s="365">
        <v>117476400</v>
      </c>
      <c r="F22" s="367"/>
      <c r="G22" s="365">
        <f>E22-C22</f>
        <v>1580400</v>
      </c>
      <c r="H22" s="365">
        <f>E22</f>
        <v>117476400</v>
      </c>
      <c r="I22" s="366">
        <f>G22</f>
        <v>1580400</v>
      </c>
    </row>
    <row r="23" spans="1:9" ht="32.4" x14ac:dyDescent="0.35">
      <c r="A23" s="369" t="s">
        <v>204</v>
      </c>
      <c r="B23" s="370"/>
      <c r="C23" s="370">
        <f>SUM(C17:C22)</f>
        <v>544118616</v>
      </c>
      <c r="D23" s="370"/>
      <c r="E23" s="370">
        <f>SUM(E17:E22)</f>
        <v>547609788</v>
      </c>
      <c r="F23" s="370"/>
      <c r="G23" s="370">
        <f>SUM(G17:G22)</f>
        <v>3491172</v>
      </c>
      <c r="H23" s="370">
        <f>SUM(H17:H22)</f>
        <v>547609788</v>
      </c>
      <c r="I23" s="370">
        <f>SUM(I17:I22)</f>
        <v>3491172</v>
      </c>
    </row>
    <row r="24" spans="1:9" ht="31.2" x14ac:dyDescent="0.3">
      <c r="A24" s="363" t="s">
        <v>229</v>
      </c>
      <c r="B24" s="367"/>
      <c r="C24" s="365">
        <v>29554534</v>
      </c>
      <c r="D24" s="367"/>
      <c r="E24" s="365">
        <v>29554534</v>
      </c>
      <c r="F24" s="367"/>
      <c r="G24" s="365">
        <f>E24-C24</f>
        <v>0</v>
      </c>
      <c r="H24" s="365">
        <f>E24</f>
        <v>29554534</v>
      </c>
      <c r="I24" s="366">
        <f>G24</f>
        <v>0</v>
      </c>
    </row>
    <row r="25" spans="1:9" ht="15.6" x14ac:dyDescent="0.3">
      <c r="A25" s="363" t="s">
        <v>205</v>
      </c>
      <c r="B25" s="371">
        <v>7.9</v>
      </c>
      <c r="C25" s="365">
        <v>56406000</v>
      </c>
      <c r="D25" s="371">
        <v>7.9</v>
      </c>
      <c r="E25" s="365">
        <v>56406000</v>
      </c>
      <c r="F25" s="367">
        <f t="shared" si="2"/>
        <v>0</v>
      </c>
      <c r="G25" s="365">
        <f t="shared" si="2"/>
        <v>0</v>
      </c>
      <c r="H25" s="365">
        <f t="shared" si="0"/>
        <v>56406000</v>
      </c>
      <c r="I25" s="366">
        <f t="shared" si="1"/>
        <v>0</v>
      </c>
    </row>
    <row r="26" spans="1:9" ht="15.6" x14ac:dyDescent="0.3">
      <c r="A26" s="363" t="s">
        <v>206</v>
      </c>
      <c r="B26" s="371">
        <v>6</v>
      </c>
      <c r="C26" s="365">
        <v>40620000</v>
      </c>
      <c r="D26" s="371">
        <v>6</v>
      </c>
      <c r="E26" s="365">
        <v>40620000</v>
      </c>
      <c r="F26" s="367">
        <f t="shared" si="2"/>
        <v>0</v>
      </c>
      <c r="G26" s="365">
        <f t="shared" si="2"/>
        <v>0</v>
      </c>
      <c r="H26" s="365">
        <f t="shared" si="0"/>
        <v>40620000</v>
      </c>
      <c r="I26" s="366">
        <f t="shared" si="1"/>
        <v>0</v>
      </c>
    </row>
    <row r="27" spans="1:9" ht="31.2" x14ac:dyDescent="0.3">
      <c r="A27" s="363" t="s">
        <v>1574</v>
      </c>
      <c r="B27" s="372">
        <v>4140</v>
      </c>
      <c r="C27" s="365">
        <v>21755700</v>
      </c>
      <c r="D27" s="372">
        <v>4140</v>
      </c>
      <c r="E27" s="365">
        <v>21755700</v>
      </c>
      <c r="F27" s="367">
        <f t="shared" ref="F27" si="3">D27-B27</f>
        <v>0</v>
      </c>
      <c r="G27" s="365">
        <f t="shared" ref="G27" si="4">E27-C27</f>
        <v>0</v>
      </c>
      <c r="H27" s="365">
        <f t="shared" ref="H27" si="5">E27</f>
        <v>21755700</v>
      </c>
      <c r="I27" s="366">
        <f t="shared" ref="I27" si="6">G27</f>
        <v>0</v>
      </c>
    </row>
    <row r="28" spans="1:9" ht="15.6" x14ac:dyDescent="0.3">
      <c r="A28" s="363" t="s">
        <v>207</v>
      </c>
      <c r="B28" s="365">
        <v>28</v>
      </c>
      <c r="C28" s="365">
        <v>2727480</v>
      </c>
      <c r="D28" s="365">
        <v>34</v>
      </c>
      <c r="E28" s="365">
        <v>3311940</v>
      </c>
      <c r="F28" s="367">
        <f t="shared" si="2"/>
        <v>6</v>
      </c>
      <c r="G28" s="365">
        <f t="shared" si="2"/>
        <v>584460</v>
      </c>
      <c r="H28" s="365">
        <f t="shared" si="0"/>
        <v>3311940</v>
      </c>
      <c r="I28" s="366">
        <f t="shared" si="1"/>
        <v>584460</v>
      </c>
    </row>
    <row r="29" spans="1:9" ht="31.2" x14ac:dyDescent="0.3">
      <c r="A29" s="363" t="s">
        <v>208</v>
      </c>
      <c r="B29" s="365">
        <v>127</v>
      </c>
      <c r="C29" s="365">
        <v>107010200</v>
      </c>
      <c r="D29" s="365">
        <v>115</v>
      </c>
      <c r="E29" s="365">
        <v>96899000</v>
      </c>
      <c r="F29" s="367">
        <f t="shared" si="2"/>
        <v>-12</v>
      </c>
      <c r="G29" s="365">
        <f t="shared" si="2"/>
        <v>-10111200</v>
      </c>
      <c r="H29" s="365">
        <f t="shared" si="0"/>
        <v>96899000</v>
      </c>
      <c r="I29" s="366">
        <f t="shared" si="1"/>
        <v>-10111200</v>
      </c>
    </row>
    <row r="30" spans="1:9" ht="15.6" x14ac:dyDescent="0.3">
      <c r="A30" s="363" t="s">
        <v>209</v>
      </c>
      <c r="B30" s="365">
        <v>12</v>
      </c>
      <c r="C30" s="365">
        <v>6343500</v>
      </c>
      <c r="D30" s="365">
        <v>12</v>
      </c>
      <c r="E30" s="365">
        <v>6343500</v>
      </c>
      <c r="F30" s="367">
        <f>D30-B30</f>
        <v>0</v>
      </c>
      <c r="G30" s="365">
        <f>E30-C30</f>
        <v>0</v>
      </c>
      <c r="H30" s="365">
        <f>E30</f>
        <v>6343500</v>
      </c>
      <c r="I30" s="366">
        <f>G30</f>
        <v>0</v>
      </c>
    </row>
    <row r="31" spans="1:9" ht="31.2" x14ac:dyDescent="0.3">
      <c r="A31" s="363" t="s">
        <v>210</v>
      </c>
      <c r="B31" s="365">
        <v>11</v>
      </c>
      <c r="C31" s="365">
        <v>6146800</v>
      </c>
      <c r="D31" s="365">
        <v>15</v>
      </c>
      <c r="E31" s="365">
        <v>8382000</v>
      </c>
      <c r="F31" s="367">
        <f t="shared" ref="F31:G43" si="7">D31-B31</f>
        <v>4</v>
      </c>
      <c r="G31" s="365">
        <f t="shared" si="7"/>
        <v>2235200</v>
      </c>
      <c r="H31" s="365">
        <f t="shared" si="0"/>
        <v>8382000</v>
      </c>
      <c r="I31" s="366">
        <f t="shared" si="1"/>
        <v>2235200</v>
      </c>
    </row>
    <row r="32" spans="1:9" ht="31.2" x14ac:dyDescent="0.3">
      <c r="A32" s="363" t="s">
        <v>211</v>
      </c>
      <c r="B32" s="365">
        <v>29</v>
      </c>
      <c r="C32" s="365">
        <v>32474200</v>
      </c>
      <c r="D32" s="365">
        <v>20</v>
      </c>
      <c r="E32" s="365">
        <v>22396000</v>
      </c>
      <c r="F32" s="367">
        <f t="shared" si="7"/>
        <v>-9</v>
      </c>
      <c r="G32" s="365">
        <f t="shared" si="7"/>
        <v>-10078200</v>
      </c>
      <c r="H32" s="365">
        <f t="shared" si="0"/>
        <v>22396000</v>
      </c>
      <c r="I32" s="366">
        <f t="shared" si="1"/>
        <v>-10078200</v>
      </c>
    </row>
    <row r="33" spans="1:9" ht="15.6" x14ac:dyDescent="0.3">
      <c r="A33" s="363" t="s">
        <v>212</v>
      </c>
      <c r="B33" s="365">
        <v>15</v>
      </c>
      <c r="C33" s="365">
        <v>6873000</v>
      </c>
      <c r="D33" s="365">
        <v>24</v>
      </c>
      <c r="E33" s="365">
        <v>10996800</v>
      </c>
      <c r="F33" s="367">
        <f t="shared" si="7"/>
        <v>9</v>
      </c>
      <c r="G33" s="365">
        <f t="shared" si="7"/>
        <v>4123800</v>
      </c>
      <c r="H33" s="365">
        <f t="shared" si="0"/>
        <v>10996800</v>
      </c>
      <c r="I33" s="366">
        <f t="shared" si="1"/>
        <v>4123800</v>
      </c>
    </row>
    <row r="34" spans="1:9" ht="31.2" x14ac:dyDescent="0.3">
      <c r="A34" s="363" t="s">
        <v>213</v>
      </c>
      <c r="B34" s="365">
        <v>1</v>
      </c>
      <c r="C34" s="365">
        <v>14302600</v>
      </c>
      <c r="D34" s="365">
        <v>1</v>
      </c>
      <c r="E34" s="365">
        <v>14302600</v>
      </c>
      <c r="F34" s="367">
        <f t="shared" si="7"/>
        <v>0</v>
      </c>
      <c r="G34" s="365">
        <f t="shared" si="7"/>
        <v>0</v>
      </c>
      <c r="H34" s="365">
        <f t="shared" si="0"/>
        <v>14302600</v>
      </c>
      <c r="I34" s="366">
        <f t="shared" si="1"/>
        <v>0</v>
      </c>
    </row>
    <row r="35" spans="1:9" ht="15.6" x14ac:dyDescent="0.3">
      <c r="A35" s="363" t="s">
        <v>214</v>
      </c>
      <c r="B35" s="365">
        <v>12</v>
      </c>
      <c r="C35" s="365">
        <v>3000000</v>
      </c>
      <c r="D35" s="373">
        <v>12</v>
      </c>
      <c r="E35" s="365">
        <v>3000000</v>
      </c>
      <c r="F35" s="367">
        <f t="shared" si="7"/>
        <v>0</v>
      </c>
      <c r="G35" s="365">
        <f t="shared" si="7"/>
        <v>0</v>
      </c>
      <c r="H35" s="365">
        <f t="shared" si="0"/>
        <v>3000000</v>
      </c>
      <c r="I35" s="366">
        <f t="shared" si="1"/>
        <v>0</v>
      </c>
    </row>
    <row r="36" spans="1:9" ht="15.6" x14ac:dyDescent="0.3">
      <c r="A36" s="363" t="s">
        <v>215</v>
      </c>
      <c r="B36" s="365">
        <v>4200</v>
      </c>
      <c r="C36" s="365">
        <v>18774000</v>
      </c>
      <c r="D36" s="365">
        <v>4200</v>
      </c>
      <c r="E36" s="365">
        <v>18774000</v>
      </c>
      <c r="F36" s="367">
        <f t="shared" si="7"/>
        <v>0</v>
      </c>
      <c r="G36" s="365">
        <f t="shared" si="7"/>
        <v>0</v>
      </c>
      <c r="H36" s="365">
        <f t="shared" si="0"/>
        <v>18774000</v>
      </c>
      <c r="I36" s="366">
        <f t="shared" si="1"/>
        <v>0</v>
      </c>
    </row>
    <row r="37" spans="1:9" ht="31.2" x14ac:dyDescent="0.3">
      <c r="A37" s="363" t="s">
        <v>216</v>
      </c>
      <c r="B37" s="365">
        <v>12</v>
      </c>
      <c r="C37" s="365">
        <v>2000000</v>
      </c>
      <c r="D37" s="373">
        <v>12</v>
      </c>
      <c r="E37" s="365">
        <v>2000000</v>
      </c>
      <c r="F37" s="367">
        <f t="shared" si="7"/>
        <v>0</v>
      </c>
      <c r="G37" s="365">
        <f t="shared" si="7"/>
        <v>0</v>
      </c>
      <c r="H37" s="365">
        <f t="shared" si="0"/>
        <v>2000000</v>
      </c>
      <c r="I37" s="366">
        <f t="shared" si="1"/>
        <v>0</v>
      </c>
    </row>
    <row r="38" spans="1:9" ht="31.2" x14ac:dyDescent="0.3">
      <c r="A38" s="363" t="s">
        <v>217</v>
      </c>
      <c r="B38" s="365">
        <v>40</v>
      </c>
      <c r="C38" s="365">
        <v>12696000</v>
      </c>
      <c r="D38" s="373">
        <v>40</v>
      </c>
      <c r="E38" s="365">
        <v>12696000</v>
      </c>
      <c r="F38" s="367">
        <f t="shared" si="7"/>
        <v>0</v>
      </c>
      <c r="G38" s="365">
        <f t="shared" si="7"/>
        <v>0</v>
      </c>
      <c r="H38" s="365">
        <f t="shared" si="0"/>
        <v>12696000</v>
      </c>
      <c r="I38" s="366">
        <f t="shared" si="1"/>
        <v>0</v>
      </c>
    </row>
    <row r="39" spans="1:9" ht="31.2" x14ac:dyDescent="0.3">
      <c r="A39" s="363" t="s">
        <v>218</v>
      </c>
      <c r="B39" s="365">
        <v>12</v>
      </c>
      <c r="C39" s="365">
        <v>2000000</v>
      </c>
      <c r="D39" s="373">
        <v>12</v>
      </c>
      <c r="E39" s="365">
        <v>2000000</v>
      </c>
      <c r="F39" s="367">
        <f t="shared" si="7"/>
        <v>0</v>
      </c>
      <c r="G39" s="365">
        <f t="shared" si="7"/>
        <v>0</v>
      </c>
      <c r="H39" s="365">
        <f t="shared" si="0"/>
        <v>2000000</v>
      </c>
      <c r="I39" s="366">
        <f t="shared" si="1"/>
        <v>0</v>
      </c>
    </row>
    <row r="40" spans="1:9" ht="31.2" x14ac:dyDescent="0.3">
      <c r="A40" s="363" t="s">
        <v>219</v>
      </c>
      <c r="B40" s="365">
        <v>40</v>
      </c>
      <c r="C40" s="365">
        <v>12104000</v>
      </c>
      <c r="D40" s="373">
        <v>40</v>
      </c>
      <c r="E40" s="365">
        <v>12104000</v>
      </c>
      <c r="F40" s="367">
        <f t="shared" si="7"/>
        <v>0</v>
      </c>
      <c r="G40" s="365">
        <f t="shared" si="7"/>
        <v>0</v>
      </c>
      <c r="H40" s="365">
        <f t="shared" si="0"/>
        <v>12104000</v>
      </c>
      <c r="I40" s="366">
        <f t="shared" si="1"/>
        <v>0</v>
      </c>
    </row>
    <row r="41" spans="1:9" ht="31.2" x14ac:dyDescent="0.3">
      <c r="A41" s="363" t="s">
        <v>220</v>
      </c>
      <c r="B41" s="367">
        <v>3</v>
      </c>
      <c r="C41" s="365">
        <v>30891000</v>
      </c>
      <c r="D41" s="367">
        <v>3</v>
      </c>
      <c r="E41" s="365">
        <v>30891000</v>
      </c>
      <c r="F41" s="367">
        <f t="shared" si="7"/>
        <v>0</v>
      </c>
      <c r="G41" s="365">
        <f t="shared" si="7"/>
        <v>0</v>
      </c>
      <c r="H41" s="365">
        <f>E41</f>
        <v>30891000</v>
      </c>
      <c r="I41" s="366">
        <f>G41</f>
        <v>0</v>
      </c>
    </row>
    <row r="42" spans="1:9" ht="33" customHeight="1" x14ac:dyDescent="0.3">
      <c r="A42" s="363" t="s">
        <v>221</v>
      </c>
      <c r="B42" s="367">
        <v>18</v>
      </c>
      <c r="C42" s="365">
        <v>132084000</v>
      </c>
      <c r="D42" s="367">
        <v>18</v>
      </c>
      <c r="E42" s="365">
        <v>132084000</v>
      </c>
      <c r="F42" s="367">
        <f t="shared" si="7"/>
        <v>0</v>
      </c>
      <c r="G42" s="365">
        <f t="shared" si="7"/>
        <v>0</v>
      </c>
      <c r="H42" s="365">
        <f>E42</f>
        <v>132084000</v>
      </c>
      <c r="I42" s="366">
        <f>G42</f>
        <v>0</v>
      </c>
    </row>
    <row r="43" spans="1:9" ht="15.6" x14ac:dyDescent="0.3">
      <c r="A43" s="363" t="s">
        <v>222</v>
      </c>
      <c r="B43" s="365"/>
      <c r="C43" s="365">
        <v>0</v>
      </c>
      <c r="D43" s="365"/>
      <c r="E43" s="365">
        <v>0</v>
      </c>
      <c r="F43" s="367">
        <f t="shared" si="7"/>
        <v>0</v>
      </c>
      <c r="G43" s="365">
        <f t="shared" si="7"/>
        <v>0</v>
      </c>
      <c r="H43" s="365">
        <f>E43</f>
        <v>0</v>
      </c>
      <c r="I43" s="366">
        <f>G43</f>
        <v>0</v>
      </c>
    </row>
    <row r="44" spans="1:9" ht="31.2" x14ac:dyDescent="0.3">
      <c r="A44" s="363" t="s">
        <v>223</v>
      </c>
      <c r="B44" s="367">
        <v>14</v>
      </c>
      <c r="C44" s="365">
        <v>109076800</v>
      </c>
      <c r="D44" s="367">
        <v>16</v>
      </c>
      <c r="E44" s="365">
        <v>124659200</v>
      </c>
      <c r="F44" s="367">
        <f>D44-B44</f>
        <v>2</v>
      </c>
      <c r="G44" s="365">
        <f>E44-C44</f>
        <v>15582400</v>
      </c>
      <c r="H44" s="365">
        <f>E44</f>
        <v>124659200</v>
      </c>
      <c r="I44" s="366">
        <f>G44</f>
        <v>15582400</v>
      </c>
    </row>
    <row r="45" spans="1:9" ht="31.2" x14ac:dyDescent="0.3">
      <c r="A45" s="363" t="s">
        <v>224</v>
      </c>
      <c r="B45" s="365">
        <v>0</v>
      </c>
      <c r="C45" s="365">
        <v>14350570</v>
      </c>
      <c r="D45" s="373">
        <v>0</v>
      </c>
      <c r="E45" s="365">
        <v>14350570</v>
      </c>
      <c r="F45" s="365"/>
      <c r="G45" s="365">
        <v>0</v>
      </c>
      <c r="H45" s="365">
        <f>E45</f>
        <v>14350570</v>
      </c>
      <c r="I45" s="366">
        <f>H45-E45</f>
        <v>0</v>
      </c>
    </row>
    <row r="46" spans="1:9" ht="32.4" x14ac:dyDescent="0.35">
      <c r="A46" s="369" t="s">
        <v>1575</v>
      </c>
      <c r="B46" s="370"/>
      <c r="C46" s="370">
        <f>SUM(C24:C45)</f>
        <v>661190384</v>
      </c>
      <c r="D46" s="374"/>
      <c r="E46" s="370">
        <f>SUM(E24:E45)</f>
        <v>663526844</v>
      </c>
      <c r="F46" s="370"/>
      <c r="G46" s="370">
        <f>SUM(G24:G45)</f>
        <v>2336460</v>
      </c>
      <c r="H46" s="370">
        <f>SUM(H24:H45)</f>
        <v>663526844</v>
      </c>
      <c r="I46" s="370">
        <f>SUM(I24:I45)</f>
        <v>2336460</v>
      </c>
    </row>
    <row r="47" spans="1:9" ht="15.6" x14ac:dyDescent="0.3">
      <c r="A47" s="363" t="s">
        <v>225</v>
      </c>
      <c r="B47" s="364">
        <v>28.54</v>
      </c>
      <c r="C47" s="365">
        <v>111990960</v>
      </c>
      <c r="D47" s="373">
        <v>28.34</v>
      </c>
      <c r="E47" s="365">
        <v>111206160</v>
      </c>
      <c r="F47" s="367">
        <f>D47-B47</f>
        <v>-0.19999999999999929</v>
      </c>
      <c r="G47" s="365">
        <f>E47-C47</f>
        <v>-784800</v>
      </c>
      <c r="H47" s="365">
        <f t="shared" si="0"/>
        <v>111206160</v>
      </c>
      <c r="I47" s="366">
        <f t="shared" si="1"/>
        <v>-784800</v>
      </c>
    </row>
    <row r="48" spans="1:9" ht="15.6" x14ac:dyDescent="0.3">
      <c r="A48" s="363" t="s">
        <v>226</v>
      </c>
      <c r="B48" s="365">
        <v>0</v>
      </c>
      <c r="C48" s="365">
        <v>162136769</v>
      </c>
      <c r="D48" s="373">
        <v>0</v>
      </c>
      <c r="E48" s="365">
        <v>162136769</v>
      </c>
      <c r="F48" s="365"/>
      <c r="G48" s="365">
        <v>0</v>
      </c>
      <c r="H48" s="365">
        <f>E48</f>
        <v>162136769</v>
      </c>
      <c r="I48" s="366">
        <v>0</v>
      </c>
    </row>
    <row r="49" spans="1:9" ht="31.2" x14ac:dyDescent="0.3">
      <c r="A49" s="363" t="s">
        <v>227</v>
      </c>
      <c r="B49" s="365">
        <v>1512</v>
      </c>
      <c r="C49" s="365">
        <v>603288</v>
      </c>
      <c r="D49" s="365">
        <v>1365</v>
      </c>
      <c r="E49" s="365">
        <v>544635</v>
      </c>
      <c r="F49" s="367">
        <f>D49-B49</f>
        <v>-147</v>
      </c>
      <c r="G49" s="365">
        <f>E49-C49</f>
        <v>-58653</v>
      </c>
      <c r="H49" s="365">
        <f>E49</f>
        <v>544635</v>
      </c>
      <c r="I49" s="366">
        <f>H49-C49</f>
        <v>-58653</v>
      </c>
    </row>
    <row r="50" spans="1:9" s="38" customFormat="1" ht="32.4" x14ac:dyDescent="0.35">
      <c r="A50" s="369" t="s">
        <v>1576</v>
      </c>
      <c r="B50" s="370"/>
      <c r="C50" s="370">
        <f>SUM(C47:C49)</f>
        <v>274731017</v>
      </c>
      <c r="D50" s="370"/>
      <c r="E50" s="370">
        <f>SUM(E47:E49)</f>
        <v>273887564</v>
      </c>
      <c r="F50" s="375"/>
      <c r="G50" s="370">
        <f>SUM(G47:G49)</f>
        <v>-843453</v>
      </c>
      <c r="H50" s="370">
        <f>SUM(H47:H49)</f>
        <v>273887564</v>
      </c>
      <c r="I50" s="370">
        <f>SUM(I47:I49)</f>
        <v>-843453</v>
      </c>
    </row>
    <row r="51" spans="1:9" ht="15.6" x14ac:dyDescent="0.3">
      <c r="A51" s="376" t="s">
        <v>228</v>
      </c>
      <c r="B51" s="377"/>
      <c r="C51" s="377">
        <f>C16+C23+C46+C50</f>
        <v>2078570877</v>
      </c>
      <c r="D51" s="377"/>
      <c r="E51" s="377">
        <f>E16+E23+E46+E50</f>
        <v>2083555056</v>
      </c>
      <c r="F51" s="377"/>
      <c r="G51" s="377">
        <f>G16+G23+G46+G50</f>
        <v>4984179</v>
      </c>
      <c r="H51" s="377">
        <f>H16+H23+H46+H50</f>
        <v>2083555056</v>
      </c>
      <c r="I51" s="377">
        <f>I16+I23+I46+I50</f>
        <v>4984179</v>
      </c>
    </row>
  </sheetData>
  <mergeCells count="5">
    <mergeCell ref="A3:I3"/>
    <mergeCell ref="B5:C5"/>
    <mergeCell ref="D5:E5"/>
    <mergeCell ref="F5:G5"/>
    <mergeCell ref="H5:H6"/>
  </mergeCells>
  <pageMargins left="0.70866141732283472" right="0.70866141732283472" top="0.74803149606299213" bottom="0.74803149606299213" header="0.31496062992125984" footer="0.31496062992125984"/>
  <pageSetup paperSize="9" scale="8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2C2BB-BF96-4FBF-B404-90041601D9D2}">
  <sheetPr>
    <tabColor rgb="FF92D050"/>
    <pageSetUpPr fitToPage="1"/>
  </sheetPr>
  <dimension ref="A1:G19"/>
  <sheetViews>
    <sheetView view="pageBreakPreview" topLeftCell="A4" zoomScaleNormal="100" zoomScaleSheetLayoutView="100" workbookViewId="0">
      <selection activeCell="A11" sqref="A11:XFD11"/>
    </sheetView>
  </sheetViews>
  <sheetFormatPr defaultRowHeight="15.6" x14ac:dyDescent="0.3"/>
  <cols>
    <col min="1" max="1" width="82.88671875" style="378" bestFit="1" customWidth="1"/>
    <col min="2" max="2" width="14.6640625" style="378" customWidth="1"/>
    <col min="3" max="3" width="15.6640625" style="378" customWidth="1"/>
    <col min="4" max="4" width="19.33203125" style="378" customWidth="1"/>
    <col min="5" max="5" width="12" style="378" customWidth="1"/>
    <col min="6" max="6" width="13.44140625" style="1" customWidth="1"/>
    <col min="7" max="7" width="16.6640625" style="1" customWidth="1"/>
    <col min="8" max="252" width="9.109375" style="1"/>
    <col min="253" max="253" width="78.6640625" style="1" customWidth="1"/>
    <col min="254" max="254" width="14.6640625" style="1" customWidth="1"/>
    <col min="255" max="255" width="15.6640625" style="1" customWidth="1"/>
    <col min="256" max="256" width="19.33203125" style="1" customWidth="1"/>
    <col min="257" max="257" width="12" style="1" customWidth="1"/>
    <col min="258" max="508" width="9.109375" style="1"/>
    <col min="509" max="509" width="78.6640625" style="1" customWidth="1"/>
    <col min="510" max="510" width="14.6640625" style="1" customWidth="1"/>
    <col min="511" max="511" width="15.6640625" style="1" customWidth="1"/>
    <col min="512" max="512" width="19.33203125" style="1" customWidth="1"/>
    <col min="513" max="513" width="12" style="1" customWidth="1"/>
    <col min="514" max="764" width="9.109375" style="1"/>
    <col min="765" max="765" width="78.6640625" style="1" customWidth="1"/>
    <col min="766" max="766" width="14.6640625" style="1" customWidth="1"/>
    <col min="767" max="767" width="15.6640625" style="1" customWidth="1"/>
    <col min="768" max="768" width="19.33203125" style="1" customWidth="1"/>
    <col min="769" max="769" width="12" style="1" customWidth="1"/>
    <col min="770" max="1020" width="9.109375" style="1"/>
    <col min="1021" max="1021" width="78.6640625" style="1" customWidth="1"/>
    <col min="1022" max="1022" width="14.6640625" style="1" customWidth="1"/>
    <col min="1023" max="1023" width="15.6640625" style="1" customWidth="1"/>
    <col min="1024" max="1024" width="19.33203125" style="1" customWidth="1"/>
    <col min="1025" max="1025" width="12" style="1" customWidth="1"/>
    <col min="1026" max="1276" width="9.109375" style="1"/>
    <col min="1277" max="1277" width="78.6640625" style="1" customWidth="1"/>
    <col min="1278" max="1278" width="14.6640625" style="1" customWidth="1"/>
    <col min="1279" max="1279" width="15.6640625" style="1" customWidth="1"/>
    <col min="1280" max="1280" width="19.33203125" style="1" customWidth="1"/>
    <col min="1281" max="1281" width="12" style="1" customWidth="1"/>
    <col min="1282" max="1532" width="9.109375" style="1"/>
    <col min="1533" max="1533" width="78.6640625" style="1" customWidth="1"/>
    <col min="1534" max="1534" width="14.6640625" style="1" customWidth="1"/>
    <col min="1535" max="1535" width="15.6640625" style="1" customWidth="1"/>
    <col min="1536" max="1536" width="19.33203125" style="1" customWidth="1"/>
    <col min="1537" max="1537" width="12" style="1" customWidth="1"/>
    <col min="1538" max="1788" width="9.109375" style="1"/>
    <col min="1789" max="1789" width="78.6640625" style="1" customWidth="1"/>
    <col min="1790" max="1790" width="14.6640625" style="1" customWidth="1"/>
    <col min="1791" max="1791" width="15.6640625" style="1" customWidth="1"/>
    <col min="1792" max="1792" width="19.33203125" style="1" customWidth="1"/>
    <col min="1793" max="1793" width="12" style="1" customWidth="1"/>
    <col min="1794" max="2044" width="9.109375" style="1"/>
    <col min="2045" max="2045" width="78.6640625" style="1" customWidth="1"/>
    <col min="2046" max="2046" width="14.6640625" style="1" customWidth="1"/>
    <col min="2047" max="2047" width="15.6640625" style="1" customWidth="1"/>
    <col min="2048" max="2048" width="19.33203125" style="1" customWidth="1"/>
    <col min="2049" max="2049" width="12" style="1" customWidth="1"/>
    <col min="2050" max="2300" width="9.109375" style="1"/>
    <col min="2301" max="2301" width="78.6640625" style="1" customWidth="1"/>
    <col min="2302" max="2302" width="14.6640625" style="1" customWidth="1"/>
    <col min="2303" max="2303" width="15.6640625" style="1" customWidth="1"/>
    <col min="2304" max="2304" width="19.33203125" style="1" customWidth="1"/>
    <col min="2305" max="2305" width="12" style="1" customWidth="1"/>
    <col min="2306" max="2556" width="9.109375" style="1"/>
    <col min="2557" max="2557" width="78.6640625" style="1" customWidth="1"/>
    <col min="2558" max="2558" width="14.6640625" style="1" customWidth="1"/>
    <col min="2559" max="2559" width="15.6640625" style="1" customWidth="1"/>
    <col min="2560" max="2560" width="19.33203125" style="1" customWidth="1"/>
    <col min="2561" max="2561" width="12" style="1" customWidth="1"/>
    <col min="2562" max="2812" width="9.109375" style="1"/>
    <col min="2813" max="2813" width="78.6640625" style="1" customWidth="1"/>
    <col min="2814" max="2814" width="14.6640625" style="1" customWidth="1"/>
    <col min="2815" max="2815" width="15.6640625" style="1" customWidth="1"/>
    <col min="2816" max="2816" width="19.33203125" style="1" customWidth="1"/>
    <col min="2817" max="2817" width="12" style="1" customWidth="1"/>
    <col min="2818" max="3068" width="9.109375" style="1"/>
    <col min="3069" max="3069" width="78.6640625" style="1" customWidth="1"/>
    <col min="3070" max="3070" width="14.6640625" style="1" customWidth="1"/>
    <col min="3071" max="3071" width="15.6640625" style="1" customWidth="1"/>
    <col min="3072" max="3072" width="19.33203125" style="1" customWidth="1"/>
    <col min="3073" max="3073" width="12" style="1" customWidth="1"/>
    <col min="3074" max="3324" width="9.109375" style="1"/>
    <col min="3325" max="3325" width="78.6640625" style="1" customWidth="1"/>
    <col min="3326" max="3326" width="14.6640625" style="1" customWidth="1"/>
    <col min="3327" max="3327" width="15.6640625" style="1" customWidth="1"/>
    <col min="3328" max="3328" width="19.33203125" style="1" customWidth="1"/>
    <col min="3329" max="3329" width="12" style="1" customWidth="1"/>
    <col min="3330" max="3580" width="9.109375" style="1"/>
    <col min="3581" max="3581" width="78.6640625" style="1" customWidth="1"/>
    <col min="3582" max="3582" width="14.6640625" style="1" customWidth="1"/>
    <col min="3583" max="3583" width="15.6640625" style="1" customWidth="1"/>
    <col min="3584" max="3584" width="19.33203125" style="1" customWidth="1"/>
    <col min="3585" max="3585" width="12" style="1" customWidth="1"/>
    <col min="3586" max="3836" width="9.109375" style="1"/>
    <col min="3837" max="3837" width="78.6640625" style="1" customWidth="1"/>
    <col min="3838" max="3838" width="14.6640625" style="1" customWidth="1"/>
    <col min="3839" max="3839" width="15.6640625" style="1" customWidth="1"/>
    <col min="3840" max="3840" width="19.33203125" style="1" customWidth="1"/>
    <col min="3841" max="3841" width="12" style="1" customWidth="1"/>
    <col min="3842" max="4092" width="9.109375" style="1"/>
    <col min="4093" max="4093" width="78.6640625" style="1" customWidth="1"/>
    <col min="4094" max="4094" width="14.6640625" style="1" customWidth="1"/>
    <col min="4095" max="4095" width="15.6640625" style="1" customWidth="1"/>
    <col min="4096" max="4096" width="19.33203125" style="1" customWidth="1"/>
    <col min="4097" max="4097" width="12" style="1" customWidth="1"/>
    <col min="4098" max="4348" width="9.109375" style="1"/>
    <col min="4349" max="4349" width="78.6640625" style="1" customWidth="1"/>
    <col min="4350" max="4350" width="14.6640625" style="1" customWidth="1"/>
    <col min="4351" max="4351" width="15.6640625" style="1" customWidth="1"/>
    <col min="4352" max="4352" width="19.33203125" style="1" customWidth="1"/>
    <col min="4353" max="4353" width="12" style="1" customWidth="1"/>
    <col min="4354" max="4604" width="9.109375" style="1"/>
    <col min="4605" max="4605" width="78.6640625" style="1" customWidth="1"/>
    <col min="4606" max="4606" width="14.6640625" style="1" customWidth="1"/>
    <col min="4607" max="4607" width="15.6640625" style="1" customWidth="1"/>
    <col min="4608" max="4608" width="19.33203125" style="1" customWidth="1"/>
    <col min="4609" max="4609" width="12" style="1" customWidth="1"/>
    <col min="4610" max="4860" width="9.109375" style="1"/>
    <col min="4861" max="4861" width="78.6640625" style="1" customWidth="1"/>
    <col min="4862" max="4862" width="14.6640625" style="1" customWidth="1"/>
    <col min="4863" max="4863" width="15.6640625" style="1" customWidth="1"/>
    <col min="4864" max="4864" width="19.33203125" style="1" customWidth="1"/>
    <col min="4865" max="4865" width="12" style="1" customWidth="1"/>
    <col min="4866" max="5116" width="9.109375" style="1"/>
    <col min="5117" max="5117" width="78.6640625" style="1" customWidth="1"/>
    <col min="5118" max="5118" width="14.6640625" style="1" customWidth="1"/>
    <col min="5119" max="5119" width="15.6640625" style="1" customWidth="1"/>
    <col min="5120" max="5120" width="19.33203125" style="1" customWidth="1"/>
    <col min="5121" max="5121" width="12" style="1" customWidth="1"/>
    <col min="5122" max="5372" width="9.109375" style="1"/>
    <col min="5373" max="5373" width="78.6640625" style="1" customWidth="1"/>
    <col min="5374" max="5374" width="14.6640625" style="1" customWidth="1"/>
    <col min="5375" max="5375" width="15.6640625" style="1" customWidth="1"/>
    <col min="5376" max="5376" width="19.33203125" style="1" customWidth="1"/>
    <col min="5377" max="5377" width="12" style="1" customWidth="1"/>
    <col min="5378" max="5628" width="9.109375" style="1"/>
    <col min="5629" max="5629" width="78.6640625" style="1" customWidth="1"/>
    <col min="5630" max="5630" width="14.6640625" style="1" customWidth="1"/>
    <col min="5631" max="5631" width="15.6640625" style="1" customWidth="1"/>
    <col min="5632" max="5632" width="19.33203125" style="1" customWidth="1"/>
    <col min="5633" max="5633" width="12" style="1" customWidth="1"/>
    <col min="5634" max="5884" width="9.109375" style="1"/>
    <col min="5885" max="5885" width="78.6640625" style="1" customWidth="1"/>
    <col min="5886" max="5886" width="14.6640625" style="1" customWidth="1"/>
    <col min="5887" max="5887" width="15.6640625" style="1" customWidth="1"/>
    <col min="5888" max="5888" width="19.33203125" style="1" customWidth="1"/>
    <col min="5889" max="5889" width="12" style="1" customWidth="1"/>
    <col min="5890" max="6140" width="9.109375" style="1"/>
    <col min="6141" max="6141" width="78.6640625" style="1" customWidth="1"/>
    <col min="6142" max="6142" width="14.6640625" style="1" customWidth="1"/>
    <col min="6143" max="6143" width="15.6640625" style="1" customWidth="1"/>
    <col min="6144" max="6144" width="19.33203125" style="1" customWidth="1"/>
    <col min="6145" max="6145" width="12" style="1" customWidth="1"/>
    <col min="6146" max="6396" width="9.109375" style="1"/>
    <col min="6397" max="6397" width="78.6640625" style="1" customWidth="1"/>
    <col min="6398" max="6398" width="14.6640625" style="1" customWidth="1"/>
    <col min="6399" max="6399" width="15.6640625" style="1" customWidth="1"/>
    <col min="6400" max="6400" width="19.33203125" style="1" customWidth="1"/>
    <col min="6401" max="6401" width="12" style="1" customWidth="1"/>
    <col min="6402" max="6652" width="9.109375" style="1"/>
    <col min="6653" max="6653" width="78.6640625" style="1" customWidth="1"/>
    <col min="6654" max="6654" width="14.6640625" style="1" customWidth="1"/>
    <col min="6655" max="6655" width="15.6640625" style="1" customWidth="1"/>
    <col min="6656" max="6656" width="19.33203125" style="1" customWidth="1"/>
    <col min="6657" max="6657" width="12" style="1" customWidth="1"/>
    <col min="6658" max="6908" width="9.109375" style="1"/>
    <col min="6909" max="6909" width="78.6640625" style="1" customWidth="1"/>
    <col min="6910" max="6910" width="14.6640625" style="1" customWidth="1"/>
    <col min="6911" max="6911" width="15.6640625" style="1" customWidth="1"/>
    <col min="6912" max="6912" width="19.33203125" style="1" customWidth="1"/>
    <col min="6913" max="6913" width="12" style="1" customWidth="1"/>
    <col min="6914" max="7164" width="9.109375" style="1"/>
    <col min="7165" max="7165" width="78.6640625" style="1" customWidth="1"/>
    <col min="7166" max="7166" width="14.6640625" style="1" customWidth="1"/>
    <col min="7167" max="7167" width="15.6640625" style="1" customWidth="1"/>
    <col min="7168" max="7168" width="19.33203125" style="1" customWidth="1"/>
    <col min="7169" max="7169" width="12" style="1" customWidth="1"/>
    <col min="7170" max="7420" width="9.109375" style="1"/>
    <col min="7421" max="7421" width="78.6640625" style="1" customWidth="1"/>
    <col min="7422" max="7422" width="14.6640625" style="1" customWidth="1"/>
    <col min="7423" max="7423" width="15.6640625" style="1" customWidth="1"/>
    <col min="7424" max="7424" width="19.33203125" style="1" customWidth="1"/>
    <col min="7425" max="7425" width="12" style="1" customWidth="1"/>
    <col min="7426" max="7676" width="9.109375" style="1"/>
    <col min="7677" max="7677" width="78.6640625" style="1" customWidth="1"/>
    <col min="7678" max="7678" width="14.6640625" style="1" customWidth="1"/>
    <col min="7679" max="7679" width="15.6640625" style="1" customWidth="1"/>
    <col min="7680" max="7680" width="19.33203125" style="1" customWidth="1"/>
    <col min="7681" max="7681" width="12" style="1" customWidth="1"/>
    <col min="7682" max="7932" width="9.109375" style="1"/>
    <col min="7933" max="7933" width="78.6640625" style="1" customWidth="1"/>
    <col min="7934" max="7934" width="14.6640625" style="1" customWidth="1"/>
    <col min="7935" max="7935" width="15.6640625" style="1" customWidth="1"/>
    <col min="7936" max="7936" width="19.33203125" style="1" customWidth="1"/>
    <col min="7937" max="7937" width="12" style="1" customWidth="1"/>
    <col min="7938" max="8188" width="9.109375" style="1"/>
    <col min="8189" max="8189" width="78.6640625" style="1" customWidth="1"/>
    <col min="8190" max="8190" width="14.6640625" style="1" customWidth="1"/>
    <col min="8191" max="8191" width="15.6640625" style="1" customWidth="1"/>
    <col min="8192" max="8192" width="19.33203125" style="1" customWidth="1"/>
    <col min="8193" max="8193" width="12" style="1" customWidth="1"/>
    <col min="8194" max="8444" width="9.109375" style="1"/>
    <col min="8445" max="8445" width="78.6640625" style="1" customWidth="1"/>
    <col min="8446" max="8446" width="14.6640625" style="1" customWidth="1"/>
    <col min="8447" max="8447" width="15.6640625" style="1" customWidth="1"/>
    <col min="8448" max="8448" width="19.33203125" style="1" customWidth="1"/>
    <col min="8449" max="8449" width="12" style="1" customWidth="1"/>
    <col min="8450" max="8700" width="9.109375" style="1"/>
    <col min="8701" max="8701" width="78.6640625" style="1" customWidth="1"/>
    <col min="8702" max="8702" width="14.6640625" style="1" customWidth="1"/>
    <col min="8703" max="8703" width="15.6640625" style="1" customWidth="1"/>
    <col min="8704" max="8704" width="19.33203125" style="1" customWidth="1"/>
    <col min="8705" max="8705" width="12" style="1" customWidth="1"/>
    <col min="8706" max="8956" width="9.109375" style="1"/>
    <col min="8957" max="8957" width="78.6640625" style="1" customWidth="1"/>
    <col min="8958" max="8958" width="14.6640625" style="1" customWidth="1"/>
    <col min="8959" max="8959" width="15.6640625" style="1" customWidth="1"/>
    <col min="8960" max="8960" width="19.33203125" style="1" customWidth="1"/>
    <col min="8961" max="8961" width="12" style="1" customWidth="1"/>
    <col min="8962" max="9212" width="9.109375" style="1"/>
    <col min="9213" max="9213" width="78.6640625" style="1" customWidth="1"/>
    <col min="9214" max="9214" width="14.6640625" style="1" customWidth="1"/>
    <col min="9215" max="9215" width="15.6640625" style="1" customWidth="1"/>
    <col min="9216" max="9216" width="19.33203125" style="1" customWidth="1"/>
    <col min="9217" max="9217" width="12" style="1" customWidth="1"/>
    <col min="9218" max="9468" width="9.109375" style="1"/>
    <col min="9469" max="9469" width="78.6640625" style="1" customWidth="1"/>
    <col min="9470" max="9470" width="14.6640625" style="1" customWidth="1"/>
    <col min="9471" max="9471" width="15.6640625" style="1" customWidth="1"/>
    <col min="9472" max="9472" width="19.33203125" style="1" customWidth="1"/>
    <col min="9473" max="9473" width="12" style="1" customWidth="1"/>
    <col min="9474" max="9724" width="9.109375" style="1"/>
    <col min="9725" max="9725" width="78.6640625" style="1" customWidth="1"/>
    <col min="9726" max="9726" width="14.6640625" style="1" customWidth="1"/>
    <col min="9727" max="9727" width="15.6640625" style="1" customWidth="1"/>
    <col min="9728" max="9728" width="19.33203125" style="1" customWidth="1"/>
    <col min="9729" max="9729" width="12" style="1" customWidth="1"/>
    <col min="9730" max="9980" width="9.109375" style="1"/>
    <col min="9981" max="9981" width="78.6640625" style="1" customWidth="1"/>
    <col min="9982" max="9982" width="14.6640625" style="1" customWidth="1"/>
    <col min="9983" max="9983" width="15.6640625" style="1" customWidth="1"/>
    <col min="9984" max="9984" width="19.33203125" style="1" customWidth="1"/>
    <col min="9985" max="9985" width="12" style="1" customWidth="1"/>
    <col min="9986" max="10236" width="9.109375" style="1"/>
    <col min="10237" max="10237" width="78.6640625" style="1" customWidth="1"/>
    <col min="10238" max="10238" width="14.6640625" style="1" customWidth="1"/>
    <col min="10239" max="10239" width="15.6640625" style="1" customWidth="1"/>
    <col min="10240" max="10240" width="19.33203125" style="1" customWidth="1"/>
    <col min="10241" max="10241" width="12" style="1" customWidth="1"/>
    <col min="10242" max="10492" width="9.109375" style="1"/>
    <col min="10493" max="10493" width="78.6640625" style="1" customWidth="1"/>
    <col min="10494" max="10494" width="14.6640625" style="1" customWidth="1"/>
    <col min="10495" max="10495" width="15.6640625" style="1" customWidth="1"/>
    <col min="10496" max="10496" width="19.33203125" style="1" customWidth="1"/>
    <col min="10497" max="10497" width="12" style="1" customWidth="1"/>
    <col min="10498" max="10748" width="9.109375" style="1"/>
    <col min="10749" max="10749" width="78.6640625" style="1" customWidth="1"/>
    <col min="10750" max="10750" width="14.6640625" style="1" customWidth="1"/>
    <col min="10751" max="10751" width="15.6640625" style="1" customWidth="1"/>
    <col min="10752" max="10752" width="19.33203125" style="1" customWidth="1"/>
    <col min="10753" max="10753" width="12" style="1" customWidth="1"/>
    <col min="10754" max="11004" width="9.109375" style="1"/>
    <col min="11005" max="11005" width="78.6640625" style="1" customWidth="1"/>
    <col min="11006" max="11006" width="14.6640625" style="1" customWidth="1"/>
    <col min="11007" max="11007" width="15.6640625" style="1" customWidth="1"/>
    <col min="11008" max="11008" width="19.33203125" style="1" customWidth="1"/>
    <col min="11009" max="11009" width="12" style="1" customWidth="1"/>
    <col min="11010" max="11260" width="9.109375" style="1"/>
    <col min="11261" max="11261" width="78.6640625" style="1" customWidth="1"/>
    <col min="11262" max="11262" width="14.6640625" style="1" customWidth="1"/>
    <col min="11263" max="11263" width="15.6640625" style="1" customWidth="1"/>
    <col min="11264" max="11264" width="19.33203125" style="1" customWidth="1"/>
    <col min="11265" max="11265" width="12" style="1" customWidth="1"/>
    <col min="11266" max="11516" width="9.109375" style="1"/>
    <col min="11517" max="11517" width="78.6640625" style="1" customWidth="1"/>
    <col min="11518" max="11518" width="14.6640625" style="1" customWidth="1"/>
    <col min="11519" max="11519" width="15.6640625" style="1" customWidth="1"/>
    <col min="11520" max="11520" width="19.33203125" style="1" customWidth="1"/>
    <col min="11521" max="11521" width="12" style="1" customWidth="1"/>
    <col min="11522" max="11772" width="9.109375" style="1"/>
    <col min="11773" max="11773" width="78.6640625" style="1" customWidth="1"/>
    <col min="11774" max="11774" width="14.6640625" style="1" customWidth="1"/>
    <col min="11775" max="11775" width="15.6640625" style="1" customWidth="1"/>
    <col min="11776" max="11776" width="19.33203125" style="1" customWidth="1"/>
    <col min="11777" max="11777" width="12" style="1" customWidth="1"/>
    <col min="11778" max="12028" width="9.109375" style="1"/>
    <col min="12029" max="12029" width="78.6640625" style="1" customWidth="1"/>
    <col min="12030" max="12030" width="14.6640625" style="1" customWidth="1"/>
    <col min="12031" max="12031" width="15.6640625" style="1" customWidth="1"/>
    <col min="12032" max="12032" width="19.33203125" style="1" customWidth="1"/>
    <col min="12033" max="12033" width="12" style="1" customWidth="1"/>
    <col min="12034" max="12284" width="9.109375" style="1"/>
    <col min="12285" max="12285" width="78.6640625" style="1" customWidth="1"/>
    <col min="12286" max="12286" width="14.6640625" style="1" customWidth="1"/>
    <col min="12287" max="12287" width="15.6640625" style="1" customWidth="1"/>
    <col min="12288" max="12288" width="19.33203125" style="1" customWidth="1"/>
    <col min="12289" max="12289" width="12" style="1" customWidth="1"/>
    <col min="12290" max="12540" width="9.109375" style="1"/>
    <col min="12541" max="12541" width="78.6640625" style="1" customWidth="1"/>
    <col min="12542" max="12542" width="14.6640625" style="1" customWidth="1"/>
    <col min="12543" max="12543" width="15.6640625" style="1" customWidth="1"/>
    <col min="12544" max="12544" width="19.33203125" style="1" customWidth="1"/>
    <col min="12545" max="12545" width="12" style="1" customWidth="1"/>
    <col min="12546" max="12796" width="9.109375" style="1"/>
    <col min="12797" max="12797" width="78.6640625" style="1" customWidth="1"/>
    <col min="12798" max="12798" width="14.6640625" style="1" customWidth="1"/>
    <col min="12799" max="12799" width="15.6640625" style="1" customWidth="1"/>
    <col min="12800" max="12800" width="19.33203125" style="1" customWidth="1"/>
    <col min="12801" max="12801" width="12" style="1" customWidth="1"/>
    <col min="12802" max="13052" width="9.109375" style="1"/>
    <col min="13053" max="13053" width="78.6640625" style="1" customWidth="1"/>
    <col min="13054" max="13054" width="14.6640625" style="1" customWidth="1"/>
    <col min="13055" max="13055" width="15.6640625" style="1" customWidth="1"/>
    <col min="13056" max="13056" width="19.33203125" style="1" customWidth="1"/>
    <col min="13057" max="13057" width="12" style="1" customWidth="1"/>
    <col min="13058" max="13308" width="9.109375" style="1"/>
    <col min="13309" max="13309" width="78.6640625" style="1" customWidth="1"/>
    <col min="13310" max="13310" width="14.6640625" style="1" customWidth="1"/>
    <col min="13311" max="13311" width="15.6640625" style="1" customWidth="1"/>
    <col min="13312" max="13312" width="19.33203125" style="1" customWidth="1"/>
    <col min="13313" max="13313" width="12" style="1" customWidth="1"/>
    <col min="13314" max="13564" width="9.109375" style="1"/>
    <col min="13565" max="13565" width="78.6640625" style="1" customWidth="1"/>
    <col min="13566" max="13566" width="14.6640625" style="1" customWidth="1"/>
    <col min="13567" max="13567" width="15.6640625" style="1" customWidth="1"/>
    <col min="13568" max="13568" width="19.33203125" style="1" customWidth="1"/>
    <col min="13569" max="13569" width="12" style="1" customWidth="1"/>
    <col min="13570" max="13820" width="9.109375" style="1"/>
    <col min="13821" max="13821" width="78.6640625" style="1" customWidth="1"/>
    <col min="13822" max="13822" width="14.6640625" style="1" customWidth="1"/>
    <col min="13823" max="13823" width="15.6640625" style="1" customWidth="1"/>
    <col min="13824" max="13824" width="19.33203125" style="1" customWidth="1"/>
    <col min="13825" max="13825" width="12" style="1" customWidth="1"/>
    <col min="13826" max="14076" width="9.109375" style="1"/>
    <col min="14077" max="14077" width="78.6640625" style="1" customWidth="1"/>
    <col min="14078" max="14078" width="14.6640625" style="1" customWidth="1"/>
    <col min="14079" max="14079" width="15.6640625" style="1" customWidth="1"/>
    <col min="14080" max="14080" width="19.33203125" style="1" customWidth="1"/>
    <col min="14081" max="14081" width="12" style="1" customWidth="1"/>
    <col min="14082" max="14332" width="9.109375" style="1"/>
    <col min="14333" max="14333" width="78.6640625" style="1" customWidth="1"/>
    <col min="14334" max="14334" width="14.6640625" style="1" customWidth="1"/>
    <col min="14335" max="14335" width="15.6640625" style="1" customWidth="1"/>
    <col min="14336" max="14336" width="19.33203125" style="1" customWidth="1"/>
    <col min="14337" max="14337" width="12" style="1" customWidth="1"/>
    <col min="14338" max="14588" width="9.109375" style="1"/>
    <col min="14589" max="14589" width="78.6640625" style="1" customWidth="1"/>
    <col min="14590" max="14590" width="14.6640625" style="1" customWidth="1"/>
    <col min="14591" max="14591" width="15.6640625" style="1" customWidth="1"/>
    <col min="14592" max="14592" width="19.33203125" style="1" customWidth="1"/>
    <col min="14593" max="14593" width="12" style="1" customWidth="1"/>
    <col min="14594" max="14844" width="9.109375" style="1"/>
    <col min="14845" max="14845" width="78.6640625" style="1" customWidth="1"/>
    <col min="14846" max="14846" width="14.6640625" style="1" customWidth="1"/>
    <col min="14847" max="14847" width="15.6640625" style="1" customWidth="1"/>
    <col min="14848" max="14848" width="19.33203125" style="1" customWidth="1"/>
    <col min="14849" max="14849" width="12" style="1" customWidth="1"/>
    <col min="14850" max="15100" width="9.109375" style="1"/>
    <col min="15101" max="15101" width="78.6640625" style="1" customWidth="1"/>
    <col min="15102" max="15102" width="14.6640625" style="1" customWidth="1"/>
    <col min="15103" max="15103" width="15.6640625" style="1" customWidth="1"/>
    <col min="15104" max="15104" width="19.33203125" style="1" customWidth="1"/>
    <col min="15105" max="15105" width="12" style="1" customWidth="1"/>
    <col min="15106" max="15356" width="9.109375" style="1"/>
    <col min="15357" max="15357" width="78.6640625" style="1" customWidth="1"/>
    <col min="15358" max="15358" width="14.6640625" style="1" customWidth="1"/>
    <col min="15359" max="15359" width="15.6640625" style="1" customWidth="1"/>
    <col min="15360" max="15360" width="19.33203125" style="1" customWidth="1"/>
    <col min="15361" max="15361" width="12" style="1" customWidth="1"/>
    <col min="15362" max="15612" width="9.109375" style="1"/>
    <col min="15613" max="15613" width="78.6640625" style="1" customWidth="1"/>
    <col min="15614" max="15614" width="14.6640625" style="1" customWidth="1"/>
    <col min="15615" max="15615" width="15.6640625" style="1" customWidth="1"/>
    <col min="15616" max="15616" width="19.33203125" style="1" customWidth="1"/>
    <col min="15617" max="15617" width="12" style="1" customWidth="1"/>
    <col min="15618" max="15868" width="9.109375" style="1"/>
    <col min="15869" max="15869" width="78.6640625" style="1" customWidth="1"/>
    <col min="15870" max="15870" width="14.6640625" style="1" customWidth="1"/>
    <col min="15871" max="15871" width="15.6640625" style="1" customWidth="1"/>
    <col min="15872" max="15872" width="19.33203125" style="1" customWidth="1"/>
    <col min="15873" max="15873" width="12" style="1" customWidth="1"/>
    <col min="15874" max="16124" width="9.109375" style="1"/>
    <col min="16125" max="16125" width="78.6640625" style="1" customWidth="1"/>
    <col min="16126" max="16126" width="14.6640625" style="1" customWidth="1"/>
    <col min="16127" max="16127" width="15.6640625" style="1" customWidth="1"/>
    <col min="16128" max="16128" width="19.33203125" style="1" customWidth="1"/>
    <col min="16129" max="16129" width="12" style="1" customWidth="1"/>
    <col min="16130" max="16384" width="9.109375" style="1"/>
  </cols>
  <sheetData>
    <row r="1" spans="1:7" x14ac:dyDescent="0.3">
      <c r="E1" s="10" t="s">
        <v>1772</v>
      </c>
      <c r="G1" s="10"/>
    </row>
    <row r="3" spans="1:7" ht="16.8" x14ac:dyDescent="0.3">
      <c r="A3" s="548" t="s">
        <v>1773</v>
      </c>
      <c r="B3" s="548"/>
      <c r="C3" s="548"/>
      <c r="D3" s="548"/>
      <c r="E3" s="548"/>
      <c r="F3" s="394"/>
      <c r="G3" s="394"/>
    </row>
    <row r="4" spans="1:7" x14ac:dyDescent="0.3">
      <c r="A4" s="379"/>
      <c r="B4" s="379"/>
      <c r="C4" s="379"/>
      <c r="D4" s="379"/>
      <c r="E4" s="379"/>
    </row>
    <row r="5" spans="1:7" x14ac:dyDescent="0.3">
      <c r="A5" s="379"/>
      <c r="B5" s="379"/>
      <c r="C5" s="379"/>
      <c r="D5" s="379"/>
      <c r="E5" s="380" t="s">
        <v>230</v>
      </c>
    </row>
    <row r="6" spans="1:7" ht="109.2" x14ac:dyDescent="0.3">
      <c r="A6" s="381" t="s">
        <v>157</v>
      </c>
      <c r="B6" s="382" t="s">
        <v>231</v>
      </c>
      <c r="C6" s="382" t="s">
        <v>232</v>
      </c>
      <c r="D6" s="382" t="s">
        <v>233</v>
      </c>
      <c r="E6" s="383" t="s">
        <v>187</v>
      </c>
    </row>
    <row r="7" spans="1:7" x14ac:dyDescent="0.3">
      <c r="A7" s="381"/>
      <c r="B7" s="384"/>
      <c r="C7" s="384"/>
      <c r="D7" s="384"/>
      <c r="E7" s="385"/>
    </row>
    <row r="8" spans="1:7" x14ac:dyDescent="0.3">
      <c r="A8" s="381" t="s">
        <v>1774</v>
      </c>
      <c r="B8" s="386">
        <v>29554534</v>
      </c>
      <c r="C8" s="386">
        <v>29554534</v>
      </c>
      <c r="D8" s="386">
        <v>0</v>
      </c>
      <c r="E8" s="386">
        <f t="shared" ref="E8" si="0">B8-C8-D8</f>
        <v>0</v>
      </c>
    </row>
    <row r="9" spans="1:7" x14ac:dyDescent="0.3">
      <c r="A9" s="387" t="s">
        <v>239</v>
      </c>
      <c r="B9" s="386">
        <v>39017403</v>
      </c>
      <c r="C9" s="386">
        <v>39017403</v>
      </c>
      <c r="D9" s="386">
        <v>0</v>
      </c>
      <c r="E9" s="386">
        <f t="shared" ref="E9:E15" si="1">B9-C9-D9</f>
        <v>0</v>
      </c>
    </row>
    <row r="10" spans="1:7" x14ac:dyDescent="0.3">
      <c r="A10" s="387" t="s">
        <v>1775</v>
      </c>
      <c r="B10" s="386">
        <v>15939882</v>
      </c>
      <c r="C10" s="386">
        <v>15939882</v>
      </c>
      <c r="D10" s="386">
        <v>0</v>
      </c>
      <c r="E10" s="386">
        <f t="shared" ref="E10" si="2">B10-C10-D10</f>
        <v>0</v>
      </c>
    </row>
    <row r="11" spans="1:7" x14ac:dyDescent="0.3">
      <c r="A11" s="387" t="s">
        <v>234</v>
      </c>
      <c r="B11" s="386">
        <v>276205258</v>
      </c>
      <c r="C11" s="386">
        <v>176067005</v>
      </c>
      <c r="D11" s="386">
        <v>100138253</v>
      </c>
      <c r="E11" s="386">
        <f t="shared" si="1"/>
        <v>0</v>
      </c>
    </row>
    <row r="12" spans="1:7" x14ac:dyDescent="0.3">
      <c r="A12" s="387" t="s">
        <v>1427</v>
      </c>
      <c r="B12" s="386">
        <v>24057399</v>
      </c>
      <c r="C12" s="386">
        <v>24057399</v>
      </c>
      <c r="D12" s="386">
        <v>0</v>
      </c>
      <c r="E12" s="386">
        <f t="shared" si="1"/>
        <v>0</v>
      </c>
    </row>
    <row r="13" spans="1:7" x14ac:dyDescent="0.3">
      <c r="A13" s="381" t="s">
        <v>235</v>
      </c>
      <c r="B13" s="386">
        <v>92775253</v>
      </c>
      <c r="C13" s="386">
        <v>92775253</v>
      </c>
      <c r="D13" s="386">
        <v>0</v>
      </c>
      <c r="E13" s="386">
        <f t="shared" si="1"/>
        <v>0</v>
      </c>
    </row>
    <row r="14" spans="1:7" x14ac:dyDescent="0.3">
      <c r="A14" s="387" t="s">
        <v>1425</v>
      </c>
      <c r="B14" s="386">
        <v>22630173</v>
      </c>
      <c r="C14" s="386">
        <v>22630173</v>
      </c>
      <c r="D14" s="386"/>
      <c r="E14" s="386"/>
    </row>
    <row r="15" spans="1:7" x14ac:dyDescent="0.3">
      <c r="A15" s="387" t="s">
        <v>236</v>
      </c>
      <c r="B15" s="386">
        <v>1498000</v>
      </c>
      <c r="C15" s="386">
        <v>1498000</v>
      </c>
      <c r="D15" s="386">
        <v>0</v>
      </c>
      <c r="E15" s="386">
        <f t="shared" si="1"/>
        <v>0</v>
      </c>
    </row>
    <row r="16" spans="1:7" s="38" customFormat="1" ht="16.2" x14ac:dyDescent="0.35">
      <c r="A16" s="388" t="s">
        <v>237</v>
      </c>
      <c r="B16" s="389">
        <f>SUM(B10:B15)</f>
        <v>433105965</v>
      </c>
      <c r="C16" s="389">
        <f t="shared" ref="C16:E16" si="3">SUM(C10:C15)</f>
        <v>332967712</v>
      </c>
      <c r="D16" s="389">
        <f t="shared" si="3"/>
        <v>100138253</v>
      </c>
      <c r="E16" s="389">
        <f t="shared" si="3"/>
        <v>0</v>
      </c>
    </row>
    <row r="17" spans="1:5" s="38" customFormat="1" ht="31.2" x14ac:dyDescent="0.3">
      <c r="A17" s="387" t="s">
        <v>1426</v>
      </c>
      <c r="B17" s="386">
        <v>7300000</v>
      </c>
      <c r="C17" s="386">
        <v>7300000</v>
      </c>
      <c r="D17" s="386">
        <v>0</v>
      </c>
      <c r="E17" s="386">
        <f t="shared" ref="E17" si="4">B17-C17-D17</f>
        <v>0</v>
      </c>
    </row>
    <row r="18" spans="1:5" s="39" customFormat="1" x14ac:dyDescent="0.3">
      <c r="A18" s="390" t="s">
        <v>238</v>
      </c>
      <c r="B18" s="391">
        <f>SUM(B8:B9,B16,B17:B17)</f>
        <v>508977902</v>
      </c>
      <c r="C18" s="391">
        <f t="shared" ref="C18:E18" si="5">SUM(C8:C9,C16,C17:C17)</f>
        <v>408839649</v>
      </c>
      <c r="D18" s="391">
        <f t="shared" si="5"/>
        <v>100138253</v>
      </c>
      <c r="E18" s="391">
        <f t="shared" si="5"/>
        <v>0</v>
      </c>
    </row>
    <row r="19" spans="1:5" s="39" customFormat="1" x14ac:dyDescent="0.3">
      <c r="A19" s="392"/>
      <c r="B19" s="393"/>
      <c r="C19" s="393"/>
      <c r="D19" s="393"/>
      <c r="E19" s="393"/>
    </row>
  </sheetData>
  <mergeCells count="1">
    <mergeCell ref="A3:E3"/>
  </mergeCells>
  <pageMargins left="0.70866141732283472" right="0.70866141732283472" top="0.74803149606299213" bottom="0.74803149606299213" header="0.31496062992125984" footer="0.31496062992125984"/>
  <pageSetup paperSize="9" scale="92" fitToHeight="0" orientation="landscape" r:id="rId1"/>
  <rowBreaks count="1" manualBreakCount="1">
    <brk id="19"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360AC-757A-465F-B2BB-7B4C2FE8ECE9}">
  <sheetPr>
    <tabColor rgb="FF92D050"/>
    <pageSetUpPr fitToPage="1"/>
  </sheetPr>
  <dimension ref="A1:E277"/>
  <sheetViews>
    <sheetView view="pageBreakPreview" topLeftCell="A265" zoomScale="130" zoomScaleNormal="100" zoomScaleSheetLayoutView="130" workbookViewId="0">
      <selection activeCell="E1" sqref="E1"/>
    </sheetView>
  </sheetViews>
  <sheetFormatPr defaultRowHeight="13.2" x14ac:dyDescent="0.25"/>
  <cols>
    <col min="1" max="1" width="8.109375" style="45" customWidth="1"/>
    <col min="2" max="2" width="54.88671875" style="45" customWidth="1"/>
    <col min="3" max="3" width="15.33203125" style="45" customWidth="1"/>
    <col min="4" max="4" width="15.33203125" style="45" bestFit="1" customWidth="1"/>
    <col min="5" max="5" width="14.88671875" style="45" customWidth="1"/>
    <col min="6" max="256" width="9.109375" style="45"/>
    <col min="257" max="257" width="8.109375" style="45" customWidth="1"/>
    <col min="258" max="258" width="41" style="45" customWidth="1"/>
    <col min="259" max="261" width="32.88671875" style="45" customWidth="1"/>
    <col min="262" max="512" width="9.109375" style="45"/>
    <col min="513" max="513" width="8.109375" style="45" customWidth="1"/>
    <col min="514" max="514" width="41" style="45" customWidth="1"/>
    <col min="515" max="517" width="32.88671875" style="45" customWidth="1"/>
    <col min="518" max="768" width="9.109375" style="45"/>
    <col min="769" max="769" width="8.109375" style="45" customWidth="1"/>
    <col min="770" max="770" width="41" style="45" customWidth="1"/>
    <col min="771" max="773" width="32.88671875" style="45" customWidth="1"/>
    <col min="774" max="1024" width="9.109375" style="45"/>
    <col min="1025" max="1025" width="8.109375" style="45" customWidth="1"/>
    <col min="1026" max="1026" width="41" style="45" customWidth="1"/>
    <col min="1027" max="1029" width="32.88671875" style="45" customWidth="1"/>
    <col min="1030" max="1280" width="9.109375" style="45"/>
    <col min="1281" max="1281" width="8.109375" style="45" customWidth="1"/>
    <col min="1282" max="1282" width="41" style="45" customWidth="1"/>
    <col min="1283" max="1285" width="32.88671875" style="45" customWidth="1"/>
    <col min="1286" max="1536" width="9.109375" style="45"/>
    <col min="1537" max="1537" width="8.109375" style="45" customWidth="1"/>
    <col min="1538" max="1538" width="41" style="45" customWidth="1"/>
    <col min="1539" max="1541" width="32.88671875" style="45" customWidth="1"/>
    <col min="1542" max="1792" width="9.109375" style="45"/>
    <col min="1793" max="1793" width="8.109375" style="45" customWidth="1"/>
    <col min="1794" max="1794" width="41" style="45" customWidth="1"/>
    <col min="1795" max="1797" width="32.88671875" style="45" customWidth="1"/>
    <col min="1798" max="2048" width="9.109375" style="45"/>
    <col min="2049" max="2049" width="8.109375" style="45" customWidth="1"/>
    <col min="2050" max="2050" width="41" style="45" customWidth="1"/>
    <col min="2051" max="2053" width="32.88671875" style="45" customWidth="1"/>
    <col min="2054" max="2304" width="9.109375" style="45"/>
    <col min="2305" max="2305" width="8.109375" style="45" customWidth="1"/>
    <col min="2306" max="2306" width="41" style="45" customWidth="1"/>
    <col min="2307" max="2309" width="32.88671875" style="45" customWidth="1"/>
    <col min="2310" max="2560" width="9.109375" style="45"/>
    <col min="2561" max="2561" width="8.109375" style="45" customWidth="1"/>
    <col min="2562" max="2562" width="41" style="45" customWidth="1"/>
    <col min="2563" max="2565" width="32.88671875" style="45" customWidth="1"/>
    <col min="2566" max="2816" width="9.109375" style="45"/>
    <col min="2817" max="2817" width="8.109375" style="45" customWidth="1"/>
    <col min="2818" max="2818" width="41" style="45" customWidth="1"/>
    <col min="2819" max="2821" width="32.88671875" style="45" customWidth="1"/>
    <col min="2822" max="3072" width="9.109375" style="45"/>
    <col min="3073" max="3073" width="8.109375" style="45" customWidth="1"/>
    <col min="3074" max="3074" width="41" style="45" customWidth="1"/>
    <col min="3075" max="3077" width="32.88671875" style="45" customWidth="1"/>
    <col min="3078" max="3328" width="9.109375" style="45"/>
    <col min="3329" max="3329" width="8.109375" style="45" customWidth="1"/>
    <col min="3330" max="3330" width="41" style="45" customWidth="1"/>
    <col min="3331" max="3333" width="32.88671875" style="45" customWidth="1"/>
    <col min="3334" max="3584" width="9.109375" style="45"/>
    <col min="3585" max="3585" width="8.109375" style="45" customWidth="1"/>
    <col min="3586" max="3586" width="41" style="45" customWidth="1"/>
    <col min="3587" max="3589" width="32.88671875" style="45" customWidth="1"/>
    <col min="3590" max="3840" width="9.109375" style="45"/>
    <col min="3841" max="3841" width="8.109375" style="45" customWidth="1"/>
    <col min="3842" max="3842" width="41" style="45" customWidth="1"/>
    <col min="3843" max="3845" width="32.88671875" style="45" customWidth="1"/>
    <col min="3846" max="4096" width="9.109375" style="45"/>
    <col min="4097" max="4097" width="8.109375" style="45" customWidth="1"/>
    <col min="4098" max="4098" width="41" style="45" customWidth="1"/>
    <col min="4099" max="4101" width="32.88671875" style="45" customWidth="1"/>
    <col min="4102" max="4352" width="9.109375" style="45"/>
    <col min="4353" max="4353" width="8.109375" style="45" customWidth="1"/>
    <col min="4354" max="4354" width="41" style="45" customWidth="1"/>
    <col min="4355" max="4357" width="32.88671875" style="45" customWidth="1"/>
    <col min="4358" max="4608" width="9.109375" style="45"/>
    <col min="4609" max="4609" width="8.109375" style="45" customWidth="1"/>
    <col min="4610" max="4610" width="41" style="45" customWidth="1"/>
    <col min="4611" max="4613" width="32.88671875" style="45" customWidth="1"/>
    <col min="4614" max="4864" width="9.109375" style="45"/>
    <col min="4865" max="4865" width="8.109375" style="45" customWidth="1"/>
    <col min="4866" max="4866" width="41" style="45" customWidth="1"/>
    <col min="4867" max="4869" width="32.88671875" style="45" customWidth="1"/>
    <col min="4870" max="5120" width="9.109375" style="45"/>
    <col min="5121" max="5121" width="8.109375" style="45" customWidth="1"/>
    <col min="5122" max="5122" width="41" style="45" customWidth="1"/>
    <col min="5123" max="5125" width="32.88671875" style="45" customWidth="1"/>
    <col min="5126" max="5376" width="9.109375" style="45"/>
    <col min="5377" max="5377" width="8.109375" style="45" customWidth="1"/>
    <col min="5378" max="5378" width="41" style="45" customWidth="1"/>
    <col min="5379" max="5381" width="32.88671875" style="45" customWidth="1"/>
    <col min="5382" max="5632" width="9.109375" style="45"/>
    <col min="5633" max="5633" width="8.109375" style="45" customWidth="1"/>
    <col min="5634" max="5634" width="41" style="45" customWidth="1"/>
    <col min="5635" max="5637" width="32.88671875" style="45" customWidth="1"/>
    <col min="5638" max="5888" width="9.109375" style="45"/>
    <col min="5889" max="5889" width="8.109375" style="45" customWidth="1"/>
    <col min="5890" max="5890" width="41" style="45" customWidth="1"/>
    <col min="5891" max="5893" width="32.88671875" style="45" customWidth="1"/>
    <col min="5894" max="6144" width="9.109375" style="45"/>
    <col min="6145" max="6145" width="8.109375" style="45" customWidth="1"/>
    <col min="6146" max="6146" width="41" style="45" customWidth="1"/>
    <col min="6147" max="6149" width="32.88671875" style="45" customWidth="1"/>
    <col min="6150" max="6400" width="9.109375" style="45"/>
    <col min="6401" max="6401" width="8.109375" style="45" customWidth="1"/>
    <col min="6402" max="6402" width="41" style="45" customWidth="1"/>
    <col min="6403" max="6405" width="32.88671875" style="45" customWidth="1"/>
    <col min="6406" max="6656" width="9.109375" style="45"/>
    <col min="6657" max="6657" width="8.109375" style="45" customWidth="1"/>
    <col min="6658" max="6658" width="41" style="45" customWidth="1"/>
    <col min="6659" max="6661" width="32.88671875" style="45" customWidth="1"/>
    <col min="6662" max="6912" width="9.109375" style="45"/>
    <col min="6913" max="6913" width="8.109375" style="45" customWidth="1"/>
    <col min="6914" max="6914" width="41" style="45" customWidth="1"/>
    <col min="6915" max="6917" width="32.88671875" style="45" customWidth="1"/>
    <col min="6918" max="7168" width="9.109375" style="45"/>
    <col min="7169" max="7169" width="8.109375" style="45" customWidth="1"/>
    <col min="7170" max="7170" width="41" style="45" customWidth="1"/>
    <col min="7171" max="7173" width="32.88671875" style="45" customWidth="1"/>
    <col min="7174" max="7424" width="9.109375" style="45"/>
    <col min="7425" max="7425" width="8.109375" style="45" customWidth="1"/>
    <col min="7426" max="7426" width="41" style="45" customWidth="1"/>
    <col min="7427" max="7429" width="32.88671875" style="45" customWidth="1"/>
    <col min="7430" max="7680" width="9.109375" style="45"/>
    <col min="7681" max="7681" width="8.109375" style="45" customWidth="1"/>
    <col min="7682" max="7682" width="41" style="45" customWidth="1"/>
    <col min="7683" max="7685" width="32.88671875" style="45" customWidth="1"/>
    <col min="7686" max="7936" width="9.109375" style="45"/>
    <col min="7937" max="7937" width="8.109375" style="45" customWidth="1"/>
    <col min="7938" max="7938" width="41" style="45" customWidth="1"/>
    <col min="7939" max="7941" width="32.88671875" style="45" customWidth="1"/>
    <col min="7942" max="8192" width="9.109375" style="45"/>
    <col min="8193" max="8193" width="8.109375" style="45" customWidth="1"/>
    <col min="8194" max="8194" width="41" style="45" customWidth="1"/>
    <col min="8195" max="8197" width="32.88671875" style="45" customWidth="1"/>
    <col min="8198" max="8448" width="9.109375" style="45"/>
    <col min="8449" max="8449" width="8.109375" style="45" customWidth="1"/>
    <col min="8450" max="8450" width="41" style="45" customWidth="1"/>
    <col min="8451" max="8453" width="32.88671875" style="45" customWidth="1"/>
    <col min="8454" max="8704" width="9.109375" style="45"/>
    <col min="8705" max="8705" width="8.109375" style="45" customWidth="1"/>
    <col min="8706" max="8706" width="41" style="45" customWidth="1"/>
    <col min="8707" max="8709" width="32.88671875" style="45" customWidth="1"/>
    <col min="8710" max="8960" width="9.109375" style="45"/>
    <col min="8961" max="8961" width="8.109375" style="45" customWidth="1"/>
    <col min="8962" max="8962" width="41" style="45" customWidth="1"/>
    <col min="8963" max="8965" width="32.88671875" style="45" customWidth="1"/>
    <col min="8966" max="9216" width="9.109375" style="45"/>
    <col min="9217" max="9217" width="8.109375" style="45" customWidth="1"/>
    <col min="9218" max="9218" width="41" style="45" customWidth="1"/>
    <col min="9219" max="9221" width="32.88671875" style="45" customWidth="1"/>
    <col min="9222" max="9472" width="9.109375" style="45"/>
    <col min="9473" max="9473" width="8.109375" style="45" customWidth="1"/>
    <col min="9474" max="9474" width="41" style="45" customWidth="1"/>
    <col min="9475" max="9477" width="32.88671875" style="45" customWidth="1"/>
    <col min="9478" max="9728" width="9.109375" style="45"/>
    <col min="9729" max="9729" width="8.109375" style="45" customWidth="1"/>
    <col min="9730" max="9730" width="41" style="45" customWidth="1"/>
    <col min="9731" max="9733" width="32.88671875" style="45" customWidth="1"/>
    <col min="9734" max="9984" width="9.109375" style="45"/>
    <col min="9985" max="9985" width="8.109375" style="45" customWidth="1"/>
    <col min="9986" max="9986" width="41" style="45" customWidth="1"/>
    <col min="9987" max="9989" width="32.88671875" style="45" customWidth="1"/>
    <col min="9990" max="10240" width="9.109375" style="45"/>
    <col min="10241" max="10241" width="8.109375" style="45" customWidth="1"/>
    <col min="10242" max="10242" width="41" style="45" customWidth="1"/>
    <col min="10243" max="10245" width="32.88671875" style="45" customWidth="1"/>
    <col min="10246" max="10496" width="9.109375" style="45"/>
    <col min="10497" max="10497" width="8.109375" style="45" customWidth="1"/>
    <col min="10498" max="10498" width="41" style="45" customWidth="1"/>
    <col min="10499" max="10501" width="32.88671875" style="45" customWidth="1"/>
    <col min="10502" max="10752" width="9.109375" style="45"/>
    <col min="10753" max="10753" width="8.109375" style="45" customWidth="1"/>
    <col min="10754" max="10754" width="41" style="45" customWidth="1"/>
    <col min="10755" max="10757" width="32.88671875" style="45" customWidth="1"/>
    <col min="10758" max="11008" width="9.109375" style="45"/>
    <col min="11009" max="11009" width="8.109375" style="45" customWidth="1"/>
    <col min="11010" max="11010" width="41" style="45" customWidth="1"/>
    <col min="11011" max="11013" width="32.88671875" style="45" customWidth="1"/>
    <col min="11014" max="11264" width="9.109375" style="45"/>
    <col min="11265" max="11265" width="8.109375" style="45" customWidth="1"/>
    <col min="11266" max="11266" width="41" style="45" customWidth="1"/>
    <col min="11267" max="11269" width="32.88671875" style="45" customWidth="1"/>
    <col min="11270" max="11520" width="9.109375" style="45"/>
    <col min="11521" max="11521" width="8.109375" style="45" customWidth="1"/>
    <col min="11522" max="11522" width="41" style="45" customWidth="1"/>
    <col min="11523" max="11525" width="32.88671875" style="45" customWidth="1"/>
    <col min="11526" max="11776" width="9.109375" style="45"/>
    <col min="11777" max="11777" width="8.109375" style="45" customWidth="1"/>
    <col min="11778" max="11778" width="41" style="45" customWidth="1"/>
    <col min="11779" max="11781" width="32.88671875" style="45" customWidth="1"/>
    <col min="11782" max="12032" width="9.109375" style="45"/>
    <col min="12033" max="12033" width="8.109375" style="45" customWidth="1"/>
    <col min="12034" max="12034" width="41" style="45" customWidth="1"/>
    <col min="12035" max="12037" width="32.88671875" style="45" customWidth="1"/>
    <col min="12038" max="12288" width="9.109375" style="45"/>
    <col min="12289" max="12289" width="8.109375" style="45" customWidth="1"/>
    <col min="12290" max="12290" width="41" style="45" customWidth="1"/>
    <col min="12291" max="12293" width="32.88671875" style="45" customWidth="1"/>
    <col min="12294" max="12544" width="9.109375" style="45"/>
    <col min="12545" max="12545" width="8.109375" style="45" customWidth="1"/>
    <col min="12546" max="12546" width="41" style="45" customWidth="1"/>
    <col min="12547" max="12549" width="32.88671875" style="45" customWidth="1"/>
    <col min="12550" max="12800" width="9.109375" style="45"/>
    <col min="12801" max="12801" width="8.109375" style="45" customWidth="1"/>
    <col min="12802" max="12802" width="41" style="45" customWidth="1"/>
    <col min="12803" max="12805" width="32.88671875" style="45" customWidth="1"/>
    <col min="12806" max="13056" width="9.109375" style="45"/>
    <col min="13057" max="13057" width="8.109375" style="45" customWidth="1"/>
    <col min="13058" max="13058" width="41" style="45" customWidth="1"/>
    <col min="13059" max="13061" width="32.88671875" style="45" customWidth="1"/>
    <col min="13062" max="13312" width="9.109375" style="45"/>
    <col min="13313" max="13313" width="8.109375" style="45" customWidth="1"/>
    <col min="13314" max="13314" width="41" style="45" customWidth="1"/>
    <col min="13315" max="13317" width="32.88671875" style="45" customWidth="1"/>
    <col min="13318" max="13568" width="9.109375" style="45"/>
    <col min="13569" max="13569" width="8.109375" style="45" customWidth="1"/>
    <col min="13570" max="13570" width="41" style="45" customWidth="1"/>
    <col min="13571" max="13573" width="32.88671875" style="45" customWidth="1"/>
    <col min="13574" max="13824" width="9.109375" style="45"/>
    <col min="13825" max="13825" width="8.109375" style="45" customWidth="1"/>
    <col min="13826" max="13826" width="41" style="45" customWidth="1"/>
    <col min="13827" max="13829" width="32.88671875" style="45" customWidth="1"/>
    <col min="13830" max="14080" width="9.109375" style="45"/>
    <col min="14081" max="14081" width="8.109375" style="45" customWidth="1"/>
    <col min="14082" max="14082" width="41" style="45" customWidth="1"/>
    <col min="14083" max="14085" width="32.88671875" style="45" customWidth="1"/>
    <col min="14086" max="14336" width="9.109375" style="45"/>
    <col min="14337" max="14337" width="8.109375" style="45" customWidth="1"/>
    <col min="14338" max="14338" width="41" style="45" customWidth="1"/>
    <col min="14339" max="14341" width="32.88671875" style="45" customWidth="1"/>
    <col min="14342" max="14592" width="9.109375" style="45"/>
    <col min="14593" max="14593" width="8.109375" style="45" customWidth="1"/>
    <col min="14594" max="14594" width="41" style="45" customWidth="1"/>
    <col min="14595" max="14597" width="32.88671875" style="45" customWidth="1"/>
    <col min="14598" max="14848" width="9.109375" style="45"/>
    <col min="14849" max="14849" width="8.109375" style="45" customWidth="1"/>
    <col min="14850" max="14850" width="41" style="45" customWidth="1"/>
    <col min="14851" max="14853" width="32.88671875" style="45" customWidth="1"/>
    <col min="14854" max="15104" width="9.109375" style="45"/>
    <col min="15105" max="15105" width="8.109375" style="45" customWidth="1"/>
    <col min="15106" max="15106" width="41" style="45" customWidth="1"/>
    <col min="15107" max="15109" width="32.88671875" style="45" customWidth="1"/>
    <col min="15110" max="15360" width="9.109375" style="45"/>
    <col min="15361" max="15361" width="8.109375" style="45" customWidth="1"/>
    <col min="15362" max="15362" width="41" style="45" customWidth="1"/>
    <col min="15363" max="15365" width="32.88671875" style="45" customWidth="1"/>
    <col min="15366" max="15616" width="9.109375" style="45"/>
    <col min="15617" max="15617" width="8.109375" style="45" customWidth="1"/>
    <col min="15618" max="15618" width="41" style="45" customWidth="1"/>
    <col min="15619" max="15621" width="32.88671875" style="45" customWidth="1"/>
    <col min="15622" max="15872" width="9.109375" style="45"/>
    <col min="15873" max="15873" width="8.109375" style="45" customWidth="1"/>
    <col min="15874" max="15874" width="41" style="45" customWidth="1"/>
    <col min="15875" max="15877" width="32.88671875" style="45" customWidth="1"/>
    <col min="15878" max="16128" width="9.109375" style="45"/>
    <col min="16129" max="16129" width="8.109375" style="45" customWidth="1"/>
    <col min="16130" max="16130" width="41" style="45" customWidth="1"/>
    <col min="16131" max="16133" width="32.88671875" style="45" customWidth="1"/>
    <col min="16134" max="16384" width="9.109375" style="45"/>
  </cols>
  <sheetData>
    <row r="1" spans="1:5" ht="13.8" x14ac:dyDescent="0.25">
      <c r="E1" s="10" t="s">
        <v>1784</v>
      </c>
    </row>
    <row r="3" spans="1:5" ht="15" x14ac:dyDescent="0.25">
      <c r="A3" s="549" t="s">
        <v>509</v>
      </c>
      <c r="B3" s="550"/>
      <c r="C3" s="550"/>
      <c r="D3" s="550"/>
      <c r="E3" s="550"/>
    </row>
    <row r="4" spans="1:5" ht="30" x14ac:dyDescent="0.25">
      <c r="A4" s="63" t="s">
        <v>472</v>
      </c>
      <c r="B4" s="63" t="s">
        <v>157</v>
      </c>
      <c r="C4" s="49" t="s">
        <v>510</v>
      </c>
      <c r="D4" s="63" t="s">
        <v>511</v>
      </c>
      <c r="E4" s="49" t="s">
        <v>512</v>
      </c>
    </row>
    <row r="5" spans="1:5" x14ac:dyDescent="0.25">
      <c r="A5" s="218" t="s">
        <v>473</v>
      </c>
      <c r="B5" s="219" t="s">
        <v>513</v>
      </c>
      <c r="C5" s="220">
        <v>1233783026</v>
      </c>
      <c r="D5" s="220">
        <v>0</v>
      </c>
      <c r="E5" s="220">
        <v>1233783026</v>
      </c>
    </row>
    <row r="6" spans="1:5" x14ac:dyDescent="0.25">
      <c r="A6" s="218" t="s">
        <v>514</v>
      </c>
      <c r="B6" s="219" t="s">
        <v>515</v>
      </c>
      <c r="C6" s="220">
        <v>0</v>
      </c>
      <c r="D6" s="220">
        <v>0</v>
      </c>
      <c r="E6" s="220">
        <v>0</v>
      </c>
    </row>
    <row r="7" spans="1:5" x14ac:dyDescent="0.25">
      <c r="A7" s="218" t="s">
        <v>475</v>
      </c>
      <c r="B7" s="219" t="s">
        <v>516</v>
      </c>
      <c r="C7" s="220">
        <v>19081078</v>
      </c>
      <c r="D7" s="220">
        <v>0</v>
      </c>
      <c r="E7" s="220">
        <v>19081078</v>
      </c>
    </row>
    <row r="8" spans="1:5" x14ac:dyDescent="0.25">
      <c r="A8" s="218" t="s">
        <v>476</v>
      </c>
      <c r="B8" s="236" t="s">
        <v>517</v>
      </c>
      <c r="C8" s="220">
        <v>10029102</v>
      </c>
      <c r="D8" s="220">
        <v>0</v>
      </c>
      <c r="E8" s="220">
        <v>10029102</v>
      </c>
    </row>
    <row r="9" spans="1:5" x14ac:dyDescent="0.25">
      <c r="A9" s="218" t="s">
        <v>477</v>
      </c>
      <c r="B9" s="219" t="s">
        <v>518</v>
      </c>
      <c r="C9" s="220">
        <v>0</v>
      </c>
      <c r="D9" s="220">
        <v>0</v>
      </c>
      <c r="E9" s="220">
        <v>0</v>
      </c>
    </row>
    <row r="10" spans="1:5" x14ac:dyDescent="0.25">
      <c r="A10" s="218" t="s">
        <v>479</v>
      </c>
      <c r="B10" s="219" t="s">
        <v>519</v>
      </c>
      <c r="C10" s="220">
        <v>20382700</v>
      </c>
      <c r="D10" s="220">
        <v>0</v>
      </c>
      <c r="E10" s="220">
        <v>20382700</v>
      </c>
    </row>
    <row r="11" spans="1:5" x14ac:dyDescent="0.25">
      <c r="A11" s="218" t="s">
        <v>481</v>
      </c>
      <c r="B11" s="219" t="s">
        <v>520</v>
      </c>
      <c r="C11" s="220">
        <v>49994760</v>
      </c>
      <c r="D11" s="220">
        <v>0</v>
      </c>
      <c r="E11" s="220">
        <v>49994760</v>
      </c>
    </row>
    <row r="12" spans="1:5" x14ac:dyDescent="0.25">
      <c r="A12" s="218" t="s">
        <v>521</v>
      </c>
      <c r="B12" s="219" t="s">
        <v>522</v>
      </c>
      <c r="C12" s="220">
        <v>0</v>
      </c>
      <c r="D12" s="220">
        <v>0</v>
      </c>
      <c r="E12" s="220">
        <v>0</v>
      </c>
    </row>
    <row r="13" spans="1:5" x14ac:dyDescent="0.25">
      <c r="A13" s="218" t="s">
        <v>523</v>
      </c>
      <c r="B13" s="219" t="s">
        <v>524</v>
      </c>
      <c r="C13" s="220">
        <v>5190859</v>
      </c>
      <c r="D13" s="220">
        <v>0</v>
      </c>
      <c r="E13" s="220">
        <v>5190859</v>
      </c>
    </row>
    <row r="14" spans="1:5" x14ac:dyDescent="0.25">
      <c r="A14" s="218" t="s">
        <v>525</v>
      </c>
      <c r="B14" s="219" t="s">
        <v>526</v>
      </c>
      <c r="C14" s="220">
        <v>0</v>
      </c>
      <c r="D14" s="220">
        <v>0</v>
      </c>
      <c r="E14" s="220">
        <v>0</v>
      </c>
    </row>
    <row r="15" spans="1:5" x14ac:dyDescent="0.25">
      <c r="A15" s="218" t="s">
        <v>527</v>
      </c>
      <c r="B15" s="219" t="s">
        <v>528</v>
      </c>
      <c r="C15" s="220">
        <v>0</v>
      </c>
      <c r="D15" s="220">
        <v>0</v>
      </c>
      <c r="E15" s="220">
        <v>0</v>
      </c>
    </row>
    <row r="16" spans="1:5" x14ac:dyDescent="0.25">
      <c r="A16" s="218" t="s">
        <v>529</v>
      </c>
      <c r="B16" s="219" t="s">
        <v>530</v>
      </c>
      <c r="C16" s="220">
        <v>0</v>
      </c>
      <c r="D16" s="220">
        <v>0</v>
      </c>
      <c r="E16" s="220">
        <v>0</v>
      </c>
    </row>
    <row r="17" spans="1:5" x14ac:dyDescent="0.25">
      <c r="A17" s="218" t="s">
        <v>531</v>
      </c>
      <c r="B17" s="219" t="s">
        <v>1432</v>
      </c>
      <c r="C17" s="220">
        <v>29573971</v>
      </c>
      <c r="D17" s="220">
        <v>0</v>
      </c>
      <c r="E17" s="220">
        <v>29573971</v>
      </c>
    </row>
    <row r="18" spans="1:5" x14ac:dyDescent="0.25">
      <c r="A18" s="218" t="s">
        <v>532</v>
      </c>
      <c r="B18" s="219" t="s">
        <v>533</v>
      </c>
      <c r="C18" s="220">
        <v>0</v>
      </c>
      <c r="D18" s="220">
        <v>0</v>
      </c>
      <c r="E18" s="220">
        <v>0</v>
      </c>
    </row>
    <row r="19" spans="1:5" x14ac:dyDescent="0.25">
      <c r="A19" s="218" t="s">
        <v>502</v>
      </c>
      <c r="B19" s="219" t="s">
        <v>534</v>
      </c>
      <c r="C19" s="220">
        <v>1368035496</v>
      </c>
      <c r="D19" s="220">
        <v>0</v>
      </c>
      <c r="E19" s="220">
        <v>1368035496</v>
      </c>
    </row>
    <row r="20" spans="1:5" x14ac:dyDescent="0.25">
      <c r="A20" s="218" t="s">
        <v>483</v>
      </c>
      <c r="B20" s="219" t="s">
        <v>535</v>
      </c>
      <c r="C20" s="220">
        <v>51183540</v>
      </c>
      <c r="D20" s="220">
        <v>0</v>
      </c>
      <c r="E20" s="220">
        <v>51183540</v>
      </c>
    </row>
    <row r="21" spans="1:5" ht="26.4" x14ac:dyDescent="0.25">
      <c r="A21" s="218" t="s">
        <v>536</v>
      </c>
      <c r="B21" s="219" t="s">
        <v>537</v>
      </c>
      <c r="C21" s="220">
        <v>26299391</v>
      </c>
      <c r="D21" s="220">
        <v>0</v>
      </c>
      <c r="E21" s="220">
        <v>26299391</v>
      </c>
    </row>
    <row r="22" spans="1:5" x14ac:dyDescent="0.25">
      <c r="A22" s="218" t="s">
        <v>484</v>
      </c>
      <c r="B22" s="219" t="s">
        <v>538</v>
      </c>
      <c r="C22" s="220">
        <v>14988306</v>
      </c>
      <c r="D22" s="220">
        <v>0</v>
      </c>
      <c r="E22" s="220">
        <v>14988306</v>
      </c>
    </row>
    <row r="23" spans="1:5" x14ac:dyDescent="0.25">
      <c r="A23" s="218" t="s">
        <v>539</v>
      </c>
      <c r="B23" s="219" t="s">
        <v>540</v>
      </c>
      <c r="C23" s="220">
        <v>92471237</v>
      </c>
      <c r="D23" s="220">
        <v>0</v>
      </c>
      <c r="E23" s="220">
        <v>92471237</v>
      </c>
    </row>
    <row r="24" spans="1:5" s="62" customFormat="1" x14ac:dyDescent="0.25">
      <c r="A24" s="221" t="s">
        <v>504</v>
      </c>
      <c r="B24" s="222" t="s">
        <v>541</v>
      </c>
      <c r="C24" s="223">
        <v>1460506733</v>
      </c>
      <c r="D24" s="223">
        <v>0</v>
      </c>
      <c r="E24" s="223">
        <v>1460506733</v>
      </c>
    </row>
    <row r="25" spans="1:5" s="62" customFormat="1" ht="26.4" x14ac:dyDescent="0.25">
      <c r="A25" s="221" t="s">
        <v>542</v>
      </c>
      <c r="B25" s="222" t="s">
        <v>1835</v>
      </c>
      <c r="C25" s="223">
        <v>186099747</v>
      </c>
      <c r="D25" s="223">
        <v>0</v>
      </c>
      <c r="E25" s="223">
        <v>186099747</v>
      </c>
    </row>
    <row r="26" spans="1:5" x14ac:dyDescent="0.25">
      <c r="A26" s="218" t="s">
        <v>486</v>
      </c>
      <c r="B26" s="219" t="s">
        <v>543</v>
      </c>
      <c r="C26" s="220">
        <v>176741359</v>
      </c>
      <c r="D26" s="220">
        <v>0</v>
      </c>
      <c r="E26" s="220">
        <v>176741359</v>
      </c>
    </row>
    <row r="27" spans="1:5" x14ac:dyDescent="0.25">
      <c r="A27" s="218" t="s">
        <v>544</v>
      </c>
      <c r="B27" s="219" t="s">
        <v>545</v>
      </c>
      <c r="C27" s="220">
        <v>0</v>
      </c>
      <c r="D27" s="220">
        <v>0</v>
      </c>
      <c r="E27" s="220">
        <v>0</v>
      </c>
    </row>
    <row r="28" spans="1:5" x14ac:dyDescent="0.25">
      <c r="A28" s="218" t="s">
        <v>546</v>
      </c>
      <c r="B28" s="219" t="s">
        <v>547</v>
      </c>
      <c r="C28" s="220">
        <v>0</v>
      </c>
      <c r="D28" s="220">
        <v>0</v>
      </c>
      <c r="E28" s="220">
        <v>0</v>
      </c>
    </row>
    <row r="29" spans="1:5" x14ac:dyDescent="0.25">
      <c r="A29" s="218" t="s">
        <v>548</v>
      </c>
      <c r="B29" s="219" t="s">
        <v>549</v>
      </c>
      <c r="C29" s="220">
        <v>810649</v>
      </c>
      <c r="D29" s="220">
        <v>0</v>
      </c>
      <c r="E29" s="220">
        <v>810649</v>
      </c>
    </row>
    <row r="30" spans="1:5" ht="27" customHeight="1" x14ac:dyDescent="0.25">
      <c r="A30" s="218" t="s">
        <v>550</v>
      </c>
      <c r="B30" s="219" t="s">
        <v>551</v>
      </c>
      <c r="C30" s="220">
        <v>0</v>
      </c>
      <c r="D30" s="220">
        <v>0</v>
      </c>
      <c r="E30" s="220">
        <v>0</v>
      </c>
    </row>
    <row r="31" spans="1:5" x14ac:dyDescent="0.25">
      <c r="A31" s="218" t="s">
        <v>552</v>
      </c>
      <c r="B31" s="219" t="s">
        <v>553</v>
      </c>
      <c r="C31" s="220">
        <v>8547739</v>
      </c>
      <c r="D31" s="220">
        <v>0</v>
      </c>
      <c r="E31" s="220">
        <v>8547739</v>
      </c>
    </row>
    <row r="32" spans="1:5" x14ac:dyDescent="0.25">
      <c r="A32" s="218" t="s">
        <v>554</v>
      </c>
      <c r="B32" s="219" t="s">
        <v>555</v>
      </c>
      <c r="C32" s="220">
        <v>4047120</v>
      </c>
      <c r="D32" s="220">
        <v>0</v>
      </c>
      <c r="E32" s="220">
        <v>4047120</v>
      </c>
    </row>
    <row r="33" spans="1:5" x14ac:dyDescent="0.25">
      <c r="A33" s="218" t="s">
        <v>556</v>
      </c>
      <c r="B33" s="219" t="s">
        <v>557</v>
      </c>
      <c r="C33" s="220">
        <v>41048172</v>
      </c>
      <c r="D33" s="220">
        <v>0</v>
      </c>
      <c r="E33" s="220">
        <v>41048172</v>
      </c>
    </row>
    <row r="34" spans="1:5" x14ac:dyDescent="0.25">
      <c r="A34" s="218" t="s">
        <v>558</v>
      </c>
      <c r="B34" s="219" t="s">
        <v>559</v>
      </c>
      <c r="C34" s="220">
        <v>0</v>
      </c>
      <c r="D34" s="220">
        <v>0</v>
      </c>
      <c r="E34" s="220">
        <v>0</v>
      </c>
    </row>
    <row r="35" spans="1:5" x14ac:dyDescent="0.25">
      <c r="A35" s="218" t="s">
        <v>560</v>
      </c>
      <c r="B35" s="219" t="s">
        <v>561</v>
      </c>
      <c r="C35" s="220">
        <v>45095292</v>
      </c>
      <c r="D35" s="220">
        <v>0</v>
      </c>
      <c r="E35" s="220">
        <v>45095292</v>
      </c>
    </row>
    <row r="36" spans="1:5" x14ac:dyDescent="0.25">
      <c r="A36" s="218" t="s">
        <v>562</v>
      </c>
      <c r="B36" s="219" t="s">
        <v>563</v>
      </c>
      <c r="C36" s="220">
        <v>11030045</v>
      </c>
      <c r="D36" s="220">
        <v>0</v>
      </c>
      <c r="E36" s="220">
        <v>11030045</v>
      </c>
    </row>
    <row r="37" spans="1:5" x14ac:dyDescent="0.25">
      <c r="A37" s="218" t="s">
        <v>564</v>
      </c>
      <c r="B37" s="219" t="s">
        <v>565</v>
      </c>
      <c r="C37" s="220">
        <v>10639634</v>
      </c>
      <c r="D37" s="220">
        <v>0</v>
      </c>
      <c r="E37" s="220">
        <v>10639634</v>
      </c>
    </row>
    <row r="38" spans="1:5" x14ac:dyDescent="0.25">
      <c r="A38" s="218" t="s">
        <v>488</v>
      </c>
      <c r="B38" s="219" t="s">
        <v>566</v>
      </c>
      <c r="C38" s="220">
        <v>21669679</v>
      </c>
      <c r="D38" s="220">
        <v>0</v>
      </c>
      <c r="E38" s="220">
        <v>21669679</v>
      </c>
    </row>
    <row r="39" spans="1:5" x14ac:dyDescent="0.25">
      <c r="A39" s="218" t="s">
        <v>506</v>
      </c>
      <c r="B39" s="219" t="s">
        <v>1433</v>
      </c>
      <c r="C39" s="220">
        <v>75841511</v>
      </c>
      <c r="D39" s="220">
        <v>0</v>
      </c>
      <c r="E39" s="220">
        <v>75841511</v>
      </c>
    </row>
    <row r="40" spans="1:5" x14ac:dyDescent="0.25">
      <c r="A40" s="218" t="s">
        <v>567</v>
      </c>
      <c r="B40" s="219" t="s">
        <v>1434</v>
      </c>
      <c r="C40" s="220">
        <v>19657308</v>
      </c>
      <c r="D40" s="220">
        <v>0</v>
      </c>
      <c r="E40" s="220">
        <v>19657308</v>
      </c>
    </row>
    <row r="41" spans="1:5" x14ac:dyDescent="0.25">
      <c r="A41" s="218" t="s">
        <v>569</v>
      </c>
      <c r="B41" s="219" t="s">
        <v>1435</v>
      </c>
      <c r="C41" s="220">
        <v>19451682</v>
      </c>
      <c r="D41" s="220">
        <v>0</v>
      </c>
      <c r="E41" s="220">
        <v>19451682</v>
      </c>
    </row>
    <row r="42" spans="1:5" x14ac:dyDescent="0.25">
      <c r="A42" s="218" t="s">
        <v>570</v>
      </c>
      <c r="B42" s="219" t="s">
        <v>1436</v>
      </c>
      <c r="C42" s="220">
        <v>16160352</v>
      </c>
      <c r="D42" s="220">
        <v>0</v>
      </c>
      <c r="E42" s="220">
        <v>16160352</v>
      </c>
    </row>
    <row r="43" spans="1:5" x14ac:dyDescent="0.25">
      <c r="A43" s="218" t="s">
        <v>489</v>
      </c>
      <c r="B43" s="219" t="s">
        <v>1437</v>
      </c>
      <c r="C43" s="220">
        <v>131110853</v>
      </c>
      <c r="D43" s="220">
        <v>0</v>
      </c>
      <c r="E43" s="220">
        <v>131110853</v>
      </c>
    </row>
    <row r="44" spans="1:5" x14ac:dyDescent="0.25">
      <c r="A44" s="218" t="s">
        <v>490</v>
      </c>
      <c r="B44" s="219" t="s">
        <v>568</v>
      </c>
      <c r="C44" s="220">
        <v>413492605</v>
      </c>
      <c r="D44" s="220">
        <v>0</v>
      </c>
      <c r="E44" s="220">
        <v>413492605</v>
      </c>
    </row>
    <row r="45" spans="1:5" x14ac:dyDescent="0.25">
      <c r="A45" s="218" t="s">
        <v>507</v>
      </c>
      <c r="B45" s="219" t="s">
        <v>1438</v>
      </c>
      <c r="C45" s="220">
        <v>25792554</v>
      </c>
      <c r="D45" s="220">
        <v>0</v>
      </c>
      <c r="E45" s="220">
        <v>25792554</v>
      </c>
    </row>
    <row r="46" spans="1:5" ht="26.4" x14ac:dyDescent="0.25">
      <c r="A46" s="218" t="s">
        <v>492</v>
      </c>
      <c r="B46" s="219" t="s">
        <v>571</v>
      </c>
      <c r="C46" s="220">
        <v>0</v>
      </c>
      <c r="D46" s="220">
        <v>0</v>
      </c>
      <c r="E46" s="220">
        <v>0</v>
      </c>
    </row>
    <row r="47" spans="1:5" x14ac:dyDescent="0.25">
      <c r="A47" s="218" t="s">
        <v>494</v>
      </c>
      <c r="B47" s="219" t="s">
        <v>572</v>
      </c>
      <c r="C47" s="220">
        <v>69262507</v>
      </c>
      <c r="D47" s="220">
        <v>0</v>
      </c>
      <c r="E47" s="220">
        <v>69262507</v>
      </c>
    </row>
    <row r="48" spans="1:5" x14ac:dyDescent="0.25">
      <c r="A48" s="218" t="s">
        <v>574</v>
      </c>
      <c r="B48" s="219" t="s">
        <v>1439</v>
      </c>
      <c r="C48" s="220">
        <v>21596041</v>
      </c>
      <c r="D48" s="220">
        <v>0</v>
      </c>
      <c r="E48" s="220">
        <v>21596041</v>
      </c>
    </row>
    <row r="49" spans="1:5" x14ac:dyDescent="0.25">
      <c r="A49" s="218" t="s">
        <v>576</v>
      </c>
      <c r="B49" s="219" t="s">
        <v>573</v>
      </c>
      <c r="C49" s="220">
        <v>7968438</v>
      </c>
      <c r="D49" s="220">
        <v>0</v>
      </c>
      <c r="E49" s="220">
        <v>7968438</v>
      </c>
    </row>
    <row r="50" spans="1:5" x14ac:dyDescent="0.25">
      <c r="A50" s="218" t="s">
        <v>496</v>
      </c>
      <c r="B50" s="219" t="s">
        <v>1440</v>
      </c>
      <c r="C50" s="220">
        <v>79662159</v>
      </c>
      <c r="D50" s="220">
        <v>0</v>
      </c>
      <c r="E50" s="220">
        <v>79662159</v>
      </c>
    </row>
    <row r="51" spans="1:5" x14ac:dyDescent="0.25">
      <c r="A51" s="218" t="s">
        <v>578</v>
      </c>
      <c r="B51" s="219" t="s">
        <v>1441</v>
      </c>
      <c r="C51" s="220">
        <v>636864580</v>
      </c>
      <c r="D51" s="220">
        <v>0</v>
      </c>
      <c r="E51" s="220">
        <v>636864580</v>
      </c>
    </row>
    <row r="52" spans="1:5" x14ac:dyDescent="0.25">
      <c r="A52" s="218" t="s">
        <v>580</v>
      </c>
      <c r="B52" s="219" t="s">
        <v>575</v>
      </c>
      <c r="C52" s="220">
        <v>5823693</v>
      </c>
      <c r="D52" s="220">
        <v>0</v>
      </c>
      <c r="E52" s="220">
        <v>5823693</v>
      </c>
    </row>
    <row r="53" spans="1:5" x14ac:dyDescent="0.25">
      <c r="A53" s="218" t="s">
        <v>581</v>
      </c>
      <c r="B53" s="219" t="s">
        <v>1442</v>
      </c>
      <c r="C53" s="220">
        <v>1377781299</v>
      </c>
      <c r="D53" s="220">
        <v>0</v>
      </c>
      <c r="E53" s="220">
        <v>1377781299</v>
      </c>
    </row>
    <row r="54" spans="1:5" x14ac:dyDescent="0.25">
      <c r="A54" s="218" t="s">
        <v>583</v>
      </c>
      <c r="B54" s="219" t="s">
        <v>577</v>
      </c>
      <c r="C54" s="220">
        <v>1185120</v>
      </c>
      <c r="D54" s="220">
        <v>0</v>
      </c>
      <c r="E54" s="220">
        <v>1185120</v>
      </c>
    </row>
    <row r="55" spans="1:5" x14ac:dyDescent="0.25">
      <c r="A55" s="218" t="s">
        <v>584</v>
      </c>
      <c r="B55" s="219" t="s">
        <v>579</v>
      </c>
      <c r="C55" s="220">
        <v>2368800</v>
      </c>
      <c r="D55" s="220">
        <v>0</v>
      </c>
      <c r="E55" s="220">
        <v>2368800</v>
      </c>
    </row>
    <row r="56" spans="1:5" x14ac:dyDescent="0.25">
      <c r="A56" s="218" t="s">
        <v>585</v>
      </c>
      <c r="B56" s="219" t="s">
        <v>1443</v>
      </c>
      <c r="C56" s="220">
        <v>3553920</v>
      </c>
      <c r="D56" s="220">
        <v>0</v>
      </c>
      <c r="E56" s="220">
        <v>3553920</v>
      </c>
    </row>
    <row r="57" spans="1:5" x14ac:dyDescent="0.25">
      <c r="A57" s="218" t="s">
        <v>498</v>
      </c>
      <c r="B57" s="236" t="s">
        <v>582</v>
      </c>
      <c r="C57" s="220">
        <v>277041275</v>
      </c>
      <c r="D57" s="220">
        <v>0</v>
      </c>
      <c r="E57" s="220">
        <v>277041275</v>
      </c>
    </row>
    <row r="58" spans="1:5" x14ac:dyDescent="0.25">
      <c r="A58" s="218" t="s">
        <v>500</v>
      </c>
      <c r="B58" s="219" t="s">
        <v>1444</v>
      </c>
      <c r="C58" s="220">
        <v>9565000</v>
      </c>
      <c r="D58" s="220">
        <v>0</v>
      </c>
      <c r="E58" s="220">
        <v>9565000</v>
      </c>
    </row>
    <row r="59" spans="1:5" x14ac:dyDescent="0.25">
      <c r="A59" s="218" t="s">
        <v>588</v>
      </c>
      <c r="B59" s="219" t="s">
        <v>1445</v>
      </c>
      <c r="C59" s="220">
        <v>10389104</v>
      </c>
      <c r="D59" s="220">
        <v>0</v>
      </c>
      <c r="E59" s="220">
        <v>10389104</v>
      </c>
    </row>
    <row r="60" spans="1:5" x14ac:dyDescent="0.25">
      <c r="A60" s="218" t="s">
        <v>590</v>
      </c>
      <c r="B60" s="219" t="s">
        <v>586</v>
      </c>
      <c r="C60" s="220">
        <v>3493982</v>
      </c>
      <c r="D60" s="220">
        <v>0</v>
      </c>
      <c r="E60" s="220">
        <v>3493982</v>
      </c>
    </row>
    <row r="61" spans="1:5" x14ac:dyDescent="0.25">
      <c r="A61" s="218" t="s">
        <v>592</v>
      </c>
      <c r="B61" s="219" t="s">
        <v>587</v>
      </c>
      <c r="C61" s="220">
        <v>0</v>
      </c>
      <c r="D61" s="220">
        <v>0</v>
      </c>
      <c r="E61" s="220">
        <v>0</v>
      </c>
    </row>
    <row r="62" spans="1:5" x14ac:dyDescent="0.25">
      <c r="A62" s="218" t="s">
        <v>594</v>
      </c>
      <c r="B62" s="219" t="s">
        <v>1446</v>
      </c>
      <c r="C62" s="220">
        <v>0</v>
      </c>
      <c r="D62" s="220">
        <v>0</v>
      </c>
      <c r="E62" s="220">
        <v>0</v>
      </c>
    </row>
    <row r="63" spans="1:5" x14ac:dyDescent="0.25">
      <c r="A63" s="218" t="s">
        <v>596</v>
      </c>
      <c r="B63" s="236" t="s">
        <v>589</v>
      </c>
      <c r="C63" s="220">
        <v>0</v>
      </c>
      <c r="D63" s="220">
        <v>0</v>
      </c>
      <c r="E63" s="220">
        <v>0</v>
      </c>
    </row>
    <row r="64" spans="1:5" ht="26.4" x14ac:dyDescent="0.25">
      <c r="A64" s="218" t="s">
        <v>597</v>
      </c>
      <c r="B64" s="219" t="s">
        <v>591</v>
      </c>
      <c r="C64" s="220">
        <v>0</v>
      </c>
      <c r="D64" s="220">
        <v>0</v>
      </c>
      <c r="E64" s="220">
        <v>0</v>
      </c>
    </row>
    <row r="65" spans="1:5" x14ac:dyDescent="0.25">
      <c r="A65" s="218" t="s">
        <v>598</v>
      </c>
      <c r="B65" s="236" t="s">
        <v>593</v>
      </c>
      <c r="C65" s="220">
        <v>0</v>
      </c>
      <c r="D65" s="220">
        <v>0</v>
      </c>
      <c r="E65" s="220">
        <v>0</v>
      </c>
    </row>
    <row r="66" spans="1:5" x14ac:dyDescent="0.25">
      <c r="A66" s="218" t="s">
        <v>600</v>
      </c>
      <c r="B66" s="219" t="s">
        <v>595</v>
      </c>
      <c r="C66" s="220">
        <v>21837405</v>
      </c>
      <c r="D66" s="220">
        <v>0</v>
      </c>
      <c r="E66" s="220">
        <v>21837405</v>
      </c>
    </row>
    <row r="67" spans="1:5" ht="26.4" x14ac:dyDescent="0.25">
      <c r="A67" s="218" t="s">
        <v>601</v>
      </c>
      <c r="B67" s="219" t="s">
        <v>1447</v>
      </c>
      <c r="C67" s="220">
        <v>318832784</v>
      </c>
      <c r="D67" s="220">
        <v>0</v>
      </c>
      <c r="E67" s="220">
        <v>318832784</v>
      </c>
    </row>
    <row r="68" spans="1:5" s="62" customFormat="1" x14ac:dyDescent="0.25">
      <c r="A68" s="221" t="s">
        <v>501</v>
      </c>
      <c r="B68" s="222" t="s">
        <v>1448</v>
      </c>
      <c r="C68" s="223">
        <v>1766932974</v>
      </c>
      <c r="D68" s="223">
        <v>0</v>
      </c>
      <c r="E68" s="223">
        <v>1766932974</v>
      </c>
    </row>
    <row r="69" spans="1:5" x14ac:dyDescent="0.25">
      <c r="A69" s="218" t="s">
        <v>604</v>
      </c>
      <c r="B69" s="219" t="s">
        <v>599</v>
      </c>
      <c r="C69" s="220">
        <v>0</v>
      </c>
      <c r="D69" s="220">
        <v>0</v>
      </c>
      <c r="E69" s="220">
        <v>0</v>
      </c>
    </row>
    <row r="70" spans="1:5" x14ac:dyDescent="0.25">
      <c r="A70" s="218" t="s">
        <v>606</v>
      </c>
      <c r="B70" s="219" t="s">
        <v>1449</v>
      </c>
      <c r="C70" s="220">
        <v>543840</v>
      </c>
      <c r="D70" s="220">
        <v>0</v>
      </c>
      <c r="E70" s="220">
        <v>543840</v>
      </c>
    </row>
    <row r="71" spans="1:5" x14ac:dyDescent="0.25">
      <c r="A71" s="218" t="s">
        <v>608</v>
      </c>
      <c r="B71" s="219" t="s">
        <v>602</v>
      </c>
      <c r="C71" s="220">
        <v>0</v>
      </c>
      <c r="D71" s="220">
        <v>0</v>
      </c>
      <c r="E71" s="220">
        <v>0</v>
      </c>
    </row>
    <row r="72" spans="1:5" x14ac:dyDescent="0.25">
      <c r="A72" s="218" t="s">
        <v>610</v>
      </c>
      <c r="B72" s="219" t="s">
        <v>603</v>
      </c>
      <c r="C72" s="220">
        <v>0</v>
      </c>
      <c r="D72" s="220">
        <v>0</v>
      </c>
      <c r="E72" s="220">
        <v>0</v>
      </c>
    </row>
    <row r="73" spans="1:5" x14ac:dyDescent="0.25">
      <c r="A73" s="218" t="s">
        <v>612</v>
      </c>
      <c r="B73" s="219" t="s">
        <v>605</v>
      </c>
      <c r="C73" s="220">
        <v>0</v>
      </c>
      <c r="D73" s="220">
        <v>0</v>
      </c>
      <c r="E73" s="220">
        <v>0</v>
      </c>
    </row>
    <row r="74" spans="1:5" x14ac:dyDescent="0.25">
      <c r="A74" s="218" t="s">
        <v>614</v>
      </c>
      <c r="B74" s="219" t="s">
        <v>607</v>
      </c>
      <c r="C74" s="220">
        <v>0</v>
      </c>
      <c r="D74" s="220">
        <v>0</v>
      </c>
      <c r="E74" s="220">
        <v>0</v>
      </c>
    </row>
    <row r="75" spans="1:5" ht="26.4" x14ac:dyDescent="0.25">
      <c r="A75" s="218" t="s">
        <v>616</v>
      </c>
      <c r="B75" s="219" t="s">
        <v>609</v>
      </c>
      <c r="C75" s="220">
        <v>0</v>
      </c>
      <c r="D75" s="220">
        <v>0</v>
      </c>
      <c r="E75" s="220">
        <v>0</v>
      </c>
    </row>
    <row r="76" spans="1:5" x14ac:dyDescent="0.25">
      <c r="A76" s="218" t="s">
        <v>618</v>
      </c>
      <c r="B76" s="219" t="s">
        <v>611</v>
      </c>
      <c r="C76" s="220">
        <v>0</v>
      </c>
      <c r="D76" s="220">
        <v>0</v>
      </c>
      <c r="E76" s="220">
        <v>0</v>
      </c>
    </row>
    <row r="77" spans="1:5" x14ac:dyDescent="0.25">
      <c r="A77" s="218" t="s">
        <v>619</v>
      </c>
      <c r="B77" s="219" t="s">
        <v>613</v>
      </c>
      <c r="C77" s="220">
        <v>0</v>
      </c>
      <c r="D77" s="220">
        <v>0</v>
      </c>
      <c r="E77" s="220">
        <v>0</v>
      </c>
    </row>
    <row r="78" spans="1:5" x14ac:dyDescent="0.25">
      <c r="A78" s="218" t="s">
        <v>621</v>
      </c>
      <c r="B78" s="219" t="s">
        <v>615</v>
      </c>
      <c r="C78" s="220">
        <v>0</v>
      </c>
      <c r="D78" s="220">
        <v>0</v>
      </c>
      <c r="E78" s="220">
        <v>0</v>
      </c>
    </row>
    <row r="79" spans="1:5" ht="26.4" x14ac:dyDescent="0.25">
      <c r="A79" s="218" t="s">
        <v>622</v>
      </c>
      <c r="B79" s="219" t="s">
        <v>617</v>
      </c>
      <c r="C79" s="220">
        <v>0</v>
      </c>
      <c r="D79" s="220">
        <v>0</v>
      </c>
      <c r="E79" s="220">
        <v>0</v>
      </c>
    </row>
    <row r="80" spans="1:5" ht="26.4" x14ac:dyDescent="0.25">
      <c r="A80" s="218" t="s">
        <v>624</v>
      </c>
      <c r="B80" s="219" t="s">
        <v>1450</v>
      </c>
      <c r="C80" s="220">
        <v>543840</v>
      </c>
      <c r="D80" s="220">
        <v>0</v>
      </c>
      <c r="E80" s="220">
        <v>543840</v>
      </c>
    </row>
    <row r="81" spans="1:5" x14ac:dyDescent="0.25">
      <c r="A81" s="218" t="s">
        <v>626</v>
      </c>
      <c r="B81" s="219" t="s">
        <v>620</v>
      </c>
      <c r="C81" s="220">
        <v>0</v>
      </c>
      <c r="D81" s="220">
        <v>0</v>
      </c>
      <c r="E81" s="220">
        <v>0</v>
      </c>
    </row>
    <row r="82" spans="1:5" ht="26.4" x14ac:dyDescent="0.25">
      <c r="A82" s="218" t="s">
        <v>628</v>
      </c>
      <c r="B82" s="219" t="s">
        <v>1451</v>
      </c>
      <c r="C82" s="220">
        <v>0</v>
      </c>
      <c r="D82" s="220">
        <v>0</v>
      </c>
      <c r="E82" s="220">
        <v>0</v>
      </c>
    </row>
    <row r="83" spans="1:5" x14ac:dyDescent="0.25">
      <c r="A83" s="218" t="s">
        <v>630</v>
      </c>
      <c r="B83" s="219" t="s">
        <v>623</v>
      </c>
      <c r="C83" s="220">
        <v>0</v>
      </c>
      <c r="D83" s="220">
        <v>0</v>
      </c>
      <c r="E83" s="220">
        <v>0</v>
      </c>
    </row>
    <row r="84" spans="1:5" x14ac:dyDescent="0.25">
      <c r="A84" s="218" t="s">
        <v>632</v>
      </c>
      <c r="B84" s="236" t="s">
        <v>625</v>
      </c>
      <c r="C84" s="220">
        <v>0</v>
      </c>
      <c r="D84" s="220">
        <v>0</v>
      </c>
      <c r="E84" s="220">
        <v>0</v>
      </c>
    </row>
    <row r="85" spans="1:5" x14ac:dyDescent="0.25">
      <c r="A85" s="218" t="s">
        <v>634</v>
      </c>
      <c r="B85" s="219" t="s">
        <v>627</v>
      </c>
      <c r="C85" s="220">
        <v>0</v>
      </c>
      <c r="D85" s="220">
        <v>0</v>
      </c>
      <c r="E85" s="220">
        <v>0</v>
      </c>
    </row>
    <row r="86" spans="1:5" ht="26.4" x14ac:dyDescent="0.25">
      <c r="A86" s="218" t="s">
        <v>636</v>
      </c>
      <c r="B86" s="219" t="s">
        <v>629</v>
      </c>
      <c r="C86" s="220">
        <v>0</v>
      </c>
      <c r="D86" s="220">
        <v>0</v>
      </c>
      <c r="E86" s="220">
        <v>0</v>
      </c>
    </row>
    <row r="87" spans="1:5" ht="26.4" x14ac:dyDescent="0.25">
      <c r="A87" s="218" t="s">
        <v>638</v>
      </c>
      <c r="B87" s="219" t="s">
        <v>631</v>
      </c>
      <c r="C87" s="220">
        <v>0</v>
      </c>
      <c r="D87" s="220">
        <v>0</v>
      </c>
      <c r="E87" s="220">
        <v>0</v>
      </c>
    </row>
    <row r="88" spans="1:5" x14ac:dyDescent="0.25">
      <c r="A88" s="218" t="s">
        <v>639</v>
      </c>
      <c r="B88" s="219" t="s">
        <v>633</v>
      </c>
      <c r="C88" s="220">
        <v>0</v>
      </c>
      <c r="D88" s="220">
        <v>0</v>
      </c>
      <c r="E88" s="220">
        <v>0</v>
      </c>
    </row>
    <row r="89" spans="1:5" x14ac:dyDescent="0.25">
      <c r="A89" s="218" t="s">
        <v>640</v>
      </c>
      <c r="B89" s="219" t="s">
        <v>635</v>
      </c>
      <c r="C89" s="220">
        <v>0</v>
      </c>
      <c r="D89" s="220">
        <v>0</v>
      </c>
      <c r="E89" s="220">
        <v>0</v>
      </c>
    </row>
    <row r="90" spans="1:5" ht="26.4" x14ac:dyDescent="0.25">
      <c r="A90" s="218" t="s">
        <v>641</v>
      </c>
      <c r="B90" s="219" t="s">
        <v>637</v>
      </c>
      <c r="C90" s="220">
        <v>0</v>
      </c>
      <c r="D90" s="220">
        <v>0</v>
      </c>
      <c r="E90" s="220">
        <v>0</v>
      </c>
    </row>
    <row r="91" spans="1:5" ht="27" customHeight="1" x14ac:dyDescent="0.25">
      <c r="A91" s="218" t="s">
        <v>642</v>
      </c>
      <c r="B91" s="219" t="s">
        <v>1452</v>
      </c>
      <c r="C91" s="220">
        <v>0</v>
      </c>
      <c r="D91" s="220">
        <v>0</v>
      </c>
      <c r="E91" s="220">
        <v>0</v>
      </c>
    </row>
    <row r="92" spans="1:5" x14ac:dyDescent="0.25">
      <c r="A92" s="218" t="s">
        <v>644</v>
      </c>
      <c r="B92" s="219" t="s">
        <v>1453</v>
      </c>
      <c r="C92" s="220">
        <v>0</v>
      </c>
      <c r="D92" s="220">
        <v>0</v>
      </c>
      <c r="E92" s="220">
        <v>0</v>
      </c>
    </row>
    <row r="93" spans="1:5" ht="26.4" x14ac:dyDescent="0.25">
      <c r="A93" s="218" t="s">
        <v>646</v>
      </c>
      <c r="B93" s="219" t="s">
        <v>1454</v>
      </c>
      <c r="C93" s="220">
        <v>0</v>
      </c>
      <c r="D93" s="220">
        <v>0</v>
      </c>
      <c r="E93" s="220">
        <v>0</v>
      </c>
    </row>
    <row r="94" spans="1:5" ht="66" x14ac:dyDescent="0.25">
      <c r="A94" s="218" t="s">
        <v>648</v>
      </c>
      <c r="B94" s="219" t="s">
        <v>1504</v>
      </c>
      <c r="C94" s="220">
        <v>0</v>
      </c>
      <c r="D94" s="220">
        <v>0</v>
      </c>
      <c r="E94" s="220">
        <v>0</v>
      </c>
    </row>
    <row r="95" spans="1:5" ht="26.4" x14ac:dyDescent="0.25">
      <c r="A95" s="218" t="s">
        <v>650</v>
      </c>
      <c r="B95" s="219" t="s">
        <v>643</v>
      </c>
      <c r="C95" s="220">
        <v>0</v>
      </c>
      <c r="D95" s="220">
        <v>0</v>
      </c>
      <c r="E95" s="220">
        <v>0</v>
      </c>
    </row>
    <row r="96" spans="1:5" x14ac:dyDescent="0.25">
      <c r="A96" s="218" t="s">
        <v>652</v>
      </c>
      <c r="B96" s="219" t="s">
        <v>645</v>
      </c>
      <c r="C96" s="220">
        <v>0</v>
      </c>
      <c r="D96" s="220">
        <v>0</v>
      </c>
      <c r="E96" s="220">
        <v>0</v>
      </c>
    </row>
    <row r="97" spans="1:5" x14ac:dyDescent="0.25">
      <c r="A97" s="218" t="s">
        <v>654</v>
      </c>
      <c r="B97" s="219" t="s">
        <v>647</v>
      </c>
      <c r="C97" s="220">
        <v>0</v>
      </c>
      <c r="D97" s="220">
        <v>0</v>
      </c>
      <c r="E97" s="220">
        <v>0</v>
      </c>
    </row>
    <row r="98" spans="1:5" ht="26.4" x14ac:dyDescent="0.25">
      <c r="A98" s="218" t="s">
        <v>655</v>
      </c>
      <c r="B98" s="219" t="s">
        <v>649</v>
      </c>
      <c r="C98" s="220">
        <v>0</v>
      </c>
      <c r="D98" s="220">
        <v>0</v>
      </c>
      <c r="E98" s="220">
        <v>0</v>
      </c>
    </row>
    <row r="99" spans="1:5" x14ac:dyDescent="0.25">
      <c r="A99" s="218" t="s">
        <v>656</v>
      </c>
      <c r="B99" s="219" t="s">
        <v>651</v>
      </c>
      <c r="C99" s="220">
        <v>0</v>
      </c>
      <c r="D99" s="220">
        <v>0</v>
      </c>
      <c r="E99" s="220">
        <v>0</v>
      </c>
    </row>
    <row r="100" spans="1:5" ht="26.4" x14ac:dyDescent="0.25">
      <c r="A100" s="218" t="s">
        <v>658</v>
      </c>
      <c r="B100" s="219" t="s">
        <v>653</v>
      </c>
      <c r="C100" s="220">
        <v>0</v>
      </c>
      <c r="D100" s="220">
        <v>0</v>
      </c>
      <c r="E100" s="220">
        <v>0</v>
      </c>
    </row>
    <row r="101" spans="1:5" x14ac:dyDescent="0.25">
      <c r="A101" s="218" t="s">
        <v>660</v>
      </c>
      <c r="B101" s="219" t="s">
        <v>1455</v>
      </c>
      <c r="C101" s="220">
        <v>0</v>
      </c>
      <c r="D101" s="220">
        <v>0</v>
      </c>
      <c r="E101" s="220">
        <v>0</v>
      </c>
    </row>
    <row r="102" spans="1:5" x14ac:dyDescent="0.25">
      <c r="A102" s="218" t="s">
        <v>661</v>
      </c>
      <c r="B102" s="219" t="s">
        <v>1456</v>
      </c>
      <c r="C102" s="220">
        <v>0</v>
      </c>
      <c r="D102" s="220">
        <v>0</v>
      </c>
      <c r="E102" s="220">
        <v>0</v>
      </c>
    </row>
    <row r="103" spans="1:5" x14ac:dyDescent="0.25">
      <c r="A103" s="218" t="s">
        <v>663</v>
      </c>
      <c r="B103" s="219" t="s">
        <v>657</v>
      </c>
      <c r="C103" s="220">
        <v>0</v>
      </c>
      <c r="D103" s="220">
        <v>0</v>
      </c>
      <c r="E103" s="220">
        <v>0</v>
      </c>
    </row>
    <row r="104" spans="1:5" x14ac:dyDescent="0.25">
      <c r="A104" s="218" t="s">
        <v>665</v>
      </c>
      <c r="B104" s="219" t="s">
        <v>659</v>
      </c>
      <c r="C104" s="220">
        <v>0</v>
      </c>
      <c r="D104" s="220">
        <v>0</v>
      </c>
      <c r="E104" s="220">
        <v>0</v>
      </c>
    </row>
    <row r="105" spans="1:5" x14ac:dyDescent="0.25">
      <c r="A105" s="218" t="s">
        <v>666</v>
      </c>
      <c r="B105" s="219" t="s">
        <v>1457</v>
      </c>
      <c r="C105" s="220">
        <v>0</v>
      </c>
      <c r="D105" s="220">
        <v>0</v>
      </c>
      <c r="E105" s="220">
        <v>0</v>
      </c>
    </row>
    <row r="106" spans="1:5" x14ac:dyDescent="0.25">
      <c r="A106" s="218" t="s">
        <v>668</v>
      </c>
      <c r="B106" s="219" t="s">
        <v>662</v>
      </c>
      <c r="C106" s="220">
        <v>0</v>
      </c>
      <c r="D106" s="220">
        <v>0</v>
      </c>
      <c r="E106" s="220">
        <v>0</v>
      </c>
    </row>
    <row r="107" spans="1:5" x14ac:dyDescent="0.25">
      <c r="A107" s="218" t="s">
        <v>670</v>
      </c>
      <c r="B107" s="219" t="s">
        <v>664</v>
      </c>
      <c r="C107" s="220">
        <v>0</v>
      </c>
      <c r="D107" s="220">
        <v>0</v>
      </c>
      <c r="E107" s="220">
        <v>0</v>
      </c>
    </row>
    <row r="108" spans="1:5" x14ac:dyDescent="0.25">
      <c r="A108" s="218" t="s">
        <v>672</v>
      </c>
      <c r="B108" s="219" t="s">
        <v>1458</v>
      </c>
      <c r="C108" s="220">
        <v>10231037</v>
      </c>
      <c r="D108" s="220">
        <v>0</v>
      </c>
      <c r="E108" s="220">
        <v>10231037</v>
      </c>
    </row>
    <row r="109" spans="1:5" x14ac:dyDescent="0.25">
      <c r="A109" s="218" t="s">
        <v>673</v>
      </c>
      <c r="B109" s="219" t="s">
        <v>667</v>
      </c>
      <c r="C109" s="220">
        <v>0</v>
      </c>
      <c r="D109" s="220">
        <v>0</v>
      </c>
      <c r="E109" s="220">
        <v>0</v>
      </c>
    </row>
    <row r="110" spans="1:5" ht="26.4" x14ac:dyDescent="0.25">
      <c r="A110" s="218" t="s">
        <v>675</v>
      </c>
      <c r="B110" s="219" t="s">
        <v>669</v>
      </c>
      <c r="C110" s="220">
        <v>0</v>
      </c>
      <c r="D110" s="220">
        <v>0</v>
      </c>
      <c r="E110" s="220">
        <v>0</v>
      </c>
    </row>
    <row r="111" spans="1:5" ht="26.4" x14ac:dyDescent="0.25">
      <c r="A111" s="218" t="s">
        <v>677</v>
      </c>
      <c r="B111" s="219" t="s">
        <v>671</v>
      </c>
      <c r="C111" s="220">
        <v>0</v>
      </c>
      <c r="D111" s="220">
        <v>0</v>
      </c>
      <c r="E111" s="220">
        <v>0</v>
      </c>
    </row>
    <row r="112" spans="1:5" x14ac:dyDescent="0.25">
      <c r="A112" s="218" t="s">
        <v>679</v>
      </c>
      <c r="B112" s="219" t="s">
        <v>1459</v>
      </c>
      <c r="C112" s="220">
        <v>0</v>
      </c>
      <c r="D112" s="220">
        <v>0</v>
      </c>
      <c r="E112" s="220">
        <v>0</v>
      </c>
    </row>
    <row r="113" spans="1:5" x14ac:dyDescent="0.25">
      <c r="A113" s="218" t="s">
        <v>680</v>
      </c>
      <c r="B113" s="219" t="s">
        <v>674</v>
      </c>
      <c r="C113" s="220">
        <v>0</v>
      </c>
      <c r="D113" s="220">
        <v>0</v>
      </c>
      <c r="E113" s="220">
        <v>0</v>
      </c>
    </row>
    <row r="114" spans="1:5" ht="26.4" x14ac:dyDescent="0.25">
      <c r="A114" s="218" t="s">
        <v>682</v>
      </c>
      <c r="B114" s="219" t="s">
        <v>676</v>
      </c>
      <c r="C114" s="220">
        <v>0</v>
      </c>
      <c r="D114" s="220">
        <v>0</v>
      </c>
      <c r="E114" s="220">
        <v>0</v>
      </c>
    </row>
    <row r="115" spans="1:5" ht="26.4" x14ac:dyDescent="0.25">
      <c r="A115" s="218" t="s">
        <v>684</v>
      </c>
      <c r="B115" s="219" t="s">
        <v>678</v>
      </c>
      <c r="C115" s="220">
        <v>0</v>
      </c>
      <c r="D115" s="220">
        <v>0</v>
      </c>
      <c r="E115" s="220">
        <v>0</v>
      </c>
    </row>
    <row r="116" spans="1:5" ht="39.6" x14ac:dyDescent="0.25">
      <c r="A116" s="218" t="s">
        <v>686</v>
      </c>
      <c r="B116" s="219" t="s">
        <v>1460</v>
      </c>
      <c r="C116" s="220">
        <v>0</v>
      </c>
      <c r="D116" s="220">
        <v>0</v>
      </c>
      <c r="E116" s="220">
        <v>0</v>
      </c>
    </row>
    <row r="117" spans="1:5" ht="26.4" x14ac:dyDescent="0.25">
      <c r="A117" s="218" t="s">
        <v>688</v>
      </c>
      <c r="B117" s="219" t="s">
        <v>681</v>
      </c>
      <c r="C117" s="220">
        <v>0</v>
      </c>
      <c r="D117" s="220">
        <v>0</v>
      </c>
      <c r="E117" s="220">
        <v>0</v>
      </c>
    </row>
    <row r="118" spans="1:5" ht="26.4" x14ac:dyDescent="0.25">
      <c r="A118" s="218" t="s">
        <v>690</v>
      </c>
      <c r="B118" s="219" t="s">
        <v>683</v>
      </c>
      <c r="C118" s="220">
        <v>0</v>
      </c>
      <c r="D118" s="220">
        <v>0</v>
      </c>
      <c r="E118" s="220">
        <v>0</v>
      </c>
    </row>
    <row r="119" spans="1:5" x14ac:dyDescent="0.25">
      <c r="A119" s="218" t="s">
        <v>692</v>
      </c>
      <c r="B119" s="219" t="s">
        <v>685</v>
      </c>
      <c r="C119" s="220">
        <v>0</v>
      </c>
      <c r="D119" s="220">
        <v>0</v>
      </c>
      <c r="E119" s="220">
        <v>0</v>
      </c>
    </row>
    <row r="120" spans="1:5" x14ac:dyDescent="0.25">
      <c r="A120" s="218" t="s">
        <v>694</v>
      </c>
      <c r="B120" s="219" t="s">
        <v>687</v>
      </c>
      <c r="C120" s="220">
        <v>0</v>
      </c>
      <c r="D120" s="220">
        <v>0</v>
      </c>
      <c r="E120" s="220">
        <v>0</v>
      </c>
    </row>
    <row r="121" spans="1:5" x14ac:dyDescent="0.25">
      <c r="A121" s="218" t="s">
        <v>696</v>
      </c>
      <c r="B121" s="219" t="s">
        <v>689</v>
      </c>
      <c r="C121" s="220">
        <v>0</v>
      </c>
      <c r="D121" s="220">
        <v>0</v>
      </c>
      <c r="E121" s="220">
        <v>0</v>
      </c>
    </row>
    <row r="122" spans="1:5" x14ac:dyDescent="0.25">
      <c r="A122" s="218" t="s">
        <v>698</v>
      </c>
      <c r="B122" s="236" t="s">
        <v>691</v>
      </c>
      <c r="C122" s="220">
        <v>0</v>
      </c>
      <c r="D122" s="220">
        <v>0</v>
      </c>
      <c r="E122" s="220">
        <v>0</v>
      </c>
    </row>
    <row r="123" spans="1:5" ht="26.4" x14ac:dyDescent="0.25">
      <c r="A123" s="218" t="s">
        <v>700</v>
      </c>
      <c r="B123" s="219" t="s">
        <v>693</v>
      </c>
      <c r="C123" s="220">
        <v>200000</v>
      </c>
      <c r="D123" s="220">
        <v>0</v>
      </c>
      <c r="E123" s="220">
        <v>200000</v>
      </c>
    </row>
    <row r="124" spans="1:5" x14ac:dyDescent="0.25">
      <c r="A124" s="218" t="s">
        <v>702</v>
      </c>
      <c r="B124" s="219" t="s">
        <v>695</v>
      </c>
      <c r="C124" s="220">
        <v>2365337</v>
      </c>
      <c r="D124" s="220">
        <v>0</v>
      </c>
      <c r="E124" s="220">
        <v>2365337</v>
      </c>
    </row>
    <row r="125" spans="1:5" x14ac:dyDescent="0.25">
      <c r="A125" s="218" t="s">
        <v>703</v>
      </c>
      <c r="B125" s="219" t="s">
        <v>697</v>
      </c>
      <c r="C125" s="220">
        <v>7665700</v>
      </c>
      <c r="D125" s="220">
        <v>0</v>
      </c>
      <c r="E125" s="220">
        <v>7665700</v>
      </c>
    </row>
    <row r="126" spans="1:5" ht="26.4" x14ac:dyDescent="0.25">
      <c r="A126" s="218" t="s">
        <v>704</v>
      </c>
      <c r="B126" s="219" t="s">
        <v>699</v>
      </c>
      <c r="C126" s="220">
        <v>0</v>
      </c>
      <c r="D126" s="220">
        <v>0</v>
      </c>
      <c r="E126" s="220">
        <v>0</v>
      </c>
    </row>
    <row r="127" spans="1:5" ht="26.4" x14ac:dyDescent="0.25">
      <c r="A127" s="218" t="s">
        <v>706</v>
      </c>
      <c r="B127" s="219" t="s">
        <v>701</v>
      </c>
      <c r="C127" s="220">
        <v>0</v>
      </c>
      <c r="D127" s="220">
        <v>0</v>
      </c>
      <c r="E127" s="220">
        <v>0</v>
      </c>
    </row>
    <row r="128" spans="1:5" s="62" customFormat="1" ht="26.4" x14ac:dyDescent="0.25">
      <c r="A128" s="221" t="s">
        <v>708</v>
      </c>
      <c r="B128" s="222" t="s">
        <v>1461</v>
      </c>
      <c r="C128" s="223">
        <v>10774877</v>
      </c>
      <c r="D128" s="223">
        <v>0</v>
      </c>
      <c r="E128" s="223">
        <v>10774877</v>
      </c>
    </row>
    <row r="129" spans="1:5" x14ac:dyDescent="0.25">
      <c r="A129" s="218" t="s">
        <v>710</v>
      </c>
      <c r="B129" s="219" t="s">
        <v>1462</v>
      </c>
      <c r="C129" s="220">
        <v>0</v>
      </c>
      <c r="D129" s="220">
        <v>0</v>
      </c>
      <c r="E129" s="220">
        <v>0</v>
      </c>
    </row>
    <row r="130" spans="1:5" x14ac:dyDescent="0.25">
      <c r="A130" s="218" t="s">
        <v>712</v>
      </c>
      <c r="B130" s="219" t="s">
        <v>705</v>
      </c>
      <c r="C130" s="220">
        <v>0</v>
      </c>
      <c r="D130" s="220">
        <v>0</v>
      </c>
      <c r="E130" s="220">
        <v>0</v>
      </c>
    </row>
    <row r="131" spans="1:5" ht="26.4" x14ac:dyDescent="0.25">
      <c r="A131" s="218" t="s">
        <v>713</v>
      </c>
      <c r="B131" s="219" t="s">
        <v>707</v>
      </c>
      <c r="C131" s="220">
        <v>56666330</v>
      </c>
      <c r="D131" s="220">
        <v>0</v>
      </c>
      <c r="E131" s="220">
        <v>56666330</v>
      </c>
    </row>
    <row r="132" spans="1:5" ht="26.4" x14ac:dyDescent="0.25">
      <c r="A132" s="218" t="s">
        <v>715</v>
      </c>
      <c r="B132" s="219" t="s">
        <v>709</v>
      </c>
      <c r="C132" s="220">
        <v>196679074</v>
      </c>
      <c r="D132" s="220">
        <v>0</v>
      </c>
      <c r="E132" s="220">
        <v>196679074</v>
      </c>
    </row>
    <row r="133" spans="1:5" x14ac:dyDescent="0.25">
      <c r="A133" s="218" t="s">
        <v>716</v>
      </c>
      <c r="B133" s="219" t="s">
        <v>711</v>
      </c>
      <c r="C133" s="220">
        <v>0</v>
      </c>
      <c r="D133" s="220">
        <v>0</v>
      </c>
      <c r="E133" s="220">
        <v>0</v>
      </c>
    </row>
    <row r="134" spans="1:5" x14ac:dyDescent="0.25">
      <c r="A134" s="218" t="s">
        <v>718</v>
      </c>
      <c r="B134" s="219" t="s">
        <v>1463</v>
      </c>
      <c r="C134" s="220">
        <v>253345404</v>
      </c>
      <c r="D134" s="220">
        <v>0</v>
      </c>
      <c r="E134" s="220">
        <v>253345404</v>
      </c>
    </row>
    <row r="135" spans="1:5" ht="26.4" x14ac:dyDescent="0.25">
      <c r="A135" s="218" t="s">
        <v>720</v>
      </c>
      <c r="B135" s="219" t="s">
        <v>714</v>
      </c>
      <c r="C135" s="220">
        <v>0</v>
      </c>
      <c r="D135" s="220">
        <v>0</v>
      </c>
      <c r="E135" s="220">
        <v>0</v>
      </c>
    </row>
    <row r="136" spans="1:5" ht="26.4" x14ac:dyDescent="0.25">
      <c r="A136" s="218" t="s">
        <v>722</v>
      </c>
      <c r="B136" s="219" t="s">
        <v>1464</v>
      </c>
      <c r="C136" s="220">
        <v>5587000</v>
      </c>
      <c r="D136" s="220">
        <v>0</v>
      </c>
      <c r="E136" s="220">
        <v>5587000</v>
      </c>
    </row>
    <row r="137" spans="1:5" x14ac:dyDescent="0.25">
      <c r="A137" s="218" t="s">
        <v>724</v>
      </c>
      <c r="B137" s="219" t="s">
        <v>717</v>
      </c>
      <c r="C137" s="220">
        <v>0</v>
      </c>
      <c r="D137" s="220">
        <v>0</v>
      </c>
      <c r="E137" s="220">
        <v>0</v>
      </c>
    </row>
    <row r="138" spans="1:5" x14ac:dyDescent="0.25">
      <c r="A138" s="218" t="s">
        <v>726</v>
      </c>
      <c r="B138" s="219" t="s">
        <v>719</v>
      </c>
      <c r="C138" s="220">
        <v>0</v>
      </c>
      <c r="D138" s="220">
        <v>0</v>
      </c>
      <c r="E138" s="220">
        <v>0</v>
      </c>
    </row>
    <row r="139" spans="1:5" ht="26.4" x14ac:dyDescent="0.25">
      <c r="A139" s="218" t="s">
        <v>728</v>
      </c>
      <c r="B139" s="219" t="s">
        <v>721</v>
      </c>
      <c r="C139" s="220">
        <v>0</v>
      </c>
      <c r="D139" s="220">
        <v>0</v>
      </c>
      <c r="E139" s="220">
        <v>0</v>
      </c>
    </row>
    <row r="140" spans="1:5" x14ac:dyDescent="0.25">
      <c r="A140" s="218" t="s">
        <v>730</v>
      </c>
      <c r="B140" s="219" t="s">
        <v>723</v>
      </c>
      <c r="C140" s="220">
        <v>0</v>
      </c>
      <c r="D140" s="220">
        <v>0</v>
      </c>
      <c r="E140" s="220">
        <v>0</v>
      </c>
    </row>
    <row r="141" spans="1:5" x14ac:dyDescent="0.25">
      <c r="A141" s="218" t="s">
        <v>732</v>
      </c>
      <c r="B141" s="219" t="s">
        <v>725</v>
      </c>
      <c r="C141" s="220">
        <v>0</v>
      </c>
      <c r="D141" s="220">
        <v>0</v>
      </c>
      <c r="E141" s="220">
        <v>0</v>
      </c>
    </row>
    <row r="142" spans="1:5" x14ac:dyDescent="0.25">
      <c r="A142" s="218" t="s">
        <v>734</v>
      </c>
      <c r="B142" s="219" t="s">
        <v>727</v>
      </c>
      <c r="C142" s="220">
        <v>0</v>
      </c>
      <c r="D142" s="220">
        <v>0</v>
      </c>
      <c r="E142" s="220">
        <v>0</v>
      </c>
    </row>
    <row r="143" spans="1:5" x14ac:dyDescent="0.25">
      <c r="A143" s="218" t="s">
        <v>736</v>
      </c>
      <c r="B143" s="219" t="s">
        <v>729</v>
      </c>
      <c r="C143" s="220">
        <v>0</v>
      </c>
      <c r="D143" s="220">
        <v>0</v>
      </c>
      <c r="E143" s="220">
        <v>0</v>
      </c>
    </row>
    <row r="144" spans="1:5" x14ac:dyDescent="0.25">
      <c r="A144" s="218" t="s">
        <v>737</v>
      </c>
      <c r="B144" s="219" t="s">
        <v>731</v>
      </c>
      <c r="C144" s="220">
        <v>5587000</v>
      </c>
      <c r="D144" s="220">
        <v>0</v>
      </c>
      <c r="E144" s="220">
        <v>5587000</v>
      </c>
    </row>
    <row r="145" spans="1:5" ht="26.4" x14ac:dyDescent="0.25">
      <c r="A145" s="218" t="s">
        <v>739</v>
      </c>
      <c r="B145" s="219" t="s">
        <v>733</v>
      </c>
      <c r="C145" s="220">
        <v>0</v>
      </c>
      <c r="D145" s="220">
        <v>0</v>
      </c>
      <c r="E145" s="220">
        <v>0</v>
      </c>
    </row>
    <row r="146" spans="1:5" x14ac:dyDescent="0.25">
      <c r="A146" s="218" t="s">
        <v>741</v>
      </c>
      <c r="B146" s="236" t="s">
        <v>735</v>
      </c>
      <c r="C146" s="220">
        <v>0</v>
      </c>
      <c r="D146" s="220">
        <v>0</v>
      </c>
      <c r="E146" s="220">
        <v>0</v>
      </c>
    </row>
    <row r="147" spans="1:5" ht="26.4" x14ac:dyDescent="0.25">
      <c r="A147" s="218" t="s">
        <v>743</v>
      </c>
      <c r="B147" s="219" t="s">
        <v>1465</v>
      </c>
      <c r="C147" s="220">
        <v>0</v>
      </c>
      <c r="D147" s="220">
        <v>0</v>
      </c>
      <c r="E147" s="220">
        <v>0</v>
      </c>
    </row>
    <row r="148" spans="1:5" x14ac:dyDescent="0.25">
      <c r="A148" s="218" t="s">
        <v>745</v>
      </c>
      <c r="B148" s="219" t="s">
        <v>738</v>
      </c>
      <c r="C148" s="220">
        <v>0</v>
      </c>
      <c r="D148" s="220">
        <v>0</v>
      </c>
      <c r="E148" s="220">
        <v>0</v>
      </c>
    </row>
    <row r="149" spans="1:5" x14ac:dyDescent="0.25">
      <c r="A149" s="218" t="s">
        <v>747</v>
      </c>
      <c r="B149" s="219" t="s">
        <v>740</v>
      </c>
      <c r="C149" s="220">
        <v>0</v>
      </c>
      <c r="D149" s="220">
        <v>0</v>
      </c>
      <c r="E149" s="220">
        <v>0</v>
      </c>
    </row>
    <row r="150" spans="1:5" ht="26.4" x14ac:dyDescent="0.25">
      <c r="A150" s="218" t="s">
        <v>749</v>
      </c>
      <c r="B150" s="219" t="s">
        <v>742</v>
      </c>
      <c r="C150" s="220">
        <v>0</v>
      </c>
      <c r="D150" s="220">
        <v>0</v>
      </c>
      <c r="E150" s="220">
        <v>0</v>
      </c>
    </row>
    <row r="151" spans="1:5" x14ac:dyDescent="0.25">
      <c r="A151" s="218" t="s">
        <v>751</v>
      </c>
      <c r="B151" s="219" t="s">
        <v>744</v>
      </c>
      <c r="C151" s="220">
        <v>0</v>
      </c>
      <c r="D151" s="220">
        <v>0</v>
      </c>
      <c r="E151" s="220">
        <v>0</v>
      </c>
    </row>
    <row r="152" spans="1:5" x14ac:dyDescent="0.25">
      <c r="A152" s="218" t="s">
        <v>753</v>
      </c>
      <c r="B152" s="219" t="s">
        <v>746</v>
      </c>
      <c r="C152" s="220">
        <v>0</v>
      </c>
      <c r="D152" s="220">
        <v>0</v>
      </c>
      <c r="E152" s="220">
        <v>0</v>
      </c>
    </row>
    <row r="153" spans="1:5" x14ac:dyDescent="0.25">
      <c r="A153" s="218" t="s">
        <v>755</v>
      </c>
      <c r="B153" s="219" t="s">
        <v>748</v>
      </c>
      <c r="C153" s="220">
        <v>0</v>
      </c>
      <c r="D153" s="220">
        <v>0</v>
      </c>
      <c r="E153" s="220">
        <v>0</v>
      </c>
    </row>
    <row r="154" spans="1:5" x14ac:dyDescent="0.25">
      <c r="A154" s="218" t="s">
        <v>757</v>
      </c>
      <c r="B154" s="219" t="s">
        <v>750</v>
      </c>
      <c r="C154" s="220">
        <v>0</v>
      </c>
      <c r="D154" s="220">
        <v>0</v>
      </c>
      <c r="E154" s="220">
        <v>0</v>
      </c>
    </row>
    <row r="155" spans="1:5" x14ac:dyDescent="0.25">
      <c r="A155" s="218" t="s">
        <v>758</v>
      </c>
      <c r="B155" s="219" t="s">
        <v>752</v>
      </c>
      <c r="C155" s="220">
        <v>0</v>
      </c>
      <c r="D155" s="220">
        <v>0</v>
      </c>
      <c r="E155" s="220">
        <v>0</v>
      </c>
    </row>
    <row r="156" spans="1:5" ht="26.4" x14ac:dyDescent="0.25">
      <c r="A156" s="218" t="s">
        <v>760</v>
      </c>
      <c r="B156" s="219" t="s">
        <v>754</v>
      </c>
      <c r="C156" s="220">
        <v>0</v>
      </c>
      <c r="D156" s="220">
        <v>0</v>
      </c>
      <c r="E156" s="220">
        <v>0</v>
      </c>
    </row>
    <row r="157" spans="1:5" x14ac:dyDescent="0.25">
      <c r="A157" s="218" t="s">
        <v>762</v>
      </c>
      <c r="B157" s="236" t="s">
        <v>756</v>
      </c>
      <c r="C157" s="220">
        <v>0</v>
      </c>
      <c r="D157" s="220">
        <v>0</v>
      </c>
      <c r="E157" s="220">
        <v>0</v>
      </c>
    </row>
    <row r="158" spans="1:5" ht="26.4" x14ac:dyDescent="0.25">
      <c r="A158" s="218" t="s">
        <v>764</v>
      </c>
      <c r="B158" s="219" t="s">
        <v>1466</v>
      </c>
      <c r="C158" s="220">
        <v>621708368</v>
      </c>
      <c r="D158" s="220">
        <v>0</v>
      </c>
      <c r="E158" s="220">
        <v>621708368</v>
      </c>
    </row>
    <row r="159" spans="1:5" x14ac:dyDescent="0.25">
      <c r="A159" s="218" t="s">
        <v>766</v>
      </c>
      <c r="B159" s="219" t="s">
        <v>759</v>
      </c>
      <c r="C159" s="220">
        <v>5325000</v>
      </c>
      <c r="D159" s="220">
        <v>0</v>
      </c>
      <c r="E159" s="220">
        <v>5325000</v>
      </c>
    </row>
    <row r="160" spans="1:5" x14ac:dyDescent="0.25">
      <c r="A160" s="218" t="s">
        <v>768</v>
      </c>
      <c r="B160" s="219" t="s">
        <v>761</v>
      </c>
      <c r="C160" s="220">
        <v>0</v>
      </c>
      <c r="D160" s="220">
        <v>0</v>
      </c>
      <c r="E160" s="220">
        <v>0</v>
      </c>
    </row>
    <row r="161" spans="1:5" ht="26.4" x14ac:dyDescent="0.25">
      <c r="A161" s="218" t="s">
        <v>770</v>
      </c>
      <c r="B161" s="219" t="s">
        <v>763</v>
      </c>
      <c r="C161" s="220">
        <v>796800</v>
      </c>
      <c r="D161" s="220">
        <v>0</v>
      </c>
      <c r="E161" s="220">
        <v>796800</v>
      </c>
    </row>
    <row r="162" spans="1:5" x14ac:dyDescent="0.25">
      <c r="A162" s="218" t="s">
        <v>772</v>
      </c>
      <c r="B162" s="219" t="s">
        <v>765</v>
      </c>
      <c r="C162" s="220">
        <v>781987</v>
      </c>
      <c r="D162" s="220">
        <v>0</v>
      </c>
      <c r="E162" s="220">
        <v>781987</v>
      </c>
    </row>
    <row r="163" spans="1:5" x14ac:dyDescent="0.25">
      <c r="A163" s="218" t="s">
        <v>774</v>
      </c>
      <c r="B163" s="219" t="s">
        <v>767</v>
      </c>
      <c r="C163" s="220">
        <v>0</v>
      </c>
      <c r="D163" s="220">
        <v>0</v>
      </c>
      <c r="E163" s="220">
        <v>0</v>
      </c>
    </row>
    <row r="164" spans="1:5" x14ac:dyDescent="0.25">
      <c r="A164" s="218" t="s">
        <v>776</v>
      </c>
      <c r="B164" s="219" t="s">
        <v>769</v>
      </c>
      <c r="C164" s="220">
        <v>0</v>
      </c>
      <c r="D164" s="220">
        <v>0</v>
      </c>
      <c r="E164" s="220">
        <v>0</v>
      </c>
    </row>
    <row r="165" spans="1:5" x14ac:dyDescent="0.25">
      <c r="A165" s="218" t="s">
        <v>778</v>
      </c>
      <c r="B165" s="219" t="s">
        <v>771</v>
      </c>
      <c r="C165" s="220">
        <v>871309</v>
      </c>
      <c r="D165" s="220">
        <v>0</v>
      </c>
      <c r="E165" s="220">
        <v>871309</v>
      </c>
    </row>
    <row r="166" spans="1:5" x14ac:dyDescent="0.25">
      <c r="A166" s="218" t="s">
        <v>779</v>
      </c>
      <c r="B166" s="219" t="s">
        <v>773</v>
      </c>
      <c r="C166" s="220">
        <v>613783272</v>
      </c>
      <c r="D166" s="220">
        <v>0</v>
      </c>
      <c r="E166" s="220">
        <v>613783272</v>
      </c>
    </row>
    <row r="167" spans="1:5" ht="26.4" x14ac:dyDescent="0.25">
      <c r="A167" s="218" t="s">
        <v>781</v>
      </c>
      <c r="B167" s="219" t="s">
        <v>775</v>
      </c>
      <c r="C167" s="220">
        <v>150000</v>
      </c>
      <c r="D167" s="220">
        <v>0</v>
      </c>
      <c r="E167" s="220">
        <v>150000</v>
      </c>
    </row>
    <row r="168" spans="1:5" x14ac:dyDescent="0.25">
      <c r="A168" s="218" t="s">
        <v>782</v>
      </c>
      <c r="B168" s="236" t="s">
        <v>777</v>
      </c>
      <c r="C168" s="220">
        <v>0</v>
      </c>
      <c r="D168" s="220">
        <v>0</v>
      </c>
      <c r="E168" s="220">
        <v>0</v>
      </c>
    </row>
    <row r="169" spans="1:5" ht="26.4" x14ac:dyDescent="0.25">
      <c r="A169" s="218" t="s">
        <v>784</v>
      </c>
      <c r="B169" s="219" t="s">
        <v>1467</v>
      </c>
      <c r="C169" s="220">
        <v>0</v>
      </c>
      <c r="D169" s="220">
        <v>0</v>
      </c>
      <c r="E169" s="220">
        <v>0</v>
      </c>
    </row>
    <row r="170" spans="1:5" ht="26.4" x14ac:dyDescent="0.25">
      <c r="A170" s="218" t="s">
        <v>786</v>
      </c>
      <c r="B170" s="219" t="s">
        <v>780</v>
      </c>
      <c r="C170" s="220">
        <v>0</v>
      </c>
      <c r="D170" s="220">
        <v>0</v>
      </c>
      <c r="E170" s="220">
        <v>0</v>
      </c>
    </row>
    <row r="171" spans="1:5" ht="26.4" x14ac:dyDescent="0.25">
      <c r="A171" s="218" t="s">
        <v>788</v>
      </c>
      <c r="B171" s="219" t="s">
        <v>1468</v>
      </c>
      <c r="C171" s="220">
        <v>40000000</v>
      </c>
      <c r="D171" s="220">
        <v>0</v>
      </c>
      <c r="E171" s="220">
        <v>40000000</v>
      </c>
    </row>
    <row r="172" spans="1:5" x14ac:dyDescent="0.25">
      <c r="A172" s="218" t="s">
        <v>790</v>
      </c>
      <c r="B172" s="219" t="s">
        <v>783</v>
      </c>
      <c r="C172" s="220">
        <v>0</v>
      </c>
      <c r="D172" s="220">
        <v>0</v>
      </c>
      <c r="E172" s="220">
        <v>0</v>
      </c>
    </row>
    <row r="173" spans="1:5" x14ac:dyDescent="0.25">
      <c r="A173" s="218" t="s">
        <v>792</v>
      </c>
      <c r="B173" s="219" t="s">
        <v>785</v>
      </c>
      <c r="C173" s="220">
        <v>20000000</v>
      </c>
      <c r="D173" s="220">
        <v>0</v>
      </c>
      <c r="E173" s="220">
        <v>20000000</v>
      </c>
    </row>
    <row r="174" spans="1:5" x14ac:dyDescent="0.25">
      <c r="A174" s="218" t="s">
        <v>794</v>
      </c>
      <c r="B174" s="219" t="s">
        <v>787</v>
      </c>
      <c r="C174" s="220">
        <v>0</v>
      </c>
      <c r="D174" s="220">
        <v>0</v>
      </c>
      <c r="E174" s="220">
        <v>0</v>
      </c>
    </row>
    <row r="175" spans="1:5" x14ac:dyDescent="0.25">
      <c r="A175" s="218" t="s">
        <v>795</v>
      </c>
      <c r="B175" s="219" t="s">
        <v>789</v>
      </c>
      <c r="C175" s="220">
        <v>0</v>
      </c>
      <c r="D175" s="220">
        <v>0</v>
      </c>
      <c r="E175" s="220">
        <v>0</v>
      </c>
    </row>
    <row r="176" spans="1:5" x14ac:dyDescent="0.25">
      <c r="A176" s="218" t="s">
        <v>797</v>
      </c>
      <c r="B176" s="219" t="s">
        <v>791</v>
      </c>
      <c r="C176" s="220">
        <v>0</v>
      </c>
      <c r="D176" s="220">
        <v>0</v>
      </c>
      <c r="E176" s="220">
        <v>0</v>
      </c>
    </row>
    <row r="177" spans="1:5" x14ac:dyDescent="0.25">
      <c r="A177" s="218" t="s">
        <v>798</v>
      </c>
      <c r="B177" s="236" t="s">
        <v>793</v>
      </c>
      <c r="C177" s="220">
        <v>0</v>
      </c>
      <c r="D177" s="220">
        <v>0</v>
      </c>
      <c r="E177" s="220">
        <v>0</v>
      </c>
    </row>
    <row r="178" spans="1:5" ht="26.4" x14ac:dyDescent="0.25">
      <c r="A178" s="218" t="s">
        <v>800</v>
      </c>
      <c r="B178" s="219" t="s">
        <v>1469</v>
      </c>
      <c r="C178" s="220">
        <v>20000000</v>
      </c>
      <c r="D178" s="220">
        <v>0</v>
      </c>
      <c r="E178" s="220">
        <v>20000000</v>
      </c>
    </row>
    <row r="179" spans="1:5" x14ac:dyDescent="0.25">
      <c r="A179" s="218" t="s">
        <v>802</v>
      </c>
      <c r="B179" s="219" t="s">
        <v>796</v>
      </c>
      <c r="C179" s="220">
        <v>0</v>
      </c>
      <c r="D179" s="220">
        <v>0</v>
      </c>
      <c r="E179" s="220">
        <v>0</v>
      </c>
    </row>
    <row r="180" spans="1:5" x14ac:dyDescent="0.25">
      <c r="A180" s="218" t="s">
        <v>804</v>
      </c>
      <c r="B180" s="219" t="s">
        <v>1470</v>
      </c>
      <c r="C180" s="220">
        <v>0</v>
      </c>
      <c r="D180" s="220">
        <v>0</v>
      </c>
      <c r="E180" s="220">
        <v>0</v>
      </c>
    </row>
    <row r="181" spans="1:5" x14ac:dyDescent="0.25">
      <c r="A181" s="218" t="s">
        <v>806</v>
      </c>
      <c r="B181" s="219" t="s">
        <v>799</v>
      </c>
      <c r="C181" s="220">
        <v>0</v>
      </c>
      <c r="D181" s="220">
        <v>0</v>
      </c>
      <c r="E181" s="220">
        <v>0</v>
      </c>
    </row>
    <row r="182" spans="1:5" x14ac:dyDescent="0.25">
      <c r="A182" s="218" t="s">
        <v>808</v>
      </c>
      <c r="B182" s="219" t="s">
        <v>801</v>
      </c>
      <c r="C182" s="220">
        <v>0</v>
      </c>
      <c r="D182" s="220">
        <v>0</v>
      </c>
      <c r="E182" s="220">
        <v>0</v>
      </c>
    </row>
    <row r="183" spans="1:5" x14ac:dyDescent="0.25">
      <c r="A183" s="218" t="s">
        <v>809</v>
      </c>
      <c r="B183" s="219" t="s">
        <v>803</v>
      </c>
      <c r="C183" s="220">
        <v>0</v>
      </c>
      <c r="D183" s="220">
        <v>0</v>
      </c>
      <c r="E183" s="220">
        <v>0</v>
      </c>
    </row>
    <row r="184" spans="1:5" x14ac:dyDescent="0.25">
      <c r="A184" s="218" t="s">
        <v>811</v>
      </c>
      <c r="B184" s="219" t="s">
        <v>805</v>
      </c>
      <c r="C184" s="220">
        <v>0</v>
      </c>
      <c r="D184" s="220">
        <v>0</v>
      </c>
      <c r="E184" s="220">
        <v>0</v>
      </c>
    </row>
    <row r="185" spans="1:5" x14ac:dyDescent="0.25">
      <c r="A185" s="218" t="s">
        <v>813</v>
      </c>
      <c r="B185" s="219" t="s">
        <v>807</v>
      </c>
      <c r="C185" s="220">
        <v>0</v>
      </c>
      <c r="D185" s="220">
        <v>0</v>
      </c>
      <c r="E185" s="220">
        <v>0</v>
      </c>
    </row>
    <row r="186" spans="1:5" ht="26.4" x14ac:dyDescent="0.25">
      <c r="A186" s="218" t="s">
        <v>815</v>
      </c>
      <c r="B186" s="219" t="s">
        <v>1471</v>
      </c>
      <c r="C186" s="220">
        <v>128909351</v>
      </c>
      <c r="D186" s="220">
        <v>0</v>
      </c>
      <c r="E186" s="220">
        <v>128909351</v>
      </c>
    </row>
    <row r="187" spans="1:5" x14ac:dyDescent="0.25">
      <c r="A187" s="218" t="s">
        <v>817</v>
      </c>
      <c r="B187" s="219" t="s">
        <v>810</v>
      </c>
      <c r="C187" s="220">
        <v>0</v>
      </c>
      <c r="D187" s="220">
        <v>0</v>
      </c>
      <c r="E187" s="220">
        <v>0</v>
      </c>
    </row>
    <row r="188" spans="1:5" x14ac:dyDescent="0.25">
      <c r="A188" s="218" t="s">
        <v>819</v>
      </c>
      <c r="B188" s="219" t="s">
        <v>812</v>
      </c>
      <c r="C188" s="220">
        <v>0</v>
      </c>
      <c r="D188" s="220">
        <v>0</v>
      </c>
      <c r="E188" s="220">
        <v>0</v>
      </c>
    </row>
    <row r="189" spans="1:5" x14ac:dyDescent="0.25">
      <c r="A189" s="218" t="s">
        <v>821</v>
      </c>
      <c r="B189" s="219" t="s">
        <v>814</v>
      </c>
      <c r="C189" s="220">
        <v>101131199</v>
      </c>
      <c r="D189" s="220">
        <v>0</v>
      </c>
      <c r="E189" s="220">
        <v>101131199</v>
      </c>
    </row>
    <row r="190" spans="1:5" x14ac:dyDescent="0.25">
      <c r="A190" s="218" t="s">
        <v>822</v>
      </c>
      <c r="B190" s="219" t="s">
        <v>816</v>
      </c>
      <c r="C190" s="220">
        <v>500000</v>
      </c>
      <c r="D190" s="220">
        <v>0</v>
      </c>
      <c r="E190" s="220">
        <v>500000</v>
      </c>
    </row>
    <row r="191" spans="1:5" x14ac:dyDescent="0.25">
      <c r="A191" s="218" t="s">
        <v>824</v>
      </c>
      <c r="B191" s="219" t="s">
        <v>818</v>
      </c>
      <c r="C191" s="220">
        <v>0</v>
      </c>
      <c r="D191" s="220">
        <v>0</v>
      </c>
      <c r="E191" s="220">
        <v>0</v>
      </c>
    </row>
    <row r="192" spans="1:5" x14ac:dyDescent="0.25">
      <c r="A192" s="218" t="s">
        <v>826</v>
      </c>
      <c r="B192" s="236" t="s">
        <v>820</v>
      </c>
      <c r="C192" s="220">
        <v>0</v>
      </c>
      <c r="D192" s="220">
        <v>0</v>
      </c>
      <c r="E192" s="220">
        <v>0</v>
      </c>
    </row>
    <row r="193" spans="1:5" ht="26.4" x14ac:dyDescent="0.25">
      <c r="A193" s="218" t="s">
        <v>828</v>
      </c>
      <c r="B193" s="219" t="s">
        <v>1472</v>
      </c>
      <c r="C193" s="220">
        <v>27178152</v>
      </c>
      <c r="D193" s="220">
        <v>0</v>
      </c>
      <c r="E193" s="220">
        <v>27178152</v>
      </c>
    </row>
    <row r="194" spans="1:5" x14ac:dyDescent="0.25">
      <c r="A194" s="218" t="s">
        <v>830</v>
      </c>
      <c r="B194" s="219" t="s">
        <v>823</v>
      </c>
      <c r="C194" s="220">
        <v>100000</v>
      </c>
      <c r="D194" s="220">
        <v>0</v>
      </c>
      <c r="E194" s="220">
        <v>100000</v>
      </c>
    </row>
    <row r="195" spans="1:5" x14ac:dyDescent="0.25">
      <c r="A195" s="218" t="s">
        <v>831</v>
      </c>
      <c r="B195" s="219" t="s">
        <v>825</v>
      </c>
      <c r="C195" s="220">
        <v>0</v>
      </c>
      <c r="D195" s="220">
        <v>0</v>
      </c>
      <c r="E195" s="220">
        <v>0</v>
      </c>
    </row>
    <row r="196" spans="1:5" x14ac:dyDescent="0.25">
      <c r="A196" s="218" t="s">
        <v>833</v>
      </c>
      <c r="B196" s="219" t="s">
        <v>827</v>
      </c>
      <c r="C196" s="220">
        <v>0</v>
      </c>
      <c r="D196" s="220">
        <v>0</v>
      </c>
      <c r="E196" s="220">
        <v>0</v>
      </c>
    </row>
    <row r="197" spans="1:5" x14ac:dyDescent="0.25">
      <c r="A197" s="218" t="s">
        <v>834</v>
      </c>
      <c r="B197" s="219" t="s">
        <v>829</v>
      </c>
      <c r="C197" s="220">
        <v>0</v>
      </c>
      <c r="D197" s="220">
        <v>0</v>
      </c>
      <c r="E197" s="220">
        <v>0</v>
      </c>
    </row>
    <row r="198" spans="1:5" s="62" customFormat="1" ht="39.6" x14ac:dyDescent="0.25">
      <c r="A198" s="221" t="s">
        <v>836</v>
      </c>
      <c r="B198" s="222" t="s">
        <v>1473</v>
      </c>
      <c r="C198" s="223">
        <v>1049550123</v>
      </c>
      <c r="D198" s="223">
        <v>0</v>
      </c>
      <c r="E198" s="223">
        <v>1049550123</v>
      </c>
    </row>
    <row r="199" spans="1:5" x14ac:dyDescent="0.25">
      <c r="A199" s="218" t="s">
        <v>838</v>
      </c>
      <c r="B199" s="219" t="s">
        <v>832</v>
      </c>
      <c r="C199" s="220">
        <v>0</v>
      </c>
      <c r="D199" s="220">
        <v>0</v>
      </c>
      <c r="E199" s="220">
        <v>0</v>
      </c>
    </row>
    <row r="200" spans="1:5" x14ac:dyDescent="0.25">
      <c r="A200" s="218" t="s">
        <v>840</v>
      </c>
      <c r="B200" s="219" t="s">
        <v>1474</v>
      </c>
      <c r="C200" s="220">
        <v>95941891</v>
      </c>
      <c r="D200" s="220">
        <v>0</v>
      </c>
      <c r="E200" s="220">
        <v>95941891</v>
      </c>
    </row>
    <row r="201" spans="1:5" x14ac:dyDescent="0.25">
      <c r="A201" s="218" t="s">
        <v>841</v>
      </c>
      <c r="B201" s="219" t="s">
        <v>835</v>
      </c>
      <c r="C201" s="220">
        <v>0</v>
      </c>
      <c r="D201" s="220">
        <v>0</v>
      </c>
      <c r="E201" s="220">
        <v>0</v>
      </c>
    </row>
    <row r="202" spans="1:5" x14ac:dyDescent="0.25">
      <c r="A202" s="218" t="s">
        <v>843</v>
      </c>
      <c r="B202" s="219" t="s">
        <v>837</v>
      </c>
      <c r="C202" s="220">
        <v>282451</v>
      </c>
      <c r="D202" s="220">
        <v>0</v>
      </c>
      <c r="E202" s="220">
        <v>282451</v>
      </c>
    </row>
    <row r="203" spans="1:5" x14ac:dyDescent="0.25">
      <c r="A203" s="218" t="s">
        <v>844</v>
      </c>
      <c r="B203" s="219" t="s">
        <v>839</v>
      </c>
      <c r="C203" s="220">
        <v>32311207</v>
      </c>
      <c r="D203" s="220">
        <v>0</v>
      </c>
      <c r="E203" s="220">
        <v>32311207</v>
      </c>
    </row>
    <row r="204" spans="1:5" x14ac:dyDescent="0.25">
      <c r="A204" s="218" t="s">
        <v>846</v>
      </c>
      <c r="B204" s="219" t="s">
        <v>1475</v>
      </c>
      <c r="C204" s="220">
        <v>0</v>
      </c>
      <c r="D204" s="220">
        <v>0</v>
      </c>
      <c r="E204" s="220">
        <v>0</v>
      </c>
    </row>
    <row r="205" spans="1:5" x14ac:dyDescent="0.25">
      <c r="A205" s="218" t="s">
        <v>848</v>
      </c>
      <c r="B205" s="219" t="s">
        <v>842</v>
      </c>
      <c r="C205" s="220">
        <v>0</v>
      </c>
      <c r="D205" s="220">
        <v>0</v>
      </c>
      <c r="E205" s="220">
        <v>0</v>
      </c>
    </row>
    <row r="206" spans="1:5" ht="26.4" x14ac:dyDescent="0.25">
      <c r="A206" s="218" t="s">
        <v>849</v>
      </c>
      <c r="B206" s="219" t="s">
        <v>1476</v>
      </c>
      <c r="C206" s="220">
        <v>0</v>
      </c>
      <c r="D206" s="220">
        <v>0</v>
      </c>
      <c r="E206" s="220">
        <v>0</v>
      </c>
    </row>
    <row r="207" spans="1:5" x14ac:dyDescent="0.25">
      <c r="A207" s="218" t="s">
        <v>851</v>
      </c>
      <c r="B207" s="219" t="s">
        <v>845</v>
      </c>
      <c r="C207" s="220">
        <v>0</v>
      </c>
      <c r="D207" s="220">
        <v>0</v>
      </c>
      <c r="E207" s="220">
        <v>0</v>
      </c>
    </row>
    <row r="208" spans="1:5" ht="26.4" x14ac:dyDescent="0.25">
      <c r="A208" s="218" t="s">
        <v>853</v>
      </c>
      <c r="B208" s="219" t="s">
        <v>847</v>
      </c>
      <c r="C208" s="220">
        <v>16040052</v>
      </c>
      <c r="D208" s="220">
        <v>0</v>
      </c>
      <c r="E208" s="220">
        <v>16040052</v>
      </c>
    </row>
    <row r="209" spans="1:5" s="62" customFormat="1" x14ac:dyDescent="0.25">
      <c r="A209" s="221" t="s">
        <v>854</v>
      </c>
      <c r="B209" s="222" t="s">
        <v>1477</v>
      </c>
      <c r="C209" s="223">
        <v>144575601</v>
      </c>
      <c r="D209" s="223">
        <v>0</v>
      </c>
      <c r="E209" s="223">
        <v>144575601</v>
      </c>
    </row>
    <row r="210" spans="1:5" x14ac:dyDescent="0.25">
      <c r="A210" s="218" t="s">
        <v>856</v>
      </c>
      <c r="B210" s="219" t="s">
        <v>850</v>
      </c>
      <c r="C210" s="220">
        <v>235410912</v>
      </c>
      <c r="D210" s="220">
        <v>0</v>
      </c>
      <c r="E210" s="220">
        <v>235410912</v>
      </c>
    </row>
    <row r="211" spans="1:5" x14ac:dyDescent="0.25">
      <c r="A211" s="218" t="s">
        <v>857</v>
      </c>
      <c r="B211" s="219" t="s">
        <v>852</v>
      </c>
      <c r="C211" s="220">
        <v>0</v>
      </c>
      <c r="D211" s="220">
        <v>0</v>
      </c>
      <c r="E211" s="220">
        <v>0</v>
      </c>
    </row>
    <row r="212" spans="1:5" x14ac:dyDescent="0.25">
      <c r="A212" s="218" t="s">
        <v>859</v>
      </c>
      <c r="B212" s="219" t="s">
        <v>1478</v>
      </c>
      <c r="C212" s="220">
        <v>0</v>
      </c>
      <c r="D212" s="220">
        <v>0</v>
      </c>
      <c r="E212" s="220">
        <v>0</v>
      </c>
    </row>
    <row r="213" spans="1:5" x14ac:dyDescent="0.25">
      <c r="A213" s="218" t="s">
        <v>860</v>
      </c>
      <c r="B213" s="236" t="s">
        <v>855</v>
      </c>
      <c r="C213" s="220">
        <v>55965171</v>
      </c>
      <c r="D213" s="220">
        <v>0</v>
      </c>
      <c r="E213" s="220">
        <v>55965171</v>
      </c>
    </row>
    <row r="214" spans="1:5" x14ac:dyDescent="0.25">
      <c r="A214" s="218" t="s">
        <v>862</v>
      </c>
      <c r="B214" s="219" t="s">
        <v>1479</v>
      </c>
      <c r="C214" s="220">
        <v>291376083</v>
      </c>
      <c r="D214" s="220">
        <v>0</v>
      </c>
      <c r="E214" s="220">
        <v>291376083</v>
      </c>
    </row>
    <row r="215" spans="1:5" ht="26.4" x14ac:dyDescent="0.25">
      <c r="A215" s="218" t="s">
        <v>864</v>
      </c>
      <c r="B215" s="219" t="s">
        <v>858</v>
      </c>
      <c r="C215" s="220">
        <v>0</v>
      </c>
      <c r="D215" s="220">
        <v>0</v>
      </c>
      <c r="E215" s="220">
        <v>0</v>
      </c>
    </row>
    <row r="216" spans="1:5" ht="26.4" x14ac:dyDescent="0.25">
      <c r="A216" s="218" t="s">
        <v>866</v>
      </c>
      <c r="B216" s="219" t="s">
        <v>1480</v>
      </c>
      <c r="C216" s="220">
        <v>0</v>
      </c>
      <c r="D216" s="220">
        <v>0</v>
      </c>
      <c r="E216" s="220">
        <v>0</v>
      </c>
    </row>
    <row r="217" spans="1:5" x14ac:dyDescent="0.25">
      <c r="A217" s="218" t="s">
        <v>868</v>
      </c>
      <c r="B217" s="219" t="s">
        <v>861</v>
      </c>
      <c r="C217" s="220">
        <v>0</v>
      </c>
      <c r="D217" s="220">
        <v>0</v>
      </c>
      <c r="E217" s="220">
        <v>0</v>
      </c>
    </row>
    <row r="218" spans="1:5" x14ac:dyDescent="0.25">
      <c r="A218" s="218" t="s">
        <v>870</v>
      </c>
      <c r="B218" s="219" t="s">
        <v>863</v>
      </c>
      <c r="C218" s="220">
        <v>0</v>
      </c>
      <c r="D218" s="220">
        <v>0</v>
      </c>
      <c r="E218" s="220">
        <v>0</v>
      </c>
    </row>
    <row r="219" spans="1:5" ht="26.4" x14ac:dyDescent="0.25">
      <c r="A219" s="218" t="s">
        <v>872</v>
      </c>
      <c r="B219" s="219" t="s">
        <v>865</v>
      </c>
      <c r="C219" s="220">
        <v>0</v>
      </c>
      <c r="D219" s="220">
        <v>0</v>
      </c>
      <c r="E219" s="220">
        <v>0</v>
      </c>
    </row>
    <row r="220" spans="1:5" x14ac:dyDescent="0.25">
      <c r="A220" s="218" t="s">
        <v>874</v>
      </c>
      <c r="B220" s="219" t="s">
        <v>867</v>
      </c>
      <c r="C220" s="220">
        <v>0</v>
      </c>
      <c r="D220" s="220">
        <v>0</v>
      </c>
      <c r="E220" s="220">
        <v>0</v>
      </c>
    </row>
    <row r="221" spans="1:5" x14ac:dyDescent="0.25">
      <c r="A221" s="218" t="s">
        <v>876</v>
      </c>
      <c r="B221" s="219" t="s">
        <v>869</v>
      </c>
      <c r="C221" s="220">
        <v>0</v>
      </c>
      <c r="D221" s="220">
        <v>0</v>
      </c>
      <c r="E221" s="220">
        <v>0</v>
      </c>
    </row>
    <row r="222" spans="1:5" x14ac:dyDescent="0.25">
      <c r="A222" s="218" t="s">
        <v>878</v>
      </c>
      <c r="B222" s="219" t="s">
        <v>871</v>
      </c>
      <c r="C222" s="220">
        <v>0</v>
      </c>
      <c r="D222" s="220">
        <v>0</v>
      </c>
      <c r="E222" s="220">
        <v>0</v>
      </c>
    </row>
    <row r="223" spans="1:5" x14ac:dyDescent="0.25">
      <c r="A223" s="218" t="s">
        <v>880</v>
      </c>
      <c r="B223" s="219" t="s">
        <v>873</v>
      </c>
      <c r="C223" s="220">
        <v>0</v>
      </c>
      <c r="D223" s="220">
        <v>0</v>
      </c>
      <c r="E223" s="220">
        <v>0</v>
      </c>
    </row>
    <row r="224" spans="1:5" x14ac:dyDescent="0.25">
      <c r="A224" s="218" t="s">
        <v>881</v>
      </c>
      <c r="B224" s="219" t="s">
        <v>875</v>
      </c>
      <c r="C224" s="220">
        <v>0</v>
      </c>
      <c r="D224" s="220">
        <v>0</v>
      </c>
      <c r="E224" s="220">
        <v>0</v>
      </c>
    </row>
    <row r="225" spans="1:5" x14ac:dyDescent="0.25">
      <c r="A225" s="218" t="s">
        <v>883</v>
      </c>
      <c r="B225" s="236" t="s">
        <v>877</v>
      </c>
      <c r="C225" s="220">
        <v>0</v>
      </c>
      <c r="D225" s="220">
        <v>0</v>
      </c>
      <c r="E225" s="220">
        <v>0</v>
      </c>
    </row>
    <row r="226" spans="1:5" x14ac:dyDescent="0.25">
      <c r="A226" s="218" t="s">
        <v>885</v>
      </c>
      <c r="B226" s="236" t="s">
        <v>879</v>
      </c>
      <c r="C226" s="220">
        <v>0</v>
      </c>
      <c r="D226" s="220">
        <v>0</v>
      </c>
      <c r="E226" s="220">
        <v>0</v>
      </c>
    </row>
    <row r="227" spans="1:5" ht="26.4" x14ac:dyDescent="0.25">
      <c r="A227" s="218" t="s">
        <v>887</v>
      </c>
      <c r="B227" s="219" t="s">
        <v>1481</v>
      </c>
      <c r="C227" s="220">
        <v>0</v>
      </c>
      <c r="D227" s="220">
        <v>0</v>
      </c>
      <c r="E227" s="220">
        <v>0</v>
      </c>
    </row>
    <row r="228" spans="1:5" x14ac:dyDescent="0.25">
      <c r="A228" s="218" t="s">
        <v>889</v>
      </c>
      <c r="B228" s="219" t="s">
        <v>882</v>
      </c>
      <c r="C228" s="220">
        <v>0</v>
      </c>
      <c r="D228" s="220">
        <v>0</v>
      </c>
      <c r="E228" s="220">
        <v>0</v>
      </c>
    </row>
    <row r="229" spans="1:5" x14ac:dyDescent="0.25">
      <c r="A229" s="218" t="s">
        <v>891</v>
      </c>
      <c r="B229" s="219" t="s">
        <v>884</v>
      </c>
      <c r="C229" s="220">
        <v>0</v>
      </c>
      <c r="D229" s="220">
        <v>0</v>
      </c>
      <c r="E229" s="220">
        <v>0</v>
      </c>
    </row>
    <row r="230" spans="1:5" ht="26.4" x14ac:dyDescent="0.25">
      <c r="A230" s="218" t="s">
        <v>893</v>
      </c>
      <c r="B230" s="219" t="s">
        <v>886</v>
      </c>
      <c r="C230" s="220">
        <v>0</v>
      </c>
      <c r="D230" s="220">
        <v>0</v>
      </c>
      <c r="E230" s="220">
        <v>0</v>
      </c>
    </row>
    <row r="231" spans="1:5" x14ac:dyDescent="0.25">
      <c r="A231" s="218" t="s">
        <v>895</v>
      </c>
      <c r="B231" s="219" t="s">
        <v>888</v>
      </c>
      <c r="C231" s="220">
        <v>0</v>
      </c>
      <c r="D231" s="220">
        <v>0</v>
      </c>
      <c r="E231" s="220">
        <v>0</v>
      </c>
    </row>
    <row r="232" spans="1:5" x14ac:dyDescent="0.25">
      <c r="A232" s="218" t="s">
        <v>897</v>
      </c>
      <c r="B232" s="219" t="s">
        <v>890</v>
      </c>
      <c r="C232" s="220">
        <v>0</v>
      </c>
      <c r="D232" s="220">
        <v>0</v>
      </c>
      <c r="E232" s="220">
        <v>0</v>
      </c>
    </row>
    <row r="233" spans="1:5" x14ac:dyDescent="0.25">
      <c r="A233" s="218" t="s">
        <v>899</v>
      </c>
      <c r="B233" s="219" t="s">
        <v>892</v>
      </c>
      <c r="C233" s="220">
        <v>0</v>
      </c>
      <c r="D233" s="220">
        <v>0</v>
      </c>
      <c r="E233" s="220">
        <v>0</v>
      </c>
    </row>
    <row r="234" spans="1:5" x14ac:dyDescent="0.25">
      <c r="A234" s="218" t="s">
        <v>901</v>
      </c>
      <c r="B234" s="219" t="s">
        <v>894</v>
      </c>
      <c r="C234" s="220">
        <v>0</v>
      </c>
      <c r="D234" s="220">
        <v>0</v>
      </c>
      <c r="E234" s="220">
        <v>0</v>
      </c>
    </row>
    <row r="235" spans="1:5" x14ac:dyDescent="0.25">
      <c r="A235" s="218" t="s">
        <v>902</v>
      </c>
      <c r="B235" s="219" t="s">
        <v>896</v>
      </c>
      <c r="C235" s="220">
        <v>0</v>
      </c>
      <c r="D235" s="220">
        <v>0</v>
      </c>
      <c r="E235" s="220">
        <v>0</v>
      </c>
    </row>
    <row r="236" spans="1:5" x14ac:dyDescent="0.25">
      <c r="A236" s="218" t="s">
        <v>904</v>
      </c>
      <c r="B236" s="236" t="s">
        <v>898</v>
      </c>
      <c r="C236" s="220">
        <v>0</v>
      </c>
      <c r="D236" s="220">
        <v>0</v>
      </c>
      <c r="E236" s="220">
        <v>0</v>
      </c>
    </row>
    <row r="237" spans="1:5" x14ac:dyDescent="0.25">
      <c r="A237" s="218" t="s">
        <v>906</v>
      </c>
      <c r="B237" s="236" t="s">
        <v>900</v>
      </c>
      <c r="C237" s="220">
        <v>0</v>
      </c>
      <c r="D237" s="220">
        <v>0</v>
      </c>
      <c r="E237" s="220">
        <v>0</v>
      </c>
    </row>
    <row r="238" spans="1:5" ht="26.4" x14ac:dyDescent="0.25">
      <c r="A238" s="218" t="s">
        <v>908</v>
      </c>
      <c r="B238" s="219" t="s">
        <v>1482</v>
      </c>
      <c r="C238" s="220">
        <v>0</v>
      </c>
      <c r="D238" s="220">
        <v>0</v>
      </c>
      <c r="E238" s="220">
        <v>0</v>
      </c>
    </row>
    <row r="239" spans="1:5" x14ac:dyDescent="0.25">
      <c r="A239" s="218" t="s">
        <v>910</v>
      </c>
      <c r="B239" s="219" t="s">
        <v>903</v>
      </c>
      <c r="C239" s="220">
        <v>0</v>
      </c>
      <c r="D239" s="220">
        <v>0</v>
      </c>
      <c r="E239" s="220">
        <v>0</v>
      </c>
    </row>
    <row r="240" spans="1:5" x14ac:dyDescent="0.25">
      <c r="A240" s="218" t="s">
        <v>912</v>
      </c>
      <c r="B240" s="219" t="s">
        <v>905</v>
      </c>
      <c r="C240" s="220">
        <v>0</v>
      </c>
      <c r="D240" s="220">
        <v>0</v>
      </c>
      <c r="E240" s="220">
        <v>0</v>
      </c>
    </row>
    <row r="241" spans="1:5" ht="26.4" x14ac:dyDescent="0.25">
      <c r="A241" s="218" t="s">
        <v>914</v>
      </c>
      <c r="B241" s="219" t="s">
        <v>907</v>
      </c>
      <c r="C241" s="220">
        <v>0</v>
      </c>
      <c r="D241" s="220">
        <v>0</v>
      </c>
      <c r="E241" s="220">
        <v>0</v>
      </c>
    </row>
    <row r="242" spans="1:5" x14ac:dyDescent="0.25">
      <c r="A242" s="218" t="s">
        <v>916</v>
      </c>
      <c r="B242" s="219" t="s">
        <v>909</v>
      </c>
      <c r="C242" s="220">
        <v>0</v>
      </c>
      <c r="D242" s="220">
        <v>0</v>
      </c>
      <c r="E242" s="220">
        <v>0</v>
      </c>
    </row>
    <row r="243" spans="1:5" x14ac:dyDescent="0.25">
      <c r="A243" s="218" t="s">
        <v>918</v>
      </c>
      <c r="B243" s="219" t="s">
        <v>911</v>
      </c>
      <c r="C243" s="220">
        <v>0</v>
      </c>
      <c r="D243" s="220">
        <v>0</v>
      </c>
      <c r="E243" s="220">
        <v>0</v>
      </c>
    </row>
    <row r="244" spans="1:5" x14ac:dyDescent="0.25">
      <c r="A244" s="218" t="s">
        <v>920</v>
      </c>
      <c r="B244" s="219" t="s">
        <v>913</v>
      </c>
      <c r="C244" s="220">
        <v>0</v>
      </c>
      <c r="D244" s="220">
        <v>0</v>
      </c>
      <c r="E244" s="220">
        <v>0</v>
      </c>
    </row>
    <row r="245" spans="1:5" x14ac:dyDescent="0.25">
      <c r="A245" s="218" t="s">
        <v>922</v>
      </c>
      <c r="B245" s="219" t="s">
        <v>915</v>
      </c>
      <c r="C245" s="220">
        <v>0</v>
      </c>
      <c r="D245" s="220">
        <v>0</v>
      </c>
      <c r="E245" s="220">
        <v>0</v>
      </c>
    </row>
    <row r="246" spans="1:5" x14ac:dyDescent="0.25">
      <c r="A246" s="218" t="s">
        <v>923</v>
      </c>
      <c r="B246" s="219" t="s">
        <v>917</v>
      </c>
      <c r="C246" s="220">
        <v>0</v>
      </c>
      <c r="D246" s="220">
        <v>0</v>
      </c>
      <c r="E246" s="220">
        <v>0</v>
      </c>
    </row>
    <row r="247" spans="1:5" x14ac:dyDescent="0.25">
      <c r="A247" s="218" t="s">
        <v>925</v>
      </c>
      <c r="B247" s="236" t="s">
        <v>919</v>
      </c>
      <c r="C247" s="220">
        <v>0</v>
      </c>
      <c r="D247" s="220">
        <v>0</v>
      </c>
      <c r="E247" s="220">
        <v>0</v>
      </c>
    </row>
    <row r="248" spans="1:5" x14ac:dyDescent="0.25">
      <c r="A248" s="218" t="s">
        <v>926</v>
      </c>
      <c r="B248" s="236" t="s">
        <v>921</v>
      </c>
      <c r="C248" s="220">
        <v>0</v>
      </c>
      <c r="D248" s="220">
        <v>0</v>
      </c>
      <c r="E248" s="220">
        <v>0</v>
      </c>
    </row>
    <row r="249" spans="1:5" ht="26.4" x14ac:dyDescent="0.25">
      <c r="A249" s="218" t="s">
        <v>928</v>
      </c>
      <c r="B249" s="219" t="s">
        <v>1483</v>
      </c>
      <c r="C249" s="220">
        <v>0</v>
      </c>
      <c r="D249" s="220">
        <v>0</v>
      </c>
      <c r="E249" s="220">
        <v>0</v>
      </c>
    </row>
    <row r="250" spans="1:5" ht="26.4" x14ac:dyDescent="0.25">
      <c r="A250" s="218" t="s">
        <v>930</v>
      </c>
      <c r="B250" s="219" t="s">
        <v>924</v>
      </c>
      <c r="C250" s="220">
        <v>0</v>
      </c>
      <c r="D250" s="220">
        <v>0</v>
      </c>
      <c r="E250" s="220">
        <v>0</v>
      </c>
    </row>
    <row r="251" spans="1:5" ht="26.4" x14ac:dyDescent="0.25">
      <c r="A251" s="218" t="s">
        <v>932</v>
      </c>
      <c r="B251" s="219" t="s">
        <v>1484</v>
      </c>
      <c r="C251" s="220">
        <v>12250000</v>
      </c>
      <c r="D251" s="220">
        <v>0</v>
      </c>
      <c r="E251" s="220">
        <v>12250000</v>
      </c>
    </row>
    <row r="252" spans="1:5" x14ac:dyDescent="0.25">
      <c r="A252" s="218" t="s">
        <v>934</v>
      </c>
      <c r="B252" s="219" t="s">
        <v>927</v>
      </c>
      <c r="C252" s="220">
        <v>0</v>
      </c>
      <c r="D252" s="220">
        <v>0</v>
      </c>
      <c r="E252" s="220">
        <v>0</v>
      </c>
    </row>
    <row r="253" spans="1:5" x14ac:dyDescent="0.25">
      <c r="A253" s="218" t="s">
        <v>936</v>
      </c>
      <c r="B253" s="219" t="s">
        <v>929</v>
      </c>
      <c r="C253" s="220">
        <v>0</v>
      </c>
      <c r="D253" s="220">
        <v>0</v>
      </c>
      <c r="E253" s="220">
        <v>0</v>
      </c>
    </row>
    <row r="254" spans="1:5" x14ac:dyDescent="0.25">
      <c r="A254" s="218" t="s">
        <v>938</v>
      </c>
      <c r="B254" s="219" t="s">
        <v>931</v>
      </c>
      <c r="C254" s="220">
        <v>0</v>
      </c>
      <c r="D254" s="220">
        <v>0</v>
      </c>
      <c r="E254" s="220">
        <v>0</v>
      </c>
    </row>
    <row r="255" spans="1:5" x14ac:dyDescent="0.25">
      <c r="A255" s="218" t="s">
        <v>939</v>
      </c>
      <c r="B255" s="219" t="s">
        <v>933</v>
      </c>
      <c r="C255" s="220">
        <v>0</v>
      </c>
      <c r="D255" s="220">
        <v>0</v>
      </c>
      <c r="E255" s="220">
        <v>0</v>
      </c>
    </row>
    <row r="256" spans="1:5" x14ac:dyDescent="0.25">
      <c r="A256" s="218" t="s">
        <v>941</v>
      </c>
      <c r="B256" s="219" t="s">
        <v>935</v>
      </c>
      <c r="C256" s="220">
        <v>0</v>
      </c>
      <c r="D256" s="220">
        <v>0</v>
      </c>
      <c r="E256" s="220">
        <v>0</v>
      </c>
    </row>
    <row r="257" spans="1:5" x14ac:dyDescent="0.25">
      <c r="A257" s="218" t="s">
        <v>942</v>
      </c>
      <c r="B257" s="236" t="s">
        <v>937</v>
      </c>
      <c r="C257" s="220">
        <v>0</v>
      </c>
      <c r="D257" s="220">
        <v>0</v>
      </c>
      <c r="E257" s="220">
        <v>0</v>
      </c>
    </row>
    <row r="258" spans="1:5" ht="26.4" x14ac:dyDescent="0.25">
      <c r="A258" s="218" t="s">
        <v>944</v>
      </c>
      <c r="B258" s="219" t="s">
        <v>1485</v>
      </c>
      <c r="C258" s="220">
        <v>12250000</v>
      </c>
      <c r="D258" s="220">
        <v>0</v>
      </c>
      <c r="E258" s="220">
        <v>12250000</v>
      </c>
    </row>
    <row r="259" spans="1:5" x14ac:dyDescent="0.25">
      <c r="A259" s="218" t="s">
        <v>946</v>
      </c>
      <c r="B259" s="219" t="s">
        <v>940</v>
      </c>
      <c r="C259" s="220">
        <v>0</v>
      </c>
      <c r="D259" s="220">
        <v>0</v>
      </c>
      <c r="E259" s="220">
        <v>0</v>
      </c>
    </row>
    <row r="260" spans="1:5" x14ac:dyDescent="0.25">
      <c r="A260" s="218" t="s">
        <v>948</v>
      </c>
      <c r="B260" s="219" t="s">
        <v>1486</v>
      </c>
      <c r="C260" s="220">
        <v>0</v>
      </c>
      <c r="D260" s="220">
        <v>0</v>
      </c>
      <c r="E260" s="220">
        <v>0</v>
      </c>
    </row>
    <row r="261" spans="1:5" x14ac:dyDescent="0.25">
      <c r="A261" s="218" t="s">
        <v>950</v>
      </c>
      <c r="B261" s="219" t="s">
        <v>943</v>
      </c>
      <c r="C261" s="220">
        <v>0</v>
      </c>
      <c r="D261" s="220">
        <v>0</v>
      </c>
      <c r="E261" s="220">
        <v>0</v>
      </c>
    </row>
    <row r="262" spans="1:5" x14ac:dyDescent="0.25">
      <c r="A262" s="218" t="s">
        <v>951</v>
      </c>
      <c r="B262" s="219" t="s">
        <v>945</v>
      </c>
      <c r="C262" s="220">
        <v>0</v>
      </c>
      <c r="D262" s="220">
        <v>0</v>
      </c>
      <c r="E262" s="220">
        <v>0</v>
      </c>
    </row>
    <row r="263" spans="1:5" x14ac:dyDescent="0.25">
      <c r="A263" s="218" t="s">
        <v>953</v>
      </c>
      <c r="B263" s="219" t="s">
        <v>947</v>
      </c>
      <c r="C263" s="220">
        <v>0</v>
      </c>
      <c r="D263" s="220">
        <v>0</v>
      </c>
      <c r="E263" s="220">
        <v>0</v>
      </c>
    </row>
    <row r="264" spans="1:5" x14ac:dyDescent="0.25">
      <c r="A264" s="218" t="s">
        <v>955</v>
      </c>
      <c r="B264" s="219" t="s">
        <v>949</v>
      </c>
      <c r="C264" s="220">
        <v>0</v>
      </c>
      <c r="D264" s="220">
        <v>0</v>
      </c>
      <c r="E264" s="220">
        <v>0</v>
      </c>
    </row>
    <row r="265" spans="1:5" ht="26.4" x14ac:dyDescent="0.25">
      <c r="A265" s="218" t="s">
        <v>957</v>
      </c>
      <c r="B265" s="219" t="s">
        <v>1487</v>
      </c>
      <c r="C265" s="220">
        <v>5535000</v>
      </c>
      <c r="D265" s="220">
        <v>0</v>
      </c>
      <c r="E265" s="220">
        <v>5535000</v>
      </c>
    </row>
    <row r="266" spans="1:5" x14ac:dyDescent="0.25">
      <c r="A266" s="218" t="s">
        <v>959</v>
      </c>
      <c r="B266" s="219" t="s">
        <v>952</v>
      </c>
      <c r="C266" s="220">
        <v>0</v>
      </c>
      <c r="D266" s="220">
        <v>0</v>
      </c>
      <c r="E266" s="220">
        <v>0</v>
      </c>
    </row>
    <row r="267" spans="1:5" x14ac:dyDescent="0.25">
      <c r="A267" s="218" t="s">
        <v>961</v>
      </c>
      <c r="B267" s="219" t="s">
        <v>954</v>
      </c>
      <c r="C267" s="220">
        <v>0</v>
      </c>
      <c r="D267" s="220">
        <v>0</v>
      </c>
      <c r="E267" s="220">
        <v>0</v>
      </c>
    </row>
    <row r="268" spans="1:5" x14ac:dyDescent="0.25">
      <c r="A268" s="218" t="s">
        <v>963</v>
      </c>
      <c r="B268" s="219" t="s">
        <v>956</v>
      </c>
      <c r="C268" s="220">
        <v>3185000</v>
      </c>
      <c r="D268" s="220">
        <v>0</v>
      </c>
      <c r="E268" s="220">
        <v>3185000</v>
      </c>
    </row>
    <row r="269" spans="1:5" x14ac:dyDescent="0.25">
      <c r="A269" s="218" t="s">
        <v>964</v>
      </c>
      <c r="B269" s="219" t="s">
        <v>958</v>
      </c>
      <c r="C269" s="220">
        <v>1600000</v>
      </c>
      <c r="D269" s="220">
        <v>0</v>
      </c>
      <c r="E269" s="220">
        <v>1600000</v>
      </c>
    </row>
    <row r="270" spans="1:5" x14ac:dyDescent="0.25">
      <c r="A270" s="218" t="s">
        <v>966</v>
      </c>
      <c r="B270" s="219" t="s">
        <v>960</v>
      </c>
      <c r="C270" s="220">
        <v>750000</v>
      </c>
      <c r="D270" s="220">
        <v>0</v>
      </c>
      <c r="E270" s="220">
        <v>750000</v>
      </c>
    </row>
    <row r="271" spans="1:5" x14ac:dyDescent="0.25">
      <c r="A271" s="218" t="s">
        <v>968</v>
      </c>
      <c r="B271" s="236" t="s">
        <v>962</v>
      </c>
      <c r="C271" s="220">
        <v>0</v>
      </c>
      <c r="D271" s="220">
        <v>0</v>
      </c>
      <c r="E271" s="220">
        <v>0</v>
      </c>
    </row>
    <row r="272" spans="1:5" ht="26.4" x14ac:dyDescent="0.25">
      <c r="A272" s="218" t="s">
        <v>970</v>
      </c>
      <c r="B272" s="219" t="s">
        <v>1488</v>
      </c>
      <c r="C272" s="220">
        <v>0</v>
      </c>
      <c r="D272" s="220">
        <v>0</v>
      </c>
      <c r="E272" s="220">
        <v>0</v>
      </c>
    </row>
    <row r="273" spans="1:5" x14ac:dyDescent="0.25">
      <c r="A273" s="218" t="s">
        <v>971</v>
      </c>
      <c r="B273" s="219" t="s">
        <v>965</v>
      </c>
      <c r="C273" s="220">
        <v>0</v>
      </c>
      <c r="D273" s="220">
        <v>0</v>
      </c>
      <c r="E273" s="220">
        <v>0</v>
      </c>
    </row>
    <row r="274" spans="1:5" x14ac:dyDescent="0.25">
      <c r="A274" s="218" t="s">
        <v>1192</v>
      </c>
      <c r="B274" s="219" t="s">
        <v>967</v>
      </c>
      <c r="C274" s="220">
        <v>0</v>
      </c>
      <c r="D274" s="220">
        <v>0</v>
      </c>
      <c r="E274" s="220">
        <v>0</v>
      </c>
    </row>
    <row r="275" spans="1:5" x14ac:dyDescent="0.25">
      <c r="A275" s="218" t="s">
        <v>1194</v>
      </c>
      <c r="B275" s="219" t="s">
        <v>969</v>
      </c>
      <c r="C275" s="220">
        <v>0</v>
      </c>
      <c r="D275" s="220">
        <v>0</v>
      </c>
      <c r="E275" s="220">
        <v>0</v>
      </c>
    </row>
    <row r="276" spans="1:5" s="62" customFormat="1" ht="26.4" x14ac:dyDescent="0.25">
      <c r="A276" s="221" t="s">
        <v>1195</v>
      </c>
      <c r="B276" s="222" t="s">
        <v>1489</v>
      </c>
      <c r="C276" s="223">
        <v>17785000</v>
      </c>
      <c r="D276" s="223">
        <v>0</v>
      </c>
      <c r="E276" s="223">
        <v>17785000</v>
      </c>
    </row>
    <row r="277" spans="1:5" s="62" customFormat="1" ht="26.4" x14ac:dyDescent="0.25">
      <c r="A277" s="221" t="s">
        <v>1197</v>
      </c>
      <c r="B277" s="222" t="s">
        <v>1490</v>
      </c>
      <c r="C277" s="223">
        <v>4927601138</v>
      </c>
      <c r="D277" s="223">
        <v>0</v>
      </c>
      <c r="E277" s="223">
        <v>4927601138</v>
      </c>
    </row>
  </sheetData>
  <mergeCells count="1">
    <mergeCell ref="A3:E3"/>
  </mergeCells>
  <phoneticPr fontId="45" type="noConversion"/>
  <pageMargins left="0.70866141732283461" right="0.70866141732283461" top="0.74803149606299213" bottom="0.74803149606299213" header="0.31496062992125984" footer="0.31496062992125984"/>
  <pageSetup paperSize="9" scale="82" fitToHeight="0" orientation="portrait"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003F8-E8DC-4631-9BA3-FB79E2ABDDF0}">
  <sheetPr>
    <tabColor rgb="FF92D050"/>
    <pageSetUpPr fitToPage="1"/>
  </sheetPr>
  <dimension ref="A1:E286"/>
  <sheetViews>
    <sheetView view="pageBreakPreview" topLeftCell="A73" zoomScale="115" zoomScaleNormal="100" zoomScaleSheetLayoutView="115" workbookViewId="0">
      <selection activeCell="E1" sqref="E1"/>
    </sheetView>
  </sheetViews>
  <sheetFormatPr defaultRowHeight="13.2" x14ac:dyDescent="0.25"/>
  <cols>
    <col min="1" max="1" width="4" style="45" bestFit="1" customWidth="1"/>
    <col min="2" max="2" width="59.109375" style="45" customWidth="1"/>
    <col min="3" max="3" width="15.6640625" style="45" customWidth="1"/>
    <col min="4" max="4" width="10.44140625" style="45" bestFit="1" customWidth="1"/>
    <col min="5" max="5" width="15.6640625" style="45" customWidth="1"/>
    <col min="6" max="256" width="9.109375" style="45"/>
    <col min="257" max="257" width="8.109375" style="45" customWidth="1"/>
    <col min="258" max="258" width="41" style="45" customWidth="1"/>
    <col min="259" max="261" width="32.88671875" style="45" customWidth="1"/>
    <col min="262" max="512" width="9.109375" style="45"/>
    <col min="513" max="513" width="8.109375" style="45" customWidth="1"/>
    <col min="514" max="514" width="41" style="45" customWidth="1"/>
    <col min="515" max="517" width="32.88671875" style="45" customWidth="1"/>
    <col min="518" max="768" width="9.109375" style="45"/>
    <col min="769" max="769" width="8.109375" style="45" customWidth="1"/>
    <col min="770" max="770" width="41" style="45" customWidth="1"/>
    <col min="771" max="773" width="32.88671875" style="45" customWidth="1"/>
    <col min="774" max="1024" width="9.109375" style="45"/>
    <col min="1025" max="1025" width="8.109375" style="45" customWidth="1"/>
    <col min="1026" max="1026" width="41" style="45" customWidth="1"/>
    <col min="1027" max="1029" width="32.88671875" style="45" customWidth="1"/>
    <col min="1030" max="1280" width="9.109375" style="45"/>
    <col min="1281" max="1281" width="8.109375" style="45" customWidth="1"/>
    <col min="1282" max="1282" width="41" style="45" customWidth="1"/>
    <col min="1283" max="1285" width="32.88671875" style="45" customWidth="1"/>
    <col min="1286" max="1536" width="9.109375" style="45"/>
    <col min="1537" max="1537" width="8.109375" style="45" customWidth="1"/>
    <col min="1538" max="1538" width="41" style="45" customWidth="1"/>
    <col min="1539" max="1541" width="32.88671875" style="45" customWidth="1"/>
    <col min="1542" max="1792" width="9.109375" style="45"/>
    <col min="1793" max="1793" width="8.109375" style="45" customWidth="1"/>
    <col min="1794" max="1794" width="41" style="45" customWidth="1"/>
    <col min="1795" max="1797" width="32.88671875" style="45" customWidth="1"/>
    <col min="1798" max="2048" width="9.109375" style="45"/>
    <col min="2049" max="2049" width="8.109375" style="45" customWidth="1"/>
    <col min="2050" max="2050" width="41" style="45" customWidth="1"/>
    <col min="2051" max="2053" width="32.88671875" style="45" customWidth="1"/>
    <col min="2054" max="2304" width="9.109375" style="45"/>
    <col min="2305" max="2305" width="8.109375" style="45" customWidth="1"/>
    <col min="2306" max="2306" width="41" style="45" customWidth="1"/>
    <col min="2307" max="2309" width="32.88671875" style="45" customWidth="1"/>
    <col min="2310" max="2560" width="9.109375" style="45"/>
    <col min="2561" max="2561" width="8.109375" style="45" customWidth="1"/>
    <col min="2562" max="2562" width="41" style="45" customWidth="1"/>
    <col min="2563" max="2565" width="32.88671875" style="45" customWidth="1"/>
    <col min="2566" max="2816" width="9.109375" style="45"/>
    <col min="2817" max="2817" width="8.109375" style="45" customWidth="1"/>
    <col min="2818" max="2818" width="41" style="45" customWidth="1"/>
    <col min="2819" max="2821" width="32.88671875" style="45" customWidth="1"/>
    <col min="2822" max="3072" width="9.109375" style="45"/>
    <col min="3073" max="3073" width="8.109375" style="45" customWidth="1"/>
    <col min="3074" max="3074" width="41" style="45" customWidth="1"/>
    <col min="3075" max="3077" width="32.88671875" style="45" customWidth="1"/>
    <col min="3078" max="3328" width="9.109375" style="45"/>
    <col min="3329" max="3329" width="8.109375" style="45" customWidth="1"/>
    <col min="3330" max="3330" width="41" style="45" customWidth="1"/>
    <col min="3331" max="3333" width="32.88671875" style="45" customWidth="1"/>
    <col min="3334" max="3584" width="9.109375" style="45"/>
    <col min="3585" max="3585" width="8.109375" style="45" customWidth="1"/>
    <col min="3586" max="3586" width="41" style="45" customWidth="1"/>
    <col min="3587" max="3589" width="32.88671875" style="45" customWidth="1"/>
    <col min="3590" max="3840" width="9.109375" style="45"/>
    <col min="3841" max="3841" width="8.109375" style="45" customWidth="1"/>
    <col min="3842" max="3842" width="41" style="45" customWidth="1"/>
    <col min="3843" max="3845" width="32.88671875" style="45" customWidth="1"/>
    <col min="3846" max="4096" width="9.109375" style="45"/>
    <col min="4097" max="4097" width="8.109375" style="45" customWidth="1"/>
    <col min="4098" max="4098" width="41" style="45" customWidth="1"/>
    <col min="4099" max="4101" width="32.88671875" style="45" customWidth="1"/>
    <col min="4102" max="4352" width="9.109375" style="45"/>
    <col min="4353" max="4353" width="8.109375" style="45" customWidth="1"/>
    <col min="4354" max="4354" width="41" style="45" customWidth="1"/>
    <col min="4355" max="4357" width="32.88671875" style="45" customWidth="1"/>
    <col min="4358" max="4608" width="9.109375" style="45"/>
    <col min="4609" max="4609" width="8.109375" style="45" customWidth="1"/>
    <col min="4610" max="4610" width="41" style="45" customWidth="1"/>
    <col min="4611" max="4613" width="32.88671875" style="45" customWidth="1"/>
    <col min="4614" max="4864" width="9.109375" style="45"/>
    <col min="4865" max="4865" width="8.109375" style="45" customWidth="1"/>
    <col min="4866" max="4866" width="41" style="45" customWidth="1"/>
    <col min="4867" max="4869" width="32.88671875" style="45" customWidth="1"/>
    <col min="4870" max="5120" width="9.109375" style="45"/>
    <col min="5121" max="5121" width="8.109375" style="45" customWidth="1"/>
    <col min="5122" max="5122" width="41" style="45" customWidth="1"/>
    <col min="5123" max="5125" width="32.88671875" style="45" customWidth="1"/>
    <col min="5126" max="5376" width="9.109375" style="45"/>
    <col min="5377" max="5377" width="8.109375" style="45" customWidth="1"/>
    <col min="5378" max="5378" width="41" style="45" customWidth="1"/>
    <col min="5379" max="5381" width="32.88671875" style="45" customWidth="1"/>
    <col min="5382" max="5632" width="9.109375" style="45"/>
    <col min="5633" max="5633" width="8.109375" style="45" customWidth="1"/>
    <col min="5634" max="5634" width="41" style="45" customWidth="1"/>
    <col min="5635" max="5637" width="32.88671875" style="45" customWidth="1"/>
    <col min="5638" max="5888" width="9.109375" style="45"/>
    <col min="5889" max="5889" width="8.109375" style="45" customWidth="1"/>
    <col min="5890" max="5890" width="41" style="45" customWidth="1"/>
    <col min="5891" max="5893" width="32.88671875" style="45" customWidth="1"/>
    <col min="5894" max="6144" width="9.109375" style="45"/>
    <col min="6145" max="6145" width="8.109375" style="45" customWidth="1"/>
    <col min="6146" max="6146" width="41" style="45" customWidth="1"/>
    <col min="6147" max="6149" width="32.88671875" style="45" customWidth="1"/>
    <col min="6150" max="6400" width="9.109375" style="45"/>
    <col min="6401" max="6401" width="8.109375" style="45" customWidth="1"/>
    <col min="6402" max="6402" width="41" style="45" customWidth="1"/>
    <col min="6403" max="6405" width="32.88671875" style="45" customWidth="1"/>
    <col min="6406" max="6656" width="9.109375" style="45"/>
    <col min="6657" max="6657" width="8.109375" style="45" customWidth="1"/>
    <col min="6658" max="6658" width="41" style="45" customWidth="1"/>
    <col min="6659" max="6661" width="32.88671875" style="45" customWidth="1"/>
    <col min="6662" max="6912" width="9.109375" style="45"/>
    <col min="6913" max="6913" width="8.109375" style="45" customWidth="1"/>
    <col min="6914" max="6914" width="41" style="45" customWidth="1"/>
    <col min="6915" max="6917" width="32.88671875" style="45" customWidth="1"/>
    <col min="6918" max="7168" width="9.109375" style="45"/>
    <col min="7169" max="7169" width="8.109375" style="45" customWidth="1"/>
    <col min="7170" max="7170" width="41" style="45" customWidth="1"/>
    <col min="7171" max="7173" width="32.88671875" style="45" customWidth="1"/>
    <col min="7174" max="7424" width="9.109375" style="45"/>
    <col min="7425" max="7425" width="8.109375" style="45" customWidth="1"/>
    <col min="7426" max="7426" width="41" style="45" customWidth="1"/>
    <col min="7427" max="7429" width="32.88671875" style="45" customWidth="1"/>
    <col min="7430" max="7680" width="9.109375" style="45"/>
    <col min="7681" max="7681" width="8.109375" style="45" customWidth="1"/>
    <col min="7682" max="7682" width="41" style="45" customWidth="1"/>
    <col min="7683" max="7685" width="32.88671875" style="45" customWidth="1"/>
    <col min="7686" max="7936" width="9.109375" style="45"/>
    <col min="7937" max="7937" width="8.109375" style="45" customWidth="1"/>
    <col min="7938" max="7938" width="41" style="45" customWidth="1"/>
    <col min="7939" max="7941" width="32.88671875" style="45" customWidth="1"/>
    <col min="7942" max="8192" width="9.109375" style="45"/>
    <col min="8193" max="8193" width="8.109375" style="45" customWidth="1"/>
    <col min="8194" max="8194" width="41" style="45" customWidth="1"/>
    <col min="8195" max="8197" width="32.88671875" style="45" customWidth="1"/>
    <col min="8198" max="8448" width="9.109375" style="45"/>
    <col min="8449" max="8449" width="8.109375" style="45" customWidth="1"/>
    <col min="8450" max="8450" width="41" style="45" customWidth="1"/>
    <col min="8451" max="8453" width="32.88671875" style="45" customWidth="1"/>
    <col min="8454" max="8704" width="9.109375" style="45"/>
    <col min="8705" max="8705" width="8.109375" style="45" customWidth="1"/>
    <col min="8706" max="8706" width="41" style="45" customWidth="1"/>
    <col min="8707" max="8709" width="32.88671875" style="45" customWidth="1"/>
    <col min="8710" max="8960" width="9.109375" style="45"/>
    <col min="8961" max="8961" width="8.109375" style="45" customWidth="1"/>
    <col min="8962" max="8962" width="41" style="45" customWidth="1"/>
    <col min="8963" max="8965" width="32.88671875" style="45" customWidth="1"/>
    <col min="8966" max="9216" width="9.109375" style="45"/>
    <col min="9217" max="9217" width="8.109375" style="45" customWidth="1"/>
    <col min="9218" max="9218" width="41" style="45" customWidth="1"/>
    <col min="9219" max="9221" width="32.88671875" style="45" customWidth="1"/>
    <col min="9222" max="9472" width="9.109375" style="45"/>
    <col min="9473" max="9473" width="8.109375" style="45" customWidth="1"/>
    <col min="9474" max="9474" width="41" style="45" customWidth="1"/>
    <col min="9475" max="9477" width="32.88671875" style="45" customWidth="1"/>
    <col min="9478" max="9728" width="9.109375" style="45"/>
    <col min="9729" max="9729" width="8.109375" style="45" customWidth="1"/>
    <col min="9730" max="9730" width="41" style="45" customWidth="1"/>
    <col min="9731" max="9733" width="32.88671875" style="45" customWidth="1"/>
    <col min="9734" max="9984" width="9.109375" style="45"/>
    <col min="9985" max="9985" width="8.109375" style="45" customWidth="1"/>
    <col min="9986" max="9986" width="41" style="45" customWidth="1"/>
    <col min="9987" max="9989" width="32.88671875" style="45" customWidth="1"/>
    <col min="9990" max="10240" width="9.109375" style="45"/>
    <col min="10241" max="10241" width="8.109375" style="45" customWidth="1"/>
    <col min="10242" max="10242" width="41" style="45" customWidth="1"/>
    <col min="10243" max="10245" width="32.88671875" style="45" customWidth="1"/>
    <col min="10246" max="10496" width="9.109375" style="45"/>
    <col min="10497" max="10497" width="8.109375" style="45" customWidth="1"/>
    <col min="10498" max="10498" width="41" style="45" customWidth="1"/>
    <col min="10499" max="10501" width="32.88671875" style="45" customWidth="1"/>
    <col min="10502" max="10752" width="9.109375" style="45"/>
    <col min="10753" max="10753" width="8.109375" style="45" customWidth="1"/>
    <col min="10754" max="10754" width="41" style="45" customWidth="1"/>
    <col min="10755" max="10757" width="32.88671875" style="45" customWidth="1"/>
    <col min="10758" max="11008" width="9.109375" style="45"/>
    <col min="11009" max="11009" width="8.109375" style="45" customWidth="1"/>
    <col min="11010" max="11010" width="41" style="45" customWidth="1"/>
    <col min="11011" max="11013" width="32.88671875" style="45" customWidth="1"/>
    <col min="11014" max="11264" width="9.109375" style="45"/>
    <col min="11265" max="11265" width="8.109375" style="45" customWidth="1"/>
    <col min="11266" max="11266" width="41" style="45" customWidth="1"/>
    <col min="11267" max="11269" width="32.88671875" style="45" customWidth="1"/>
    <col min="11270" max="11520" width="9.109375" style="45"/>
    <col min="11521" max="11521" width="8.109375" style="45" customWidth="1"/>
    <col min="11522" max="11522" width="41" style="45" customWidth="1"/>
    <col min="11523" max="11525" width="32.88671875" style="45" customWidth="1"/>
    <col min="11526" max="11776" width="9.109375" style="45"/>
    <col min="11777" max="11777" width="8.109375" style="45" customWidth="1"/>
    <col min="11778" max="11778" width="41" style="45" customWidth="1"/>
    <col min="11779" max="11781" width="32.88671875" style="45" customWidth="1"/>
    <col min="11782" max="12032" width="9.109375" style="45"/>
    <col min="12033" max="12033" width="8.109375" style="45" customWidth="1"/>
    <col min="12034" max="12034" width="41" style="45" customWidth="1"/>
    <col min="12035" max="12037" width="32.88671875" style="45" customWidth="1"/>
    <col min="12038" max="12288" width="9.109375" style="45"/>
    <col min="12289" max="12289" width="8.109375" style="45" customWidth="1"/>
    <col min="12290" max="12290" width="41" style="45" customWidth="1"/>
    <col min="12291" max="12293" width="32.88671875" style="45" customWidth="1"/>
    <col min="12294" max="12544" width="9.109375" style="45"/>
    <col min="12545" max="12545" width="8.109375" style="45" customWidth="1"/>
    <col min="12546" max="12546" width="41" style="45" customWidth="1"/>
    <col min="12547" max="12549" width="32.88671875" style="45" customWidth="1"/>
    <col min="12550" max="12800" width="9.109375" style="45"/>
    <col min="12801" max="12801" width="8.109375" style="45" customWidth="1"/>
    <col min="12802" max="12802" width="41" style="45" customWidth="1"/>
    <col min="12803" max="12805" width="32.88671875" style="45" customWidth="1"/>
    <col min="12806" max="13056" width="9.109375" style="45"/>
    <col min="13057" max="13057" width="8.109375" style="45" customWidth="1"/>
    <col min="13058" max="13058" width="41" style="45" customWidth="1"/>
    <col min="13059" max="13061" width="32.88671875" style="45" customWidth="1"/>
    <col min="13062" max="13312" width="9.109375" style="45"/>
    <col min="13313" max="13313" width="8.109375" style="45" customWidth="1"/>
    <col min="13314" max="13314" width="41" style="45" customWidth="1"/>
    <col min="13315" max="13317" width="32.88671875" style="45" customWidth="1"/>
    <col min="13318" max="13568" width="9.109375" style="45"/>
    <col min="13569" max="13569" width="8.109375" style="45" customWidth="1"/>
    <col min="13570" max="13570" width="41" style="45" customWidth="1"/>
    <col min="13571" max="13573" width="32.88671875" style="45" customWidth="1"/>
    <col min="13574" max="13824" width="9.109375" style="45"/>
    <col min="13825" max="13825" width="8.109375" style="45" customWidth="1"/>
    <col min="13826" max="13826" width="41" style="45" customWidth="1"/>
    <col min="13827" max="13829" width="32.88671875" style="45" customWidth="1"/>
    <col min="13830" max="14080" width="9.109375" style="45"/>
    <col min="14081" max="14081" width="8.109375" style="45" customWidth="1"/>
    <col min="14082" max="14082" width="41" style="45" customWidth="1"/>
    <col min="14083" max="14085" width="32.88671875" style="45" customWidth="1"/>
    <col min="14086" max="14336" width="9.109375" style="45"/>
    <col min="14337" max="14337" width="8.109375" style="45" customWidth="1"/>
    <col min="14338" max="14338" width="41" style="45" customWidth="1"/>
    <col min="14339" max="14341" width="32.88671875" style="45" customWidth="1"/>
    <col min="14342" max="14592" width="9.109375" style="45"/>
    <col min="14593" max="14593" width="8.109375" style="45" customWidth="1"/>
    <col min="14594" max="14594" width="41" style="45" customWidth="1"/>
    <col min="14595" max="14597" width="32.88671875" style="45" customWidth="1"/>
    <col min="14598" max="14848" width="9.109375" style="45"/>
    <col min="14849" max="14849" width="8.109375" style="45" customWidth="1"/>
    <col min="14850" max="14850" width="41" style="45" customWidth="1"/>
    <col min="14851" max="14853" width="32.88671875" style="45" customWidth="1"/>
    <col min="14854" max="15104" width="9.109375" style="45"/>
    <col min="15105" max="15105" width="8.109375" style="45" customWidth="1"/>
    <col min="15106" max="15106" width="41" style="45" customWidth="1"/>
    <col min="15107" max="15109" width="32.88671875" style="45" customWidth="1"/>
    <col min="15110" max="15360" width="9.109375" style="45"/>
    <col min="15361" max="15361" width="8.109375" style="45" customWidth="1"/>
    <col min="15362" max="15362" width="41" style="45" customWidth="1"/>
    <col min="15363" max="15365" width="32.88671875" style="45" customWidth="1"/>
    <col min="15366" max="15616" width="9.109375" style="45"/>
    <col min="15617" max="15617" width="8.109375" style="45" customWidth="1"/>
    <col min="15618" max="15618" width="41" style="45" customWidth="1"/>
    <col min="15619" max="15621" width="32.88671875" style="45" customWidth="1"/>
    <col min="15622" max="15872" width="9.109375" style="45"/>
    <col min="15873" max="15873" width="8.109375" style="45" customWidth="1"/>
    <col min="15874" max="15874" width="41" style="45" customWidth="1"/>
    <col min="15875" max="15877" width="32.88671875" style="45" customWidth="1"/>
    <col min="15878" max="16128" width="9.109375" style="45"/>
    <col min="16129" max="16129" width="8.109375" style="45" customWidth="1"/>
    <col min="16130" max="16130" width="41" style="45" customWidth="1"/>
    <col min="16131" max="16133" width="32.88671875" style="45" customWidth="1"/>
    <col min="16134" max="16384" width="9.109375" style="45"/>
  </cols>
  <sheetData>
    <row r="1" spans="1:5" ht="13.8" x14ac:dyDescent="0.25">
      <c r="E1" s="10" t="s">
        <v>1785</v>
      </c>
    </row>
    <row r="3" spans="1:5" ht="15" x14ac:dyDescent="0.25">
      <c r="A3" s="549" t="s">
        <v>1254</v>
      </c>
      <c r="B3" s="550"/>
      <c r="C3" s="550"/>
      <c r="D3" s="550"/>
      <c r="E3" s="550"/>
    </row>
    <row r="4" spans="1:5" ht="30" x14ac:dyDescent="0.25">
      <c r="A4" s="63" t="s">
        <v>472</v>
      </c>
      <c r="B4" s="63" t="s">
        <v>157</v>
      </c>
      <c r="C4" s="49" t="s">
        <v>510</v>
      </c>
      <c r="D4" s="49" t="s">
        <v>1579</v>
      </c>
      <c r="E4" s="49" t="s">
        <v>512</v>
      </c>
    </row>
    <row r="5" spans="1:5" x14ac:dyDescent="0.25">
      <c r="A5" s="218" t="s">
        <v>473</v>
      </c>
      <c r="B5" s="219" t="s">
        <v>972</v>
      </c>
      <c r="C5" s="220">
        <v>614470742</v>
      </c>
      <c r="D5" s="220">
        <v>0</v>
      </c>
      <c r="E5" s="220">
        <v>614470742</v>
      </c>
    </row>
    <row r="6" spans="1:5" ht="26.4" x14ac:dyDescent="0.25">
      <c r="A6" s="218" t="s">
        <v>514</v>
      </c>
      <c r="B6" s="219" t="s">
        <v>973</v>
      </c>
      <c r="C6" s="220">
        <v>568176015</v>
      </c>
      <c r="D6" s="220">
        <v>0</v>
      </c>
      <c r="E6" s="220">
        <v>568176015</v>
      </c>
    </row>
    <row r="7" spans="1:5" ht="26.4" x14ac:dyDescent="0.25">
      <c r="A7" s="218" t="s">
        <v>475</v>
      </c>
      <c r="B7" s="219" t="s">
        <v>974</v>
      </c>
      <c r="C7" s="220">
        <v>753965637</v>
      </c>
      <c r="D7" s="220">
        <v>0</v>
      </c>
      <c r="E7" s="220">
        <v>753965637</v>
      </c>
    </row>
    <row r="8" spans="1:5" ht="26.4" x14ac:dyDescent="0.25">
      <c r="A8" s="218" t="s">
        <v>476</v>
      </c>
      <c r="B8" s="219" t="s">
        <v>975</v>
      </c>
      <c r="C8" s="220">
        <v>274731017</v>
      </c>
      <c r="D8" s="220">
        <v>0</v>
      </c>
      <c r="E8" s="220">
        <v>274731017</v>
      </c>
    </row>
    <row r="9" spans="1:5" ht="26.4" x14ac:dyDescent="0.25">
      <c r="A9" s="218" t="s">
        <v>477</v>
      </c>
      <c r="B9" s="219" t="s">
        <v>1215</v>
      </c>
      <c r="C9" s="220">
        <v>1028696654</v>
      </c>
      <c r="D9" s="220">
        <v>0</v>
      </c>
      <c r="E9" s="220">
        <v>1028696654</v>
      </c>
    </row>
    <row r="10" spans="1:5" x14ac:dyDescent="0.25">
      <c r="A10" s="218" t="s">
        <v>479</v>
      </c>
      <c r="B10" s="236" t="s">
        <v>976</v>
      </c>
      <c r="C10" s="220">
        <v>63145576</v>
      </c>
      <c r="D10" s="220">
        <v>0</v>
      </c>
      <c r="E10" s="220">
        <v>63145576</v>
      </c>
    </row>
    <row r="11" spans="1:5" ht="26.4" x14ac:dyDescent="0.25">
      <c r="A11" s="218" t="s">
        <v>481</v>
      </c>
      <c r="B11" s="219" t="s">
        <v>977</v>
      </c>
      <c r="C11" s="220">
        <v>283505258</v>
      </c>
      <c r="D11" s="220">
        <v>0</v>
      </c>
      <c r="E11" s="220">
        <v>283505258</v>
      </c>
    </row>
    <row r="12" spans="1:5" x14ac:dyDescent="0.25">
      <c r="A12" s="218" t="s">
        <v>521</v>
      </c>
      <c r="B12" s="219" t="s">
        <v>978</v>
      </c>
      <c r="C12" s="220">
        <v>16430163</v>
      </c>
      <c r="D12" s="220">
        <v>0</v>
      </c>
      <c r="E12" s="220">
        <v>16430163</v>
      </c>
    </row>
    <row r="13" spans="1:5" x14ac:dyDescent="0.25">
      <c r="A13" s="218" t="s">
        <v>523</v>
      </c>
      <c r="B13" s="236" t="s">
        <v>979</v>
      </c>
      <c r="C13" s="220">
        <v>2574424408</v>
      </c>
      <c r="D13" s="220">
        <v>0</v>
      </c>
      <c r="E13" s="220">
        <v>2574424408</v>
      </c>
    </row>
    <row r="14" spans="1:5" x14ac:dyDescent="0.25">
      <c r="A14" s="218" t="s">
        <v>525</v>
      </c>
      <c r="B14" s="219" t="s">
        <v>980</v>
      </c>
      <c r="C14" s="220">
        <v>0</v>
      </c>
      <c r="D14" s="220">
        <v>0</v>
      </c>
      <c r="E14" s="220">
        <v>0</v>
      </c>
    </row>
    <row r="15" spans="1:5" ht="26.4" x14ac:dyDescent="0.25">
      <c r="A15" s="218" t="s">
        <v>527</v>
      </c>
      <c r="B15" s="219" t="s">
        <v>981</v>
      </c>
      <c r="C15" s="220">
        <v>0</v>
      </c>
      <c r="D15" s="220">
        <v>0</v>
      </c>
      <c r="E15" s="220">
        <v>0</v>
      </c>
    </row>
    <row r="16" spans="1:5" ht="26.4" x14ac:dyDescent="0.25">
      <c r="A16" s="218" t="s">
        <v>529</v>
      </c>
      <c r="B16" s="219" t="s">
        <v>982</v>
      </c>
      <c r="C16" s="220">
        <v>6357241</v>
      </c>
      <c r="D16" s="220">
        <v>0</v>
      </c>
      <c r="E16" s="220">
        <v>6357241</v>
      </c>
    </row>
    <row r="17" spans="1:5" x14ac:dyDescent="0.25">
      <c r="A17" s="218" t="s">
        <v>531</v>
      </c>
      <c r="B17" s="219" t="s">
        <v>983</v>
      </c>
      <c r="C17" s="220">
        <v>0</v>
      </c>
      <c r="D17" s="220">
        <v>0</v>
      </c>
      <c r="E17" s="220">
        <v>0</v>
      </c>
    </row>
    <row r="18" spans="1:5" x14ac:dyDescent="0.25">
      <c r="A18" s="218" t="s">
        <v>532</v>
      </c>
      <c r="B18" s="219" t="s">
        <v>984</v>
      </c>
      <c r="C18" s="220">
        <v>0</v>
      </c>
      <c r="D18" s="220">
        <v>0</v>
      </c>
      <c r="E18" s="220">
        <v>0</v>
      </c>
    </row>
    <row r="19" spans="1:5" ht="26.4" x14ac:dyDescent="0.25">
      <c r="A19" s="218" t="s">
        <v>502</v>
      </c>
      <c r="B19" s="219" t="s">
        <v>985</v>
      </c>
      <c r="C19" s="220">
        <v>0</v>
      </c>
      <c r="D19" s="220">
        <v>0</v>
      </c>
      <c r="E19" s="220">
        <v>0</v>
      </c>
    </row>
    <row r="20" spans="1:5" x14ac:dyDescent="0.25">
      <c r="A20" s="218" t="s">
        <v>483</v>
      </c>
      <c r="B20" s="219" t="s">
        <v>986</v>
      </c>
      <c r="C20" s="220">
        <v>0</v>
      </c>
      <c r="D20" s="220">
        <v>0</v>
      </c>
      <c r="E20" s="220">
        <v>0</v>
      </c>
    </row>
    <row r="21" spans="1:5" x14ac:dyDescent="0.25">
      <c r="A21" s="218" t="s">
        <v>536</v>
      </c>
      <c r="B21" s="219" t="s">
        <v>987</v>
      </c>
      <c r="C21" s="220">
        <v>0</v>
      </c>
      <c r="D21" s="220">
        <v>0</v>
      </c>
      <c r="E21" s="220">
        <v>0</v>
      </c>
    </row>
    <row r="22" spans="1:5" x14ac:dyDescent="0.25">
      <c r="A22" s="218" t="s">
        <v>484</v>
      </c>
      <c r="B22" s="219" t="s">
        <v>988</v>
      </c>
      <c r="C22" s="220">
        <v>0</v>
      </c>
      <c r="D22" s="220">
        <v>0</v>
      </c>
      <c r="E22" s="220">
        <v>0</v>
      </c>
    </row>
    <row r="23" spans="1:5" x14ac:dyDescent="0.25">
      <c r="A23" s="218" t="s">
        <v>539</v>
      </c>
      <c r="B23" s="219" t="s">
        <v>989</v>
      </c>
      <c r="C23" s="220">
        <v>0</v>
      </c>
      <c r="D23" s="220">
        <v>0</v>
      </c>
      <c r="E23" s="220">
        <v>0</v>
      </c>
    </row>
    <row r="24" spans="1:5" x14ac:dyDescent="0.25">
      <c r="A24" s="218" t="s">
        <v>504</v>
      </c>
      <c r="B24" s="219" t="s">
        <v>990</v>
      </c>
      <c r="C24" s="220">
        <v>6357241</v>
      </c>
      <c r="D24" s="220">
        <v>0</v>
      </c>
      <c r="E24" s="220">
        <v>6357241</v>
      </c>
    </row>
    <row r="25" spans="1:5" x14ac:dyDescent="0.25">
      <c r="A25" s="218" t="s">
        <v>542</v>
      </c>
      <c r="B25" s="219" t="s">
        <v>991</v>
      </c>
      <c r="C25" s="220">
        <v>0</v>
      </c>
      <c r="D25" s="220">
        <v>0</v>
      </c>
      <c r="E25" s="220">
        <v>0</v>
      </c>
    </row>
    <row r="26" spans="1:5" x14ac:dyDescent="0.25">
      <c r="A26" s="218" t="s">
        <v>486</v>
      </c>
      <c r="B26" s="219" t="s">
        <v>992</v>
      </c>
      <c r="C26" s="220">
        <v>0</v>
      </c>
      <c r="D26" s="220">
        <v>0</v>
      </c>
      <c r="E26" s="220">
        <v>0</v>
      </c>
    </row>
    <row r="27" spans="1:5" ht="26.4" x14ac:dyDescent="0.25">
      <c r="A27" s="218" t="s">
        <v>544</v>
      </c>
      <c r="B27" s="219" t="s">
        <v>993</v>
      </c>
      <c r="C27" s="220">
        <v>0</v>
      </c>
      <c r="D27" s="220">
        <v>0</v>
      </c>
      <c r="E27" s="220">
        <v>0</v>
      </c>
    </row>
    <row r="28" spans="1:5" x14ac:dyDescent="0.25">
      <c r="A28" s="218" t="s">
        <v>546</v>
      </c>
      <c r="B28" s="219" t="s">
        <v>994</v>
      </c>
      <c r="C28" s="220">
        <v>0</v>
      </c>
      <c r="D28" s="220">
        <v>0</v>
      </c>
      <c r="E28" s="220">
        <v>0</v>
      </c>
    </row>
    <row r="29" spans="1:5" x14ac:dyDescent="0.25">
      <c r="A29" s="218" t="s">
        <v>548</v>
      </c>
      <c r="B29" s="219" t="s">
        <v>995</v>
      </c>
      <c r="C29" s="220">
        <v>0</v>
      </c>
      <c r="D29" s="220">
        <v>0</v>
      </c>
      <c r="E29" s="220">
        <v>0</v>
      </c>
    </row>
    <row r="30" spans="1:5" ht="26.4" x14ac:dyDescent="0.25">
      <c r="A30" s="218" t="s">
        <v>550</v>
      </c>
      <c r="B30" s="219" t="s">
        <v>996</v>
      </c>
      <c r="C30" s="220">
        <v>0</v>
      </c>
      <c r="D30" s="220">
        <v>0</v>
      </c>
      <c r="E30" s="220">
        <v>0</v>
      </c>
    </row>
    <row r="31" spans="1:5" x14ac:dyDescent="0.25">
      <c r="A31" s="218" t="s">
        <v>552</v>
      </c>
      <c r="B31" s="219" t="s">
        <v>997</v>
      </c>
      <c r="C31" s="220">
        <v>0</v>
      </c>
      <c r="D31" s="220">
        <v>0</v>
      </c>
      <c r="E31" s="220">
        <v>0</v>
      </c>
    </row>
    <row r="32" spans="1:5" x14ac:dyDescent="0.25">
      <c r="A32" s="218" t="s">
        <v>554</v>
      </c>
      <c r="B32" s="219" t="s">
        <v>998</v>
      </c>
      <c r="C32" s="220">
        <v>0</v>
      </c>
      <c r="D32" s="220">
        <v>0</v>
      </c>
      <c r="E32" s="220">
        <v>0</v>
      </c>
    </row>
    <row r="33" spans="1:5" x14ac:dyDescent="0.25">
      <c r="A33" s="218" t="s">
        <v>556</v>
      </c>
      <c r="B33" s="219" t="s">
        <v>999</v>
      </c>
      <c r="C33" s="220">
        <v>0</v>
      </c>
      <c r="D33" s="220">
        <v>0</v>
      </c>
      <c r="E33" s="220">
        <v>0</v>
      </c>
    </row>
    <row r="34" spans="1:5" x14ac:dyDescent="0.25">
      <c r="A34" s="218" t="s">
        <v>558</v>
      </c>
      <c r="B34" s="219" t="s">
        <v>1000</v>
      </c>
      <c r="C34" s="220">
        <v>0</v>
      </c>
      <c r="D34" s="220">
        <v>0</v>
      </c>
      <c r="E34" s="220">
        <v>0</v>
      </c>
    </row>
    <row r="35" spans="1:5" x14ac:dyDescent="0.25">
      <c r="A35" s="218" t="s">
        <v>560</v>
      </c>
      <c r="B35" s="219" t="s">
        <v>1001</v>
      </c>
      <c r="C35" s="220">
        <v>0</v>
      </c>
      <c r="D35" s="220">
        <v>0</v>
      </c>
      <c r="E35" s="220">
        <v>0</v>
      </c>
    </row>
    <row r="36" spans="1:5" x14ac:dyDescent="0.25">
      <c r="A36" s="218" t="s">
        <v>562</v>
      </c>
      <c r="B36" s="219" t="s">
        <v>1002</v>
      </c>
      <c r="C36" s="220">
        <v>0</v>
      </c>
      <c r="D36" s="220">
        <v>0</v>
      </c>
      <c r="E36" s="220">
        <v>0</v>
      </c>
    </row>
    <row r="37" spans="1:5" x14ac:dyDescent="0.25">
      <c r="A37" s="218" t="s">
        <v>564</v>
      </c>
      <c r="B37" s="219" t="s">
        <v>1003</v>
      </c>
      <c r="C37" s="220">
        <v>0</v>
      </c>
      <c r="D37" s="220">
        <v>0</v>
      </c>
      <c r="E37" s="220">
        <v>0</v>
      </c>
    </row>
    <row r="38" spans="1:5" ht="26.4" x14ac:dyDescent="0.25">
      <c r="A38" s="218" t="s">
        <v>488</v>
      </c>
      <c r="B38" s="219" t="s">
        <v>1004</v>
      </c>
      <c r="C38" s="220">
        <v>103858523</v>
      </c>
      <c r="D38" s="220">
        <v>0</v>
      </c>
      <c r="E38" s="220">
        <v>103858523</v>
      </c>
    </row>
    <row r="39" spans="1:5" x14ac:dyDescent="0.25">
      <c r="A39" s="218" t="s">
        <v>506</v>
      </c>
      <c r="B39" s="219" t="s">
        <v>1005</v>
      </c>
      <c r="C39" s="220">
        <v>1907044</v>
      </c>
      <c r="D39" s="220">
        <v>0</v>
      </c>
      <c r="E39" s="220">
        <v>1907044</v>
      </c>
    </row>
    <row r="40" spans="1:5" x14ac:dyDescent="0.25">
      <c r="A40" s="218" t="s">
        <v>567</v>
      </c>
      <c r="B40" s="219" t="s">
        <v>1006</v>
      </c>
      <c r="C40" s="220">
        <v>1800000</v>
      </c>
      <c r="D40" s="220">
        <v>0</v>
      </c>
      <c r="E40" s="220">
        <v>1800000</v>
      </c>
    </row>
    <row r="41" spans="1:5" ht="26.4" x14ac:dyDescent="0.25">
      <c r="A41" s="218" t="s">
        <v>569</v>
      </c>
      <c r="B41" s="219" t="s">
        <v>1007</v>
      </c>
      <c r="C41" s="220">
        <v>0</v>
      </c>
      <c r="D41" s="220">
        <v>0</v>
      </c>
      <c r="E41" s="220">
        <v>0</v>
      </c>
    </row>
    <row r="42" spans="1:5" x14ac:dyDescent="0.25">
      <c r="A42" s="218" t="s">
        <v>570</v>
      </c>
      <c r="B42" s="219" t="s">
        <v>1008</v>
      </c>
      <c r="C42" s="220">
        <v>6932920</v>
      </c>
      <c r="D42" s="220">
        <v>0</v>
      </c>
      <c r="E42" s="220">
        <v>6932920</v>
      </c>
    </row>
    <row r="43" spans="1:5" x14ac:dyDescent="0.25">
      <c r="A43" s="218" t="s">
        <v>489</v>
      </c>
      <c r="B43" s="219" t="s">
        <v>1009</v>
      </c>
      <c r="C43" s="220">
        <v>26672900</v>
      </c>
      <c r="D43" s="220">
        <v>0</v>
      </c>
      <c r="E43" s="220">
        <v>26672900</v>
      </c>
    </row>
    <row r="44" spans="1:5" x14ac:dyDescent="0.25">
      <c r="A44" s="218" t="s">
        <v>490</v>
      </c>
      <c r="B44" s="219" t="s">
        <v>1010</v>
      </c>
      <c r="C44" s="220">
        <v>7946065</v>
      </c>
      <c r="D44" s="220">
        <v>0</v>
      </c>
      <c r="E44" s="220">
        <v>7946065</v>
      </c>
    </row>
    <row r="45" spans="1:5" x14ac:dyDescent="0.25">
      <c r="A45" s="218" t="s">
        <v>507</v>
      </c>
      <c r="B45" s="219" t="s">
        <v>1011</v>
      </c>
      <c r="C45" s="220">
        <v>30691412</v>
      </c>
      <c r="D45" s="220">
        <v>0</v>
      </c>
      <c r="E45" s="220">
        <v>30691412</v>
      </c>
    </row>
    <row r="46" spans="1:5" x14ac:dyDescent="0.25">
      <c r="A46" s="218" t="s">
        <v>492</v>
      </c>
      <c r="B46" s="219" t="s">
        <v>1012</v>
      </c>
      <c r="C46" s="220">
        <v>27908182</v>
      </c>
      <c r="D46" s="220">
        <v>0</v>
      </c>
      <c r="E46" s="220">
        <v>27908182</v>
      </c>
    </row>
    <row r="47" spans="1:5" x14ac:dyDescent="0.25">
      <c r="A47" s="218" t="s">
        <v>494</v>
      </c>
      <c r="B47" s="219" t="s">
        <v>1013</v>
      </c>
      <c r="C47" s="220">
        <v>0</v>
      </c>
      <c r="D47" s="220">
        <v>0</v>
      </c>
      <c r="E47" s="220">
        <v>0</v>
      </c>
    </row>
    <row r="48" spans="1:5" x14ac:dyDescent="0.25">
      <c r="A48" s="218" t="s">
        <v>574</v>
      </c>
      <c r="B48" s="219" t="s">
        <v>1014</v>
      </c>
      <c r="C48" s="220">
        <v>0</v>
      </c>
      <c r="D48" s="220">
        <v>0</v>
      </c>
      <c r="E48" s="220">
        <v>0</v>
      </c>
    </row>
    <row r="49" spans="1:5" s="62" customFormat="1" ht="26.4" x14ac:dyDescent="0.25">
      <c r="A49" s="221" t="s">
        <v>576</v>
      </c>
      <c r="B49" s="222" t="s">
        <v>1015</v>
      </c>
      <c r="C49" s="223">
        <v>2684640172</v>
      </c>
      <c r="D49" s="223">
        <v>0</v>
      </c>
      <c r="E49" s="223">
        <v>2684640172</v>
      </c>
    </row>
    <row r="50" spans="1:5" x14ac:dyDescent="0.25">
      <c r="A50" s="218" t="s">
        <v>496</v>
      </c>
      <c r="B50" s="219" t="s">
        <v>1016</v>
      </c>
      <c r="C50" s="220">
        <v>0</v>
      </c>
      <c r="D50" s="220">
        <v>0</v>
      </c>
      <c r="E50" s="220">
        <v>0</v>
      </c>
    </row>
    <row r="51" spans="1:5" ht="26.4" x14ac:dyDescent="0.25">
      <c r="A51" s="218" t="s">
        <v>578</v>
      </c>
      <c r="B51" s="219" t="s">
        <v>1017</v>
      </c>
      <c r="C51" s="220">
        <v>0</v>
      </c>
      <c r="D51" s="220">
        <v>0</v>
      </c>
      <c r="E51" s="220">
        <v>0</v>
      </c>
    </row>
    <row r="52" spans="1:5" ht="26.4" x14ac:dyDescent="0.25">
      <c r="A52" s="218" t="s">
        <v>580</v>
      </c>
      <c r="B52" s="219" t="s">
        <v>1018</v>
      </c>
      <c r="C52" s="220">
        <v>0</v>
      </c>
      <c r="D52" s="220">
        <v>0</v>
      </c>
      <c r="E52" s="220">
        <v>0</v>
      </c>
    </row>
    <row r="53" spans="1:5" x14ac:dyDescent="0.25">
      <c r="A53" s="218" t="s">
        <v>581</v>
      </c>
      <c r="B53" s="219" t="s">
        <v>1019</v>
      </c>
      <c r="C53" s="220">
        <v>0</v>
      </c>
      <c r="D53" s="220">
        <v>0</v>
      </c>
      <c r="E53" s="220">
        <v>0</v>
      </c>
    </row>
    <row r="54" spans="1:5" x14ac:dyDescent="0.25">
      <c r="A54" s="218" t="s">
        <v>583</v>
      </c>
      <c r="B54" s="219" t="s">
        <v>1020</v>
      </c>
      <c r="C54" s="220">
        <v>0</v>
      </c>
      <c r="D54" s="220">
        <v>0</v>
      </c>
      <c r="E54" s="220">
        <v>0</v>
      </c>
    </row>
    <row r="55" spans="1:5" ht="26.4" x14ac:dyDescent="0.25">
      <c r="A55" s="218" t="s">
        <v>584</v>
      </c>
      <c r="B55" s="219" t="s">
        <v>1021</v>
      </c>
      <c r="C55" s="220">
        <v>0</v>
      </c>
      <c r="D55" s="220">
        <v>0</v>
      </c>
      <c r="E55" s="220">
        <v>0</v>
      </c>
    </row>
    <row r="56" spans="1:5" x14ac:dyDescent="0.25">
      <c r="A56" s="218" t="s">
        <v>585</v>
      </c>
      <c r="B56" s="219" t="s">
        <v>1022</v>
      </c>
      <c r="C56" s="220">
        <v>0</v>
      </c>
      <c r="D56" s="220">
        <v>0</v>
      </c>
      <c r="E56" s="220">
        <v>0</v>
      </c>
    </row>
    <row r="57" spans="1:5" x14ac:dyDescent="0.25">
      <c r="A57" s="218" t="s">
        <v>498</v>
      </c>
      <c r="B57" s="219" t="s">
        <v>1023</v>
      </c>
      <c r="C57" s="220">
        <v>0</v>
      </c>
      <c r="D57" s="220">
        <v>0</v>
      </c>
      <c r="E57" s="220">
        <v>0</v>
      </c>
    </row>
    <row r="58" spans="1:5" x14ac:dyDescent="0.25">
      <c r="A58" s="218" t="s">
        <v>500</v>
      </c>
      <c r="B58" s="219" t="s">
        <v>1024</v>
      </c>
      <c r="C58" s="220">
        <v>0</v>
      </c>
      <c r="D58" s="220">
        <v>0</v>
      </c>
      <c r="E58" s="220">
        <v>0</v>
      </c>
    </row>
    <row r="59" spans="1:5" x14ac:dyDescent="0.25">
      <c r="A59" s="218" t="s">
        <v>588</v>
      </c>
      <c r="B59" s="219" t="s">
        <v>1025</v>
      </c>
      <c r="C59" s="220">
        <v>0</v>
      </c>
      <c r="D59" s="220">
        <v>0</v>
      </c>
      <c r="E59" s="220">
        <v>0</v>
      </c>
    </row>
    <row r="60" spans="1:5" x14ac:dyDescent="0.25">
      <c r="A60" s="218" t="s">
        <v>590</v>
      </c>
      <c r="B60" s="219" t="s">
        <v>1026</v>
      </c>
      <c r="C60" s="220">
        <v>0</v>
      </c>
      <c r="D60" s="220">
        <v>0</v>
      </c>
      <c r="E60" s="220">
        <v>0</v>
      </c>
    </row>
    <row r="61" spans="1:5" x14ac:dyDescent="0.25">
      <c r="A61" s="218" t="s">
        <v>592</v>
      </c>
      <c r="B61" s="219" t="s">
        <v>1027</v>
      </c>
      <c r="C61" s="220">
        <v>0</v>
      </c>
      <c r="D61" s="220">
        <v>0</v>
      </c>
      <c r="E61" s="220">
        <v>0</v>
      </c>
    </row>
    <row r="62" spans="1:5" x14ac:dyDescent="0.25">
      <c r="A62" s="218" t="s">
        <v>594</v>
      </c>
      <c r="B62" s="219" t="s">
        <v>1028</v>
      </c>
      <c r="C62" s="220">
        <v>0</v>
      </c>
      <c r="D62" s="220">
        <v>0</v>
      </c>
      <c r="E62" s="220">
        <v>0</v>
      </c>
    </row>
    <row r="63" spans="1:5" ht="26.4" x14ac:dyDescent="0.25">
      <c r="A63" s="218" t="s">
        <v>596</v>
      </c>
      <c r="B63" s="219" t="s">
        <v>1029</v>
      </c>
      <c r="C63" s="220">
        <v>0</v>
      </c>
      <c r="D63" s="220">
        <v>0</v>
      </c>
      <c r="E63" s="220">
        <v>0</v>
      </c>
    </row>
    <row r="64" spans="1:5" x14ac:dyDescent="0.25">
      <c r="A64" s="218" t="s">
        <v>597</v>
      </c>
      <c r="B64" s="219" t="s">
        <v>1030</v>
      </c>
      <c r="C64" s="220">
        <v>0</v>
      </c>
      <c r="D64" s="220">
        <v>0</v>
      </c>
      <c r="E64" s="220">
        <v>0</v>
      </c>
    </row>
    <row r="65" spans="1:5" x14ac:dyDescent="0.25">
      <c r="A65" s="218" t="s">
        <v>598</v>
      </c>
      <c r="B65" s="219" t="s">
        <v>1031</v>
      </c>
      <c r="C65" s="220">
        <v>0</v>
      </c>
      <c r="D65" s="220">
        <v>0</v>
      </c>
      <c r="E65" s="220">
        <v>0</v>
      </c>
    </row>
    <row r="66" spans="1:5" ht="26.4" x14ac:dyDescent="0.25">
      <c r="A66" s="218" t="s">
        <v>600</v>
      </c>
      <c r="B66" s="219" t="s">
        <v>1032</v>
      </c>
      <c r="C66" s="220">
        <v>0</v>
      </c>
      <c r="D66" s="220">
        <v>0</v>
      </c>
      <c r="E66" s="220">
        <v>0</v>
      </c>
    </row>
    <row r="67" spans="1:5" x14ac:dyDescent="0.25">
      <c r="A67" s="218" t="s">
        <v>601</v>
      </c>
      <c r="B67" s="219" t="s">
        <v>1033</v>
      </c>
      <c r="C67" s="220">
        <v>0</v>
      </c>
      <c r="D67" s="220">
        <v>0</v>
      </c>
      <c r="E67" s="220">
        <v>0</v>
      </c>
    </row>
    <row r="68" spans="1:5" x14ac:dyDescent="0.25">
      <c r="A68" s="218" t="s">
        <v>501</v>
      </c>
      <c r="B68" s="219" t="s">
        <v>1034</v>
      </c>
      <c r="C68" s="220">
        <v>0</v>
      </c>
      <c r="D68" s="220">
        <v>0</v>
      </c>
      <c r="E68" s="220">
        <v>0</v>
      </c>
    </row>
    <row r="69" spans="1:5" x14ac:dyDescent="0.25">
      <c r="A69" s="218" t="s">
        <v>604</v>
      </c>
      <c r="B69" s="219" t="s">
        <v>1035</v>
      </c>
      <c r="C69" s="220">
        <v>0</v>
      </c>
      <c r="D69" s="220">
        <v>0</v>
      </c>
      <c r="E69" s="220">
        <v>0</v>
      </c>
    </row>
    <row r="70" spans="1:5" x14ac:dyDescent="0.25">
      <c r="A70" s="218" t="s">
        <v>606</v>
      </c>
      <c r="B70" s="219" t="s">
        <v>1036</v>
      </c>
      <c r="C70" s="220">
        <v>0</v>
      </c>
      <c r="D70" s="220">
        <v>0</v>
      </c>
      <c r="E70" s="220">
        <v>0</v>
      </c>
    </row>
    <row r="71" spans="1:5" x14ac:dyDescent="0.25">
      <c r="A71" s="218" t="s">
        <v>608</v>
      </c>
      <c r="B71" s="219" t="s">
        <v>1037</v>
      </c>
      <c r="C71" s="220">
        <v>0</v>
      </c>
      <c r="D71" s="220">
        <v>0</v>
      </c>
      <c r="E71" s="220">
        <v>0</v>
      </c>
    </row>
    <row r="72" spans="1:5" x14ac:dyDescent="0.25">
      <c r="A72" s="218" t="s">
        <v>610</v>
      </c>
      <c r="B72" s="219" t="s">
        <v>1038</v>
      </c>
      <c r="C72" s="220">
        <v>0</v>
      </c>
      <c r="D72" s="220">
        <v>0</v>
      </c>
      <c r="E72" s="220">
        <v>0</v>
      </c>
    </row>
    <row r="73" spans="1:5" x14ac:dyDescent="0.25">
      <c r="A73" s="218" t="s">
        <v>612</v>
      </c>
      <c r="B73" s="219" t="s">
        <v>1039</v>
      </c>
      <c r="C73" s="220">
        <v>0</v>
      </c>
      <c r="D73" s="220">
        <v>0</v>
      </c>
      <c r="E73" s="220">
        <v>0</v>
      </c>
    </row>
    <row r="74" spans="1:5" ht="26.4" x14ac:dyDescent="0.25">
      <c r="A74" s="218" t="s">
        <v>614</v>
      </c>
      <c r="B74" s="219" t="s">
        <v>1040</v>
      </c>
      <c r="C74" s="220">
        <v>224736532</v>
      </c>
      <c r="D74" s="220">
        <v>0</v>
      </c>
      <c r="E74" s="220">
        <v>224736532</v>
      </c>
    </row>
    <row r="75" spans="1:5" x14ac:dyDescent="0.25">
      <c r="A75" s="218" t="s">
        <v>616</v>
      </c>
      <c r="B75" s="219" t="s">
        <v>1041</v>
      </c>
      <c r="C75" s="220">
        <v>450000</v>
      </c>
      <c r="D75" s="220">
        <v>0</v>
      </c>
      <c r="E75" s="220">
        <v>450000</v>
      </c>
    </row>
    <row r="76" spans="1:5" x14ac:dyDescent="0.25">
      <c r="A76" s="218" t="s">
        <v>618</v>
      </c>
      <c r="B76" s="219" t="s">
        <v>1042</v>
      </c>
      <c r="C76" s="220">
        <v>0</v>
      </c>
      <c r="D76" s="220">
        <v>0</v>
      </c>
      <c r="E76" s="220">
        <v>0</v>
      </c>
    </row>
    <row r="77" spans="1:5" ht="26.4" x14ac:dyDescent="0.25">
      <c r="A77" s="218" t="s">
        <v>619</v>
      </c>
      <c r="B77" s="219" t="s">
        <v>1043</v>
      </c>
      <c r="C77" s="220">
        <v>224286532</v>
      </c>
      <c r="D77" s="220">
        <v>0</v>
      </c>
      <c r="E77" s="220">
        <v>224286532</v>
      </c>
    </row>
    <row r="78" spans="1:5" x14ac:dyDescent="0.25">
      <c r="A78" s="218" t="s">
        <v>621</v>
      </c>
      <c r="B78" s="219" t="s">
        <v>1044</v>
      </c>
      <c r="C78" s="220">
        <v>0</v>
      </c>
      <c r="D78" s="220">
        <v>0</v>
      </c>
      <c r="E78" s="220">
        <v>0</v>
      </c>
    </row>
    <row r="79" spans="1:5" x14ac:dyDescent="0.25">
      <c r="A79" s="218" t="s">
        <v>622</v>
      </c>
      <c r="B79" s="219" t="s">
        <v>1045</v>
      </c>
      <c r="C79" s="220">
        <v>0</v>
      </c>
      <c r="D79" s="220">
        <v>0</v>
      </c>
      <c r="E79" s="220">
        <v>0</v>
      </c>
    </row>
    <row r="80" spans="1:5" x14ac:dyDescent="0.25">
      <c r="A80" s="218" t="s">
        <v>624</v>
      </c>
      <c r="B80" s="219" t="s">
        <v>1046</v>
      </c>
      <c r="C80" s="220">
        <v>0</v>
      </c>
      <c r="D80" s="220">
        <v>0</v>
      </c>
      <c r="E80" s="220">
        <v>0</v>
      </c>
    </row>
    <row r="81" spans="1:5" x14ac:dyDescent="0.25">
      <c r="A81" s="218" t="s">
        <v>626</v>
      </c>
      <c r="B81" s="219" t="s">
        <v>1047</v>
      </c>
      <c r="C81" s="220">
        <v>0</v>
      </c>
      <c r="D81" s="220">
        <v>0</v>
      </c>
      <c r="E81" s="220">
        <v>0</v>
      </c>
    </row>
    <row r="82" spans="1:5" x14ac:dyDescent="0.25">
      <c r="A82" s="218" t="s">
        <v>628</v>
      </c>
      <c r="B82" s="219" t="s">
        <v>1048</v>
      </c>
      <c r="C82" s="220">
        <v>0</v>
      </c>
      <c r="D82" s="220">
        <v>0</v>
      </c>
      <c r="E82" s="220">
        <v>0</v>
      </c>
    </row>
    <row r="83" spans="1:5" x14ac:dyDescent="0.25">
      <c r="A83" s="218" t="s">
        <v>630</v>
      </c>
      <c r="B83" s="219" t="s">
        <v>1049</v>
      </c>
      <c r="C83" s="220">
        <v>0</v>
      </c>
      <c r="D83" s="220">
        <v>0</v>
      </c>
      <c r="E83" s="220">
        <v>0</v>
      </c>
    </row>
    <row r="84" spans="1:5" x14ac:dyDescent="0.25">
      <c r="A84" s="218" t="s">
        <v>632</v>
      </c>
      <c r="B84" s="219" t="s">
        <v>1050</v>
      </c>
      <c r="C84" s="220">
        <v>0</v>
      </c>
      <c r="D84" s="220">
        <v>0</v>
      </c>
      <c r="E84" s="220">
        <v>0</v>
      </c>
    </row>
    <row r="85" spans="1:5" s="62" customFormat="1" ht="26.4" x14ac:dyDescent="0.25">
      <c r="A85" s="221" t="s">
        <v>634</v>
      </c>
      <c r="B85" s="222" t="s">
        <v>1051</v>
      </c>
      <c r="C85" s="223">
        <v>224736532</v>
      </c>
      <c r="D85" s="223">
        <v>0</v>
      </c>
      <c r="E85" s="223">
        <v>224736532</v>
      </c>
    </row>
    <row r="86" spans="1:5" x14ac:dyDescent="0.25">
      <c r="A86" s="218" t="s">
        <v>636</v>
      </c>
      <c r="B86" s="219" t="s">
        <v>1052</v>
      </c>
      <c r="C86" s="220">
        <v>0</v>
      </c>
      <c r="D86" s="220">
        <v>0</v>
      </c>
      <c r="E86" s="220">
        <v>0</v>
      </c>
    </row>
    <row r="87" spans="1:5" x14ac:dyDescent="0.25">
      <c r="A87" s="218" t="s">
        <v>638</v>
      </c>
      <c r="B87" s="219" t="s">
        <v>1053</v>
      </c>
      <c r="C87" s="220">
        <v>0</v>
      </c>
      <c r="D87" s="220">
        <v>0</v>
      </c>
      <c r="E87" s="220">
        <v>0</v>
      </c>
    </row>
    <row r="88" spans="1:5" ht="26.4" x14ac:dyDescent="0.25">
      <c r="A88" s="218" t="s">
        <v>639</v>
      </c>
      <c r="B88" s="219" t="s">
        <v>1054</v>
      </c>
      <c r="C88" s="220">
        <v>0</v>
      </c>
      <c r="D88" s="220">
        <v>0</v>
      </c>
      <c r="E88" s="220">
        <v>0</v>
      </c>
    </row>
    <row r="89" spans="1:5" x14ac:dyDescent="0.25">
      <c r="A89" s="218" t="s">
        <v>640</v>
      </c>
      <c r="B89" s="219" t="s">
        <v>1055</v>
      </c>
      <c r="C89" s="220">
        <v>0</v>
      </c>
      <c r="D89" s="220">
        <v>0</v>
      </c>
      <c r="E89" s="220">
        <v>0</v>
      </c>
    </row>
    <row r="90" spans="1:5" x14ac:dyDescent="0.25">
      <c r="A90" s="218" t="s">
        <v>641</v>
      </c>
      <c r="B90" s="219" t="s">
        <v>1056</v>
      </c>
      <c r="C90" s="220">
        <v>0</v>
      </c>
      <c r="D90" s="220">
        <v>0</v>
      </c>
      <c r="E90" s="220">
        <v>0</v>
      </c>
    </row>
    <row r="91" spans="1:5" x14ac:dyDescent="0.25">
      <c r="A91" s="218" t="s">
        <v>642</v>
      </c>
      <c r="B91" s="219" t="s">
        <v>1057</v>
      </c>
      <c r="C91" s="220">
        <v>0</v>
      </c>
      <c r="D91" s="220">
        <v>0</v>
      </c>
      <c r="E91" s="220">
        <v>0</v>
      </c>
    </row>
    <row r="92" spans="1:5" x14ac:dyDescent="0.25">
      <c r="A92" s="218" t="s">
        <v>644</v>
      </c>
      <c r="B92" s="219" t="s">
        <v>1058</v>
      </c>
      <c r="C92" s="220">
        <v>0</v>
      </c>
      <c r="D92" s="220">
        <v>0</v>
      </c>
      <c r="E92" s="220">
        <v>0</v>
      </c>
    </row>
    <row r="93" spans="1:5" x14ac:dyDescent="0.25">
      <c r="A93" s="218" t="s">
        <v>646</v>
      </c>
      <c r="B93" s="219" t="s">
        <v>1059</v>
      </c>
      <c r="C93" s="220">
        <v>0</v>
      </c>
      <c r="D93" s="220">
        <v>0</v>
      </c>
      <c r="E93" s="220">
        <v>0</v>
      </c>
    </row>
    <row r="94" spans="1:5" x14ac:dyDescent="0.25">
      <c r="A94" s="218" t="s">
        <v>648</v>
      </c>
      <c r="B94" s="219" t="s">
        <v>1060</v>
      </c>
      <c r="C94" s="220">
        <v>0</v>
      </c>
      <c r="D94" s="220">
        <v>0</v>
      </c>
      <c r="E94" s="220">
        <v>0</v>
      </c>
    </row>
    <row r="95" spans="1:5" x14ac:dyDescent="0.25">
      <c r="A95" s="218" t="s">
        <v>650</v>
      </c>
      <c r="B95" s="219" t="s">
        <v>1061</v>
      </c>
      <c r="C95" s="220">
        <v>0</v>
      </c>
      <c r="D95" s="220">
        <v>0</v>
      </c>
      <c r="E95" s="220">
        <v>0</v>
      </c>
    </row>
    <row r="96" spans="1:5" x14ac:dyDescent="0.25">
      <c r="A96" s="218" t="s">
        <v>652</v>
      </c>
      <c r="B96" s="219" t="s">
        <v>1062</v>
      </c>
      <c r="C96" s="220">
        <v>0</v>
      </c>
      <c r="D96" s="220">
        <v>0</v>
      </c>
      <c r="E96" s="220">
        <v>0</v>
      </c>
    </row>
    <row r="97" spans="1:5" x14ac:dyDescent="0.25">
      <c r="A97" s="218" t="s">
        <v>654</v>
      </c>
      <c r="B97" s="219" t="s">
        <v>1063</v>
      </c>
      <c r="C97" s="220">
        <v>0</v>
      </c>
      <c r="D97" s="220">
        <v>0</v>
      </c>
      <c r="E97" s="220">
        <v>0</v>
      </c>
    </row>
    <row r="98" spans="1:5" x14ac:dyDescent="0.25">
      <c r="A98" s="218" t="s">
        <v>655</v>
      </c>
      <c r="B98" s="219" t="s">
        <v>1064</v>
      </c>
      <c r="C98" s="220">
        <v>0</v>
      </c>
      <c r="D98" s="220">
        <v>0</v>
      </c>
      <c r="E98" s="220">
        <v>0</v>
      </c>
    </row>
    <row r="99" spans="1:5" x14ac:dyDescent="0.25">
      <c r="A99" s="218" t="s">
        <v>656</v>
      </c>
      <c r="B99" s="219" t="s">
        <v>1065</v>
      </c>
      <c r="C99" s="220">
        <v>0</v>
      </c>
      <c r="D99" s="220">
        <v>0</v>
      </c>
      <c r="E99" s="220">
        <v>0</v>
      </c>
    </row>
    <row r="100" spans="1:5" x14ac:dyDescent="0.25">
      <c r="A100" s="218" t="s">
        <v>658</v>
      </c>
      <c r="B100" s="219" t="s">
        <v>1066</v>
      </c>
      <c r="C100" s="220">
        <v>0</v>
      </c>
      <c r="D100" s="220">
        <v>0</v>
      </c>
      <c r="E100" s="220">
        <v>0</v>
      </c>
    </row>
    <row r="101" spans="1:5" x14ac:dyDescent="0.25">
      <c r="A101" s="218" t="s">
        <v>660</v>
      </c>
      <c r="B101" s="219" t="s">
        <v>1067</v>
      </c>
      <c r="C101" s="220">
        <v>0</v>
      </c>
      <c r="D101" s="220">
        <v>0</v>
      </c>
      <c r="E101" s="220">
        <v>0</v>
      </c>
    </row>
    <row r="102" spans="1:5" x14ac:dyDescent="0.25">
      <c r="A102" s="218" t="s">
        <v>661</v>
      </c>
      <c r="B102" s="219" t="s">
        <v>1068</v>
      </c>
      <c r="C102" s="220">
        <v>0</v>
      </c>
      <c r="D102" s="220">
        <v>0</v>
      </c>
      <c r="E102" s="220">
        <v>0</v>
      </c>
    </row>
    <row r="103" spans="1:5" x14ac:dyDescent="0.25">
      <c r="A103" s="218" t="s">
        <v>663</v>
      </c>
      <c r="B103" s="219" t="s">
        <v>1069</v>
      </c>
      <c r="C103" s="220">
        <v>0</v>
      </c>
      <c r="D103" s="220">
        <v>0</v>
      </c>
      <c r="E103" s="220">
        <v>0</v>
      </c>
    </row>
    <row r="104" spans="1:5" x14ac:dyDescent="0.25">
      <c r="A104" s="218" t="s">
        <v>665</v>
      </c>
      <c r="B104" s="219" t="s">
        <v>1070</v>
      </c>
      <c r="C104" s="220">
        <v>0</v>
      </c>
      <c r="D104" s="220">
        <v>0</v>
      </c>
      <c r="E104" s="220">
        <v>0</v>
      </c>
    </row>
    <row r="105" spans="1:5" x14ac:dyDescent="0.25">
      <c r="A105" s="218" t="s">
        <v>666</v>
      </c>
      <c r="B105" s="219" t="s">
        <v>1071</v>
      </c>
      <c r="C105" s="220">
        <v>0</v>
      </c>
      <c r="D105" s="220">
        <v>0</v>
      </c>
      <c r="E105" s="220">
        <v>0</v>
      </c>
    </row>
    <row r="106" spans="1:5" x14ac:dyDescent="0.25">
      <c r="A106" s="218" t="s">
        <v>668</v>
      </c>
      <c r="B106" s="219" t="s">
        <v>1072</v>
      </c>
      <c r="C106" s="220">
        <v>0</v>
      </c>
      <c r="D106" s="220">
        <v>0</v>
      </c>
      <c r="E106" s="220">
        <v>0</v>
      </c>
    </row>
    <row r="107" spans="1:5" x14ac:dyDescent="0.25">
      <c r="A107" s="218" t="s">
        <v>670</v>
      </c>
      <c r="B107" s="219" t="s">
        <v>1073</v>
      </c>
      <c r="C107" s="220">
        <v>0</v>
      </c>
      <c r="D107" s="220">
        <v>0</v>
      </c>
      <c r="E107" s="220">
        <v>0</v>
      </c>
    </row>
    <row r="108" spans="1:5" x14ac:dyDescent="0.25">
      <c r="A108" s="218" t="s">
        <v>672</v>
      </c>
      <c r="B108" s="219" t="s">
        <v>1491</v>
      </c>
      <c r="C108" s="220">
        <v>0</v>
      </c>
      <c r="D108" s="220">
        <v>0</v>
      </c>
      <c r="E108" s="220">
        <v>0</v>
      </c>
    </row>
    <row r="109" spans="1:5" x14ac:dyDescent="0.25">
      <c r="A109" s="218" t="s">
        <v>673</v>
      </c>
      <c r="B109" s="219" t="s">
        <v>1074</v>
      </c>
      <c r="C109" s="220">
        <v>0</v>
      </c>
      <c r="D109" s="220">
        <v>0</v>
      </c>
      <c r="E109" s="220">
        <v>0</v>
      </c>
    </row>
    <row r="110" spans="1:5" x14ac:dyDescent="0.25">
      <c r="A110" s="218" t="s">
        <v>675</v>
      </c>
      <c r="B110" s="219" t="s">
        <v>1075</v>
      </c>
      <c r="C110" s="220">
        <v>0</v>
      </c>
      <c r="D110" s="220">
        <v>0</v>
      </c>
      <c r="E110" s="220">
        <v>0</v>
      </c>
    </row>
    <row r="111" spans="1:5" x14ac:dyDescent="0.25">
      <c r="A111" s="218" t="s">
        <v>677</v>
      </c>
      <c r="B111" s="219" t="s">
        <v>1076</v>
      </c>
      <c r="C111" s="220">
        <v>0</v>
      </c>
      <c r="D111" s="220">
        <v>0</v>
      </c>
      <c r="E111" s="220">
        <v>0</v>
      </c>
    </row>
    <row r="112" spans="1:5" x14ac:dyDescent="0.25">
      <c r="A112" s="218" t="s">
        <v>679</v>
      </c>
      <c r="B112" s="219" t="s">
        <v>1492</v>
      </c>
      <c r="C112" s="220">
        <v>192603308</v>
      </c>
      <c r="D112" s="220">
        <v>0</v>
      </c>
      <c r="E112" s="220">
        <v>192603308</v>
      </c>
    </row>
    <row r="113" spans="1:5" x14ac:dyDescent="0.25">
      <c r="A113" s="218" t="s">
        <v>680</v>
      </c>
      <c r="B113" s="219" t="s">
        <v>1216</v>
      </c>
      <c r="C113" s="220">
        <v>123960053</v>
      </c>
      <c r="D113" s="220">
        <v>0</v>
      </c>
      <c r="E113" s="220">
        <v>123960053</v>
      </c>
    </row>
    <row r="114" spans="1:5" x14ac:dyDescent="0.25">
      <c r="A114" s="218" t="s">
        <v>682</v>
      </c>
      <c r="B114" s="219" t="s">
        <v>1077</v>
      </c>
      <c r="C114" s="220">
        <v>68643255</v>
      </c>
      <c r="D114" s="220">
        <v>0</v>
      </c>
      <c r="E114" s="220">
        <v>68643255</v>
      </c>
    </row>
    <row r="115" spans="1:5" x14ac:dyDescent="0.25">
      <c r="A115" s="218" t="s">
        <v>684</v>
      </c>
      <c r="B115" s="219" t="s">
        <v>1078</v>
      </c>
      <c r="C115" s="220">
        <v>0</v>
      </c>
      <c r="D115" s="220">
        <v>0</v>
      </c>
      <c r="E115" s="220">
        <v>0</v>
      </c>
    </row>
    <row r="116" spans="1:5" x14ac:dyDescent="0.25">
      <c r="A116" s="218" t="s">
        <v>686</v>
      </c>
      <c r="B116" s="219" t="s">
        <v>1079</v>
      </c>
      <c r="C116" s="220">
        <v>0</v>
      </c>
      <c r="D116" s="220">
        <v>0</v>
      </c>
      <c r="E116" s="220">
        <v>0</v>
      </c>
    </row>
    <row r="117" spans="1:5" x14ac:dyDescent="0.25">
      <c r="A117" s="218" t="s">
        <v>688</v>
      </c>
      <c r="B117" s="219" t="s">
        <v>1080</v>
      </c>
      <c r="C117" s="220">
        <v>0</v>
      </c>
      <c r="D117" s="220">
        <v>0</v>
      </c>
      <c r="E117" s="220">
        <v>0</v>
      </c>
    </row>
    <row r="118" spans="1:5" x14ac:dyDescent="0.25">
      <c r="A118" s="218" t="s">
        <v>690</v>
      </c>
      <c r="B118" s="219" t="s">
        <v>1081</v>
      </c>
      <c r="C118" s="220">
        <v>0</v>
      </c>
      <c r="D118" s="220">
        <v>0</v>
      </c>
      <c r="E118" s="220">
        <v>0</v>
      </c>
    </row>
    <row r="119" spans="1:5" x14ac:dyDescent="0.25">
      <c r="A119" s="218" t="s">
        <v>692</v>
      </c>
      <c r="B119" s="219" t="s">
        <v>1786</v>
      </c>
      <c r="C119" s="220">
        <v>918657605</v>
      </c>
      <c r="D119" s="220">
        <v>0</v>
      </c>
      <c r="E119" s="220">
        <v>918657605</v>
      </c>
    </row>
    <row r="120" spans="1:5" x14ac:dyDescent="0.25">
      <c r="A120" s="218" t="s">
        <v>694</v>
      </c>
      <c r="B120" s="219" t="s">
        <v>1082</v>
      </c>
      <c r="C120" s="220">
        <v>0</v>
      </c>
      <c r="D120" s="220">
        <v>0</v>
      </c>
      <c r="E120" s="220">
        <v>0</v>
      </c>
    </row>
    <row r="121" spans="1:5" x14ac:dyDescent="0.25">
      <c r="A121" s="218" t="s">
        <v>696</v>
      </c>
      <c r="B121" s="219" t="s">
        <v>1083</v>
      </c>
      <c r="C121" s="220">
        <v>0</v>
      </c>
      <c r="D121" s="220">
        <v>0</v>
      </c>
      <c r="E121" s="220">
        <v>0</v>
      </c>
    </row>
    <row r="122" spans="1:5" x14ac:dyDescent="0.25">
      <c r="A122" s="218" t="s">
        <v>698</v>
      </c>
      <c r="B122" s="219" t="s">
        <v>1493</v>
      </c>
      <c r="C122" s="220">
        <v>0</v>
      </c>
      <c r="D122" s="220">
        <v>0</v>
      </c>
      <c r="E122" s="220">
        <v>0</v>
      </c>
    </row>
    <row r="123" spans="1:5" x14ac:dyDescent="0.25">
      <c r="A123" s="218" t="s">
        <v>700</v>
      </c>
      <c r="B123" s="219" t="s">
        <v>1084</v>
      </c>
      <c r="C123" s="220">
        <v>0</v>
      </c>
      <c r="D123" s="220">
        <v>0</v>
      </c>
      <c r="E123" s="220">
        <v>0</v>
      </c>
    </row>
    <row r="124" spans="1:5" ht="26.4" x14ac:dyDescent="0.25">
      <c r="A124" s="218" t="s">
        <v>702</v>
      </c>
      <c r="B124" s="219" t="s">
        <v>1085</v>
      </c>
      <c r="C124" s="220">
        <v>918657605</v>
      </c>
      <c r="D124" s="220">
        <v>0</v>
      </c>
      <c r="E124" s="220">
        <v>918657605</v>
      </c>
    </row>
    <row r="125" spans="1:5" ht="26.4" x14ac:dyDescent="0.25">
      <c r="A125" s="218" t="s">
        <v>703</v>
      </c>
      <c r="B125" s="219" t="s">
        <v>1086</v>
      </c>
      <c r="C125" s="220">
        <v>0</v>
      </c>
      <c r="D125" s="220">
        <v>0</v>
      </c>
      <c r="E125" s="220">
        <v>0</v>
      </c>
    </row>
    <row r="126" spans="1:5" x14ac:dyDescent="0.25">
      <c r="A126" s="218" t="s">
        <v>704</v>
      </c>
      <c r="B126" s="219" t="s">
        <v>1087</v>
      </c>
      <c r="C126" s="220">
        <v>0</v>
      </c>
      <c r="D126" s="220">
        <v>0</v>
      </c>
      <c r="E126" s="220">
        <v>0</v>
      </c>
    </row>
    <row r="127" spans="1:5" ht="26.4" x14ac:dyDescent="0.25">
      <c r="A127" s="218" t="s">
        <v>706</v>
      </c>
      <c r="B127" s="219" t="s">
        <v>1787</v>
      </c>
      <c r="C127" s="220">
        <v>0</v>
      </c>
      <c r="D127" s="220">
        <v>0</v>
      </c>
      <c r="E127" s="220">
        <v>0</v>
      </c>
    </row>
    <row r="128" spans="1:5" ht="26.4" x14ac:dyDescent="0.25">
      <c r="A128" s="218" t="s">
        <v>708</v>
      </c>
      <c r="B128" s="219" t="s">
        <v>1088</v>
      </c>
      <c r="C128" s="220">
        <v>0</v>
      </c>
      <c r="D128" s="220">
        <v>0</v>
      </c>
      <c r="E128" s="220">
        <v>0</v>
      </c>
    </row>
    <row r="129" spans="1:5" ht="26.4" x14ac:dyDescent="0.25">
      <c r="A129" s="218" t="s">
        <v>710</v>
      </c>
      <c r="B129" s="219" t="s">
        <v>1089</v>
      </c>
      <c r="C129" s="220">
        <v>0</v>
      </c>
      <c r="D129" s="220">
        <v>0</v>
      </c>
      <c r="E129" s="220">
        <v>0</v>
      </c>
    </row>
    <row r="130" spans="1:5" ht="26.4" x14ac:dyDescent="0.25">
      <c r="A130" s="218" t="s">
        <v>712</v>
      </c>
      <c r="B130" s="219" t="s">
        <v>1494</v>
      </c>
      <c r="C130" s="220">
        <v>0</v>
      </c>
      <c r="D130" s="220">
        <v>0</v>
      </c>
      <c r="E130" s="220">
        <v>0</v>
      </c>
    </row>
    <row r="131" spans="1:5" ht="26.4" x14ac:dyDescent="0.25">
      <c r="A131" s="218" t="s">
        <v>713</v>
      </c>
      <c r="B131" s="219" t="s">
        <v>1090</v>
      </c>
      <c r="C131" s="220">
        <v>0</v>
      </c>
      <c r="D131" s="220">
        <v>0</v>
      </c>
      <c r="E131" s="220">
        <v>0</v>
      </c>
    </row>
    <row r="132" spans="1:5" ht="26.4" x14ac:dyDescent="0.25">
      <c r="A132" s="218" t="s">
        <v>715</v>
      </c>
      <c r="B132" s="219" t="s">
        <v>1091</v>
      </c>
      <c r="C132" s="220">
        <v>0</v>
      </c>
      <c r="D132" s="220">
        <v>0</v>
      </c>
      <c r="E132" s="220">
        <v>0</v>
      </c>
    </row>
    <row r="133" spans="1:5" x14ac:dyDescent="0.25">
      <c r="A133" s="218" t="s">
        <v>716</v>
      </c>
      <c r="B133" s="219" t="s">
        <v>1092</v>
      </c>
      <c r="C133" s="220">
        <v>0</v>
      </c>
      <c r="D133" s="220">
        <v>0</v>
      </c>
      <c r="E133" s="220">
        <v>0</v>
      </c>
    </row>
    <row r="134" spans="1:5" x14ac:dyDescent="0.25">
      <c r="A134" s="218" t="s">
        <v>718</v>
      </c>
      <c r="B134" s="219" t="s">
        <v>1093</v>
      </c>
      <c r="C134" s="220">
        <v>0</v>
      </c>
      <c r="D134" s="220">
        <v>0</v>
      </c>
      <c r="E134" s="220">
        <v>0</v>
      </c>
    </row>
    <row r="135" spans="1:5" ht="26.4" x14ac:dyDescent="0.25">
      <c r="A135" s="218" t="s">
        <v>720</v>
      </c>
      <c r="B135" s="219" t="s">
        <v>1788</v>
      </c>
      <c r="C135" s="220">
        <v>0</v>
      </c>
      <c r="D135" s="220">
        <v>0</v>
      </c>
      <c r="E135" s="220">
        <v>0</v>
      </c>
    </row>
    <row r="136" spans="1:5" x14ac:dyDescent="0.25">
      <c r="A136" s="218" t="s">
        <v>722</v>
      </c>
      <c r="B136" s="219" t="s">
        <v>1094</v>
      </c>
      <c r="C136" s="220">
        <v>0</v>
      </c>
      <c r="D136" s="220">
        <v>0</v>
      </c>
      <c r="E136" s="220">
        <v>0</v>
      </c>
    </row>
    <row r="137" spans="1:5" x14ac:dyDescent="0.25">
      <c r="A137" s="218" t="s">
        <v>724</v>
      </c>
      <c r="B137" s="219" t="s">
        <v>1095</v>
      </c>
      <c r="C137" s="220">
        <v>0</v>
      </c>
      <c r="D137" s="220">
        <v>0</v>
      </c>
      <c r="E137" s="220">
        <v>0</v>
      </c>
    </row>
    <row r="138" spans="1:5" ht="39.6" x14ac:dyDescent="0.25">
      <c r="A138" s="218" t="s">
        <v>726</v>
      </c>
      <c r="B138" s="219" t="s">
        <v>1096</v>
      </c>
      <c r="C138" s="220">
        <v>0</v>
      </c>
      <c r="D138" s="220">
        <v>0</v>
      </c>
      <c r="E138" s="220">
        <v>0</v>
      </c>
    </row>
    <row r="139" spans="1:5" x14ac:dyDescent="0.25">
      <c r="A139" s="218" t="s">
        <v>728</v>
      </c>
      <c r="B139" s="219" t="s">
        <v>1789</v>
      </c>
      <c r="C139" s="220">
        <v>0</v>
      </c>
      <c r="D139" s="220">
        <v>0</v>
      </c>
      <c r="E139" s="220">
        <v>0</v>
      </c>
    </row>
    <row r="140" spans="1:5" x14ac:dyDescent="0.25">
      <c r="A140" s="218" t="s">
        <v>730</v>
      </c>
      <c r="B140" s="219" t="s">
        <v>1097</v>
      </c>
      <c r="C140" s="220">
        <v>0</v>
      </c>
      <c r="D140" s="220">
        <v>0</v>
      </c>
      <c r="E140" s="220">
        <v>0</v>
      </c>
    </row>
    <row r="141" spans="1:5" x14ac:dyDescent="0.25">
      <c r="A141" s="218" t="s">
        <v>732</v>
      </c>
      <c r="B141" s="219" t="s">
        <v>1098</v>
      </c>
      <c r="C141" s="220">
        <v>0</v>
      </c>
      <c r="D141" s="220">
        <v>0</v>
      </c>
      <c r="E141" s="220">
        <v>0</v>
      </c>
    </row>
    <row r="142" spans="1:5" x14ac:dyDescent="0.25">
      <c r="A142" s="218" t="s">
        <v>734</v>
      </c>
      <c r="B142" s="219" t="s">
        <v>1099</v>
      </c>
      <c r="C142" s="220">
        <v>0</v>
      </c>
      <c r="D142" s="220">
        <v>0</v>
      </c>
      <c r="E142" s="220">
        <v>0</v>
      </c>
    </row>
    <row r="143" spans="1:5" x14ac:dyDescent="0.25">
      <c r="A143" s="218" t="s">
        <v>736</v>
      </c>
      <c r="B143" s="219" t="s">
        <v>1217</v>
      </c>
      <c r="C143" s="220">
        <v>0</v>
      </c>
      <c r="D143" s="220">
        <v>0</v>
      </c>
      <c r="E143" s="220">
        <v>0</v>
      </c>
    </row>
    <row r="144" spans="1:5" x14ac:dyDescent="0.25">
      <c r="A144" s="218" t="s">
        <v>737</v>
      </c>
      <c r="B144" s="219" t="s">
        <v>1790</v>
      </c>
      <c r="C144" s="220">
        <v>0</v>
      </c>
      <c r="D144" s="220">
        <v>0</v>
      </c>
      <c r="E144" s="220">
        <v>0</v>
      </c>
    </row>
    <row r="145" spans="1:5" x14ac:dyDescent="0.25">
      <c r="A145" s="218" t="s">
        <v>739</v>
      </c>
      <c r="B145" s="219" t="s">
        <v>1495</v>
      </c>
      <c r="C145" s="220">
        <v>0</v>
      </c>
      <c r="D145" s="220">
        <v>0</v>
      </c>
      <c r="E145" s="220">
        <v>0</v>
      </c>
    </row>
    <row r="146" spans="1:5" x14ac:dyDescent="0.25">
      <c r="A146" s="218" t="s">
        <v>741</v>
      </c>
      <c r="B146" s="219" t="s">
        <v>1100</v>
      </c>
      <c r="C146" s="220">
        <v>0</v>
      </c>
      <c r="D146" s="220">
        <v>0</v>
      </c>
      <c r="E146" s="220">
        <v>0</v>
      </c>
    </row>
    <row r="147" spans="1:5" x14ac:dyDescent="0.25">
      <c r="A147" s="218" t="s">
        <v>743</v>
      </c>
      <c r="B147" s="219" t="s">
        <v>1101</v>
      </c>
      <c r="C147" s="220">
        <v>0</v>
      </c>
      <c r="D147" s="220">
        <v>0</v>
      </c>
      <c r="E147" s="220">
        <v>0</v>
      </c>
    </row>
    <row r="148" spans="1:5" x14ac:dyDescent="0.25">
      <c r="A148" s="218" t="s">
        <v>745</v>
      </c>
      <c r="B148" s="219" t="s">
        <v>1791</v>
      </c>
      <c r="C148" s="220">
        <v>21100500</v>
      </c>
      <c r="D148" s="220">
        <v>0</v>
      </c>
      <c r="E148" s="220">
        <v>21100500</v>
      </c>
    </row>
    <row r="149" spans="1:5" x14ac:dyDescent="0.25">
      <c r="A149" s="218" t="s">
        <v>747</v>
      </c>
      <c r="B149" s="219" t="s">
        <v>1102</v>
      </c>
      <c r="C149" s="220">
        <v>0</v>
      </c>
      <c r="D149" s="220">
        <v>0</v>
      </c>
      <c r="E149" s="220">
        <v>0</v>
      </c>
    </row>
    <row r="150" spans="1:5" ht="26.4" x14ac:dyDescent="0.25">
      <c r="A150" s="218" t="s">
        <v>749</v>
      </c>
      <c r="B150" s="219" t="s">
        <v>1103</v>
      </c>
      <c r="C150" s="220">
        <v>0</v>
      </c>
      <c r="D150" s="220">
        <v>0</v>
      </c>
      <c r="E150" s="220">
        <v>0</v>
      </c>
    </row>
    <row r="151" spans="1:5" x14ac:dyDescent="0.25">
      <c r="A151" s="218" t="s">
        <v>751</v>
      </c>
      <c r="B151" s="219" t="s">
        <v>1104</v>
      </c>
      <c r="C151" s="220">
        <v>0</v>
      </c>
      <c r="D151" s="220">
        <v>0</v>
      </c>
      <c r="E151" s="220">
        <v>0</v>
      </c>
    </row>
    <row r="152" spans="1:5" x14ac:dyDescent="0.25">
      <c r="A152" s="218" t="s">
        <v>753</v>
      </c>
      <c r="B152" s="219" t="s">
        <v>1105</v>
      </c>
      <c r="C152" s="220">
        <v>0</v>
      </c>
      <c r="D152" s="220">
        <v>0</v>
      </c>
      <c r="E152" s="220">
        <v>0</v>
      </c>
    </row>
    <row r="153" spans="1:5" x14ac:dyDescent="0.25">
      <c r="A153" s="218" t="s">
        <v>755</v>
      </c>
      <c r="B153" s="219" t="s">
        <v>1106</v>
      </c>
      <c r="C153" s="220">
        <v>0</v>
      </c>
      <c r="D153" s="220">
        <v>0</v>
      </c>
      <c r="E153" s="220">
        <v>0</v>
      </c>
    </row>
    <row r="154" spans="1:5" x14ac:dyDescent="0.25">
      <c r="A154" s="218" t="s">
        <v>757</v>
      </c>
      <c r="B154" s="219" t="s">
        <v>1107</v>
      </c>
      <c r="C154" s="220">
        <v>0</v>
      </c>
      <c r="D154" s="220">
        <v>0</v>
      </c>
      <c r="E154" s="220">
        <v>0</v>
      </c>
    </row>
    <row r="155" spans="1:5" x14ac:dyDescent="0.25">
      <c r="A155" s="218" t="s">
        <v>758</v>
      </c>
      <c r="B155" s="219" t="s">
        <v>1218</v>
      </c>
      <c r="C155" s="220">
        <v>21100500</v>
      </c>
      <c r="D155" s="220">
        <v>0</v>
      </c>
      <c r="E155" s="220">
        <v>21100500</v>
      </c>
    </row>
    <row r="156" spans="1:5" x14ac:dyDescent="0.25">
      <c r="A156" s="218" t="s">
        <v>760</v>
      </c>
      <c r="B156" s="219" t="s">
        <v>1108</v>
      </c>
      <c r="C156" s="220">
        <v>0</v>
      </c>
      <c r="D156" s="220">
        <v>0</v>
      </c>
      <c r="E156" s="220">
        <v>0</v>
      </c>
    </row>
    <row r="157" spans="1:5" x14ac:dyDescent="0.25">
      <c r="A157" s="218" t="s">
        <v>762</v>
      </c>
      <c r="B157" s="219" t="s">
        <v>1109</v>
      </c>
      <c r="C157" s="220">
        <v>0</v>
      </c>
      <c r="D157" s="220">
        <v>0</v>
      </c>
      <c r="E157" s="220">
        <v>0</v>
      </c>
    </row>
    <row r="158" spans="1:5" x14ac:dyDescent="0.25">
      <c r="A158" s="218" t="s">
        <v>764</v>
      </c>
      <c r="B158" s="219" t="s">
        <v>1110</v>
      </c>
      <c r="C158" s="220">
        <v>0</v>
      </c>
      <c r="D158" s="220">
        <v>0</v>
      </c>
      <c r="E158" s="220">
        <v>0</v>
      </c>
    </row>
    <row r="159" spans="1:5" x14ac:dyDescent="0.25">
      <c r="A159" s="218" t="s">
        <v>766</v>
      </c>
      <c r="B159" s="219" t="s">
        <v>1111</v>
      </c>
      <c r="C159" s="220">
        <v>0</v>
      </c>
      <c r="D159" s="220">
        <v>0</v>
      </c>
      <c r="E159" s="220">
        <v>0</v>
      </c>
    </row>
    <row r="160" spans="1:5" x14ac:dyDescent="0.25">
      <c r="A160" s="218" t="s">
        <v>768</v>
      </c>
      <c r="B160" s="219" t="s">
        <v>1112</v>
      </c>
      <c r="C160" s="220">
        <v>0</v>
      </c>
      <c r="D160" s="220">
        <v>0</v>
      </c>
      <c r="E160" s="220">
        <v>0</v>
      </c>
    </row>
    <row r="161" spans="1:5" ht="26.4" x14ac:dyDescent="0.25">
      <c r="A161" s="218" t="s">
        <v>770</v>
      </c>
      <c r="B161" s="219" t="s">
        <v>1113</v>
      </c>
      <c r="C161" s="220">
        <v>0</v>
      </c>
      <c r="D161" s="220">
        <v>0</v>
      </c>
      <c r="E161" s="220">
        <v>0</v>
      </c>
    </row>
    <row r="162" spans="1:5" x14ac:dyDescent="0.25">
      <c r="A162" s="218" t="s">
        <v>772</v>
      </c>
      <c r="B162" s="219" t="s">
        <v>1114</v>
      </c>
      <c r="C162" s="220">
        <v>0</v>
      </c>
      <c r="D162" s="220">
        <v>0</v>
      </c>
      <c r="E162" s="220">
        <v>0</v>
      </c>
    </row>
    <row r="163" spans="1:5" ht="39.6" x14ac:dyDescent="0.25">
      <c r="A163" s="218" t="s">
        <v>774</v>
      </c>
      <c r="B163" s="219" t="s">
        <v>1115</v>
      </c>
      <c r="C163" s="220">
        <v>0</v>
      </c>
      <c r="D163" s="220">
        <v>0</v>
      </c>
      <c r="E163" s="220">
        <v>0</v>
      </c>
    </row>
    <row r="164" spans="1:5" ht="26.4" x14ac:dyDescent="0.25">
      <c r="A164" s="218" t="s">
        <v>776</v>
      </c>
      <c r="B164" s="219" t="s">
        <v>1116</v>
      </c>
      <c r="C164" s="220">
        <v>0</v>
      </c>
      <c r="D164" s="220">
        <v>0</v>
      </c>
      <c r="E164" s="220">
        <v>0</v>
      </c>
    </row>
    <row r="165" spans="1:5" x14ac:dyDescent="0.25">
      <c r="A165" s="218" t="s">
        <v>778</v>
      </c>
      <c r="B165" s="219" t="s">
        <v>1792</v>
      </c>
      <c r="C165" s="220">
        <v>939758105</v>
      </c>
      <c r="D165" s="220">
        <v>0</v>
      </c>
      <c r="E165" s="220">
        <v>939758105</v>
      </c>
    </row>
    <row r="166" spans="1:5" x14ac:dyDescent="0.25">
      <c r="A166" s="218" t="s">
        <v>779</v>
      </c>
      <c r="B166" s="219" t="s">
        <v>1793</v>
      </c>
      <c r="C166" s="220">
        <v>28379034</v>
      </c>
      <c r="D166" s="220">
        <v>0</v>
      </c>
      <c r="E166" s="220">
        <v>28379034</v>
      </c>
    </row>
    <row r="167" spans="1:5" x14ac:dyDescent="0.25">
      <c r="A167" s="218" t="s">
        <v>781</v>
      </c>
      <c r="B167" s="219" t="s">
        <v>1117</v>
      </c>
      <c r="C167" s="220">
        <v>0</v>
      </c>
      <c r="D167" s="220">
        <v>0</v>
      </c>
      <c r="E167" s="220">
        <v>0</v>
      </c>
    </row>
    <row r="168" spans="1:5" x14ac:dyDescent="0.25">
      <c r="A168" s="218" t="s">
        <v>782</v>
      </c>
      <c r="B168" s="219" t="s">
        <v>1118</v>
      </c>
      <c r="C168" s="220">
        <v>0</v>
      </c>
      <c r="D168" s="220">
        <v>0</v>
      </c>
      <c r="E168" s="220">
        <v>0</v>
      </c>
    </row>
    <row r="169" spans="1:5" x14ac:dyDescent="0.25">
      <c r="A169" s="218" t="s">
        <v>784</v>
      </c>
      <c r="B169" s="219" t="s">
        <v>1119</v>
      </c>
      <c r="C169" s="220">
        <v>0</v>
      </c>
      <c r="D169" s="220">
        <v>0</v>
      </c>
      <c r="E169" s="220">
        <v>0</v>
      </c>
    </row>
    <row r="170" spans="1:5" x14ac:dyDescent="0.25">
      <c r="A170" s="218" t="s">
        <v>786</v>
      </c>
      <c r="B170" s="219" t="s">
        <v>1120</v>
      </c>
      <c r="C170" s="220">
        <v>0</v>
      </c>
      <c r="D170" s="220">
        <v>0</v>
      </c>
      <c r="E170" s="220">
        <v>0</v>
      </c>
    </row>
    <row r="171" spans="1:5" x14ac:dyDescent="0.25">
      <c r="A171" s="218" t="s">
        <v>788</v>
      </c>
      <c r="B171" s="219" t="s">
        <v>1496</v>
      </c>
      <c r="C171" s="220">
        <v>0</v>
      </c>
      <c r="D171" s="220">
        <v>0</v>
      </c>
      <c r="E171" s="220">
        <v>0</v>
      </c>
    </row>
    <row r="172" spans="1:5" ht="39.6" x14ac:dyDescent="0.25">
      <c r="A172" s="218" t="s">
        <v>790</v>
      </c>
      <c r="B172" s="219" t="s">
        <v>1121</v>
      </c>
      <c r="C172" s="220">
        <v>0</v>
      </c>
      <c r="D172" s="220">
        <v>0</v>
      </c>
      <c r="E172" s="220">
        <v>0</v>
      </c>
    </row>
    <row r="173" spans="1:5" x14ac:dyDescent="0.25">
      <c r="A173" s="218" t="s">
        <v>792</v>
      </c>
      <c r="B173" s="219" t="s">
        <v>1122</v>
      </c>
      <c r="C173" s="220">
        <v>262660</v>
      </c>
      <c r="D173" s="220">
        <v>0</v>
      </c>
      <c r="E173" s="220">
        <v>262660</v>
      </c>
    </row>
    <row r="174" spans="1:5" x14ac:dyDescent="0.25">
      <c r="A174" s="218" t="s">
        <v>794</v>
      </c>
      <c r="B174" s="219" t="s">
        <v>1123</v>
      </c>
      <c r="C174" s="220">
        <v>0</v>
      </c>
      <c r="D174" s="220">
        <v>0</v>
      </c>
      <c r="E174" s="220">
        <v>0</v>
      </c>
    </row>
    <row r="175" spans="1:5" x14ac:dyDescent="0.25">
      <c r="A175" s="218" t="s">
        <v>795</v>
      </c>
      <c r="B175" s="219" t="s">
        <v>1124</v>
      </c>
      <c r="C175" s="220">
        <v>0</v>
      </c>
      <c r="D175" s="220">
        <v>0</v>
      </c>
      <c r="E175" s="220">
        <v>0</v>
      </c>
    </row>
    <row r="176" spans="1:5" x14ac:dyDescent="0.25">
      <c r="A176" s="218" t="s">
        <v>797</v>
      </c>
      <c r="B176" s="219" t="s">
        <v>1125</v>
      </c>
      <c r="C176" s="220">
        <v>0</v>
      </c>
      <c r="D176" s="220">
        <v>0</v>
      </c>
      <c r="E176" s="220">
        <v>0</v>
      </c>
    </row>
    <row r="177" spans="1:5" ht="39.6" x14ac:dyDescent="0.25">
      <c r="A177" s="218" t="s">
        <v>798</v>
      </c>
      <c r="B177" s="219" t="s">
        <v>1126</v>
      </c>
      <c r="C177" s="220">
        <v>0</v>
      </c>
      <c r="D177" s="220">
        <v>0</v>
      </c>
      <c r="E177" s="220">
        <v>0</v>
      </c>
    </row>
    <row r="178" spans="1:5" x14ac:dyDescent="0.25">
      <c r="A178" s="218" t="s">
        <v>800</v>
      </c>
      <c r="B178" s="219" t="s">
        <v>1127</v>
      </c>
      <c r="C178" s="220">
        <v>10725738</v>
      </c>
      <c r="D178" s="220">
        <v>0</v>
      </c>
      <c r="E178" s="220">
        <v>10725738</v>
      </c>
    </row>
    <row r="179" spans="1:5" x14ac:dyDescent="0.25">
      <c r="A179" s="218" t="s">
        <v>802</v>
      </c>
      <c r="B179" s="219" t="s">
        <v>1128</v>
      </c>
      <c r="C179" s="220">
        <v>0</v>
      </c>
      <c r="D179" s="220">
        <v>0</v>
      </c>
      <c r="E179" s="220">
        <v>0</v>
      </c>
    </row>
    <row r="180" spans="1:5" x14ac:dyDescent="0.25">
      <c r="A180" s="218" t="s">
        <v>804</v>
      </c>
      <c r="B180" s="219" t="s">
        <v>1129</v>
      </c>
      <c r="C180" s="220">
        <v>0</v>
      </c>
      <c r="D180" s="220">
        <v>0</v>
      </c>
      <c r="E180" s="220">
        <v>0</v>
      </c>
    </row>
    <row r="181" spans="1:5" x14ac:dyDescent="0.25">
      <c r="A181" s="218" t="s">
        <v>806</v>
      </c>
      <c r="B181" s="219" t="s">
        <v>1130</v>
      </c>
      <c r="C181" s="220">
        <v>0</v>
      </c>
      <c r="D181" s="220">
        <v>0</v>
      </c>
      <c r="E181" s="220">
        <v>0</v>
      </c>
    </row>
    <row r="182" spans="1:5" x14ac:dyDescent="0.25">
      <c r="A182" s="218" t="s">
        <v>808</v>
      </c>
      <c r="B182" s="219" t="s">
        <v>1131</v>
      </c>
      <c r="C182" s="220">
        <v>6540778</v>
      </c>
      <c r="D182" s="220">
        <v>0</v>
      </c>
      <c r="E182" s="220">
        <v>6540778</v>
      </c>
    </row>
    <row r="183" spans="1:5" x14ac:dyDescent="0.25">
      <c r="A183" s="218" t="s">
        <v>809</v>
      </c>
      <c r="B183" s="219" t="s">
        <v>1132</v>
      </c>
      <c r="C183" s="220">
        <v>0</v>
      </c>
      <c r="D183" s="220">
        <v>0</v>
      </c>
      <c r="E183" s="220">
        <v>0</v>
      </c>
    </row>
    <row r="184" spans="1:5" x14ac:dyDescent="0.25">
      <c r="A184" s="218" t="s">
        <v>811</v>
      </c>
      <c r="B184" s="219" t="s">
        <v>1133</v>
      </c>
      <c r="C184" s="220">
        <v>0</v>
      </c>
      <c r="D184" s="220">
        <v>0</v>
      </c>
      <c r="E184" s="220">
        <v>0</v>
      </c>
    </row>
    <row r="185" spans="1:5" s="62" customFormat="1" x14ac:dyDescent="0.25">
      <c r="A185" s="221" t="s">
        <v>813</v>
      </c>
      <c r="B185" s="222" t="s">
        <v>1794</v>
      </c>
      <c r="C185" s="223">
        <v>1160740447</v>
      </c>
      <c r="D185" s="223">
        <v>0</v>
      </c>
      <c r="E185" s="223">
        <v>1160740447</v>
      </c>
    </row>
    <row r="186" spans="1:5" x14ac:dyDescent="0.25">
      <c r="A186" s="218" t="s">
        <v>815</v>
      </c>
      <c r="B186" s="219" t="s">
        <v>1134</v>
      </c>
      <c r="C186" s="220">
        <v>92913</v>
      </c>
      <c r="D186" s="220">
        <v>0</v>
      </c>
      <c r="E186" s="220">
        <v>92913</v>
      </c>
    </row>
    <row r="187" spans="1:5" x14ac:dyDescent="0.25">
      <c r="A187" s="218" t="s">
        <v>817</v>
      </c>
      <c r="B187" s="219" t="s">
        <v>1795</v>
      </c>
      <c r="C187" s="220">
        <v>131572300</v>
      </c>
      <c r="D187" s="220">
        <v>0</v>
      </c>
      <c r="E187" s="220">
        <v>131572300</v>
      </c>
    </row>
    <row r="188" spans="1:5" x14ac:dyDescent="0.25">
      <c r="A188" s="218" t="s">
        <v>819</v>
      </c>
      <c r="B188" s="219" t="s">
        <v>1497</v>
      </c>
      <c r="C188" s="220">
        <v>76676786</v>
      </c>
      <c r="D188" s="220">
        <v>0</v>
      </c>
      <c r="E188" s="220">
        <v>76676786</v>
      </c>
    </row>
    <row r="189" spans="1:5" ht="26.4" x14ac:dyDescent="0.25">
      <c r="A189" s="218" t="s">
        <v>821</v>
      </c>
      <c r="B189" s="219" t="s">
        <v>1135</v>
      </c>
      <c r="C189" s="220">
        <v>0</v>
      </c>
      <c r="D189" s="220">
        <v>0</v>
      </c>
      <c r="E189" s="220">
        <v>0</v>
      </c>
    </row>
    <row r="190" spans="1:5" x14ac:dyDescent="0.25">
      <c r="A190" s="218" t="s">
        <v>822</v>
      </c>
      <c r="B190" s="219" t="s">
        <v>1796</v>
      </c>
      <c r="C190" s="220">
        <v>23932463</v>
      </c>
      <c r="D190" s="220">
        <v>0</v>
      </c>
      <c r="E190" s="220">
        <v>23932463</v>
      </c>
    </row>
    <row r="191" spans="1:5" x14ac:dyDescent="0.25">
      <c r="A191" s="218" t="s">
        <v>824</v>
      </c>
      <c r="B191" s="219" t="s">
        <v>1136</v>
      </c>
      <c r="C191" s="220">
        <v>8360010</v>
      </c>
      <c r="D191" s="220">
        <v>0</v>
      </c>
      <c r="E191" s="220">
        <v>8360010</v>
      </c>
    </row>
    <row r="192" spans="1:5" x14ac:dyDescent="0.25">
      <c r="A192" s="218" t="s">
        <v>826</v>
      </c>
      <c r="B192" s="219" t="s">
        <v>1797</v>
      </c>
      <c r="C192" s="220">
        <v>87764472</v>
      </c>
      <c r="D192" s="220">
        <v>0</v>
      </c>
      <c r="E192" s="220">
        <v>87764472</v>
      </c>
    </row>
    <row r="193" spans="1:5" x14ac:dyDescent="0.25">
      <c r="A193" s="218" t="s">
        <v>828</v>
      </c>
      <c r="B193" s="219" t="s">
        <v>1137</v>
      </c>
      <c r="C193" s="220">
        <v>0</v>
      </c>
      <c r="D193" s="220">
        <v>0</v>
      </c>
      <c r="E193" s="220">
        <v>0</v>
      </c>
    </row>
    <row r="194" spans="1:5" ht="26.4" x14ac:dyDescent="0.25">
      <c r="A194" s="218" t="s">
        <v>830</v>
      </c>
      <c r="B194" s="219" t="s">
        <v>1138</v>
      </c>
      <c r="C194" s="220">
        <v>87416652</v>
      </c>
      <c r="D194" s="220">
        <v>0</v>
      </c>
      <c r="E194" s="220">
        <v>87416652</v>
      </c>
    </row>
    <row r="195" spans="1:5" ht="26.4" x14ac:dyDescent="0.25">
      <c r="A195" s="218" t="s">
        <v>831</v>
      </c>
      <c r="B195" s="219" t="s">
        <v>1139</v>
      </c>
      <c r="C195" s="220">
        <v>0</v>
      </c>
      <c r="D195" s="220">
        <v>0</v>
      </c>
      <c r="E195" s="220">
        <v>0</v>
      </c>
    </row>
    <row r="196" spans="1:5" x14ac:dyDescent="0.25">
      <c r="A196" s="218" t="s">
        <v>833</v>
      </c>
      <c r="B196" s="236" t="s">
        <v>1140</v>
      </c>
      <c r="C196" s="220">
        <v>0</v>
      </c>
      <c r="D196" s="220">
        <v>0</v>
      </c>
      <c r="E196" s="220">
        <v>0</v>
      </c>
    </row>
    <row r="197" spans="1:5" x14ac:dyDescent="0.25">
      <c r="A197" s="218" t="s">
        <v>834</v>
      </c>
      <c r="B197" s="236" t="s">
        <v>1798</v>
      </c>
      <c r="C197" s="220">
        <v>0</v>
      </c>
      <c r="D197" s="220">
        <v>0</v>
      </c>
      <c r="E197" s="220">
        <v>0</v>
      </c>
    </row>
    <row r="198" spans="1:5" x14ac:dyDescent="0.25">
      <c r="A198" s="218" t="s">
        <v>836</v>
      </c>
      <c r="B198" s="219" t="s">
        <v>1141</v>
      </c>
      <c r="C198" s="220">
        <v>0</v>
      </c>
      <c r="D198" s="220">
        <v>0</v>
      </c>
      <c r="E198" s="220">
        <v>0</v>
      </c>
    </row>
    <row r="199" spans="1:5" x14ac:dyDescent="0.25">
      <c r="A199" s="218" t="s">
        <v>838</v>
      </c>
      <c r="B199" s="219" t="s">
        <v>1142</v>
      </c>
      <c r="C199" s="220">
        <v>63208160</v>
      </c>
      <c r="D199" s="220">
        <v>0</v>
      </c>
      <c r="E199" s="220">
        <v>63208160</v>
      </c>
    </row>
    <row r="200" spans="1:5" x14ac:dyDescent="0.25">
      <c r="A200" s="218" t="s">
        <v>840</v>
      </c>
      <c r="B200" s="219" t="s">
        <v>1143</v>
      </c>
      <c r="C200" s="220">
        <v>50365224</v>
      </c>
      <c r="D200" s="220">
        <v>0</v>
      </c>
      <c r="E200" s="220">
        <v>50365224</v>
      </c>
    </row>
    <row r="201" spans="1:5" x14ac:dyDescent="0.25">
      <c r="A201" s="218" t="s">
        <v>841</v>
      </c>
      <c r="B201" s="219" t="s">
        <v>1144</v>
      </c>
      <c r="C201" s="220">
        <v>36049000</v>
      </c>
      <c r="D201" s="220">
        <v>0</v>
      </c>
      <c r="E201" s="220">
        <v>36049000</v>
      </c>
    </row>
    <row r="202" spans="1:5" ht="26.4" x14ac:dyDescent="0.25">
      <c r="A202" s="218" t="s">
        <v>843</v>
      </c>
      <c r="B202" s="219" t="s">
        <v>1799</v>
      </c>
      <c r="C202" s="220">
        <v>0</v>
      </c>
      <c r="D202" s="220">
        <v>0</v>
      </c>
      <c r="E202" s="220">
        <v>0</v>
      </c>
    </row>
    <row r="203" spans="1:5" x14ac:dyDescent="0.25">
      <c r="A203" s="218" t="s">
        <v>844</v>
      </c>
      <c r="B203" s="219" t="s">
        <v>1145</v>
      </c>
      <c r="C203" s="220">
        <v>0</v>
      </c>
      <c r="D203" s="220">
        <v>0</v>
      </c>
      <c r="E203" s="220">
        <v>0</v>
      </c>
    </row>
    <row r="204" spans="1:5" ht="26.4" x14ac:dyDescent="0.25">
      <c r="A204" s="218" t="s">
        <v>846</v>
      </c>
      <c r="B204" s="219" t="s">
        <v>1146</v>
      </c>
      <c r="C204" s="220">
        <v>0</v>
      </c>
      <c r="D204" s="220">
        <v>0</v>
      </c>
      <c r="E204" s="220">
        <v>0</v>
      </c>
    </row>
    <row r="205" spans="1:5" x14ac:dyDescent="0.25">
      <c r="A205" s="218" t="s">
        <v>848</v>
      </c>
      <c r="B205" s="219" t="s">
        <v>1219</v>
      </c>
      <c r="C205" s="220">
        <v>0</v>
      </c>
      <c r="D205" s="220">
        <v>0</v>
      </c>
      <c r="E205" s="220">
        <v>0</v>
      </c>
    </row>
    <row r="206" spans="1:5" ht="26.4" x14ac:dyDescent="0.25">
      <c r="A206" s="218" t="s">
        <v>849</v>
      </c>
      <c r="B206" s="219" t="s">
        <v>1800</v>
      </c>
      <c r="C206" s="220">
        <v>6058986</v>
      </c>
      <c r="D206" s="220">
        <v>0</v>
      </c>
      <c r="E206" s="220">
        <v>6058986</v>
      </c>
    </row>
    <row r="207" spans="1:5" x14ac:dyDescent="0.25">
      <c r="A207" s="218" t="s">
        <v>851</v>
      </c>
      <c r="B207" s="219" t="s">
        <v>1147</v>
      </c>
      <c r="C207" s="220">
        <v>25340</v>
      </c>
      <c r="D207" s="220">
        <v>0</v>
      </c>
      <c r="E207" s="220">
        <v>25340</v>
      </c>
    </row>
    <row r="208" spans="1:5" x14ac:dyDescent="0.25">
      <c r="A208" s="218" t="s">
        <v>853</v>
      </c>
      <c r="B208" s="219" t="s">
        <v>1148</v>
      </c>
      <c r="C208" s="220">
        <v>0</v>
      </c>
      <c r="D208" s="220">
        <v>0</v>
      </c>
      <c r="E208" s="220">
        <v>0</v>
      </c>
    </row>
    <row r="209" spans="1:5" x14ac:dyDescent="0.25">
      <c r="A209" s="218" t="s">
        <v>854</v>
      </c>
      <c r="B209" s="219" t="s">
        <v>1498</v>
      </c>
      <c r="C209" s="220">
        <v>0</v>
      </c>
      <c r="D209" s="220">
        <v>0</v>
      </c>
      <c r="E209" s="220">
        <v>0</v>
      </c>
    </row>
    <row r="210" spans="1:5" x14ac:dyDescent="0.25">
      <c r="A210" s="218" t="s">
        <v>856</v>
      </c>
      <c r="B210" s="236" t="s">
        <v>1801</v>
      </c>
      <c r="C210" s="220">
        <v>6058986</v>
      </c>
      <c r="D210" s="220">
        <v>0</v>
      </c>
      <c r="E210" s="220">
        <v>6058986</v>
      </c>
    </row>
    <row r="211" spans="1:5" x14ac:dyDescent="0.25">
      <c r="A211" s="218" t="s">
        <v>857</v>
      </c>
      <c r="B211" s="236" t="s">
        <v>1149</v>
      </c>
      <c r="C211" s="220">
        <v>0</v>
      </c>
      <c r="D211" s="220">
        <v>0</v>
      </c>
      <c r="E211" s="220">
        <v>0</v>
      </c>
    </row>
    <row r="212" spans="1:5" x14ac:dyDescent="0.25">
      <c r="A212" s="218" t="s">
        <v>859</v>
      </c>
      <c r="B212" s="219" t="s">
        <v>1802</v>
      </c>
      <c r="C212" s="220">
        <v>0</v>
      </c>
      <c r="D212" s="220">
        <v>0</v>
      </c>
      <c r="E212" s="220">
        <v>0</v>
      </c>
    </row>
    <row r="213" spans="1:5" ht="26.4" x14ac:dyDescent="0.25">
      <c r="A213" s="218" t="s">
        <v>860</v>
      </c>
      <c r="B213" s="219" t="s">
        <v>1150</v>
      </c>
      <c r="C213" s="220">
        <v>0</v>
      </c>
      <c r="D213" s="220">
        <v>0</v>
      </c>
      <c r="E213" s="220">
        <v>0</v>
      </c>
    </row>
    <row r="214" spans="1:5" ht="26.4" x14ac:dyDescent="0.25">
      <c r="A214" s="218" t="s">
        <v>862</v>
      </c>
      <c r="B214" s="219" t="s">
        <v>1151</v>
      </c>
      <c r="C214" s="220">
        <v>0</v>
      </c>
      <c r="D214" s="220">
        <v>0</v>
      </c>
      <c r="E214" s="220">
        <v>0</v>
      </c>
    </row>
    <row r="215" spans="1:5" ht="26.4" x14ac:dyDescent="0.25">
      <c r="A215" s="218" t="s">
        <v>864</v>
      </c>
      <c r="B215" s="219" t="s">
        <v>1152</v>
      </c>
      <c r="C215" s="220">
        <v>0</v>
      </c>
      <c r="D215" s="220">
        <v>0</v>
      </c>
      <c r="E215" s="220">
        <v>0</v>
      </c>
    </row>
    <row r="216" spans="1:5" x14ac:dyDescent="0.25">
      <c r="A216" s="218" t="s">
        <v>866</v>
      </c>
      <c r="B216" s="236" t="s">
        <v>1153</v>
      </c>
      <c r="C216" s="220">
        <v>0</v>
      </c>
      <c r="D216" s="220">
        <v>0</v>
      </c>
      <c r="E216" s="220">
        <v>0</v>
      </c>
    </row>
    <row r="217" spans="1:5" x14ac:dyDescent="0.25">
      <c r="A217" s="218" t="s">
        <v>868</v>
      </c>
      <c r="B217" s="236" t="s">
        <v>1803</v>
      </c>
      <c r="C217" s="220">
        <v>0</v>
      </c>
      <c r="D217" s="220">
        <v>0</v>
      </c>
      <c r="E217" s="220">
        <v>0</v>
      </c>
    </row>
    <row r="218" spans="1:5" x14ac:dyDescent="0.25">
      <c r="A218" s="218" t="s">
        <v>870</v>
      </c>
      <c r="B218" s="219" t="s">
        <v>1154</v>
      </c>
      <c r="C218" s="220">
        <v>2405410</v>
      </c>
      <c r="D218" s="220">
        <v>0</v>
      </c>
      <c r="E218" s="220">
        <v>2405410</v>
      </c>
    </row>
    <row r="219" spans="1:5" x14ac:dyDescent="0.25">
      <c r="A219" s="218" t="s">
        <v>872</v>
      </c>
      <c r="B219" s="219" t="s">
        <v>1804</v>
      </c>
      <c r="C219" s="220">
        <v>44911872</v>
      </c>
      <c r="D219" s="220">
        <v>0</v>
      </c>
      <c r="E219" s="220">
        <v>44911872</v>
      </c>
    </row>
    <row r="220" spans="1:5" ht="52.8" x14ac:dyDescent="0.25">
      <c r="A220" s="218" t="s">
        <v>874</v>
      </c>
      <c r="B220" s="219" t="s">
        <v>1155</v>
      </c>
      <c r="C220" s="220">
        <v>14153973</v>
      </c>
      <c r="D220" s="220">
        <v>0</v>
      </c>
      <c r="E220" s="220">
        <v>14153973</v>
      </c>
    </row>
    <row r="221" spans="1:5" x14ac:dyDescent="0.25">
      <c r="A221" s="218" t="s">
        <v>876</v>
      </c>
      <c r="B221" s="219" t="s">
        <v>1156</v>
      </c>
      <c r="C221" s="220">
        <v>6006082</v>
      </c>
      <c r="D221" s="220">
        <v>0</v>
      </c>
      <c r="E221" s="220">
        <v>6006082</v>
      </c>
    </row>
    <row r="222" spans="1:5" s="62" customFormat="1" ht="26.4" x14ac:dyDescent="0.25">
      <c r="A222" s="221" t="s">
        <v>878</v>
      </c>
      <c r="B222" s="222" t="s">
        <v>1805</v>
      </c>
      <c r="C222" s="223">
        <v>446360800</v>
      </c>
      <c r="D222" s="223">
        <v>0</v>
      </c>
      <c r="E222" s="223">
        <v>446360800</v>
      </c>
    </row>
    <row r="223" spans="1:5" x14ac:dyDescent="0.25">
      <c r="A223" s="218" t="s">
        <v>880</v>
      </c>
      <c r="B223" s="219" t="s">
        <v>1806</v>
      </c>
      <c r="C223" s="220">
        <v>0</v>
      </c>
      <c r="D223" s="220">
        <v>0</v>
      </c>
      <c r="E223" s="220">
        <v>0</v>
      </c>
    </row>
    <row r="224" spans="1:5" ht="26.4" x14ac:dyDescent="0.25">
      <c r="A224" s="218" t="s">
        <v>881</v>
      </c>
      <c r="B224" s="219" t="s">
        <v>1157</v>
      </c>
      <c r="C224" s="220">
        <v>0</v>
      </c>
      <c r="D224" s="220">
        <v>0</v>
      </c>
      <c r="E224" s="220">
        <v>0</v>
      </c>
    </row>
    <row r="225" spans="1:5" x14ac:dyDescent="0.25">
      <c r="A225" s="218" t="s">
        <v>883</v>
      </c>
      <c r="B225" s="219" t="s">
        <v>1807</v>
      </c>
      <c r="C225" s="220">
        <v>322597355</v>
      </c>
      <c r="D225" s="220">
        <v>0</v>
      </c>
      <c r="E225" s="220">
        <v>322597355</v>
      </c>
    </row>
    <row r="226" spans="1:5" x14ac:dyDescent="0.25">
      <c r="A226" s="218" t="s">
        <v>885</v>
      </c>
      <c r="B226" s="219" t="s">
        <v>1158</v>
      </c>
      <c r="C226" s="220">
        <v>4200000</v>
      </c>
      <c r="D226" s="220">
        <v>0</v>
      </c>
      <c r="E226" s="220">
        <v>4200000</v>
      </c>
    </row>
    <row r="227" spans="1:5" x14ac:dyDescent="0.25">
      <c r="A227" s="218" t="s">
        <v>887</v>
      </c>
      <c r="B227" s="219" t="s">
        <v>1159</v>
      </c>
      <c r="C227" s="220">
        <v>750000</v>
      </c>
      <c r="D227" s="220">
        <v>0</v>
      </c>
      <c r="E227" s="220">
        <v>750000</v>
      </c>
    </row>
    <row r="228" spans="1:5" x14ac:dyDescent="0.25">
      <c r="A228" s="218" t="s">
        <v>889</v>
      </c>
      <c r="B228" s="219" t="s">
        <v>1808</v>
      </c>
      <c r="C228" s="220">
        <v>0</v>
      </c>
      <c r="D228" s="220">
        <v>0</v>
      </c>
      <c r="E228" s="220">
        <v>0</v>
      </c>
    </row>
    <row r="229" spans="1:5" x14ac:dyDescent="0.25">
      <c r="A229" s="218" t="s">
        <v>891</v>
      </c>
      <c r="B229" s="219" t="s">
        <v>1160</v>
      </c>
      <c r="C229" s="220">
        <v>0</v>
      </c>
      <c r="D229" s="220">
        <v>0</v>
      </c>
      <c r="E229" s="220">
        <v>0</v>
      </c>
    </row>
    <row r="230" spans="1:5" x14ac:dyDescent="0.25">
      <c r="A230" s="218" t="s">
        <v>893</v>
      </c>
      <c r="B230" s="219" t="s">
        <v>1161</v>
      </c>
      <c r="C230" s="220">
        <v>0</v>
      </c>
      <c r="D230" s="220">
        <v>0</v>
      </c>
      <c r="E230" s="220">
        <v>0</v>
      </c>
    </row>
    <row r="231" spans="1:5" x14ac:dyDescent="0.25">
      <c r="A231" s="218" t="s">
        <v>895</v>
      </c>
      <c r="B231" s="219" t="s">
        <v>1809</v>
      </c>
      <c r="C231" s="220">
        <v>0</v>
      </c>
      <c r="D231" s="220">
        <v>0</v>
      </c>
      <c r="E231" s="220">
        <v>0</v>
      </c>
    </row>
    <row r="232" spans="1:5" x14ac:dyDescent="0.25">
      <c r="A232" s="218" t="s">
        <v>897</v>
      </c>
      <c r="B232" s="219" t="s">
        <v>1499</v>
      </c>
      <c r="C232" s="220">
        <v>0</v>
      </c>
      <c r="D232" s="220">
        <v>0</v>
      </c>
      <c r="E232" s="220">
        <v>0</v>
      </c>
    </row>
    <row r="233" spans="1:5" s="62" customFormat="1" ht="26.4" x14ac:dyDescent="0.25">
      <c r="A233" s="221" t="s">
        <v>899</v>
      </c>
      <c r="B233" s="222" t="s">
        <v>1810</v>
      </c>
      <c r="C233" s="223">
        <v>323347355</v>
      </c>
      <c r="D233" s="223">
        <v>0</v>
      </c>
      <c r="E233" s="223">
        <v>323347355</v>
      </c>
    </row>
    <row r="234" spans="1:5" ht="26.4" x14ac:dyDescent="0.25">
      <c r="A234" s="218" t="s">
        <v>901</v>
      </c>
      <c r="B234" s="219" t="s">
        <v>1162</v>
      </c>
      <c r="C234" s="220">
        <v>0</v>
      </c>
      <c r="D234" s="220">
        <v>0</v>
      </c>
      <c r="E234" s="220">
        <v>0</v>
      </c>
    </row>
    <row r="235" spans="1:5" ht="26.4" x14ac:dyDescent="0.25">
      <c r="A235" s="218" t="s">
        <v>902</v>
      </c>
      <c r="B235" s="219" t="s">
        <v>1163</v>
      </c>
      <c r="C235" s="220">
        <v>0</v>
      </c>
      <c r="D235" s="220">
        <v>0</v>
      </c>
      <c r="E235" s="220">
        <v>0</v>
      </c>
    </row>
    <row r="236" spans="1:5" ht="28.5" customHeight="1" x14ac:dyDescent="0.25">
      <c r="A236" s="218" t="s">
        <v>904</v>
      </c>
      <c r="B236" s="219" t="s">
        <v>1164</v>
      </c>
      <c r="C236" s="220">
        <v>0</v>
      </c>
      <c r="D236" s="220">
        <v>0</v>
      </c>
      <c r="E236" s="220">
        <v>0</v>
      </c>
    </row>
    <row r="237" spans="1:5" ht="26.25" customHeight="1" x14ac:dyDescent="0.25">
      <c r="A237" s="218" t="s">
        <v>906</v>
      </c>
      <c r="B237" s="219" t="s">
        <v>1811</v>
      </c>
      <c r="C237" s="220">
        <v>27916750</v>
      </c>
      <c r="D237" s="220">
        <v>0</v>
      </c>
      <c r="E237" s="220">
        <v>27916750</v>
      </c>
    </row>
    <row r="238" spans="1:5" x14ac:dyDescent="0.25">
      <c r="A238" s="218" t="s">
        <v>908</v>
      </c>
      <c r="B238" s="219" t="s">
        <v>1165</v>
      </c>
      <c r="C238" s="220">
        <v>0</v>
      </c>
      <c r="D238" s="220">
        <v>0</v>
      </c>
      <c r="E238" s="220">
        <v>0</v>
      </c>
    </row>
    <row r="239" spans="1:5" x14ac:dyDescent="0.25">
      <c r="A239" s="218" t="s">
        <v>910</v>
      </c>
      <c r="B239" s="219" t="s">
        <v>1166</v>
      </c>
      <c r="C239" s="220">
        <v>22250000</v>
      </c>
      <c r="D239" s="220">
        <v>0</v>
      </c>
      <c r="E239" s="220">
        <v>22250000</v>
      </c>
    </row>
    <row r="240" spans="1:5" x14ac:dyDescent="0.25">
      <c r="A240" s="218" t="s">
        <v>912</v>
      </c>
      <c r="B240" s="219" t="s">
        <v>1167</v>
      </c>
      <c r="C240" s="220">
        <v>5666750</v>
      </c>
      <c r="D240" s="220">
        <v>0</v>
      </c>
      <c r="E240" s="220">
        <v>5666750</v>
      </c>
    </row>
    <row r="241" spans="1:5" x14ac:dyDescent="0.25">
      <c r="A241" s="218" t="s">
        <v>914</v>
      </c>
      <c r="B241" s="219" t="s">
        <v>1168</v>
      </c>
      <c r="C241" s="220">
        <v>0</v>
      </c>
      <c r="D241" s="220">
        <v>0</v>
      </c>
      <c r="E241" s="220">
        <v>0</v>
      </c>
    </row>
    <row r="242" spans="1:5" x14ac:dyDescent="0.25">
      <c r="A242" s="218" t="s">
        <v>916</v>
      </c>
      <c r="B242" s="219" t="s">
        <v>1169</v>
      </c>
      <c r="C242" s="220">
        <v>0</v>
      </c>
      <c r="D242" s="220">
        <v>0</v>
      </c>
      <c r="E242" s="220">
        <v>0</v>
      </c>
    </row>
    <row r="243" spans="1:5" x14ac:dyDescent="0.25">
      <c r="A243" s="218" t="s">
        <v>918</v>
      </c>
      <c r="B243" s="219" t="s">
        <v>1170</v>
      </c>
      <c r="C243" s="220">
        <v>0</v>
      </c>
      <c r="D243" s="220">
        <v>0</v>
      </c>
      <c r="E243" s="220">
        <v>0</v>
      </c>
    </row>
    <row r="244" spans="1:5" ht="26.4" x14ac:dyDescent="0.25">
      <c r="A244" s="218" t="s">
        <v>920</v>
      </c>
      <c r="B244" s="219" t="s">
        <v>1500</v>
      </c>
      <c r="C244" s="220">
        <v>0</v>
      </c>
      <c r="D244" s="220">
        <v>0</v>
      </c>
      <c r="E244" s="220">
        <v>0</v>
      </c>
    </row>
    <row r="245" spans="1:5" x14ac:dyDescent="0.25">
      <c r="A245" s="218" t="s">
        <v>922</v>
      </c>
      <c r="B245" s="219" t="s">
        <v>1171</v>
      </c>
      <c r="C245" s="220">
        <v>0</v>
      </c>
      <c r="D245" s="220">
        <v>0</v>
      </c>
      <c r="E245" s="220">
        <v>0</v>
      </c>
    </row>
    <row r="246" spans="1:5" x14ac:dyDescent="0.25">
      <c r="A246" s="218" t="s">
        <v>923</v>
      </c>
      <c r="B246" s="219" t="s">
        <v>1172</v>
      </c>
      <c r="C246" s="220">
        <v>0</v>
      </c>
      <c r="D246" s="220">
        <v>0</v>
      </c>
      <c r="E246" s="220">
        <v>0</v>
      </c>
    </row>
    <row r="247" spans="1:5" x14ac:dyDescent="0.25">
      <c r="A247" s="218" t="s">
        <v>925</v>
      </c>
      <c r="B247" s="219" t="s">
        <v>1812</v>
      </c>
      <c r="C247" s="220">
        <v>28386482</v>
      </c>
      <c r="D247" s="220">
        <v>0</v>
      </c>
      <c r="E247" s="220">
        <v>28386482</v>
      </c>
    </row>
    <row r="248" spans="1:5" x14ac:dyDescent="0.25">
      <c r="A248" s="218" t="s">
        <v>926</v>
      </c>
      <c r="B248" s="219" t="s">
        <v>1173</v>
      </c>
      <c r="C248" s="220">
        <v>0</v>
      </c>
      <c r="D248" s="220">
        <v>0</v>
      </c>
      <c r="E248" s="220">
        <v>0</v>
      </c>
    </row>
    <row r="249" spans="1:5" x14ac:dyDescent="0.25">
      <c r="A249" s="218" t="s">
        <v>928</v>
      </c>
      <c r="B249" s="219" t="s">
        <v>1174</v>
      </c>
      <c r="C249" s="220">
        <v>0</v>
      </c>
      <c r="D249" s="220">
        <v>0</v>
      </c>
      <c r="E249" s="220">
        <v>0</v>
      </c>
    </row>
    <row r="250" spans="1:5" x14ac:dyDescent="0.25">
      <c r="A250" s="218" t="s">
        <v>930</v>
      </c>
      <c r="B250" s="219" t="s">
        <v>1175</v>
      </c>
      <c r="C250" s="220">
        <v>0</v>
      </c>
      <c r="D250" s="220">
        <v>0</v>
      </c>
      <c r="E250" s="220">
        <v>0</v>
      </c>
    </row>
    <row r="251" spans="1:5" x14ac:dyDescent="0.25">
      <c r="A251" s="218" t="s">
        <v>932</v>
      </c>
      <c r="B251" s="219" t="s">
        <v>1176</v>
      </c>
      <c r="C251" s="220">
        <v>0</v>
      </c>
      <c r="D251" s="220">
        <v>0</v>
      </c>
      <c r="E251" s="220">
        <v>0</v>
      </c>
    </row>
    <row r="252" spans="1:5" x14ac:dyDescent="0.25">
      <c r="A252" s="218" t="s">
        <v>934</v>
      </c>
      <c r="B252" s="219" t="s">
        <v>1177</v>
      </c>
      <c r="C252" s="220">
        <v>1000000</v>
      </c>
      <c r="D252" s="220">
        <v>0</v>
      </c>
      <c r="E252" s="220">
        <v>1000000</v>
      </c>
    </row>
    <row r="253" spans="1:5" x14ac:dyDescent="0.25">
      <c r="A253" s="218" t="s">
        <v>936</v>
      </c>
      <c r="B253" s="219" t="s">
        <v>1178</v>
      </c>
      <c r="C253" s="220">
        <v>0</v>
      </c>
      <c r="D253" s="220">
        <v>0</v>
      </c>
      <c r="E253" s="220">
        <v>0</v>
      </c>
    </row>
    <row r="254" spans="1:5" ht="26.4" x14ac:dyDescent="0.25">
      <c r="A254" s="218" t="s">
        <v>938</v>
      </c>
      <c r="B254" s="219" t="s">
        <v>1501</v>
      </c>
      <c r="C254" s="220">
        <v>27386482</v>
      </c>
      <c r="D254" s="220">
        <v>0</v>
      </c>
      <c r="E254" s="220">
        <v>27386482</v>
      </c>
    </row>
    <row r="255" spans="1:5" x14ac:dyDescent="0.25">
      <c r="A255" s="218" t="s">
        <v>939</v>
      </c>
      <c r="B255" s="219" t="s">
        <v>1179</v>
      </c>
      <c r="C255" s="220">
        <v>0</v>
      </c>
      <c r="D255" s="220">
        <v>0</v>
      </c>
      <c r="E255" s="220">
        <v>0</v>
      </c>
    </row>
    <row r="256" spans="1:5" x14ac:dyDescent="0.25">
      <c r="A256" s="218" t="s">
        <v>941</v>
      </c>
      <c r="B256" s="219" t="s">
        <v>1220</v>
      </c>
      <c r="C256" s="220">
        <v>0</v>
      </c>
      <c r="D256" s="220">
        <v>0</v>
      </c>
      <c r="E256" s="220">
        <v>0</v>
      </c>
    </row>
    <row r="257" spans="1:5" x14ac:dyDescent="0.25">
      <c r="A257" s="218" t="s">
        <v>942</v>
      </c>
      <c r="B257" s="219" t="s">
        <v>1180</v>
      </c>
      <c r="C257" s="220">
        <v>0</v>
      </c>
      <c r="D257" s="220">
        <v>0</v>
      </c>
      <c r="E257" s="220">
        <v>0</v>
      </c>
    </row>
    <row r="258" spans="1:5" x14ac:dyDescent="0.25">
      <c r="A258" s="218" t="s">
        <v>944</v>
      </c>
      <c r="B258" s="219" t="s">
        <v>1181</v>
      </c>
      <c r="C258" s="220">
        <v>0</v>
      </c>
      <c r="D258" s="220">
        <v>0</v>
      </c>
      <c r="E258" s="220">
        <v>0</v>
      </c>
    </row>
    <row r="259" spans="1:5" s="62" customFormat="1" x14ac:dyDescent="0.25">
      <c r="A259" s="221" t="s">
        <v>946</v>
      </c>
      <c r="B259" s="222" t="s">
        <v>1813</v>
      </c>
      <c r="C259" s="223">
        <v>56303232</v>
      </c>
      <c r="D259" s="223">
        <v>0</v>
      </c>
      <c r="E259" s="223">
        <v>56303232</v>
      </c>
    </row>
    <row r="260" spans="1:5" ht="26.4" x14ac:dyDescent="0.25">
      <c r="A260" s="218" t="s">
        <v>948</v>
      </c>
      <c r="B260" s="219" t="s">
        <v>1182</v>
      </c>
      <c r="C260" s="220">
        <v>0</v>
      </c>
      <c r="D260" s="220">
        <v>0</v>
      </c>
      <c r="E260" s="220">
        <v>0</v>
      </c>
    </row>
    <row r="261" spans="1:5" ht="26.4" x14ac:dyDescent="0.25">
      <c r="A261" s="218" t="s">
        <v>950</v>
      </c>
      <c r="B261" s="219" t="s">
        <v>1183</v>
      </c>
      <c r="C261" s="220">
        <v>0</v>
      </c>
      <c r="D261" s="220">
        <v>0</v>
      </c>
      <c r="E261" s="220">
        <v>0</v>
      </c>
    </row>
    <row r="262" spans="1:5" ht="27" customHeight="1" x14ac:dyDescent="0.25">
      <c r="A262" s="218" t="s">
        <v>951</v>
      </c>
      <c r="B262" s="219" t="s">
        <v>1184</v>
      </c>
      <c r="C262" s="220">
        <v>0</v>
      </c>
      <c r="D262" s="220">
        <v>0</v>
      </c>
      <c r="E262" s="220">
        <v>0</v>
      </c>
    </row>
    <row r="263" spans="1:5" ht="27.75" customHeight="1" x14ac:dyDescent="0.25">
      <c r="A263" s="218" t="s">
        <v>953</v>
      </c>
      <c r="B263" s="219" t="s">
        <v>1814</v>
      </c>
      <c r="C263" s="220">
        <v>10138694</v>
      </c>
      <c r="D263" s="220">
        <v>0</v>
      </c>
      <c r="E263" s="220">
        <v>10138694</v>
      </c>
    </row>
    <row r="264" spans="1:5" x14ac:dyDescent="0.25">
      <c r="A264" s="218" t="s">
        <v>955</v>
      </c>
      <c r="B264" s="219" t="s">
        <v>1185</v>
      </c>
      <c r="C264" s="220">
        <v>0</v>
      </c>
      <c r="D264" s="220">
        <v>0</v>
      </c>
      <c r="E264" s="220">
        <v>0</v>
      </c>
    </row>
    <row r="265" spans="1:5" x14ac:dyDescent="0.25">
      <c r="A265" s="218" t="s">
        <v>957</v>
      </c>
      <c r="B265" s="219" t="s">
        <v>1186</v>
      </c>
      <c r="C265" s="220">
        <v>0</v>
      </c>
      <c r="D265" s="220">
        <v>0</v>
      </c>
      <c r="E265" s="220">
        <v>0</v>
      </c>
    </row>
    <row r="266" spans="1:5" x14ac:dyDescent="0.25">
      <c r="A266" s="218" t="s">
        <v>959</v>
      </c>
      <c r="B266" s="219" t="s">
        <v>1187</v>
      </c>
      <c r="C266" s="220">
        <v>0</v>
      </c>
      <c r="D266" s="220">
        <v>0</v>
      </c>
      <c r="E266" s="220">
        <v>0</v>
      </c>
    </row>
    <row r="267" spans="1:5" x14ac:dyDescent="0.25">
      <c r="A267" s="218" t="s">
        <v>961</v>
      </c>
      <c r="B267" s="219" t="s">
        <v>1188</v>
      </c>
      <c r="C267" s="220">
        <v>0</v>
      </c>
      <c r="D267" s="220">
        <v>0</v>
      </c>
      <c r="E267" s="220">
        <v>0</v>
      </c>
    </row>
    <row r="268" spans="1:5" x14ac:dyDescent="0.25">
      <c r="A268" s="218" t="s">
        <v>963</v>
      </c>
      <c r="B268" s="219" t="s">
        <v>1189</v>
      </c>
      <c r="C268" s="220">
        <v>138694</v>
      </c>
      <c r="D268" s="220">
        <v>0</v>
      </c>
      <c r="E268" s="220">
        <v>138694</v>
      </c>
    </row>
    <row r="269" spans="1:5" x14ac:dyDescent="0.25">
      <c r="A269" s="218" t="s">
        <v>964</v>
      </c>
      <c r="B269" s="219" t="s">
        <v>1190</v>
      </c>
      <c r="C269" s="220">
        <v>0</v>
      </c>
      <c r="D269" s="220">
        <v>0</v>
      </c>
      <c r="E269" s="220">
        <v>0</v>
      </c>
    </row>
    <row r="270" spans="1:5" ht="26.4" x14ac:dyDescent="0.25">
      <c r="A270" s="218" t="s">
        <v>966</v>
      </c>
      <c r="B270" s="219" t="s">
        <v>1502</v>
      </c>
      <c r="C270" s="220">
        <v>10000000</v>
      </c>
      <c r="D270" s="220">
        <v>0</v>
      </c>
      <c r="E270" s="220">
        <v>10000000</v>
      </c>
    </row>
    <row r="271" spans="1:5" x14ac:dyDescent="0.25">
      <c r="A271" s="218" t="s">
        <v>968</v>
      </c>
      <c r="B271" s="219" t="s">
        <v>1191</v>
      </c>
      <c r="C271" s="220">
        <v>0</v>
      </c>
      <c r="D271" s="220">
        <v>0</v>
      </c>
      <c r="E271" s="220">
        <v>0</v>
      </c>
    </row>
    <row r="272" spans="1:5" x14ac:dyDescent="0.25">
      <c r="A272" s="218" t="s">
        <v>970</v>
      </c>
      <c r="B272" s="219" t="s">
        <v>1193</v>
      </c>
      <c r="C272" s="220">
        <v>0</v>
      </c>
      <c r="D272" s="220">
        <v>0</v>
      </c>
      <c r="E272" s="220">
        <v>0</v>
      </c>
    </row>
    <row r="273" spans="1:5" x14ac:dyDescent="0.25">
      <c r="A273" s="218" t="s">
        <v>971</v>
      </c>
      <c r="B273" s="219" t="s">
        <v>1815</v>
      </c>
      <c r="C273" s="220">
        <v>1596294</v>
      </c>
      <c r="D273" s="220">
        <v>0</v>
      </c>
      <c r="E273" s="220">
        <v>1596294</v>
      </c>
    </row>
    <row r="274" spans="1:5" x14ac:dyDescent="0.25">
      <c r="A274" s="218" t="s">
        <v>1192</v>
      </c>
      <c r="B274" s="219" t="s">
        <v>1196</v>
      </c>
      <c r="C274" s="220">
        <v>0</v>
      </c>
      <c r="D274" s="220">
        <v>0</v>
      </c>
      <c r="E274" s="220">
        <v>0</v>
      </c>
    </row>
    <row r="275" spans="1:5" x14ac:dyDescent="0.25">
      <c r="A275" s="218" t="s">
        <v>1194</v>
      </c>
      <c r="B275" s="219" t="s">
        <v>1198</v>
      </c>
      <c r="C275" s="220">
        <v>0</v>
      </c>
      <c r="D275" s="220">
        <v>0</v>
      </c>
      <c r="E275" s="220">
        <v>0</v>
      </c>
    </row>
    <row r="276" spans="1:5" x14ac:dyDescent="0.25">
      <c r="A276" s="218" t="s">
        <v>1195</v>
      </c>
      <c r="B276" s="219" t="s">
        <v>1200</v>
      </c>
      <c r="C276" s="220">
        <v>0</v>
      </c>
      <c r="D276" s="220">
        <v>0</v>
      </c>
      <c r="E276" s="220">
        <v>0</v>
      </c>
    </row>
    <row r="277" spans="1:5" x14ac:dyDescent="0.25">
      <c r="A277" s="218" t="s">
        <v>1197</v>
      </c>
      <c r="B277" s="219" t="s">
        <v>1202</v>
      </c>
      <c r="C277" s="220">
        <v>1081294</v>
      </c>
      <c r="D277" s="220">
        <v>0</v>
      </c>
      <c r="E277" s="220">
        <v>1081294</v>
      </c>
    </row>
    <row r="278" spans="1:5" x14ac:dyDescent="0.25">
      <c r="A278" s="218" t="s">
        <v>1199</v>
      </c>
      <c r="B278" s="219" t="s">
        <v>1204</v>
      </c>
      <c r="C278" s="220">
        <v>0</v>
      </c>
      <c r="D278" s="220">
        <v>0</v>
      </c>
      <c r="E278" s="220">
        <v>0</v>
      </c>
    </row>
    <row r="279" spans="1:5" x14ac:dyDescent="0.25">
      <c r="A279" s="218" t="s">
        <v>1201</v>
      </c>
      <c r="B279" s="219" t="s">
        <v>1206</v>
      </c>
      <c r="C279" s="220">
        <v>0</v>
      </c>
      <c r="D279" s="220">
        <v>0</v>
      </c>
      <c r="E279" s="220">
        <v>0</v>
      </c>
    </row>
    <row r="280" spans="1:5" ht="26.4" x14ac:dyDescent="0.25">
      <c r="A280" s="218" t="s">
        <v>1203</v>
      </c>
      <c r="B280" s="219" t="s">
        <v>1503</v>
      </c>
      <c r="C280" s="220">
        <v>0</v>
      </c>
      <c r="D280" s="220">
        <v>0</v>
      </c>
      <c r="E280" s="220">
        <v>0</v>
      </c>
    </row>
    <row r="281" spans="1:5" x14ac:dyDescent="0.25">
      <c r="A281" s="218" t="s">
        <v>1205</v>
      </c>
      <c r="B281" s="219" t="s">
        <v>1209</v>
      </c>
      <c r="C281" s="220">
        <v>515000</v>
      </c>
      <c r="D281" s="220">
        <v>0</v>
      </c>
      <c r="E281" s="220">
        <v>515000</v>
      </c>
    </row>
    <row r="282" spans="1:5" x14ac:dyDescent="0.25">
      <c r="A282" s="218" t="s">
        <v>1207</v>
      </c>
      <c r="B282" s="219" t="s">
        <v>1221</v>
      </c>
      <c r="C282" s="220">
        <v>0</v>
      </c>
      <c r="D282" s="220">
        <v>0</v>
      </c>
      <c r="E282" s="220">
        <v>0</v>
      </c>
    </row>
    <row r="283" spans="1:5" x14ac:dyDescent="0.25">
      <c r="A283" s="218" t="s">
        <v>1208</v>
      </c>
      <c r="B283" s="219" t="s">
        <v>1212</v>
      </c>
      <c r="C283" s="220">
        <v>0</v>
      </c>
      <c r="D283" s="220">
        <v>0</v>
      </c>
      <c r="E283" s="220">
        <v>0</v>
      </c>
    </row>
    <row r="284" spans="1:5" x14ac:dyDescent="0.25">
      <c r="A284" s="218" t="s">
        <v>1210</v>
      </c>
      <c r="B284" s="219" t="s">
        <v>1214</v>
      </c>
      <c r="C284" s="220">
        <v>0</v>
      </c>
      <c r="D284" s="220">
        <v>0</v>
      </c>
      <c r="E284" s="220">
        <v>0</v>
      </c>
    </row>
    <row r="285" spans="1:5" x14ac:dyDescent="0.25">
      <c r="A285" s="218" t="s">
        <v>1211</v>
      </c>
      <c r="B285" s="219" t="s">
        <v>1816</v>
      </c>
      <c r="C285" s="220">
        <v>11734988</v>
      </c>
      <c r="D285" s="220">
        <v>0</v>
      </c>
      <c r="E285" s="220">
        <v>11734988</v>
      </c>
    </row>
    <row r="286" spans="1:5" s="62" customFormat="1" x14ac:dyDescent="0.25">
      <c r="A286" s="221" t="s">
        <v>1213</v>
      </c>
      <c r="B286" s="237" t="s">
        <v>1817</v>
      </c>
      <c r="C286" s="223">
        <v>4907863526</v>
      </c>
      <c r="D286" s="223">
        <v>0</v>
      </c>
      <c r="E286" s="223">
        <v>4907863526</v>
      </c>
    </row>
  </sheetData>
  <mergeCells count="1">
    <mergeCell ref="A3:E3"/>
  </mergeCells>
  <pageMargins left="0.70866141732283461" right="0.70866141732283461" top="0.74803149606299213" bottom="0.74803149606299213" header="0.31496062992125984" footer="0.31496062992125984"/>
  <pageSetup paperSize="9" scale="84" fitToHeight="0" orientation="portrait"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2ED67-3619-469E-9F34-C7071E0209BA}">
  <sheetPr>
    <tabColor rgb="FF92D050"/>
    <pageSetUpPr fitToPage="1"/>
  </sheetPr>
  <dimension ref="A1:E43"/>
  <sheetViews>
    <sheetView view="pageBreakPreview" topLeftCell="A19" zoomScale="115" zoomScaleNormal="100" zoomScaleSheetLayoutView="115" workbookViewId="0">
      <selection activeCell="H7" sqref="H7"/>
    </sheetView>
  </sheetViews>
  <sheetFormatPr defaultRowHeight="13.2" x14ac:dyDescent="0.25"/>
  <cols>
    <col min="1" max="1" width="8.109375" style="45" customWidth="1"/>
    <col min="2" max="2" width="56.33203125" style="45" customWidth="1"/>
    <col min="3" max="3" width="15.33203125" style="45" customWidth="1"/>
    <col min="4" max="4" width="15.33203125" style="45" bestFit="1" customWidth="1"/>
    <col min="5" max="5" width="14.5546875" style="45" customWidth="1"/>
    <col min="6" max="256" width="9.109375" style="45"/>
    <col min="257" max="257" width="8.109375" style="45" customWidth="1"/>
    <col min="258" max="258" width="41" style="45" customWidth="1"/>
    <col min="259" max="261" width="32.88671875" style="45" customWidth="1"/>
    <col min="262" max="512" width="9.109375" style="45"/>
    <col min="513" max="513" width="8.109375" style="45" customWidth="1"/>
    <col min="514" max="514" width="41" style="45" customWidth="1"/>
    <col min="515" max="517" width="32.88671875" style="45" customWidth="1"/>
    <col min="518" max="768" width="9.109375" style="45"/>
    <col min="769" max="769" width="8.109375" style="45" customWidth="1"/>
    <col min="770" max="770" width="41" style="45" customWidth="1"/>
    <col min="771" max="773" width="32.88671875" style="45" customWidth="1"/>
    <col min="774" max="1024" width="9.109375" style="45"/>
    <col min="1025" max="1025" width="8.109375" style="45" customWidth="1"/>
    <col min="1026" max="1026" width="41" style="45" customWidth="1"/>
    <col min="1027" max="1029" width="32.88671875" style="45" customWidth="1"/>
    <col min="1030" max="1280" width="9.109375" style="45"/>
    <col min="1281" max="1281" width="8.109375" style="45" customWidth="1"/>
    <col min="1282" max="1282" width="41" style="45" customWidth="1"/>
    <col min="1283" max="1285" width="32.88671875" style="45" customWidth="1"/>
    <col min="1286" max="1536" width="9.109375" style="45"/>
    <col min="1537" max="1537" width="8.109375" style="45" customWidth="1"/>
    <col min="1538" max="1538" width="41" style="45" customWidth="1"/>
    <col min="1539" max="1541" width="32.88671875" style="45" customWidth="1"/>
    <col min="1542" max="1792" width="9.109375" style="45"/>
    <col min="1793" max="1793" width="8.109375" style="45" customWidth="1"/>
    <col min="1794" max="1794" width="41" style="45" customWidth="1"/>
    <col min="1795" max="1797" width="32.88671875" style="45" customWidth="1"/>
    <col min="1798" max="2048" width="9.109375" style="45"/>
    <col min="2049" max="2049" width="8.109375" style="45" customWidth="1"/>
    <col min="2050" max="2050" width="41" style="45" customWidth="1"/>
    <col min="2051" max="2053" width="32.88671875" style="45" customWidth="1"/>
    <col min="2054" max="2304" width="9.109375" style="45"/>
    <col min="2305" max="2305" width="8.109375" style="45" customWidth="1"/>
    <col min="2306" max="2306" width="41" style="45" customWidth="1"/>
    <col min="2307" max="2309" width="32.88671875" style="45" customWidth="1"/>
    <col min="2310" max="2560" width="9.109375" style="45"/>
    <col min="2561" max="2561" width="8.109375" style="45" customWidth="1"/>
    <col min="2562" max="2562" width="41" style="45" customWidth="1"/>
    <col min="2563" max="2565" width="32.88671875" style="45" customWidth="1"/>
    <col min="2566" max="2816" width="9.109375" style="45"/>
    <col min="2817" max="2817" width="8.109375" style="45" customWidth="1"/>
    <col min="2818" max="2818" width="41" style="45" customWidth="1"/>
    <col min="2819" max="2821" width="32.88671875" style="45" customWidth="1"/>
    <col min="2822" max="3072" width="9.109375" style="45"/>
    <col min="3073" max="3073" width="8.109375" style="45" customWidth="1"/>
    <col min="3074" max="3074" width="41" style="45" customWidth="1"/>
    <col min="3075" max="3077" width="32.88671875" style="45" customWidth="1"/>
    <col min="3078" max="3328" width="9.109375" style="45"/>
    <col min="3329" max="3329" width="8.109375" style="45" customWidth="1"/>
    <col min="3330" max="3330" width="41" style="45" customWidth="1"/>
    <col min="3331" max="3333" width="32.88671875" style="45" customWidth="1"/>
    <col min="3334" max="3584" width="9.109375" style="45"/>
    <col min="3585" max="3585" width="8.109375" style="45" customWidth="1"/>
    <col min="3586" max="3586" width="41" style="45" customWidth="1"/>
    <col min="3587" max="3589" width="32.88671875" style="45" customWidth="1"/>
    <col min="3590" max="3840" width="9.109375" style="45"/>
    <col min="3841" max="3841" width="8.109375" style="45" customWidth="1"/>
    <col min="3842" max="3842" width="41" style="45" customWidth="1"/>
    <col min="3843" max="3845" width="32.88671875" style="45" customWidth="1"/>
    <col min="3846" max="4096" width="9.109375" style="45"/>
    <col min="4097" max="4097" width="8.109375" style="45" customWidth="1"/>
    <col min="4098" max="4098" width="41" style="45" customWidth="1"/>
    <col min="4099" max="4101" width="32.88671875" style="45" customWidth="1"/>
    <col min="4102" max="4352" width="9.109375" style="45"/>
    <col min="4353" max="4353" width="8.109375" style="45" customWidth="1"/>
    <col min="4354" max="4354" width="41" style="45" customWidth="1"/>
    <col min="4355" max="4357" width="32.88671875" style="45" customWidth="1"/>
    <col min="4358" max="4608" width="9.109375" style="45"/>
    <col min="4609" max="4609" width="8.109375" style="45" customWidth="1"/>
    <col min="4610" max="4610" width="41" style="45" customWidth="1"/>
    <col min="4611" max="4613" width="32.88671875" style="45" customWidth="1"/>
    <col min="4614" max="4864" width="9.109375" style="45"/>
    <col min="4865" max="4865" width="8.109375" style="45" customWidth="1"/>
    <col min="4866" max="4866" width="41" style="45" customWidth="1"/>
    <col min="4867" max="4869" width="32.88671875" style="45" customWidth="1"/>
    <col min="4870" max="5120" width="9.109375" style="45"/>
    <col min="5121" max="5121" width="8.109375" style="45" customWidth="1"/>
    <col min="5122" max="5122" width="41" style="45" customWidth="1"/>
    <col min="5123" max="5125" width="32.88671875" style="45" customWidth="1"/>
    <col min="5126" max="5376" width="9.109375" style="45"/>
    <col min="5377" max="5377" width="8.109375" style="45" customWidth="1"/>
    <col min="5378" max="5378" width="41" style="45" customWidth="1"/>
    <col min="5379" max="5381" width="32.88671875" style="45" customWidth="1"/>
    <col min="5382" max="5632" width="9.109375" style="45"/>
    <col min="5633" max="5633" width="8.109375" style="45" customWidth="1"/>
    <col min="5634" max="5634" width="41" style="45" customWidth="1"/>
    <col min="5635" max="5637" width="32.88671875" style="45" customWidth="1"/>
    <col min="5638" max="5888" width="9.109375" style="45"/>
    <col min="5889" max="5889" width="8.109375" style="45" customWidth="1"/>
    <col min="5890" max="5890" width="41" style="45" customWidth="1"/>
    <col min="5891" max="5893" width="32.88671875" style="45" customWidth="1"/>
    <col min="5894" max="6144" width="9.109375" style="45"/>
    <col min="6145" max="6145" width="8.109375" style="45" customWidth="1"/>
    <col min="6146" max="6146" width="41" style="45" customWidth="1"/>
    <col min="6147" max="6149" width="32.88671875" style="45" customWidth="1"/>
    <col min="6150" max="6400" width="9.109375" style="45"/>
    <col min="6401" max="6401" width="8.109375" style="45" customWidth="1"/>
    <col min="6402" max="6402" width="41" style="45" customWidth="1"/>
    <col min="6403" max="6405" width="32.88671875" style="45" customWidth="1"/>
    <col min="6406" max="6656" width="9.109375" style="45"/>
    <col min="6657" max="6657" width="8.109375" style="45" customWidth="1"/>
    <col min="6658" max="6658" width="41" style="45" customWidth="1"/>
    <col min="6659" max="6661" width="32.88671875" style="45" customWidth="1"/>
    <col min="6662" max="6912" width="9.109375" style="45"/>
    <col min="6913" max="6913" width="8.109375" style="45" customWidth="1"/>
    <col min="6914" max="6914" width="41" style="45" customWidth="1"/>
    <col min="6915" max="6917" width="32.88671875" style="45" customWidth="1"/>
    <col min="6918" max="7168" width="9.109375" style="45"/>
    <col min="7169" max="7169" width="8.109375" style="45" customWidth="1"/>
    <col min="7170" max="7170" width="41" style="45" customWidth="1"/>
    <col min="7171" max="7173" width="32.88671875" style="45" customWidth="1"/>
    <col min="7174" max="7424" width="9.109375" style="45"/>
    <col min="7425" max="7425" width="8.109375" style="45" customWidth="1"/>
    <col min="7426" max="7426" width="41" style="45" customWidth="1"/>
    <col min="7427" max="7429" width="32.88671875" style="45" customWidth="1"/>
    <col min="7430" max="7680" width="9.109375" style="45"/>
    <col min="7681" max="7681" width="8.109375" style="45" customWidth="1"/>
    <col min="7682" max="7682" width="41" style="45" customWidth="1"/>
    <col min="7683" max="7685" width="32.88671875" style="45" customWidth="1"/>
    <col min="7686" max="7936" width="9.109375" style="45"/>
    <col min="7937" max="7937" width="8.109375" style="45" customWidth="1"/>
    <col min="7938" max="7938" width="41" style="45" customWidth="1"/>
    <col min="7939" max="7941" width="32.88671875" style="45" customWidth="1"/>
    <col min="7942" max="8192" width="9.109375" style="45"/>
    <col min="8193" max="8193" width="8.109375" style="45" customWidth="1"/>
    <col min="8194" max="8194" width="41" style="45" customWidth="1"/>
    <col min="8195" max="8197" width="32.88671875" style="45" customWidth="1"/>
    <col min="8198" max="8448" width="9.109375" style="45"/>
    <col min="8449" max="8449" width="8.109375" style="45" customWidth="1"/>
    <col min="8450" max="8450" width="41" style="45" customWidth="1"/>
    <col min="8451" max="8453" width="32.88671875" style="45" customWidth="1"/>
    <col min="8454" max="8704" width="9.109375" style="45"/>
    <col min="8705" max="8705" width="8.109375" style="45" customWidth="1"/>
    <col min="8706" max="8706" width="41" style="45" customWidth="1"/>
    <col min="8707" max="8709" width="32.88671875" style="45" customWidth="1"/>
    <col min="8710" max="8960" width="9.109375" style="45"/>
    <col min="8961" max="8961" width="8.109375" style="45" customWidth="1"/>
    <col min="8962" max="8962" width="41" style="45" customWidth="1"/>
    <col min="8963" max="8965" width="32.88671875" style="45" customWidth="1"/>
    <col min="8966" max="9216" width="9.109375" style="45"/>
    <col min="9217" max="9217" width="8.109375" style="45" customWidth="1"/>
    <col min="9218" max="9218" width="41" style="45" customWidth="1"/>
    <col min="9219" max="9221" width="32.88671875" style="45" customWidth="1"/>
    <col min="9222" max="9472" width="9.109375" style="45"/>
    <col min="9473" max="9473" width="8.109375" style="45" customWidth="1"/>
    <col min="9474" max="9474" width="41" style="45" customWidth="1"/>
    <col min="9475" max="9477" width="32.88671875" style="45" customWidth="1"/>
    <col min="9478" max="9728" width="9.109375" style="45"/>
    <col min="9729" max="9729" width="8.109375" style="45" customWidth="1"/>
    <col min="9730" max="9730" width="41" style="45" customWidth="1"/>
    <col min="9731" max="9733" width="32.88671875" style="45" customWidth="1"/>
    <col min="9734" max="9984" width="9.109375" style="45"/>
    <col min="9985" max="9985" width="8.109375" style="45" customWidth="1"/>
    <col min="9986" max="9986" width="41" style="45" customWidth="1"/>
    <col min="9987" max="9989" width="32.88671875" style="45" customWidth="1"/>
    <col min="9990" max="10240" width="9.109375" style="45"/>
    <col min="10241" max="10241" width="8.109375" style="45" customWidth="1"/>
    <col min="10242" max="10242" width="41" style="45" customWidth="1"/>
    <col min="10243" max="10245" width="32.88671875" style="45" customWidth="1"/>
    <col min="10246" max="10496" width="9.109375" style="45"/>
    <col min="10497" max="10497" width="8.109375" style="45" customWidth="1"/>
    <col min="10498" max="10498" width="41" style="45" customWidth="1"/>
    <col min="10499" max="10501" width="32.88671875" style="45" customWidth="1"/>
    <col min="10502" max="10752" width="9.109375" style="45"/>
    <col min="10753" max="10753" width="8.109375" style="45" customWidth="1"/>
    <col min="10754" max="10754" width="41" style="45" customWidth="1"/>
    <col min="10755" max="10757" width="32.88671875" style="45" customWidth="1"/>
    <col min="10758" max="11008" width="9.109375" style="45"/>
    <col min="11009" max="11009" width="8.109375" style="45" customWidth="1"/>
    <col min="11010" max="11010" width="41" style="45" customWidth="1"/>
    <col min="11011" max="11013" width="32.88671875" style="45" customWidth="1"/>
    <col min="11014" max="11264" width="9.109375" style="45"/>
    <col min="11265" max="11265" width="8.109375" style="45" customWidth="1"/>
    <col min="11266" max="11266" width="41" style="45" customWidth="1"/>
    <col min="11267" max="11269" width="32.88671875" style="45" customWidth="1"/>
    <col min="11270" max="11520" width="9.109375" style="45"/>
    <col min="11521" max="11521" width="8.109375" style="45" customWidth="1"/>
    <col min="11522" max="11522" width="41" style="45" customWidth="1"/>
    <col min="11523" max="11525" width="32.88671875" style="45" customWidth="1"/>
    <col min="11526" max="11776" width="9.109375" style="45"/>
    <col min="11777" max="11777" width="8.109375" style="45" customWidth="1"/>
    <col min="11778" max="11778" width="41" style="45" customWidth="1"/>
    <col min="11779" max="11781" width="32.88671875" style="45" customWidth="1"/>
    <col min="11782" max="12032" width="9.109375" style="45"/>
    <col min="12033" max="12033" width="8.109375" style="45" customWidth="1"/>
    <col min="12034" max="12034" width="41" style="45" customWidth="1"/>
    <col min="12035" max="12037" width="32.88671875" style="45" customWidth="1"/>
    <col min="12038" max="12288" width="9.109375" style="45"/>
    <col min="12289" max="12289" width="8.109375" style="45" customWidth="1"/>
    <col min="12290" max="12290" width="41" style="45" customWidth="1"/>
    <col min="12291" max="12293" width="32.88671875" style="45" customWidth="1"/>
    <col min="12294" max="12544" width="9.109375" style="45"/>
    <col min="12545" max="12545" width="8.109375" style="45" customWidth="1"/>
    <col min="12546" max="12546" width="41" style="45" customWidth="1"/>
    <col min="12547" max="12549" width="32.88671875" style="45" customWidth="1"/>
    <col min="12550" max="12800" width="9.109375" style="45"/>
    <col min="12801" max="12801" width="8.109375" style="45" customWidth="1"/>
    <col min="12802" max="12802" width="41" style="45" customWidth="1"/>
    <col min="12803" max="12805" width="32.88671875" style="45" customWidth="1"/>
    <col min="12806" max="13056" width="9.109375" style="45"/>
    <col min="13057" max="13057" width="8.109375" style="45" customWidth="1"/>
    <col min="13058" max="13058" width="41" style="45" customWidth="1"/>
    <col min="13059" max="13061" width="32.88671875" style="45" customWidth="1"/>
    <col min="13062" max="13312" width="9.109375" style="45"/>
    <col min="13313" max="13313" width="8.109375" style="45" customWidth="1"/>
    <col min="13314" max="13314" width="41" style="45" customWidth="1"/>
    <col min="13315" max="13317" width="32.88671875" style="45" customWidth="1"/>
    <col min="13318" max="13568" width="9.109375" style="45"/>
    <col min="13569" max="13569" width="8.109375" style="45" customWidth="1"/>
    <col min="13570" max="13570" width="41" style="45" customWidth="1"/>
    <col min="13571" max="13573" width="32.88671875" style="45" customWidth="1"/>
    <col min="13574" max="13824" width="9.109375" style="45"/>
    <col min="13825" max="13825" width="8.109375" style="45" customWidth="1"/>
    <col min="13826" max="13826" width="41" style="45" customWidth="1"/>
    <col min="13827" max="13829" width="32.88671875" style="45" customWidth="1"/>
    <col min="13830" max="14080" width="9.109375" style="45"/>
    <col min="14081" max="14081" width="8.109375" style="45" customWidth="1"/>
    <col min="14082" max="14082" width="41" style="45" customWidth="1"/>
    <col min="14083" max="14085" width="32.88671875" style="45" customWidth="1"/>
    <col min="14086" max="14336" width="9.109375" style="45"/>
    <col min="14337" max="14337" width="8.109375" style="45" customWidth="1"/>
    <col min="14338" max="14338" width="41" style="45" customWidth="1"/>
    <col min="14339" max="14341" width="32.88671875" style="45" customWidth="1"/>
    <col min="14342" max="14592" width="9.109375" style="45"/>
    <col min="14593" max="14593" width="8.109375" style="45" customWidth="1"/>
    <col min="14594" max="14594" width="41" style="45" customWidth="1"/>
    <col min="14595" max="14597" width="32.88671875" style="45" customWidth="1"/>
    <col min="14598" max="14848" width="9.109375" style="45"/>
    <col min="14849" max="14849" width="8.109375" style="45" customWidth="1"/>
    <col min="14850" max="14850" width="41" style="45" customWidth="1"/>
    <col min="14851" max="14853" width="32.88671875" style="45" customWidth="1"/>
    <col min="14854" max="15104" width="9.109375" style="45"/>
    <col min="15105" max="15105" width="8.109375" style="45" customWidth="1"/>
    <col min="15106" max="15106" width="41" style="45" customWidth="1"/>
    <col min="15107" max="15109" width="32.88671875" style="45" customWidth="1"/>
    <col min="15110" max="15360" width="9.109375" style="45"/>
    <col min="15361" max="15361" width="8.109375" style="45" customWidth="1"/>
    <col min="15362" max="15362" width="41" style="45" customWidth="1"/>
    <col min="15363" max="15365" width="32.88671875" style="45" customWidth="1"/>
    <col min="15366" max="15616" width="9.109375" style="45"/>
    <col min="15617" max="15617" width="8.109375" style="45" customWidth="1"/>
    <col min="15618" max="15618" width="41" style="45" customWidth="1"/>
    <col min="15619" max="15621" width="32.88671875" style="45" customWidth="1"/>
    <col min="15622" max="15872" width="9.109375" style="45"/>
    <col min="15873" max="15873" width="8.109375" style="45" customWidth="1"/>
    <col min="15874" max="15874" width="41" style="45" customWidth="1"/>
    <col min="15875" max="15877" width="32.88671875" style="45" customWidth="1"/>
    <col min="15878" max="16128" width="9.109375" style="45"/>
    <col min="16129" max="16129" width="8.109375" style="45" customWidth="1"/>
    <col min="16130" max="16130" width="41" style="45" customWidth="1"/>
    <col min="16131" max="16133" width="32.88671875" style="45" customWidth="1"/>
    <col min="16134" max="16384" width="9.109375" style="45"/>
  </cols>
  <sheetData>
    <row r="1" spans="1:5" ht="13.8" x14ac:dyDescent="0.25">
      <c r="E1" s="10" t="s">
        <v>1818</v>
      </c>
    </row>
    <row r="3" spans="1:5" ht="15" x14ac:dyDescent="0.25">
      <c r="A3" s="549" t="s">
        <v>1222</v>
      </c>
      <c r="B3" s="550"/>
      <c r="C3" s="550"/>
      <c r="D3" s="550"/>
      <c r="E3" s="550"/>
    </row>
    <row r="4" spans="1:5" ht="30" x14ac:dyDescent="0.25">
      <c r="A4" s="63" t="s">
        <v>472</v>
      </c>
      <c r="B4" s="63" t="s">
        <v>157</v>
      </c>
      <c r="C4" s="49" t="s">
        <v>510</v>
      </c>
      <c r="D4" s="63" t="s">
        <v>511</v>
      </c>
      <c r="E4" s="49" t="s">
        <v>512</v>
      </c>
    </row>
    <row r="5" spans="1:5" ht="26.4" x14ac:dyDescent="0.25">
      <c r="A5" s="218" t="s">
        <v>473</v>
      </c>
      <c r="B5" s="219" t="s">
        <v>1223</v>
      </c>
      <c r="C5" s="220">
        <v>26388888</v>
      </c>
      <c r="D5" s="220">
        <v>0</v>
      </c>
      <c r="E5" s="220">
        <v>26388888</v>
      </c>
    </row>
    <row r="6" spans="1:5" x14ac:dyDescent="0.25">
      <c r="A6" s="218" t="s">
        <v>514</v>
      </c>
      <c r="B6" s="219" t="s">
        <v>1224</v>
      </c>
      <c r="C6" s="220">
        <v>0</v>
      </c>
      <c r="D6" s="220">
        <v>0</v>
      </c>
      <c r="E6" s="220">
        <v>0</v>
      </c>
    </row>
    <row r="7" spans="1:5" ht="26.4" x14ac:dyDescent="0.25">
      <c r="A7" s="218" t="s">
        <v>475</v>
      </c>
      <c r="B7" s="219" t="s">
        <v>1225</v>
      </c>
      <c r="C7" s="220">
        <v>917168804</v>
      </c>
      <c r="D7" s="220">
        <v>0</v>
      </c>
      <c r="E7" s="220">
        <v>917168804</v>
      </c>
    </row>
    <row r="8" spans="1:5" ht="26.4" x14ac:dyDescent="0.25">
      <c r="A8" s="218" t="s">
        <v>476</v>
      </c>
      <c r="B8" s="219" t="s">
        <v>1226</v>
      </c>
      <c r="C8" s="220">
        <v>0</v>
      </c>
      <c r="D8" s="220">
        <v>0</v>
      </c>
      <c r="E8" s="220">
        <v>0</v>
      </c>
    </row>
    <row r="9" spans="1:5" x14ac:dyDescent="0.25">
      <c r="A9" s="218" t="s">
        <v>477</v>
      </c>
      <c r="B9" s="219" t="s">
        <v>1227</v>
      </c>
      <c r="C9" s="220">
        <v>0</v>
      </c>
      <c r="D9" s="220">
        <v>0</v>
      </c>
      <c r="E9" s="220">
        <v>0</v>
      </c>
    </row>
    <row r="10" spans="1:5" s="62" customFormat="1" ht="26.4" x14ac:dyDescent="0.25">
      <c r="A10" s="221" t="s">
        <v>479</v>
      </c>
      <c r="B10" s="222" t="s">
        <v>1228</v>
      </c>
      <c r="C10" s="223">
        <v>943557692</v>
      </c>
      <c r="D10" s="223">
        <v>0</v>
      </c>
      <c r="E10" s="223">
        <v>943557692</v>
      </c>
    </row>
    <row r="11" spans="1:5" x14ac:dyDescent="0.25">
      <c r="A11" s="218" t="s">
        <v>481</v>
      </c>
      <c r="B11" s="219" t="s">
        <v>1229</v>
      </c>
      <c r="C11" s="220">
        <v>0</v>
      </c>
      <c r="D11" s="220">
        <v>0</v>
      </c>
      <c r="E11" s="220">
        <v>0</v>
      </c>
    </row>
    <row r="12" spans="1:5" x14ac:dyDescent="0.25">
      <c r="A12" s="218" t="s">
        <v>521</v>
      </c>
      <c r="B12" s="219" t="s">
        <v>1230</v>
      </c>
      <c r="C12" s="220">
        <v>0</v>
      </c>
      <c r="D12" s="220">
        <v>0</v>
      </c>
      <c r="E12" s="220">
        <v>0</v>
      </c>
    </row>
    <row r="13" spans="1:5" x14ac:dyDescent="0.25">
      <c r="A13" s="218" t="s">
        <v>523</v>
      </c>
      <c r="B13" s="219" t="s">
        <v>1231</v>
      </c>
      <c r="C13" s="220">
        <v>0</v>
      </c>
      <c r="D13" s="220">
        <v>0</v>
      </c>
      <c r="E13" s="220">
        <v>0</v>
      </c>
    </row>
    <row r="14" spans="1:5" x14ac:dyDescent="0.25">
      <c r="A14" s="218" t="s">
        <v>525</v>
      </c>
      <c r="B14" s="219" t="s">
        <v>1232</v>
      </c>
      <c r="C14" s="220">
        <v>0</v>
      </c>
      <c r="D14" s="220">
        <v>0</v>
      </c>
      <c r="E14" s="220">
        <v>0</v>
      </c>
    </row>
    <row r="15" spans="1:5" x14ac:dyDescent="0.25">
      <c r="A15" s="218" t="s">
        <v>527</v>
      </c>
      <c r="B15" s="236" t="s">
        <v>1233</v>
      </c>
      <c r="C15" s="220">
        <v>0</v>
      </c>
      <c r="D15" s="220">
        <v>0</v>
      </c>
      <c r="E15" s="220">
        <v>0</v>
      </c>
    </row>
    <row r="16" spans="1:5" x14ac:dyDescent="0.25">
      <c r="A16" s="218" t="s">
        <v>529</v>
      </c>
      <c r="B16" s="219" t="s">
        <v>1234</v>
      </c>
      <c r="C16" s="220">
        <v>0</v>
      </c>
      <c r="D16" s="220">
        <v>0</v>
      </c>
      <c r="E16" s="220">
        <v>0</v>
      </c>
    </row>
    <row r="17" spans="1:5" x14ac:dyDescent="0.25">
      <c r="A17" s="218" t="s">
        <v>531</v>
      </c>
      <c r="B17" s="219" t="s">
        <v>1235</v>
      </c>
      <c r="C17" s="220">
        <v>0</v>
      </c>
      <c r="D17" s="220">
        <v>0</v>
      </c>
      <c r="E17" s="220">
        <v>0</v>
      </c>
    </row>
    <row r="18" spans="1:5" x14ac:dyDescent="0.25">
      <c r="A18" s="218" t="s">
        <v>532</v>
      </c>
      <c r="B18" s="219" t="s">
        <v>1236</v>
      </c>
      <c r="C18" s="220">
        <v>0</v>
      </c>
      <c r="D18" s="220">
        <v>0</v>
      </c>
      <c r="E18" s="220">
        <v>0</v>
      </c>
    </row>
    <row r="19" spans="1:5" x14ac:dyDescent="0.25">
      <c r="A19" s="218" t="s">
        <v>502</v>
      </c>
      <c r="B19" s="219" t="s">
        <v>1237</v>
      </c>
      <c r="C19" s="220">
        <v>0</v>
      </c>
      <c r="D19" s="220">
        <v>0</v>
      </c>
      <c r="E19" s="220">
        <v>0</v>
      </c>
    </row>
    <row r="20" spans="1:5" x14ac:dyDescent="0.25">
      <c r="A20" s="218" t="s">
        <v>483</v>
      </c>
      <c r="B20" s="219" t="s">
        <v>1238</v>
      </c>
      <c r="C20" s="220">
        <v>0</v>
      </c>
      <c r="D20" s="220">
        <v>0</v>
      </c>
      <c r="E20" s="220">
        <v>0</v>
      </c>
    </row>
    <row r="21" spans="1:5" x14ac:dyDescent="0.25">
      <c r="A21" s="218" t="s">
        <v>536</v>
      </c>
      <c r="B21" s="219" t="s">
        <v>1239</v>
      </c>
      <c r="C21" s="220">
        <v>0</v>
      </c>
      <c r="D21" s="220">
        <v>0</v>
      </c>
      <c r="E21" s="220">
        <v>0</v>
      </c>
    </row>
    <row r="22" spans="1:5" x14ac:dyDescent="0.25">
      <c r="A22" s="218" t="s">
        <v>484</v>
      </c>
      <c r="B22" s="219" t="s">
        <v>1819</v>
      </c>
      <c r="C22" s="220">
        <v>0</v>
      </c>
      <c r="D22" s="220">
        <v>0</v>
      </c>
      <c r="E22" s="220">
        <v>0</v>
      </c>
    </row>
    <row r="23" spans="1:5" x14ac:dyDescent="0.25">
      <c r="A23" s="218" t="s">
        <v>539</v>
      </c>
      <c r="B23" s="219" t="s">
        <v>1820</v>
      </c>
      <c r="C23" s="220">
        <v>0</v>
      </c>
      <c r="D23" s="220">
        <v>0</v>
      </c>
      <c r="E23" s="220">
        <v>0</v>
      </c>
    </row>
    <row r="24" spans="1:5" x14ac:dyDescent="0.25">
      <c r="A24" s="218" t="s">
        <v>504</v>
      </c>
      <c r="B24" s="219" t="s">
        <v>1240</v>
      </c>
      <c r="C24" s="220">
        <v>126039583</v>
      </c>
      <c r="D24" s="220">
        <v>0</v>
      </c>
      <c r="E24" s="220">
        <v>126039583</v>
      </c>
    </row>
    <row r="25" spans="1:5" x14ac:dyDescent="0.25">
      <c r="A25" s="218" t="s">
        <v>542</v>
      </c>
      <c r="B25" s="219" t="s">
        <v>1241</v>
      </c>
      <c r="C25" s="220">
        <v>1612422305</v>
      </c>
      <c r="D25" s="220">
        <v>-1612422305</v>
      </c>
      <c r="E25" s="220">
        <v>0</v>
      </c>
    </row>
    <row r="26" spans="1:5" x14ac:dyDescent="0.25">
      <c r="A26" s="218" t="s">
        <v>486</v>
      </c>
      <c r="B26" s="219" t="s">
        <v>1242</v>
      </c>
      <c r="C26" s="220">
        <v>0</v>
      </c>
      <c r="D26" s="220">
        <v>0</v>
      </c>
      <c r="E26" s="220">
        <v>0</v>
      </c>
    </row>
    <row r="27" spans="1:5" x14ac:dyDescent="0.25">
      <c r="A27" s="218" t="s">
        <v>544</v>
      </c>
      <c r="B27" s="219" t="s">
        <v>1243</v>
      </c>
      <c r="C27" s="220">
        <v>0</v>
      </c>
      <c r="D27" s="220">
        <v>0</v>
      </c>
      <c r="E27" s="220">
        <v>0</v>
      </c>
    </row>
    <row r="28" spans="1:5" x14ac:dyDescent="0.25">
      <c r="A28" s="218" t="s">
        <v>546</v>
      </c>
      <c r="B28" s="219" t="s">
        <v>1244</v>
      </c>
      <c r="C28" s="220">
        <v>0</v>
      </c>
      <c r="D28" s="220">
        <v>0</v>
      </c>
      <c r="E28" s="220">
        <v>0</v>
      </c>
    </row>
    <row r="29" spans="1:5" x14ac:dyDescent="0.25">
      <c r="A29" s="218" t="s">
        <v>548</v>
      </c>
      <c r="B29" s="219" t="s">
        <v>1245</v>
      </c>
      <c r="C29" s="220">
        <v>0</v>
      </c>
      <c r="D29" s="220">
        <v>0</v>
      </c>
      <c r="E29" s="220">
        <v>0</v>
      </c>
    </row>
    <row r="30" spans="1:5" x14ac:dyDescent="0.25">
      <c r="A30" s="218" t="s">
        <v>550</v>
      </c>
      <c r="B30" s="219" t="s">
        <v>1246</v>
      </c>
      <c r="C30" s="220">
        <v>0</v>
      </c>
      <c r="D30" s="220">
        <v>0</v>
      </c>
      <c r="E30" s="220">
        <v>0</v>
      </c>
    </row>
    <row r="31" spans="1:5" x14ac:dyDescent="0.25">
      <c r="A31" s="218" t="s">
        <v>552</v>
      </c>
      <c r="B31" s="219" t="s">
        <v>1821</v>
      </c>
      <c r="C31" s="220">
        <v>0</v>
      </c>
      <c r="D31" s="220">
        <v>0</v>
      </c>
      <c r="E31" s="220">
        <v>0</v>
      </c>
    </row>
    <row r="32" spans="1:5" ht="26.4" x14ac:dyDescent="0.25">
      <c r="A32" s="218" t="s">
        <v>554</v>
      </c>
      <c r="B32" s="219" t="s">
        <v>1822</v>
      </c>
      <c r="C32" s="220">
        <v>2682019580</v>
      </c>
      <c r="D32" s="220">
        <v>-1612422305</v>
      </c>
      <c r="E32" s="220">
        <v>1069597275</v>
      </c>
    </row>
    <row r="33" spans="1:5" x14ac:dyDescent="0.25">
      <c r="A33" s="218" t="s">
        <v>556</v>
      </c>
      <c r="B33" s="219" t="s">
        <v>1247</v>
      </c>
      <c r="C33" s="220">
        <v>0</v>
      </c>
      <c r="D33" s="220">
        <v>0</v>
      </c>
      <c r="E33" s="220">
        <v>0</v>
      </c>
    </row>
    <row r="34" spans="1:5" x14ac:dyDescent="0.25">
      <c r="A34" s="218" t="s">
        <v>558</v>
      </c>
      <c r="B34" s="219" t="s">
        <v>1248</v>
      </c>
      <c r="C34" s="220">
        <v>0</v>
      </c>
      <c r="D34" s="220">
        <v>0</v>
      </c>
      <c r="E34" s="220">
        <v>0</v>
      </c>
    </row>
    <row r="35" spans="1:5" x14ac:dyDescent="0.25">
      <c r="A35" s="218" t="s">
        <v>560</v>
      </c>
      <c r="B35" s="219" t="s">
        <v>1823</v>
      </c>
      <c r="C35" s="220">
        <v>0</v>
      </c>
      <c r="D35" s="220">
        <v>0</v>
      </c>
      <c r="E35" s="220">
        <v>0</v>
      </c>
    </row>
    <row r="36" spans="1:5" x14ac:dyDescent="0.25">
      <c r="A36" s="218" t="s">
        <v>562</v>
      </c>
      <c r="B36" s="219" t="s">
        <v>1249</v>
      </c>
      <c r="C36" s="220">
        <v>0</v>
      </c>
      <c r="D36" s="220">
        <v>0</v>
      </c>
      <c r="E36" s="220">
        <v>0</v>
      </c>
    </row>
    <row r="37" spans="1:5" ht="26.4" x14ac:dyDescent="0.25">
      <c r="A37" s="218" t="s">
        <v>564</v>
      </c>
      <c r="B37" s="219" t="s">
        <v>1250</v>
      </c>
      <c r="C37" s="220">
        <v>0</v>
      </c>
      <c r="D37" s="220">
        <v>0</v>
      </c>
      <c r="E37" s="220">
        <v>0</v>
      </c>
    </row>
    <row r="38" spans="1:5" ht="26.4" x14ac:dyDescent="0.25">
      <c r="A38" s="218" t="s">
        <v>488</v>
      </c>
      <c r="B38" s="219" t="s">
        <v>1824</v>
      </c>
      <c r="C38" s="220">
        <v>0</v>
      </c>
      <c r="D38" s="220">
        <v>0</v>
      </c>
      <c r="E38" s="220">
        <v>0</v>
      </c>
    </row>
    <row r="39" spans="1:5" x14ac:dyDescent="0.25">
      <c r="A39" s="218" t="s">
        <v>506</v>
      </c>
      <c r="B39" s="219" t="s">
        <v>1251</v>
      </c>
      <c r="C39" s="220">
        <v>0</v>
      </c>
      <c r="D39" s="220">
        <v>0</v>
      </c>
      <c r="E39" s="220">
        <v>0</v>
      </c>
    </row>
    <row r="40" spans="1:5" x14ac:dyDescent="0.25">
      <c r="A40" s="218" t="s">
        <v>567</v>
      </c>
      <c r="B40" s="236" t="s">
        <v>1825</v>
      </c>
      <c r="C40" s="220">
        <v>0</v>
      </c>
      <c r="D40" s="220">
        <v>0</v>
      </c>
      <c r="E40" s="220">
        <v>0</v>
      </c>
    </row>
    <row r="41" spans="1:5" ht="26.4" x14ac:dyDescent="0.25">
      <c r="A41" s="218" t="s">
        <v>569</v>
      </c>
      <c r="B41" s="219" t="s">
        <v>1252</v>
      </c>
      <c r="C41" s="220">
        <v>0</v>
      </c>
      <c r="D41" s="220">
        <v>0</v>
      </c>
      <c r="E41" s="220">
        <v>0</v>
      </c>
    </row>
    <row r="42" spans="1:5" x14ac:dyDescent="0.25">
      <c r="A42" s="218" t="s">
        <v>570</v>
      </c>
      <c r="B42" s="219" t="s">
        <v>1253</v>
      </c>
      <c r="C42" s="220">
        <v>0</v>
      </c>
      <c r="D42" s="220">
        <v>0</v>
      </c>
      <c r="E42" s="220">
        <v>0</v>
      </c>
    </row>
    <row r="43" spans="1:5" s="62" customFormat="1" x14ac:dyDescent="0.25">
      <c r="A43" s="221" t="s">
        <v>489</v>
      </c>
      <c r="B43" s="222" t="s">
        <v>1826</v>
      </c>
      <c r="C43" s="223">
        <v>2682019580</v>
      </c>
      <c r="D43" s="223">
        <v>-1612422305</v>
      </c>
      <c r="E43" s="223">
        <v>1069597275</v>
      </c>
    </row>
  </sheetData>
  <mergeCells count="1">
    <mergeCell ref="A3:E3"/>
  </mergeCells>
  <pageMargins left="0.70866141732283461" right="0.70866141732283461" top="0.74803149606299213" bottom="0.74803149606299213" header="0.31496062992125984" footer="0.31496062992125984"/>
  <pageSetup paperSize="9" scale="81" fitToHeight="0" orientation="portrait"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6B56E-074B-4DA0-A20C-406E1882B78B}">
  <sheetPr>
    <tabColor rgb="FF92D050"/>
    <pageSetUpPr fitToPage="1"/>
  </sheetPr>
  <dimension ref="A1:E36"/>
  <sheetViews>
    <sheetView view="pageBreakPreview" zoomScale="115" zoomScaleNormal="100" zoomScaleSheetLayoutView="115" workbookViewId="0">
      <selection activeCell="G14" sqref="G14"/>
    </sheetView>
  </sheetViews>
  <sheetFormatPr defaultRowHeight="13.2" x14ac:dyDescent="0.25"/>
  <cols>
    <col min="1" max="1" width="8.109375" style="45" customWidth="1"/>
    <col min="2" max="2" width="64" style="45" customWidth="1"/>
    <col min="3" max="3" width="20.5546875" style="45" customWidth="1"/>
    <col min="4" max="4" width="15.33203125" style="45" bestFit="1" customWidth="1"/>
    <col min="5" max="5" width="16.44140625" style="45" customWidth="1"/>
    <col min="6" max="256" width="9.109375" style="45"/>
    <col min="257" max="257" width="8.109375" style="45" customWidth="1"/>
    <col min="258" max="258" width="41" style="45" customWidth="1"/>
    <col min="259" max="261" width="32.88671875" style="45" customWidth="1"/>
    <col min="262" max="512" width="9.109375" style="45"/>
    <col min="513" max="513" width="8.109375" style="45" customWidth="1"/>
    <col min="514" max="514" width="41" style="45" customWidth="1"/>
    <col min="515" max="517" width="32.88671875" style="45" customWidth="1"/>
    <col min="518" max="768" width="9.109375" style="45"/>
    <col min="769" max="769" width="8.109375" style="45" customWidth="1"/>
    <col min="770" max="770" width="41" style="45" customWidth="1"/>
    <col min="771" max="773" width="32.88671875" style="45" customWidth="1"/>
    <col min="774" max="1024" width="9.109375" style="45"/>
    <col min="1025" max="1025" width="8.109375" style="45" customWidth="1"/>
    <col min="1026" max="1026" width="41" style="45" customWidth="1"/>
    <col min="1027" max="1029" width="32.88671875" style="45" customWidth="1"/>
    <col min="1030" max="1280" width="9.109375" style="45"/>
    <col min="1281" max="1281" width="8.109375" style="45" customWidth="1"/>
    <col min="1282" max="1282" width="41" style="45" customWidth="1"/>
    <col min="1283" max="1285" width="32.88671875" style="45" customWidth="1"/>
    <col min="1286" max="1536" width="9.109375" style="45"/>
    <col min="1537" max="1537" width="8.109375" style="45" customWidth="1"/>
    <col min="1538" max="1538" width="41" style="45" customWidth="1"/>
    <col min="1539" max="1541" width="32.88671875" style="45" customWidth="1"/>
    <col min="1542" max="1792" width="9.109375" style="45"/>
    <col min="1793" max="1793" width="8.109375" style="45" customWidth="1"/>
    <col min="1794" max="1794" width="41" style="45" customWidth="1"/>
    <col min="1795" max="1797" width="32.88671875" style="45" customWidth="1"/>
    <col min="1798" max="2048" width="9.109375" style="45"/>
    <col min="2049" max="2049" width="8.109375" style="45" customWidth="1"/>
    <col min="2050" max="2050" width="41" style="45" customWidth="1"/>
    <col min="2051" max="2053" width="32.88671875" style="45" customWidth="1"/>
    <col min="2054" max="2304" width="9.109375" style="45"/>
    <col min="2305" max="2305" width="8.109375" style="45" customWidth="1"/>
    <col min="2306" max="2306" width="41" style="45" customWidth="1"/>
    <col min="2307" max="2309" width="32.88671875" style="45" customWidth="1"/>
    <col min="2310" max="2560" width="9.109375" style="45"/>
    <col min="2561" max="2561" width="8.109375" style="45" customWidth="1"/>
    <col min="2562" max="2562" width="41" style="45" customWidth="1"/>
    <col min="2563" max="2565" width="32.88671875" style="45" customWidth="1"/>
    <col min="2566" max="2816" width="9.109375" style="45"/>
    <col min="2817" max="2817" width="8.109375" style="45" customWidth="1"/>
    <col min="2818" max="2818" width="41" style="45" customWidth="1"/>
    <col min="2819" max="2821" width="32.88671875" style="45" customWidth="1"/>
    <col min="2822" max="3072" width="9.109375" style="45"/>
    <col min="3073" max="3073" width="8.109375" style="45" customWidth="1"/>
    <col min="3074" max="3074" width="41" style="45" customWidth="1"/>
    <col min="3075" max="3077" width="32.88671875" style="45" customWidth="1"/>
    <col min="3078" max="3328" width="9.109375" style="45"/>
    <col min="3329" max="3329" width="8.109375" style="45" customWidth="1"/>
    <col min="3330" max="3330" width="41" style="45" customWidth="1"/>
    <col min="3331" max="3333" width="32.88671875" style="45" customWidth="1"/>
    <col min="3334" max="3584" width="9.109375" style="45"/>
    <col min="3585" max="3585" width="8.109375" style="45" customWidth="1"/>
    <col min="3586" max="3586" width="41" style="45" customWidth="1"/>
    <col min="3587" max="3589" width="32.88671875" style="45" customWidth="1"/>
    <col min="3590" max="3840" width="9.109375" style="45"/>
    <col min="3841" max="3841" width="8.109375" style="45" customWidth="1"/>
    <col min="3842" max="3842" width="41" style="45" customWidth="1"/>
    <col min="3843" max="3845" width="32.88671875" style="45" customWidth="1"/>
    <col min="3846" max="4096" width="9.109375" style="45"/>
    <col min="4097" max="4097" width="8.109375" style="45" customWidth="1"/>
    <col min="4098" max="4098" width="41" style="45" customWidth="1"/>
    <col min="4099" max="4101" width="32.88671875" style="45" customWidth="1"/>
    <col min="4102" max="4352" width="9.109375" style="45"/>
    <col min="4353" max="4353" width="8.109375" style="45" customWidth="1"/>
    <col min="4354" max="4354" width="41" style="45" customWidth="1"/>
    <col min="4355" max="4357" width="32.88671875" style="45" customWidth="1"/>
    <col min="4358" max="4608" width="9.109375" style="45"/>
    <col min="4609" max="4609" width="8.109375" style="45" customWidth="1"/>
    <col min="4610" max="4610" width="41" style="45" customWidth="1"/>
    <col min="4611" max="4613" width="32.88671875" style="45" customWidth="1"/>
    <col min="4614" max="4864" width="9.109375" style="45"/>
    <col min="4865" max="4865" width="8.109375" style="45" customWidth="1"/>
    <col min="4866" max="4866" width="41" style="45" customWidth="1"/>
    <col min="4867" max="4869" width="32.88671875" style="45" customWidth="1"/>
    <col min="4870" max="5120" width="9.109375" style="45"/>
    <col min="5121" max="5121" width="8.109375" style="45" customWidth="1"/>
    <col min="5122" max="5122" width="41" style="45" customWidth="1"/>
    <col min="5123" max="5125" width="32.88671875" style="45" customWidth="1"/>
    <col min="5126" max="5376" width="9.109375" style="45"/>
    <col min="5377" max="5377" width="8.109375" style="45" customWidth="1"/>
    <col min="5378" max="5378" width="41" style="45" customWidth="1"/>
    <col min="5379" max="5381" width="32.88671875" style="45" customWidth="1"/>
    <col min="5382" max="5632" width="9.109375" style="45"/>
    <col min="5633" max="5633" width="8.109375" style="45" customWidth="1"/>
    <col min="5634" max="5634" width="41" style="45" customWidth="1"/>
    <col min="5635" max="5637" width="32.88671875" style="45" customWidth="1"/>
    <col min="5638" max="5888" width="9.109375" style="45"/>
    <col min="5889" max="5889" width="8.109375" style="45" customWidth="1"/>
    <col min="5890" max="5890" width="41" style="45" customWidth="1"/>
    <col min="5891" max="5893" width="32.88671875" style="45" customWidth="1"/>
    <col min="5894" max="6144" width="9.109375" style="45"/>
    <col min="6145" max="6145" width="8.109375" style="45" customWidth="1"/>
    <col min="6146" max="6146" width="41" style="45" customWidth="1"/>
    <col min="6147" max="6149" width="32.88671875" style="45" customWidth="1"/>
    <col min="6150" max="6400" width="9.109375" style="45"/>
    <col min="6401" max="6401" width="8.109375" style="45" customWidth="1"/>
    <col min="6402" max="6402" width="41" style="45" customWidth="1"/>
    <col min="6403" max="6405" width="32.88671875" style="45" customWidth="1"/>
    <col min="6406" max="6656" width="9.109375" style="45"/>
    <col min="6657" max="6657" width="8.109375" style="45" customWidth="1"/>
    <col min="6658" max="6658" width="41" style="45" customWidth="1"/>
    <col min="6659" max="6661" width="32.88671875" style="45" customWidth="1"/>
    <col min="6662" max="6912" width="9.109375" style="45"/>
    <col min="6913" max="6913" width="8.109375" style="45" customWidth="1"/>
    <col min="6914" max="6914" width="41" style="45" customWidth="1"/>
    <col min="6915" max="6917" width="32.88671875" style="45" customWidth="1"/>
    <col min="6918" max="7168" width="9.109375" style="45"/>
    <col min="7169" max="7169" width="8.109375" style="45" customWidth="1"/>
    <col min="7170" max="7170" width="41" style="45" customWidth="1"/>
    <col min="7171" max="7173" width="32.88671875" style="45" customWidth="1"/>
    <col min="7174" max="7424" width="9.109375" style="45"/>
    <col min="7425" max="7425" width="8.109375" style="45" customWidth="1"/>
    <col min="7426" max="7426" width="41" style="45" customWidth="1"/>
    <col min="7427" max="7429" width="32.88671875" style="45" customWidth="1"/>
    <col min="7430" max="7680" width="9.109375" style="45"/>
    <col min="7681" max="7681" width="8.109375" style="45" customWidth="1"/>
    <col min="7682" max="7682" width="41" style="45" customWidth="1"/>
    <col min="7683" max="7685" width="32.88671875" style="45" customWidth="1"/>
    <col min="7686" max="7936" width="9.109375" style="45"/>
    <col min="7937" max="7937" width="8.109375" style="45" customWidth="1"/>
    <col min="7938" max="7938" width="41" style="45" customWidth="1"/>
    <col min="7939" max="7941" width="32.88671875" style="45" customWidth="1"/>
    <col min="7942" max="8192" width="9.109375" style="45"/>
    <col min="8193" max="8193" width="8.109375" style="45" customWidth="1"/>
    <col min="8194" max="8194" width="41" style="45" customWidth="1"/>
    <col min="8195" max="8197" width="32.88671875" style="45" customWidth="1"/>
    <col min="8198" max="8448" width="9.109375" style="45"/>
    <col min="8449" max="8449" width="8.109375" style="45" customWidth="1"/>
    <col min="8450" max="8450" width="41" style="45" customWidth="1"/>
    <col min="8451" max="8453" width="32.88671875" style="45" customWidth="1"/>
    <col min="8454" max="8704" width="9.109375" style="45"/>
    <col min="8705" max="8705" width="8.109375" style="45" customWidth="1"/>
    <col min="8706" max="8706" width="41" style="45" customWidth="1"/>
    <col min="8707" max="8709" width="32.88671875" style="45" customWidth="1"/>
    <col min="8710" max="8960" width="9.109375" style="45"/>
    <col min="8961" max="8961" width="8.109375" style="45" customWidth="1"/>
    <col min="8962" max="8962" width="41" style="45" customWidth="1"/>
    <col min="8963" max="8965" width="32.88671875" style="45" customWidth="1"/>
    <col min="8966" max="9216" width="9.109375" style="45"/>
    <col min="9217" max="9217" width="8.109375" style="45" customWidth="1"/>
    <col min="9218" max="9218" width="41" style="45" customWidth="1"/>
    <col min="9219" max="9221" width="32.88671875" style="45" customWidth="1"/>
    <col min="9222" max="9472" width="9.109375" style="45"/>
    <col min="9473" max="9473" width="8.109375" style="45" customWidth="1"/>
    <col min="9474" max="9474" width="41" style="45" customWidth="1"/>
    <col min="9475" max="9477" width="32.88671875" style="45" customWidth="1"/>
    <col min="9478" max="9728" width="9.109375" style="45"/>
    <col min="9729" max="9729" width="8.109375" style="45" customWidth="1"/>
    <col min="9730" max="9730" width="41" style="45" customWidth="1"/>
    <col min="9731" max="9733" width="32.88671875" style="45" customWidth="1"/>
    <col min="9734" max="9984" width="9.109375" style="45"/>
    <col min="9985" max="9985" width="8.109375" style="45" customWidth="1"/>
    <col min="9986" max="9986" width="41" style="45" customWidth="1"/>
    <col min="9987" max="9989" width="32.88671875" style="45" customWidth="1"/>
    <col min="9990" max="10240" width="9.109375" style="45"/>
    <col min="10241" max="10241" width="8.109375" style="45" customWidth="1"/>
    <col min="10242" max="10242" width="41" style="45" customWidth="1"/>
    <col min="10243" max="10245" width="32.88671875" style="45" customWidth="1"/>
    <col min="10246" max="10496" width="9.109375" style="45"/>
    <col min="10497" max="10497" width="8.109375" style="45" customWidth="1"/>
    <col min="10498" max="10498" width="41" style="45" customWidth="1"/>
    <col min="10499" max="10501" width="32.88671875" style="45" customWidth="1"/>
    <col min="10502" max="10752" width="9.109375" style="45"/>
    <col min="10753" max="10753" width="8.109375" style="45" customWidth="1"/>
    <col min="10754" max="10754" width="41" style="45" customWidth="1"/>
    <col min="10755" max="10757" width="32.88671875" style="45" customWidth="1"/>
    <col min="10758" max="11008" width="9.109375" style="45"/>
    <col min="11009" max="11009" width="8.109375" style="45" customWidth="1"/>
    <col min="11010" max="11010" width="41" style="45" customWidth="1"/>
    <col min="11011" max="11013" width="32.88671875" style="45" customWidth="1"/>
    <col min="11014" max="11264" width="9.109375" style="45"/>
    <col min="11265" max="11265" width="8.109375" style="45" customWidth="1"/>
    <col min="11266" max="11266" width="41" style="45" customWidth="1"/>
    <col min="11267" max="11269" width="32.88671875" style="45" customWidth="1"/>
    <col min="11270" max="11520" width="9.109375" style="45"/>
    <col min="11521" max="11521" width="8.109375" style="45" customWidth="1"/>
    <col min="11522" max="11522" width="41" style="45" customWidth="1"/>
    <col min="11523" max="11525" width="32.88671875" style="45" customWidth="1"/>
    <col min="11526" max="11776" width="9.109375" style="45"/>
    <col min="11777" max="11777" width="8.109375" style="45" customWidth="1"/>
    <col min="11778" max="11778" width="41" style="45" customWidth="1"/>
    <col min="11779" max="11781" width="32.88671875" style="45" customWidth="1"/>
    <col min="11782" max="12032" width="9.109375" style="45"/>
    <col min="12033" max="12033" width="8.109375" style="45" customWidth="1"/>
    <col min="12034" max="12034" width="41" style="45" customWidth="1"/>
    <col min="12035" max="12037" width="32.88671875" style="45" customWidth="1"/>
    <col min="12038" max="12288" width="9.109375" style="45"/>
    <col min="12289" max="12289" width="8.109375" style="45" customWidth="1"/>
    <col min="12290" max="12290" width="41" style="45" customWidth="1"/>
    <col min="12291" max="12293" width="32.88671875" style="45" customWidth="1"/>
    <col min="12294" max="12544" width="9.109375" style="45"/>
    <col min="12545" max="12545" width="8.109375" style="45" customWidth="1"/>
    <col min="12546" max="12546" width="41" style="45" customWidth="1"/>
    <col min="12547" max="12549" width="32.88671875" style="45" customWidth="1"/>
    <col min="12550" max="12800" width="9.109375" style="45"/>
    <col min="12801" max="12801" width="8.109375" style="45" customWidth="1"/>
    <col min="12802" max="12802" width="41" style="45" customWidth="1"/>
    <col min="12803" max="12805" width="32.88671875" style="45" customWidth="1"/>
    <col min="12806" max="13056" width="9.109375" style="45"/>
    <col min="13057" max="13057" width="8.109375" style="45" customWidth="1"/>
    <col min="13058" max="13058" width="41" style="45" customWidth="1"/>
    <col min="13059" max="13061" width="32.88671875" style="45" customWidth="1"/>
    <col min="13062" max="13312" width="9.109375" style="45"/>
    <col min="13313" max="13313" width="8.109375" style="45" customWidth="1"/>
    <col min="13314" max="13314" width="41" style="45" customWidth="1"/>
    <col min="13315" max="13317" width="32.88671875" style="45" customWidth="1"/>
    <col min="13318" max="13568" width="9.109375" style="45"/>
    <col min="13569" max="13569" width="8.109375" style="45" customWidth="1"/>
    <col min="13570" max="13570" width="41" style="45" customWidth="1"/>
    <col min="13571" max="13573" width="32.88671875" style="45" customWidth="1"/>
    <col min="13574" max="13824" width="9.109375" style="45"/>
    <col min="13825" max="13825" width="8.109375" style="45" customWidth="1"/>
    <col min="13826" max="13826" width="41" style="45" customWidth="1"/>
    <col min="13827" max="13829" width="32.88671875" style="45" customWidth="1"/>
    <col min="13830" max="14080" width="9.109375" style="45"/>
    <col min="14081" max="14081" width="8.109375" style="45" customWidth="1"/>
    <col min="14082" max="14082" width="41" style="45" customWidth="1"/>
    <col min="14083" max="14085" width="32.88671875" style="45" customWidth="1"/>
    <col min="14086" max="14336" width="9.109375" style="45"/>
    <col min="14337" max="14337" width="8.109375" style="45" customWidth="1"/>
    <col min="14338" max="14338" width="41" style="45" customWidth="1"/>
    <col min="14339" max="14341" width="32.88671875" style="45" customWidth="1"/>
    <col min="14342" max="14592" width="9.109375" style="45"/>
    <col min="14593" max="14593" width="8.109375" style="45" customWidth="1"/>
    <col min="14594" max="14594" width="41" style="45" customWidth="1"/>
    <col min="14595" max="14597" width="32.88671875" style="45" customWidth="1"/>
    <col min="14598" max="14848" width="9.109375" style="45"/>
    <col min="14849" max="14849" width="8.109375" style="45" customWidth="1"/>
    <col min="14850" max="14850" width="41" style="45" customWidth="1"/>
    <col min="14851" max="14853" width="32.88671875" style="45" customWidth="1"/>
    <col min="14854" max="15104" width="9.109375" style="45"/>
    <col min="15105" max="15105" width="8.109375" style="45" customWidth="1"/>
    <col min="15106" max="15106" width="41" style="45" customWidth="1"/>
    <col min="15107" max="15109" width="32.88671875" style="45" customWidth="1"/>
    <col min="15110" max="15360" width="9.109375" style="45"/>
    <col min="15361" max="15361" width="8.109375" style="45" customWidth="1"/>
    <col min="15362" max="15362" width="41" style="45" customWidth="1"/>
    <col min="15363" max="15365" width="32.88671875" style="45" customWidth="1"/>
    <col min="15366" max="15616" width="9.109375" style="45"/>
    <col min="15617" max="15617" width="8.109375" style="45" customWidth="1"/>
    <col min="15618" max="15618" width="41" style="45" customWidth="1"/>
    <col min="15619" max="15621" width="32.88671875" style="45" customWidth="1"/>
    <col min="15622" max="15872" width="9.109375" style="45"/>
    <col min="15873" max="15873" width="8.109375" style="45" customWidth="1"/>
    <col min="15874" max="15874" width="41" style="45" customWidth="1"/>
    <col min="15875" max="15877" width="32.88671875" style="45" customWidth="1"/>
    <col min="15878" max="16128" width="9.109375" style="45"/>
    <col min="16129" max="16129" width="8.109375" style="45" customWidth="1"/>
    <col min="16130" max="16130" width="41" style="45" customWidth="1"/>
    <col min="16131" max="16133" width="32.88671875" style="45" customWidth="1"/>
    <col min="16134" max="16384" width="9.109375" style="45"/>
  </cols>
  <sheetData>
    <row r="1" spans="1:5" ht="13.8" x14ac:dyDescent="0.25">
      <c r="E1" s="10" t="s">
        <v>1827</v>
      </c>
    </row>
    <row r="3" spans="1:5" ht="15" x14ac:dyDescent="0.25">
      <c r="A3" s="549" t="s">
        <v>1255</v>
      </c>
      <c r="B3" s="550"/>
      <c r="C3" s="550"/>
      <c r="D3" s="550"/>
      <c r="E3" s="550"/>
    </row>
    <row r="4" spans="1:5" ht="30" x14ac:dyDescent="0.25">
      <c r="A4" s="63" t="s">
        <v>472</v>
      </c>
      <c r="B4" s="63" t="s">
        <v>157</v>
      </c>
      <c r="C4" s="49" t="s">
        <v>510</v>
      </c>
      <c r="D4" s="63" t="s">
        <v>511</v>
      </c>
      <c r="E4" s="49" t="s">
        <v>512</v>
      </c>
    </row>
    <row r="5" spans="1:5" x14ac:dyDescent="0.25">
      <c r="A5" s="224" t="s">
        <v>473</v>
      </c>
      <c r="B5" s="238" t="s">
        <v>1505</v>
      </c>
      <c r="C5" s="226">
        <v>0</v>
      </c>
      <c r="D5" s="226">
        <v>0</v>
      </c>
      <c r="E5" s="226">
        <v>0</v>
      </c>
    </row>
    <row r="6" spans="1:5" x14ac:dyDescent="0.25">
      <c r="A6" s="224" t="s">
        <v>514</v>
      </c>
      <c r="B6" s="225" t="s">
        <v>1256</v>
      </c>
      <c r="C6" s="226">
        <v>917168804</v>
      </c>
      <c r="D6" s="226">
        <v>0</v>
      </c>
      <c r="E6" s="226">
        <v>917168804</v>
      </c>
    </row>
    <row r="7" spans="1:5" x14ac:dyDescent="0.25">
      <c r="A7" s="224" t="s">
        <v>475</v>
      </c>
      <c r="B7" s="225" t="s">
        <v>1257</v>
      </c>
      <c r="C7" s="226">
        <v>0</v>
      </c>
      <c r="D7" s="226">
        <v>0</v>
      </c>
      <c r="E7" s="226">
        <v>0</v>
      </c>
    </row>
    <row r="8" spans="1:5" s="62" customFormat="1" x14ac:dyDescent="0.25">
      <c r="A8" s="228" t="s">
        <v>476</v>
      </c>
      <c r="B8" s="229" t="s">
        <v>1258</v>
      </c>
      <c r="C8" s="230">
        <v>917168804</v>
      </c>
      <c r="D8" s="230">
        <v>0</v>
      </c>
      <c r="E8" s="230">
        <v>917168804</v>
      </c>
    </row>
    <row r="9" spans="1:5" x14ac:dyDescent="0.25">
      <c r="A9" s="224" t="s">
        <v>477</v>
      </c>
      <c r="B9" s="225" t="s">
        <v>1259</v>
      </c>
      <c r="C9" s="226">
        <v>0</v>
      </c>
      <c r="D9" s="226">
        <v>0</v>
      </c>
      <c r="E9" s="226">
        <v>0</v>
      </c>
    </row>
    <row r="10" spans="1:5" x14ac:dyDescent="0.25">
      <c r="A10" s="224" t="s">
        <v>479</v>
      </c>
      <c r="B10" s="225" t="s">
        <v>1260</v>
      </c>
      <c r="C10" s="226">
        <v>0</v>
      </c>
      <c r="D10" s="226">
        <v>0</v>
      </c>
      <c r="E10" s="226">
        <v>0</v>
      </c>
    </row>
    <row r="11" spans="1:5" x14ac:dyDescent="0.25">
      <c r="A11" s="224" t="s">
        <v>481</v>
      </c>
      <c r="B11" s="225" t="s">
        <v>1261</v>
      </c>
      <c r="C11" s="226">
        <v>0</v>
      </c>
      <c r="D11" s="226">
        <v>0</v>
      </c>
      <c r="E11" s="226">
        <v>0</v>
      </c>
    </row>
    <row r="12" spans="1:5" x14ac:dyDescent="0.25">
      <c r="A12" s="224" t="s">
        <v>521</v>
      </c>
      <c r="B12" s="227" t="s">
        <v>1828</v>
      </c>
      <c r="C12" s="226">
        <v>0</v>
      </c>
      <c r="D12" s="226">
        <v>0</v>
      </c>
      <c r="E12" s="226">
        <v>0</v>
      </c>
    </row>
    <row r="13" spans="1:5" x14ac:dyDescent="0.25">
      <c r="A13" s="224" t="s">
        <v>523</v>
      </c>
      <c r="B13" s="225" t="s">
        <v>1262</v>
      </c>
      <c r="C13" s="226">
        <v>0</v>
      </c>
      <c r="D13" s="226">
        <v>0</v>
      </c>
      <c r="E13" s="226">
        <v>0</v>
      </c>
    </row>
    <row r="14" spans="1:5" x14ac:dyDescent="0.25">
      <c r="A14" s="224" t="s">
        <v>525</v>
      </c>
      <c r="B14" s="225" t="s">
        <v>1263</v>
      </c>
      <c r="C14" s="226">
        <v>0</v>
      </c>
      <c r="D14" s="226">
        <v>0</v>
      </c>
      <c r="E14" s="226">
        <v>0</v>
      </c>
    </row>
    <row r="15" spans="1:5" x14ac:dyDescent="0.25">
      <c r="A15" s="224" t="s">
        <v>527</v>
      </c>
      <c r="B15" s="225" t="s">
        <v>1264</v>
      </c>
      <c r="C15" s="226">
        <v>110054411</v>
      </c>
      <c r="D15" s="226">
        <v>0</v>
      </c>
      <c r="E15" s="226">
        <v>110054411</v>
      </c>
    </row>
    <row r="16" spans="1:5" x14ac:dyDescent="0.25">
      <c r="A16" s="224" t="s">
        <v>529</v>
      </c>
      <c r="B16" s="225" t="s">
        <v>1265</v>
      </c>
      <c r="C16" s="226">
        <v>0</v>
      </c>
      <c r="D16" s="226">
        <v>0</v>
      </c>
      <c r="E16" s="226">
        <v>0</v>
      </c>
    </row>
    <row r="17" spans="1:5" x14ac:dyDescent="0.25">
      <c r="A17" s="224" t="s">
        <v>531</v>
      </c>
      <c r="B17" s="225" t="s">
        <v>1266</v>
      </c>
      <c r="C17" s="226">
        <v>110054411</v>
      </c>
      <c r="D17" s="226">
        <v>0</v>
      </c>
      <c r="E17" s="226">
        <v>110054411</v>
      </c>
    </row>
    <row r="18" spans="1:5" x14ac:dyDescent="0.25">
      <c r="A18" s="224" t="s">
        <v>532</v>
      </c>
      <c r="B18" s="225" t="s">
        <v>1267</v>
      </c>
      <c r="C18" s="226">
        <v>144671202</v>
      </c>
      <c r="D18" s="226">
        <v>0</v>
      </c>
      <c r="E18" s="226">
        <v>144671202</v>
      </c>
    </row>
    <row r="19" spans="1:5" x14ac:dyDescent="0.25">
      <c r="A19" s="224" t="s">
        <v>502</v>
      </c>
      <c r="B19" s="225" t="s">
        <v>1829</v>
      </c>
      <c r="C19" s="226">
        <v>0</v>
      </c>
      <c r="D19" s="226">
        <v>0</v>
      </c>
      <c r="E19" s="226">
        <v>0</v>
      </c>
    </row>
    <row r="20" spans="1:5" x14ac:dyDescent="0.25">
      <c r="A20" s="224" t="s">
        <v>483</v>
      </c>
      <c r="B20" s="225" t="s">
        <v>1830</v>
      </c>
      <c r="C20" s="226">
        <v>0</v>
      </c>
      <c r="D20" s="226">
        <v>0</v>
      </c>
      <c r="E20" s="226">
        <v>0</v>
      </c>
    </row>
    <row r="21" spans="1:5" x14ac:dyDescent="0.25">
      <c r="A21" s="224" t="s">
        <v>536</v>
      </c>
      <c r="B21" s="225" t="s">
        <v>1268</v>
      </c>
      <c r="C21" s="226">
        <v>1612422305</v>
      </c>
      <c r="D21" s="226">
        <v>-1612422305</v>
      </c>
      <c r="E21" s="226">
        <v>0</v>
      </c>
    </row>
    <row r="22" spans="1:5" x14ac:dyDescent="0.25">
      <c r="A22" s="224" t="s">
        <v>484</v>
      </c>
      <c r="B22" s="225" t="s">
        <v>1269</v>
      </c>
      <c r="C22" s="226">
        <v>0</v>
      </c>
      <c r="D22" s="226">
        <v>0</v>
      </c>
      <c r="E22" s="226">
        <v>0</v>
      </c>
    </row>
    <row r="23" spans="1:5" x14ac:dyDescent="0.25">
      <c r="A23" s="224" t="s">
        <v>539</v>
      </c>
      <c r="B23" s="225" t="s">
        <v>1270</v>
      </c>
      <c r="C23" s="226">
        <v>0</v>
      </c>
      <c r="D23" s="226">
        <v>0</v>
      </c>
      <c r="E23" s="226">
        <v>0</v>
      </c>
    </row>
    <row r="24" spans="1:5" x14ac:dyDescent="0.25">
      <c r="A24" s="224" t="s">
        <v>504</v>
      </c>
      <c r="B24" s="225" t="s">
        <v>1271</v>
      </c>
      <c r="C24" s="226">
        <v>0</v>
      </c>
      <c r="D24" s="226">
        <v>0</v>
      </c>
      <c r="E24" s="226">
        <v>0</v>
      </c>
    </row>
    <row r="25" spans="1:5" x14ac:dyDescent="0.25">
      <c r="A25" s="224" t="s">
        <v>542</v>
      </c>
      <c r="B25" s="225" t="s">
        <v>1272</v>
      </c>
      <c r="C25" s="226">
        <v>0</v>
      </c>
      <c r="D25" s="226">
        <v>0</v>
      </c>
      <c r="E25" s="226">
        <v>0</v>
      </c>
    </row>
    <row r="26" spans="1:5" x14ac:dyDescent="0.25">
      <c r="A26" s="224" t="s">
        <v>486</v>
      </c>
      <c r="B26" s="225" t="s">
        <v>1831</v>
      </c>
      <c r="C26" s="226">
        <v>0</v>
      </c>
      <c r="D26" s="226">
        <v>0</v>
      </c>
      <c r="E26" s="226">
        <v>0</v>
      </c>
    </row>
    <row r="27" spans="1:5" x14ac:dyDescent="0.25">
      <c r="A27" s="224" t="s">
        <v>544</v>
      </c>
      <c r="B27" s="225" t="s">
        <v>1832</v>
      </c>
      <c r="C27" s="226">
        <v>2784316722</v>
      </c>
      <c r="D27" s="226">
        <v>-1612422305</v>
      </c>
      <c r="E27" s="226">
        <v>1171894417</v>
      </c>
    </row>
    <row r="28" spans="1:5" x14ac:dyDescent="0.25">
      <c r="A28" s="224" t="s">
        <v>546</v>
      </c>
      <c r="B28" s="225" t="s">
        <v>1506</v>
      </c>
      <c r="C28" s="226">
        <v>0</v>
      </c>
      <c r="D28" s="226">
        <v>0</v>
      </c>
      <c r="E28" s="226">
        <v>0</v>
      </c>
    </row>
    <row r="29" spans="1:5" x14ac:dyDescent="0.25">
      <c r="A29" s="224" t="s">
        <v>548</v>
      </c>
      <c r="B29" s="225" t="s">
        <v>1273</v>
      </c>
      <c r="C29" s="226">
        <v>0</v>
      </c>
      <c r="D29" s="226">
        <v>0</v>
      </c>
      <c r="E29" s="226">
        <v>0</v>
      </c>
    </row>
    <row r="30" spans="1:5" x14ac:dyDescent="0.25">
      <c r="A30" s="224" t="s">
        <v>550</v>
      </c>
      <c r="B30" s="225" t="s">
        <v>1274</v>
      </c>
      <c r="C30" s="226">
        <v>0</v>
      </c>
      <c r="D30" s="226">
        <v>0</v>
      </c>
      <c r="E30" s="226">
        <v>0</v>
      </c>
    </row>
    <row r="31" spans="1:5" ht="26.4" x14ac:dyDescent="0.25">
      <c r="A31" s="224" t="s">
        <v>552</v>
      </c>
      <c r="B31" s="225" t="s">
        <v>1275</v>
      </c>
      <c r="C31" s="226">
        <v>0</v>
      </c>
      <c r="D31" s="226">
        <v>0</v>
      </c>
      <c r="E31" s="226">
        <v>0</v>
      </c>
    </row>
    <row r="32" spans="1:5" x14ac:dyDescent="0.25">
      <c r="A32" s="224" t="s">
        <v>554</v>
      </c>
      <c r="B32" s="225" t="s">
        <v>1276</v>
      </c>
      <c r="C32" s="226">
        <v>0</v>
      </c>
      <c r="D32" s="226">
        <v>0</v>
      </c>
      <c r="E32" s="226">
        <v>0</v>
      </c>
    </row>
    <row r="33" spans="1:5" x14ac:dyDescent="0.25">
      <c r="A33" s="224" t="s">
        <v>556</v>
      </c>
      <c r="B33" s="225" t="s">
        <v>1833</v>
      </c>
      <c r="C33" s="226">
        <v>0</v>
      </c>
      <c r="D33" s="226">
        <v>0</v>
      </c>
      <c r="E33" s="226">
        <v>0</v>
      </c>
    </row>
    <row r="34" spans="1:5" x14ac:dyDescent="0.25">
      <c r="A34" s="224" t="s">
        <v>558</v>
      </c>
      <c r="B34" s="225" t="s">
        <v>1277</v>
      </c>
      <c r="C34" s="226">
        <v>0</v>
      </c>
      <c r="D34" s="226">
        <v>0</v>
      </c>
      <c r="E34" s="226">
        <v>0</v>
      </c>
    </row>
    <row r="35" spans="1:5" x14ac:dyDescent="0.25">
      <c r="A35" s="256" t="s">
        <v>560</v>
      </c>
      <c r="B35" s="227" t="s">
        <v>1278</v>
      </c>
      <c r="C35" s="257">
        <v>0</v>
      </c>
      <c r="D35" s="257">
        <v>0</v>
      </c>
      <c r="E35" s="257">
        <v>0</v>
      </c>
    </row>
    <row r="36" spans="1:5" x14ac:dyDescent="0.25">
      <c r="A36" s="228" t="s">
        <v>562</v>
      </c>
      <c r="B36" s="229" t="s">
        <v>1834</v>
      </c>
      <c r="C36" s="230">
        <v>2784316722</v>
      </c>
      <c r="D36" s="230">
        <v>-1612422305</v>
      </c>
      <c r="E36" s="230">
        <v>1171894417</v>
      </c>
    </row>
  </sheetData>
  <mergeCells count="1">
    <mergeCell ref="A3:E3"/>
  </mergeCells>
  <pageMargins left="0.70866141732283461" right="0.70866141732283461" top="0.74803149606299213" bottom="0.74803149606299213" header="0.31496062992125984" footer="0.31496062992125984"/>
  <pageSetup paperSize="9" scale="71" fitToHeight="0" orientation="portrait"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3E755-22EC-4C3C-B0AE-FDD69993B64E}">
  <sheetPr>
    <tabColor rgb="FF92D050"/>
    <pageSetUpPr fitToPage="1"/>
  </sheetPr>
  <dimension ref="A1:E35"/>
  <sheetViews>
    <sheetView view="pageBreakPreview" topLeftCell="A13" zoomScale="115" zoomScaleNormal="100" zoomScaleSheetLayoutView="115" workbookViewId="0">
      <selection activeCell="C23" sqref="C23"/>
    </sheetView>
  </sheetViews>
  <sheetFormatPr defaultRowHeight="13.2" x14ac:dyDescent="0.25"/>
  <cols>
    <col min="1" max="1" width="8.109375" style="45" customWidth="1"/>
    <col min="2" max="2" width="51.6640625" style="45" customWidth="1"/>
    <col min="3" max="3" width="20.6640625" style="45" bestFit="1" customWidth="1"/>
    <col min="4" max="4" width="15.33203125" style="45" bestFit="1" customWidth="1"/>
    <col min="5" max="5" width="18" style="45" customWidth="1"/>
    <col min="6" max="256" width="9.109375" style="45"/>
    <col min="257" max="257" width="8.109375" style="45" customWidth="1"/>
    <col min="258" max="258" width="41" style="45" customWidth="1"/>
    <col min="259" max="261" width="32.88671875" style="45" customWidth="1"/>
    <col min="262" max="512" width="9.109375" style="45"/>
    <col min="513" max="513" width="8.109375" style="45" customWidth="1"/>
    <col min="514" max="514" width="41" style="45" customWidth="1"/>
    <col min="515" max="517" width="32.88671875" style="45" customWidth="1"/>
    <col min="518" max="768" width="9.109375" style="45"/>
    <col min="769" max="769" width="8.109375" style="45" customWidth="1"/>
    <col min="770" max="770" width="41" style="45" customWidth="1"/>
    <col min="771" max="773" width="32.88671875" style="45" customWidth="1"/>
    <col min="774" max="1024" width="9.109375" style="45"/>
    <col min="1025" max="1025" width="8.109375" style="45" customWidth="1"/>
    <col min="1026" max="1026" width="41" style="45" customWidth="1"/>
    <col min="1027" max="1029" width="32.88671875" style="45" customWidth="1"/>
    <col min="1030" max="1280" width="9.109375" style="45"/>
    <col min="1281" max="1281" width="8.109375" style="45" customWidth="1"/>
    <col min="1282" max="1282" width="41" style="45" customWidth="1"/>
    <col min="1283" max="1285" width="32.88671875" style="45" customWidth="1"/>
    <col min="1286" max="1536" width="9.109375" style="45"/>
    <col min="1537" max="1537" width="8.109375" style="45" customWidth="1"/>
    <col min="1538" max="1538" width="41" style="45" customWidth="1"/>
    <col min="1539" max="1541" width="32.88671875" style="45" customWidth="1"/>
    <col min="1542" max="1792" width="9.109375" style="45"/>
    <col min="1793" max="1793" width="8.109375" style="45" customWidth="1"/>
    <col min="1794" max="1794" width="41" style="45" customWidth="1"/>
    <col min="1795" max="1797" width="32.88671875" style="45" customWidth="1"/>
    <col min="1798" max="2048" width="9.109375" style="45"/>
    <col min="2049" max="2049" width="8.109375" style="45" customWidth="1"/>
    <col min="2050" max="2050" width="41" style="45" customWidth="1"/>
    <col min="2051" max="2053" width="32.88671875" style="45" customWidth="1"/>
    <col min="2054" max="2304" width="9.109375" style="45"/>
    <col min="2305" max="2305" width="8.109375" style="45" customWidth="1"/>
    <col min="2306" max="2306" width="41" style="45" customWidth="1"/>
    <col min="2307" max="2309" width="32.88671875" style="45" customWidth="1"/>
    <col min="2310" max="2560" width="9.109375" style="45"/>
    <col min="2561" max="2561" width="8.109375" style="45" customWidth="1"/>
    <col min="2562" max="2562" width="41" style="45" customWidth="1"/>
    <col min="2563" max="2565" width="32.88671875" style="45" customWidth="1"/>
    <col min="2566" max="2816" width="9.109375" style="45"/>
    <col min="2817" max="2817" width="8.109375" style="45" customWidth="1"/>
    <col min="2818" max="2818" width="41" style="45" customWidth="1"/>
    <col min="2819" max="2821" width="32.88671875" style="45" customWidth="1"/>
    <col min="2822" max="3072" width="9.109375" style="45"/>
    <col min="3073" max="3073" width="8.109375" style="45" customWidth="1"/>
    <col min="3074" max="3074" width="41" style="45" customWidth="1"/>
    <col min="3075" max="3077" width="32.88671875" style="45" customWidth="1"/>
    <col min="3078" max="3328" width="9.109375" style="45"/>
    <col min="3329" max="3329" width="8.109375" style="45" customWidth="1"/>
    <col min="3330" max="3330" width="41" style="45" customWidth="1"/>
    <col min="3331" max="3333" width="32.88671875" style="45" customWidth="1"/>
    <col min="3334" max="3584" width="9.109375" style="45"/>
    <col min="3585" max="3585" width="8.109375" style="45" customWidth="1"/>
    <col min="3586" max="3586" width="41" style="45" customWidth="1"/>
    <col min="3587" max="3589" width="32.88671875" style="45" customWidth="1"/>
    <col min="3590" max="3840" width="9.109375" style="45"/>
    <col min="3841" max="3841" width="8.109375" style="45" customWidth="1"/>
    <col min="3842" max="3842" width="41" style="45" customWidth="1"/>
    <col min="3843" max="3845" width="32.88671875" style="45" customWidth="1"/>
    <col min="3846" max="4096" width="9.109375" style="45"/>
    <col min="4097" max="4097" width="8.109375" style="45" customWidth="1"/>
    <col min="4098" max="4098" width="41" style="45" customWidth="1"/>
    <col min="4099" max="4101" width="32.88671875" style="45" customWidth="1"/>
    <col min="4102" max="4352" width="9.109375" style="45"/>
    <col min="4353" max="4353" width="8.109375" style="45" customWidth="1"/>
    <col min="4354" max="4354" width="41" style="45" customWidth="1"/>
    <col min="4355" max="4357" width="32.88671875" style="45" customWidth="1"/>
    <col min="4358" max="4608" width="9.109375" style="45"/>
    <col min="4609" max="4609" width="8.109375" style="45" customWidth="1"/>
    <col min="4610" max="4610" width="41" style="45" customWidth="1"/>
    <col min="4611" max="4613" width="32.88671875" style="45" customWidth="1"/>
    <col min="4614" max="4864" width="9.109375" style="45"/>
    <col min="4865" max="4865" width="8.109375" style="45" customWidth="1"/>
    <col min="4866" max="4866" width="41" style="45" customWidth="1"/>
    <col min="4867" max="4869" width="32.88671875" style="45" customWidth="1"/>
    <col min="4870" max="5120" width="9.109375" style="45"/>
    <col min="5121" max="5121" width="8.109375" style="45" customWidth="1"/>
    <col min="5122" max="5122" width="41" style="45" customWidth="1"/>
    <col min="5123" max="5125" width="32.88671875" style="45" customWidth="1"/>
    <col min="5126" max="5376" width="9.109375" style="45"/>
    <col min="5377" max="5377" width="8.109375" style="45" customWidth="1"/>
    <col min="5378" max="5378" width="41" style="45" customWidth="1"/>
    <col min="5379" max="5381" width="32.88671875" style="45" customWidth="1"/>
    <col min="5382" max="5632" width="9.109375" style="45"/>
    <col min="5633" max="5633" width="8.109375" style="45" customWidth="1"/>
    <col min="5634" max="5634" width="41" style="45" customWidth="1"/>
    <col min="5635" max="5637" width="32.88671875" style="45" customWidth="1"/>
    <col min="5638" max="5888" width="9.109375" style="45"/>
    <col min="5889" max="5889" width="8.109375" style="45" customWidth="1"/>
    <col min="5890" max="5890" width="41" style="45" customWidth="1"/>
    <col min="5891" max="5893" width="32.88671875" style="45" customWidth="1"/>
    <col min="5894" max="6144" width="9.109375" style="45"/>
    <col min="6145" max="6145" width="8.109375" style="45" customWidth="1"/>
    <col min="6146" max="6146" width="41" style="45" customWidth="1"/>
    <col min="6147" max="6149" width="32.88671875" style="45" customWidth="1"/>
    <col min="6150" max="6400" width="9.109375" style="45"/>
    <col min="6401" max="6401" width="8.109375" style="45" customWidth="1"/>
    <col min="6402" max="6402" width="41" style="45" customWidth="1"/>
    <col min="6403" max="6405" width="32.88671875" style="45" customWidth="1"/>
    <col min="6406" max="6656" width="9.109375" style="45"/>
    <col min="6657" max="6657" width="8.109375" style="45" customWidth="1"/>
    <col min="6658" max="6658" width="41" style="45" customWidth="1"/>
    <col min="6659" max="6661" width="32.88671875" style="45" customWidth="1"/>
    <col min="6662" max="6912" width="9.109375" style="45"/>
    <col min="6913" max="6913" width="8.109375" style="45" customWidth="1"/>
    <col min="6914" max="6914" width="41" style="45" customWidth="1"/>
    <col min="6915" max="6917" width="32.88671875" style="45" customWidth="1"/>
    <col min="6918" max="7168" width="9.109375" style="45"/>
    <col min="7169" max="7169" width="8.109375" style="45" customWidth="1"/>
    <col min="7170" max="7170" width="41" style="45" customWidth="1"/>
    <col min="7171" max="7173" width="32.88671875" style="45" customWidth="1"/>
    <col min="7174" max="7424" width="9.109375" style="45"/>
    <col min="7425" max="7425" width="8.109375" style="45" customWidth="1"/>
    <col min="7426" max="7426" width="41" style="45" customWidth="1"/>
    <col min="7427" max="7429" width="32.88671875" style="45" customWidth="1"/>
    <col min="7430" max="7680" width="9.109375" style="45"/>
    <col min="7681" max="7681" width="8.109375" style="45" customWidth="1"/>
    <col min="7682" max="7682" width="41" style="45" customWidth="1"/>
    <col min="7683" max="7685" width="32.88671875" style="45" customWidth="1"/>
    <col min="7686" max="7936" width="9.109375" style="45"/>
    <col min="7937" max="7937" width="8.109375" style="45" customWidth="1"/>
    <col min="7938" max="7938" width="41" style="45" customWidth="1"/>
    <col min="7939" max="7941" width="32.88671875" style="45" customWidth="1"/>
    <col min="7942" max="8192" width="9.109375" style="45"/>
    <col min="8193" max="8193" width="8.109375" style="45" customWidth="1"/>
    <col min="8194" max="8194" width="41" style="45" customWidth="1"/>
    <col min="8195" max="8197" width="32.88671875" style="45" customWidth="1"/>
    <col min="8198" max="8448" width="9.109375" style="45"/>
    <col min="8449" max="8449" width="8.109375" style="45" customWidth="1"/>
    <col min="8450" max="8450" width="41" style="45" customWidth="1"/>
    <col min="8451" max="8453" width="32.88671875" style="45" customWidth="1"/>
    <col min="8454" max="8704" width="9.109375" style="45"/>
    <col min="8705" max="8705" width="8.109375" style="45" customWidth="1"/>
    <col min="8706" max="8706" width="41" style="45" customWidth="1"/>
    <col min="8707" max="8709" width="32.88671875" style="45" customWidth="1"/>
    <col min="8710" max="8960" width="9.109375" style="45"/>
    <col min="8961" max="8961" width="8.109375" style="45" customWidth="1"/>
    <col min="8962" max="8962" width="41" style="45" customWidth="1"/>
    <col min="8963" max="8965" width="32.88671875" style="45" customWidth="1"/>
    <col min="8966" max="9216" width="9.109375" style="45"/>
    <col min="9217" max="9217" width="8.109375" style="45" customWidth="1"/>
    <col min="9218" max="9218" width="41" style="45" customWidth="1"/>
    <col min="9219" max="9221" width="32.88671875" style="45" customWidth="1"/>
    <col min="9222" max="9472" width="9.109375" style="45"/>
    <col min="9473" max="9473" width="8.109375" style="45" customWidth="1"/>
    <col min="9474" max="9474" width="41" style="45" customWidth="1"/>
    <col min="9475" max="9477" width="32.88671875" style="45" customWidth="1"/>
    <col min="9478" max="9728" width="9.109375" style="45"/>
    <col min="9729" max="9729" width="8.109375" style="45" customWidth="1"/>
    <col min="9730" max="9730" width="41" style="45" customWidth="1"/>
    <col min="9731" max="9733" width="32.88671875" style="45" customWidth="1"/>
    <col min="9734" max="9984" width="9.109375" style="45"/>
    <col min="9985" max="9985" width="8.109375" style="45" customWidth="1"/>
    <col min="9986" max="9986" width="41" style="45" customWidth="1"/>
    <col min="9987" max="9989" width="32.88671875" style="45" customWidth="1"/>
    <col min="9990" max="10240" width="9.109375" style="45"/>
    <col min="10241" max="10241" width="8.109375" style="45" customWidth="1"/>
    <col min="10242" max="10242" width="41" style="45" customWidth="1"/>
    <col min="10243" max="10245" width="32.88671875" style="45" customWidth="1"/>
    <col min="10246" max="10496" width="9.109375" style="45"/>
    <col min="10497" max="10497" width="8.109375" style="45" customWidth="1"/>
    <col min="10498" max="10498" width="41" style="45" customWidth="1"/>
    <col min="10499" max="10501" width="32.88671875" style="45" customWidth="1"/>
    <col min="10502" max="10752" width="9.109375" style="45"/>
    <col min="10753" max="10753" width="8.109375" style="45" customWidth="1"/>
    <col min="10754" max="10754" width="41" style="45" customWidth="1"/>
    <col min="10755" max="10757" width="32.88671875" style="45" customWidth="1"/>
    <col min="10758" max="11008" width="9.109375" style="45"/>
    <col min="11009" max="11009" width="8.109375" style="45" customWidth="1"/>
    <col min="11010" max="11010" width="41" style="45" customWidth="1"/>
    <col min="11011" max="11013" width="32.88671875" style="45" customWidth="1"/>
    <col min="11014" max="11264" width="9.109375" style="45"/>
    <col min="11265" max="11265" width="8.109375" style="45" customWidth="1"/>
    <col min="11266" max="11266" width="41" style="45" customWidth="1"/>
    <col min="11267" max="11269" width="32.88671875" style="45" customWidth="1"/>
    <col min="11270" max="11520" width="9.109375" style="45"/>
    <col min="11521" max="11521" width="8.109375" style="45" customWidth="1"/>
    <col min="11522" max="11522" width="41" style="45" customWidth="1"/>
    <col min="11523" max="11525" width="32.88671875" style="45" customWidth="1"/>
    <col min="11526" max="11776" width="9.109375" style="45"/>
    <col min="11777" max="11777" width="8.109375" style="45" customWidth="1"/>
    <col min="11778" max="11778" width="41" style="45" customWidth="1"/>
    <col min="11779" max="11781" width="32.88671875" style="45" customWidth="1"/>
    <col min="11782" max="12032" width="9.109375" style="45"/>
    <col min="12033" max="12033" width="8.109375" style="45" customWidth="1"/>
    <col min="12034" max="12034" width="41" style="45" customWidth="1"/>
    <col min="12035" max="12037" width="32.88671875" style="45" customWidth="1"/>
    <col min="12038" max="12288" width="9.109375" style="45"/>
    <col min="12289" max="12289" width="8.109375" style="45" customWidth="1"/>
    <col min="12290" max="12290" width="41" style="45" customWidth="1"/>
    <col min="12291" max="12293" width="32.88671875" style="45" customWidth="1"/>
    <col min="12294" max="12544" width="9.109375" style="45"/>
    <col min="12545" max="12545" width="8.109375" style="45" customWidth="1"/>
    <col min="12546" max="12546" width="41" style="45" customWidth="1"/>
    <col min="12547" max="12549" width="32.88671875" style="45" customWidth="1"/>
    <col min="12550" max="12800" width="9.109375" style="45"/>
    <col min="12801" max="12801" width="8.109375" style="45" customWidth="1"/>
    <col min="12802" max="12802" width="41" style="45" customWidth="1"/>
    <col min="12803" max="12805" width="32.88671875" style="45" customWidth="1"/>
    <col min="12806" max="13056" width="9.109375" style="45"/>
    <col min="13057" max="13057" width="8.109375" style="45" customWidth="1"/>
    <col min="13058" max="13058" width="41" style="45" customWidth="1"/>
    <col min="13059" max="13061" width="32.88671875" style="45" customWidth="1"/>
    <col min="13062" max="13312" width="9.109375" style="45"/>
    <col min="13313" max="13313" width="8.109375" style="45" customWidth="1"/>
    <col min="13314" max="13314" width="41" style="45" customWidth="1"/>
    <col min="13315" max="13317" width="32.88671875" style="45" customWidth="1"/>
    <col min="13318" max="13568" width="9.109375" style="45"/>
    <col min="13569" max="13569" width="8.109375" style="45" customWidth="1"/>
    <col min="13570" max="13570" width="41" style="45" customWidth="1"/>
    <col min="13571" max="13573" width="32.88671875" style="45" customWidth="1"/>
    <col min="13574" max="13824" width="9.109375" style="45"/>
    <col min="13825" max="13825" width="8.109375" style="45" customWidth="1"/>
    <col min="13826" max="13826" width="41" style="45" customWidth="1"/>
    <col min="13827" max="13829" width="32.88671875" style="45" customWidth="1"/>
    <col min="13830" max="14080" width="9.109375" style="45"/>
    <col min="14081" max="14081" width="8.109375" style="45" customWidth="1"/>
    <col min="14082" max="14082" width="41" style="45" customWidth="1"/>
    <col min="14083" max="14085" width="32.88671875" style="45" customWidth="1"/>
    <col min="14086" max="14336" width="9.109375" style="45"/>
    <col min="14337" max="14337" width="8.109375" style="45" customWidth="1"/>
    <col min="14338" max="14338" width="41" style="45" customWidth="1"/>
    <col min="14339" max="14341" width="32.88671875" style="45" customWidth="1"/>
    <col min="14342" max="14592" width="9.109375" style="45"/>
    <col min="14593" max="14593" width="8.109375" style="45" customWidth="1"/>
    <col min="14594" max="14594" width="41" style="45" customWidth="1"/>
    <col min="14595" max="14597" width="32.88671875" style="45" customWidth="1"/>
    <col min="14598" max="14848" width="9.109375" style="45"/>
    <col min="14849" max="14849" width="8.109375" style="45" customWidth="1"/>
    <col min="14850" max="14850" width="41" style="45" customWidth="1"/>
    <col min="14851" max="14853" width="32.88671875" style="45" customWidth="1"/>
    <col min="14854" max="15104" width="9.109375" style="45"/>
    <col min="15105" max="15105" width="8.109375" style="45" customWidth="1"/>
    <col min="15106" max="15106" width="41" style="45" customWidth="1"/>
    <col min="15107" max="15109" width="32.88671875" style="45" customWidth="1"/>
    <col min="15110" max="15360" width="9.109375" style="45"/>
    <col min="15361" max="15361" width="8.109375" style="45" customWidth="1"/>
    <col min="15362" max="15362" width="41" style="45" customWidth="1"/>
    <col min="15363" max="15365" width="32.88671875" style="45" customWidth="1"/>
    <col min="15366" max="15616" width="9.109375" style="45"/>
    <col min="15617" max="15617" width="8.109375" style="45" customWidth="1"/>
    <col min="15618" max="15618" width="41" style="45" customWidth="1"/>
    <col min="15619" max="15621" width="32.88671875" style="45" customWidth="1"/>
    <col min="15622" max="15872" width="9.109375" style="45"/>
    <col min="15873" max="15873" width="8.109375" style="45" customWidth="1"/>
    <col min="15874" max="15874" width="41" style="45" customWidth="1"/>
    <col min="15875" max="15877" width="32.88671875" style="45" customWidth="1"/>
    <col min="15878" max="16128" width="9.109375" style="45"/>
    <col min="16129" max="16129" width="8.109375" style="45" customWidth="1"/>
    <col min="16130" max="16130" width="41" style="45" customWidth="1"/>
    <col min="16131" max="16133" width="32.88671875" style="45" customWidth="1"/>
    <col min="16134" max="16384" width="9.109375" style="45"/>
  </cols>
  <sheetData>
    <row r="1" spans="1:5" ht="13.8" x14ac:dyDescent="0.25">
      <c r="E1" s="10" t="s">
        <v>1836</v>
      </c>
    </row>
    <row r="3" spans="1:5" ht="15" x14ac:dyDescent="0.25">
      <c r="A3" s="549" t="s">
        <v>1279</v>
      </c>
      <c r="B3" s="550"/>
      <c r="C3" s="550"/>
      <c r="D3" s="550"/>
      <c r="E3" s="550"/>
    </row>
    <row r="4" spans="1:5" ht="30" x14ac:dyDescent="0.25">
      <c r="A4" s="63" t="s">
        <v>472</v>
      </c>
      <c r="B4" s="63" t="s">
        <v>157</v>
      </c>
      <c r="C4" s="49" t="s">
        <v>510</v>
      </c>
      <c r="D4" s="63" t="s">
        <v>511</v>
      </c>
      <c r="E4" s="49" t="s">
        <v>512</v>
      </c>
    </row>
    <row r="5" spans="1:5" x14ac:dyDescent="0.25">
      <c r="A5" s="218" t="s">
        <v>473</v>
      </c>
      <c r="B5" s="219" t="s">
        <v>1280</v>
      </c>
      <c r="C5" s="220">
        <v>168281</v>
      </c>
      <c r="D5" s="220">
        <v>0</v>
      </c>
      <c r="E5" s="220">
        <v>168281</v>
      </c>
    </row>
    <row r="6" spans="1:5" x14ac:dyDescent="0.25">
      <c r="A6" s="218" t="s">
        <v>514</v>
      </c>
      <c r="B6" s="219" t="s">
        <v>1281</v>
      </c>
      <c r="C6" s="220">
        <v>15168397575</v>
      </c>
      <c r="D6" s="220">
        <v>0</v>
      </c>
      <c r="E6" s="220">
        <v>15168397575</v>
      </c>
    </row>
    <row r="7" spans="1:5" x14ac:dyDescent="0.25">
      <c r="A7" s="218" t="s">
        <v>475</v>
      </c>
      <c r="B7" s="219" t="s">
        <v>1282</v>
      </c>
      <c r="C7" s="220">
        <v>12509332</v>
      </c>
      <c r="D7" s="220">
        <v>0</v>
      </c>
      <c r="E7" s="220">
        <v>12509332</v>
      </c>
    </row>
    <row r="8" spans="1:5" ht="26.4" x14ac:dyDescent="0.25">
      <c r="A8" s="218" t="s">
        <v>476</v>
      </c>
      <c r="B8" s="219" t="s">
        <v>1283</v>
      </c>
      <c r="C8" s="220">
        <v>836000</v>
      </c>
      <c r="D8" s="220">
        <v>0</v>
      </c>
      <c r="E8" s="220">
        <v>836000</v>
      </c>
    </row>
    <row r="9" spans="1:5" ht="26.4" x14ac:dyDescent="0.25">
      <c r="A9" s="221" t="s">
        <v>477</v>
      </c>
      <c r="B9" s="222" t="s">
        <v>1284</v>
      </c>
      <c r="C9" s="223">
        <v>15181911188</v>
      </c>
      <c r="D9" s="223">
        <v>0</v>
      </c>
      <c r="E9" s="223">
        <v>15181911188</v>
      </c>
    </row>
    <row r="10" spans="1:5" x14ac:dyDescent="0.25">
      <c r="A10" s="218" t="s">
        <v>479</v>
      </c>
      <c r="B10" s="219" t="s">
        <v>1285</v>
      </c>
      <c r="C10" s="220">
        <v>1728200</v>
      </c>
      <c r="D10" s="220">
        <v>0</v>
      </c>
      <c r="E10" s="220">
        <v>1728200</v>
      </c>
    </row>
    <row r="11" spans="1:5" x14ac:dyDescent="0.25">
      <c r="A11" s="218" t="s">
        <v>481</v>
      </c>
      <c r="B11" s="219" t="s">
        <v>1286</v>
      </c>
      <c r="C11" s="220">
        <v>0</v>
      </c>
      <c r="D11" s="220">
        <v>0</v>
      </c>
      <c r="E11" s="220">
        <v>0</v>
      </c>
    </row>
    <row r="12" spans="1:5" ht="26.4" x14ac:dyDescent="0.25">
      <c r="A12" s="221" t="s">
        <v>521</v>
      </c>
      <c r="B12" s="222" t="s">
        <v>1287</v>
      </c>
      <c r="C12" s="223">
        <v>1728200</v>
      </c>
      <c r="D12" s="223">
        <v>0</v>
      </c>
      <c r="E12" s="223">
        <v>1728200</v>
      </c>
    </row>
    <row r="13" spans="1:5" x14ac:dyDescent="0.25">
      <c r="A13" s="218" t="s">
        <v>523</v>
      </c>
      <c r="B13" s="219" t="s">
        <v>1288</v>
      </c>
      <c r="C13" s="220">
        <v>0</v>
      </c>
      <c r="D13" s="220">
        <v>0</v>
      </c>
      <c r="E13" s="220">
        <v>0</v>
      </c>
    </row>
    <row r="14" spans="1:5" x14ac:dyDescent="0.25">
      <c r="A14" s="218" t="s">
        <v>525</v>
      </c>
      <c r="B14" s="236" t="s">
        <v>1289</v>
      </c>
      <c r="C14" s="220">
        <v>0</v>
      </c>
      <c r="D14" s="220">
        <v>0</v>
      </c>
      <c r="E14" s="220">
        <v>0</v>
      </c>
    </row>
    <row r="15" spans="1:5" ht="26.4" x14ac:dyDescent="0.25">
      <c r="A15" s="218" t="s">
        <v>527</v>
      </c>
      <c r="B15" s="219" t="s">
        <v>1290</v>
      </c>
      <c r="C15" s="220">
        <v>276596220</v>
      </c>
      <c r="D15" s="220">
        <v>0</v>
      </c>
      <c r="E15" s="220">
        <v>276596220</v>
      </c>
    </row>
    <row r="16" spans="1:5" x14ac:dyDescent="0.25">
      <c r="A16" s="221" t="s">
        <v>529</v>
      </c>
      <c r="B16" s="222" t="s">
        <v>1291</v>
      </c>
      <c r="C16" s="223">
        <v>276596220</v>
      </c>
      <c r="D16" s="223">
        <v>0</v>
      </c>
      <c r="E16" s="223">
        <v>276596220</v>
      </c>
    </row>
    <row r="17" spans="1:5" ht="26.4" x14ac:dyDescent="0.25">
      <c r="A17" s="218" t="s">
        <v>531</v>
      </c>
      <c r="B17" s="219" t="s">
        <v>1292</v>
      </c>
      <c r="C17" s="220">
        <v>133114488</v>
      </c>
      <c r="D17" s="220">
        <v>0</v>
      </c>
      <c r="E17" s="220">
        <v>133114488</v>
      </c>
    </row>
    <row r="18" spans="1:5" ht="26.4" x14ac:dyDescent="0.25">
      <c r="A18" s="218" t="s">
        <v>532</v>
      </c>
      <c r="B18" s="219" t="s">
        <v>1293</v>
      </c>
      <c r="C18" s="220">
        <v>444875773</v>
      </c>
      <c r="D18" s="220">
        <v>0</v>
      </c>
      <c r="E18" s="220">
        <v>444875773</v>
      </c>
    </row>
    <row r="19" spans="1:5" x14ac:dyDescent="0.25">
      <c r="A19" s="218" t="s">
        <v>502</v>
      </c>
      <c r="B19" s="236" t="s">
        <v>1294</v>
      </c>
      <c r="C19" s="220">
        <v>612982138</v>
      </c>
      <c r="D19" s="220">
        <v>0</v>
      </c>
      <c r="E19" s="220">
        <v>612982138</v>
      </c>
    </row>
    <row r="20" spans="1:5" x14ac:dyDescent="0.25">
      <c r="A20" s="221" t="s">
        <v>483</v>
      </c>
      <c r="B20" s="222" t="s">
        <v>1295</v>
      </c>
      <c r="C20" s="223">
        <v>1190972399</v>
      </c>
      <c r="D20" s="223">
        <v>0</v>
      </c>
      <c r="E20" s="223">
        <v>1190972399</v>
      </c>
    </row>
    <row r="21" spans="1:5" x14ac:dyDescent="0.25">
      <c r="A21" s="221" t="s">
        <v>536</v>
      </c>
      <c r="B21" s="222" t="s">
        <v>1296</v>
      </c>
      <c r="C21" s="223">
        <v>8994107</v>
      </c>
      <c r="D21" s="223">
        <v>0</v>
      </c>
      <c r="E21" s="223">
        <v>8994107</v>
      </c>
    </row>
    <row r="22" spans="1:5" x14ac:dyDescent="0.25">
      <c r="A22" s="221" t="s">
        <v>484</v>
      </c>
      <c r="B22" s="222" t="s">
        <v>1297</v>
      </c>
      <c r="C22" s="223">
        <v>4672992</v>
      </c>
      <c r="D22" s="223">
        <v>0</v>
      </c>
      <c r="E22" s="223">
        <v>4672992</v>
      </c>
    </row>
    <row r="23" spans="1:5" x14ac:dyDescent="0.25">
      <c r="A23" s="221" t="s">
        <v>539</v>
      </c>
      <c r="B23" s="222" t="s">
        <v>1298</v>
      </c>
      <c r="C23" s="223">
        <v>16664875106</v>
      </c>
      <c r="D23" s="223">
        <v>0</v>
      </c>
      <c r="E23" s="223">
        <v>16664875106</v>
      </c>
    </row>
    <row r="24" spans="1:5" ht="26.4" x14ac:dyDescent="0.25">
      <c r="A24" s="218" t="s">
        <v>504</v>
      </c>
      <c r="B24" s="219" t="s">
        <v>1299</v>
      </c>
      <c r="C24" s="220">
        <v>14821720892</v>
      </c>
      <c r="D24" s="220">
        <v>0</v>
      </c>
      <c r="E24" s="220">
        <v>14821720892</v>
      </c>
    </row>
    <row r="25" spans="1:5" x14ac:dyDescent="0.25">
      <c r="A25" s="218" t="s">
        <v>542</v>
      </c>
      <c r="B25" s="219" t="s">
        <v>1300</v>
      </c>
      <c r="C25" s="220">
        <v>-2916469093</v>
      </c>
      <c r="D25" s="220">
        <v>0</v>
      </c>
      <c r="E25" s="220">
        <v>-2916469093</v>
      </c>
    </row>
    <row r="26" spans="1:5" x14ac:dyDescent="0.25">
      <c r="A26" s="218" t="s">
        <v>486</v>
      </c>
      <c r="B26" s="219" t="s">
        <v>1301</v>
      </c>
      <c r="C26" s="220">
        <v>0</v>
      </c>
      <c r="D26" s="220">
        <v>0</v>
      </c>
      <c r="E26" s="220">
        <v>0</v>
      </c>
    </row>
    <row r="27" spans="1:5" x14ac:dyDescent="0.25">
      <c r="A27" s="218" t="s">
        <v>544</v>
      </c>
      <c r="B27" s="219" t="s">
        <v>1302</v>
      </c>
      <c r="C27" s="220">
        <v>-65585640</v>
      </c>
      <c r="D27" s="220">
        <v>0</v>
      </c>
      <c r="E27" s="220">
        <v>-65585640</v>
      </c>
    </row>
    <row r="28" spans="1:5" x14ac:dyDescent="0.25">
      <c r="A28" s="221" t="s">
        <v>546</v>
      </c>
      <c r="B28" s="222" t="s">
        <v>1303</v>
      </c>
      <c r="C28" s="223">
        <v>11839666159</v>
      </c>
      <c r="D28" s="223">
        <v>0</v>
      </c>
      <c r="E28" s="223">
        <v>11839666159</v>
      </c>
    </row>
    <row r="29" spans="1:5" ht="26.4" x14ac:dyDescent="0.25">
      <c r="A29" s="218" t="s">
        <v>548</v>
      </c>
      <c r="B29" s="219" t="s">
        <v>1304</v>
      </c>
      <c r="C29" s="220">
        <v>140049226</v>
      </c>
      <c r="D29" s="220">
        <v>0</v>
      </c>
      <c r="E29" s="220">
        <v>140049226</v>
      </c>
    </row>
    <row r="30" spans="1:5" ht="26.4" x14ac:dyDescent="0.25">
      <c r="A30" s="218" t="s">
        <v>550</v>
      </c>
      <c r="B30" s="219" t="s">
        <v>1305</v>
      </c>
      <c r="C30" s="220">
        <v>175322682</v>
      </c>
      <c r="D30" s="220">
        <v>0</v>
      </c>
      <c r="E30" s="220">
        <v>175322682</v>
      </c>
    </row>
    <row r="31" spans="1:5" ht="26.4" x14ac:dyDescent="0.25">
      <c r="A31" s="218" t="s">
        <v>552</v>
      </c>
      <c r="B31" s="219" t="s">
        <v>1837</v>
      </c>
      <c r="C31" s="220">
        <v>216226164</v>
      </c>
      <c r="D31" s="220">
        <v>0</v>
      </c>
      <c r="E31" s="220">
        <v>216226164</v>
      </c>
    </row>
    <row r="32" spans="1:5" x14ac:dyDescent="0.25">
      <c r="A32" s="221" t="s">
        <v>554</v>
      </c>
      <c r="B32" s="222" t="s">
        <v>1306</v>
      </c>
      <c r="C32" s="223">
        <v>531598072</v>
      </c>
      <c r="D32" s="223">
        <v>0</v>
      </c>
      <c r="E32" s="223">
        <v>531598072</v>
      </c>
    </row>
    <row r="33" spans="1:5" ht="26.4" x14ac:dyDescent="0.25">
      <c r="A33" s="221" t="s">
        <v>556</v>
      </c>
      <c r="B33" s="222" t="s">
        <v>1307</v>
      </c>
      <c r="C33" s="223">
        <v>0</v>
      </c>
      <c r="D33" s="223">
        <v>0</v>
      </c>
      <c r="E33" s="223">
        <v>0</v>
      </c>
    </row>
    <row r="34" spans="1:5" x14ac:dyDescent="0.25">
      <c r="A34" s="221" t="s">
        <v>558</v>
      </c>
      <c r="B34" s="222" t="s">
        <v>1308</v>
      </c>
      <c r="C34" s="223">
        <v>4293610875</v>
      </c>
      <c r="D34" s="223">
        <v>0</v>
      </c>
      <c r="E34" s="223">
        <v>4293610875</v>
      </c>
    </row>
    <row r="35" spans="1:5" x14ac:dyDescent="0.25">
      <c r="A35" s="221" t="s">
        <v>560</v>
      </c>
      <c r="B35" s="222" t="s">
        <v>1309</v>
      </c>
      <c r="C35" s="223">
        <v>16664875106</v>
      </c>
      <c r="D35" s="223">
        <v>0</v>
      </c>
      <c r="E35" s="223">
        <v>16664875106</v>
      </c>
    </row>
  </sheetData>
  <mergeCells count="1">
    <mergeCell ref="A3:E3"/>
  </mergeCells>
  <pageMargins left="0.70866141732283461" right="0.70866141732283461" top="0.74803149606299213" bottom="0.74803149606299213" header="0.31496062992125984" footer="0.31496062992125984"/>
  <pageSetup paperSize="9" scale="78" fitToHeight="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ABFD9-D17E-4046-8D7C-F09ED8F66A77}">
  <sheetPr>
    <tabColor rgb="FF92D050"/>
    <pageSetUpPr fitToPage="1"/>
  </sheetPr>
  <dimension ref="A1:O298"/>
  <sheetViews>
    <sheetView view="pageBreakPreview" topLeftCell="A232" zoomScaleNormal="100" zoomScaleSheetLayoutView="100" workbookViewId="0">
      <selection activeCell="L243" sqref="L243"/>
    </sheetView>
  </sheetViews>
  <sheetFormatPr defaultColWidth="8.88671875" defaultRowHeight="13.8" x14ac:dyDescent="0.25"/>
  <cols>
    <col min="1" max="1" width="4.88671875" style="4" bestFit="1" customWidth="1"/>
    <col min="2" max="2" width="6.44140625" style="3" bestFit="1" customWidth="1"/>
    <col min="3" max="3" width="65.6640625" style="3" customWidth="1"/>
    <col min="4" max="5" width="10.6640625" style="7" customWidth="1"/>
    <col min="6" max="6" width="9" style="7" customWidth="1"/>
    <col min="7" max="7" width="7.88671875" style="7" customWidth="1"/>
    <col min="8" max="9" width="10.6640625" style="7" customWidth="1"/>
    <col min="10" max="10" width="9" style="7" customWidth="1"/>
    <col min="11" max="11" width="7.88671875" style="7" customWidth="1"/>
    <col min="12" max="13" width="10.6640625" bestFit="1" customWidth="1"/>
  </cols>
  <sheetData>
    <row r="1" spans="1:15" ht="16.8" x14ac:dyDescent="0.3">
      <c r="A1" s="7"/>
      <c r="B1" s="7"/>
      <c r="C1" s="7"/>
      <c r="G1" s="184"/>
      <c r="H1" s="184"/>
      <c r="I1" s="184"/>
      <c r="J1" s="184"/>
      <c r="K1" s="184"/>
      <c r="O1" s="9" t="s">
        <v>1750</v>
      </c>
    </row>
    <row r="2" spans="1:15" x14ac:dyDescent="0.25">
      <c r="A2" s="7"/>
      <c r="B2" s="7"/>
      <c r="C2" s="7"/>
    </row>
    <row r="3" spans="1:15" ht="16.5" customHeight="1" x14ac:dyDescent="0.25">
      <c r="A3" s="524" t="s">
        <v>1677</v>
      </c>
      <c r="B3" s="524"/>
      <c r="C3" s="524"/>
      <c r="D3" s="524"/>
      <c r="E3" s="524"/>
      <c r="F3" s="524"/>
      <c r="G3" s="524"/>
      <c r="H3" s="524"/>
      <c r="I3" s="524"/>
      <c r="J3" s="524"/>
      <c r="K3" s="524"/>
      <c r="L3" s="524"/>
      <c r="M3" s="524"/>
      <c r="N3" s="524"/>
      <c r="O3" s="524"/>
    </row>
    <row r="4" spans="1:15" x14ac:dyDescent="0.25">
      <c r="A4" s="7"/>
      <c r="B4" s="7"/>
      <c r="C4" s="7"/>
    </row>
    <row r="5" spans="1:15" ht="16.5" customHeight="1" x14ac:dyDescent="0.25">
      <c r="A5" s="524" t="s">
        <v>1678</v>
      </c>
      <c r="B5" s="524"/>
      <c r="C5" s="524"/>
      <c r="D5" s="524"/>
      <c r="E5" s="524"/>
      <c r="F5" s="524"/>
      <c r="G5" s="524"/>
      <c r="H5" s="524"/>
      <c r="I5" s="524"/>
      <c r="J5" s="524"/>
      <c r="K5" s="524"/>
      <c r="L5" s="524"/>
      <c r="M5" s="524"/>
      <c r="N5" s="524"/>
      <c r="O5" s="524"/>
    </row>
    <row r="6" spans="1:15" ht="14.4" thickBot="1" x14ac:dyDescent="0.3">
      <c r="A6" s="231"/>
      <c r="B6" s="231"/>
      <c r="C6" s="231"/>
      <c r="D6" s="244"/>
      <c r="E6" s="244"/>
      <c r="F6" s="244"/>
      <c r="G6" s="244"/>
      <c r="H6" s="244"/>
      <c r="I6" s="244"/>
      <c r="J6" s="244"/>
      <c r="K6" s="244"/>
    </row>
    <row r="7" spans="1:15" ht="15" customHeight="1" thickBot="1" x14ac:dyDescent="0.3">
      <c r="A7" s="161"/>
      <c r="B7" s="162"/>
      <c r="C7" s="163"/>
      <c r="D7" s="522" t="s">
        <v>148</v>
      </c>
      <c r="E7" s="523"/>
      <c r="F7" s="523"/>
      <c r="G7" s="523"/>
      <c r="H7" s="522" t="s">
        <v>152</v>
      </c>
      <c r="I7" s="523"/>
      <c r="J7" s="523"/>
      <c r="K7" s="523"/>
      <c r="L7" s="522" t="s">
        <v>153</v>
      </c>
      <c r="M7" s="523"/>
      <c r="N7" s="523"/>
      <c r="O7" s="523"/>
    </row>
    <row r="8" spans="1:15" ht="42" thickBot="1" x14ac:dyDescent="0.3">
      <c r="A8" s="164"/>
      <c r="B8" s="165"/>
      <c r="C8" s="166"/>
      <c r="D8" s="167" t="s">
        <v>22</v>
      </c>
      <c r="E8" s="76" t="s">
        <v>38</v>
      </c>
      <c r="F8" s="77" t="s">
        <v>39</v>
      </c>
      <c r="G8" s="168" t="s">
        <v>142</v>
      </c>
      <c r="H8" s="167" t="s">
        <v>22</v>
      </c>
      <c r="I8" s="76" t="s">
        <v>38</v>
      </c>
      <c r="J8" s="77" t="s">
        <v>39</v>
      </c>
      <c r="K8" s="168" t="s">
        <v>142</v>
      </c>
      <c r="L8" s="167" t="s">
        <v>22</v>
      </c>
      <c r="M8" s="76" t="s">
        <v>38</v>
      </c>
      <c r="N8" s="77" t="s">
        <v>39</v>
      </c>
      <c r="O8" s="168" t="s">
        <v>142</v>
      </c>
    </row>
    <row r="9" spans="1:15" x14ac:dyDescent="0.25">
      <c r="A9" s="169" t="s">
        <v>4</v>
      </c>
      <c r="B9" s="170" t="s">
        <v>5</v>
      </c>
      <c r="C9" s="171" t="s">
        <v>6</v>
      </c>
      <c r="D9" s="172"/>
      <c r="E9" s="173"/>
      <c r="F9" s="173"/>
      <c r="G9" s="232"/>
      <c r="H9" s="172"/>
      <c r="I9" s="173"/>
      <c r="J9" s="173"/>
      <c r="K9" s="232"/>
      <c r="L9" s="172"/>
      <c r="M9" s="173"/>
      <c r="N9" s="173"/>
      <c r="O9" s="232"/>
    </row>
    <row r="10" spans="1:15" x14ac:dyDescent="0.25">
      <c r="A10" s="174"/>
      <c r="B10" s="175"/>
      <c r="C10" s="94"/>
      <c r="D10" s="85"/>
      <c r="E10" s="86"/>
      <c r="F10" s="86"/>
      <c r="G10" s="140"/>
      <c r="H10" s="85"/>
      <c r="I10" s="86"/>
      <c r="J10" s="86"/>
      <c r="K10" s="140"/>
      <c r="L10" s="85"/>
      <c r="M10" s="86"/>
      <c r="N10" s="86"/>
      <c r="O10" s="140"/>
    </row>
    <row r="11" spans="1:15" x14ac:dyDescent="0.25">
      <c r="A11" s="174">
        <v>101</v>
      </c>
      <c r="B11" s="176"/>
      <c r="C11" s="84" t="s">
        <v>275</v>
      </c>
      <c r="D11" s="85"/>
      <c r="E11" s="86"/>
      <c r="F11" s="86"/>
      <c r="G11" s="140"/>
      <c r="H11" s="85"/>
      <c r="I11" s="86"/>
      <c r="J11" s="86"/>
      <c r="K11" s="140"/>
      <c r="L11" s="85"/>
      <c r="M11" s="86"/>
      <c r="N11" s="86"/>
      <c r="O11" s="140"/>
    </row>
    <row r="12" spans="1:15" x14ac:dyDescent="0.25">
      <c r="A12" s="78"/>
      <c r="B12" s="177" t="s">
        <v>7</v>
      </c>
      <c r="C12" s="178" t="s">
        <v>20</v>
      </c>
      <c r="D12" s="87">
        <f>572118+7515</f>
        <v>579633</v>
      </c>
      <c r="E12" s="81">
        <f>572118+7515</f>
        <v>579633</v>
      </c>
      <c r="F12" s="81">
        <v>0</v>
      </c>
      <c r="G12" s="129">
        <v>0</v>
      </c>
      <c r="H12" s="87">
        <v>629754</v>
      </c>
      <c r="I12" s="81">
        <v>629754</v>
      </c>
      <c r="J12" s="81">
        <v>0</v>
      </c>
      <c r="K12" s="129">
        <v>0</v>
      </c>
      <c r="L12" s="87">
        <v>629535</v>
      </c>
      <c r="M12" s="81">
        <f>L12</f>
        <v>629535</v>
      </c>
      <c r="N12" s="81">
        <v>0</v>
      </c>
      <c r="O12" s="129">
        <v>0</v>
      </c>
    </row>
    <row r="13" spans="1:15" x14ac:dyDescent="0.25">
      <c r="A13" s="78"/>
      <c r="B13" s="177" t="s">
        <v>11</v>
      </c>
      <c r="C13" s="178" t="s">
        <v>48</v>
      </c>
      <c r="D13" s="87">
        <f>73534+2104</f>
        <v>75638</v>
      </c>
      <c r="E13" s="81">
        <f>73534+2104</f>
        <v>75638</v>
      </c>
      <c r="F13" s="81">
        <v>0</v>
      </c>
      <c r="G13" s="129">
        <v>0</v>
      </c>
      <c r="H13" s="87">
        <v>77957</v>
      </c>
      <c r="I13" s="81">
        <v>77957</v>
      </c>
      <c r="J13" s="81">
        <v>0</v>
      </c>
      <c r="K13" s="129">
        <v>0</v>
      </c>
      <c r="L13" s="87">
        <v>77893</v>
      </c>
      <c r="M13" s="81">
        <f>L13</f>
        <v>77893</v>
      </c>
      <c r="N13" s="81">
        <v>0</v>
      </c>
      <c r="O13" s="129">
        <v>0</v>
      </c>
    </row>
    <row r="14" spans="1:15" x14ac:dyDescent="0.25">
      <c r="A14" s="78"/>
      <c r="B14" s="177" t="s">
        <v>12</v>
      </c>
      <c r="C14" s="178" t="s">
        <v>24</v>
      </c>
      <c r="D14" s="87">
        <v>64108</v>
      </c>
      <c r="E14" s="81">
        <f>D14</f>
        <v>64108</v>
      </c>
      <c r="F14" s="81">
        <v>0</v>
      </c>
      <c r="G14" s="129">
        <v>0</v>
      </c>
      <c r="H14" s="87">
        <v>62100</v>
      </c>
      <c r="I14" s="81">
        <v>62100</v>
      </c>
      <c r="J14" s="81">
        <v>0</v>
      </c>
      <c r="K14" s="129">
        <v>0</v>
      </c>
      <c r="L14" s="87">
        <v>57692</v>
      </c>
      <c r="M14" s="81">
        <f>L14</f>
        <v>57692</v>
      </c>
      <c r="N14" s="81">
        <v>0</v>
      </c>
      <c r="O14" s="129">
        <v>0</v>
      </c>
    </row>
    <row r="15" spans="1:15" x14ac:dyDescent="0.25">
      <c r="A15" s="179"/>
      <c r="B15" s="98" t="s">
        <v>17</v>
      </c>
      <c r="C15" s="178" t="s">
        <v>43</v>
      </c>
      <c r="D15" s="87"/>
      <c r="E15" s="81"/>
      <c r="F15" s="81"/>
      <c r="G15" s="129"/>
      <c r="H15" s="87"/>
      <c r="I15" s="81"/>
      <c r="J15" s="81"/>
      <c r="K15" s="129"/>
      <c r="L15" s="87"/>
      <c r="M15" s="81"/>
      <c r="N15" s="81"/>
      <c r="O15" s="129"/>
    </row>
    <row r="16" spans="1:15" x14ac:dyDescent="0.25">
      <c r="A16" s="179"/>
      <c r="B16" s="98"/>
      <c r="C16" s="178" t="s">
        <v>106</v>
      </c>
      <c r="D16" s="87">
        <v>6688</v>
      </c>
      <c r="E16" s="81">
        <v>6688</v>
      </c>
      <c r="F16" s="81">
        <v>0</v>
      </c>
      <c r="G16" s="129">
        <v>0</v>
      </c>
      <c r="H16" s="87">
        <v>2435</v>
      </c>
      <c r="I16" s="81">
        <v>2435</v>
      </c>
      <c r="J16" s="81">
        <v>0</v>
      </c>
      <c r="K16" s="129">
        <v>0</v>
      </c>
      <c r="L16" s="87">
        <v>2370</v>
      </c>
      <c r="M16" s="81">
        <f>L16</f>
        <v>2370</v>
      </c>
      <c r="N16" s="81">
        <v>0</v>
      </c>
      <c r="O16" s="129">
        <v>0</v>
      </c>
    </row>
    <row r="17" spans="1:15" x14ac:dyDescent="0.25">
      <c r="A17" s="429"/>
      <c r="B17" s="430"/>
      <c r="C17" s="431" t="s">
        <v>45</v>
      </c>
      <c r="D17" s="89">
        <v>6688</v>
      </c>
      <c r="E17" s="90">
        <v>6688</v>
      </c>
      <c r="F17" s="90">
        <f t="shared" ref="F17:G17" si="0">SUM(F16:F16)</f>
        <v>0</v>
      </c>
      <c r="G17" s="126">
        <f t="shared" si="0"/>
        <v>0</v>
      </c>
      <c r="H17" s="89">
        <v>2435</v>
      </c>
      <c r="I17" s="90">
        <v>2435</v>
      </c>
      <c r="J17" s="90">
        <v>0</v>
      </c>
      <c r="K17" s="126">
        <v>0</v>
      </c>
      <c r="L17" s="89">
        <f>SUM(L16)</f>
        <v>2370</v>
      </c>
      <c r="M17" s="90">
        <f t="shared" ref="M17:O17" si="1">SUM(M16)</f>
        <v>2370</v>
      </c>
      <c r="N17" s="90">
        <f t="shared" si="1"/>
        <v>0</v>
      </c>
      <c r="O17" s="126">
        <f t="shared" si="1"/>
        <v>0</v>
      </c>
    </row>
    <row r="18" spans="1:15" x14ac:dyDescent="0.25">
      <c r="A18" s="429"/>
      <c r="B18" s="98" t="s">
        <v>19</v>
      </c>
      <c r="C18" s="178" t="s">
        <v>18</v>
      </c>
      <c r="D18" s="89"/>
      <c r="E18" s="90"/>
      <c r="F18" s="90"/>
      <c r="G18" s="126"/>
      <c r="H18" s="89"/>
      <c r="I18" s="90"/>
      <c r="J18" s="90"/>
      <c r="K18" s="126"/>
      <c r="L18" s="89"/>
      <c r="M18" s="90"/>
      <c r="N18" s="90"/>
      <c r="O18" s="126"/>
    </row>
    <row r="19" spans="1:15" x14ac:dyDescent="0.25">
      <c r="A19" s="429"/>
      <c r="B19" s="98"/>
      <c r="C19" s="178" t="s">
        <v>1679</v>
      </c>
      <c r="D19" s="87">
        <v>500</v>
      </c>
      <c r="E19" s="81">
        <v>500</v>
      </c>
      <c r="F19" s="81">
        <v>0</v>
      </c>
      <c r="G19" s="129">
        <v>0</v>
      </c>
      <c r="H19" s="87">
        <v>500</v>
      </c>
      <c r="I19" s="81">
        <v>500</v>
      </c>
      <c r="J19" s="81">
        <v>0</v>
      </c>
      <c r="K19" s="129">
        <v>0</v>
      </c>
      <c r="L19" s="87">
        <v>0</v>
      </c>
      <c r="M19" s="81">
        <v>0</v>
      </c>
      <c r="N19" s="81">
        <v>0</v>
      </c>
      <c r="O19" s="129">
        <v>0</v>
      </c>
    </row>
    <row r="20" spans="1:15" x14ac:dyDescent="0.25">
      <c r="A20" s="429"/>
      <c r="B20" s="98"/>
      <c r="C20" s="178" t="s">
        <v>1878</v>
      </c>
      <c r="D20" s="87">
        <v>1270</v>
      </c>
      <c r="E20" s="81">
        <v>1270</v>
      </c>
      <c r="F20" s="81">
        <v>0</v>
      </c>
      <c r="G20" s="129">
        <v>0</v>
      </c>
      <c r="H20" s="87">
        <v>1270</v>
      </c>
      <c r="I20" s="81">
        <v>1270</v>
      </c>
      <c r="J20" s="81">
        <v>0</v>
      </c>
      <c r="K20" s="129">
        <v>0</v>
      </c>
      <c r="L20" s="87">
        <v>923</v>
      </c>
      <c r="M20" s="81">
        <v>923</v>
      </c>
      <c r="N20" s="81">
        <v>0</v>
      </c>
      <c r="O20" s="129">
        <v>0</v>
      </c>
    </row>
    <row r="21" spans="1:15" x14ac:dyDescent="0.25">
      <c r="A21" s="429"/>
      <c r="B21" s="98"/>
      <c r="C21" s="178" t="s">
        <v>1680</v>
      </c>
      <c r="D21" s="87">
        <v>1350</v>
      </c>
      <c r="E21" s="81">
        <v>1350</v>
      </c>
      <c r="F21" s="81"/>
      <c r="G21" s="129"/>
      <c r="H21" s="87">
        <v>1350</v>
      </c>
      <c r="I21" s="81">
        <v>1350</v>
      </c>
      <c r="J21" s="81">
        <v>0</v>
      </c>
      <c r="K21" s="129">
        <v>0</v>
      </c>
      <c r="L21" s="87">
        <v>2495</v>
      </c>
      <c r="M21" s="81">
        <v>2495</v>
      </c>
      <c r="N21" s="81">
        <v>0</v>
      </c>
      <c r="O21" s="129">
        <v>0</v>
      </c>
    </row>
    <row r="22" spans="1:15" x14ac:dyDescent="0.25">
      <c r="A22" s="429"/>
      <c r="B22" s="98"/>
      <c r="C22" s="178" t="s">
        <v>1681</v>
      </c>
      <c r="D22" s="87"/>
      <c r="E22" s="81"/>
      <c r="F22" s="81"/>
      <c r="G22" s="129"/>
      <c r="H22" s="87">
        <v>9596</v>
      </c>
      <c r="I22" s="81">
        <v>9596</v>
      </c>
      <c r="J22" s="81">
        <v>0</v>
      </c>
      <c r="K22" s="129">
        <v>0</v>
      </c>
      <c r="L22" s="87">
        <v>4668</v>
      </c>
      <c r="M22" s="81">
        <f>L22</f>
        <v>4668</v>
      </c>
      <c r="N22" s="81">
        <v>0</v>
      </c>
      <c r="O22" s="129">
        <v>0</v>
      </c>
    </row>
    <row r="23" spans="1:15" x14ac:dyDescent="0.25">
      <c r="A23" s="429"/>
      <c r="B23" s="98"/>
      <c r="C23" s="431" t="s">
        <v>103</v>
      </c>
      <c r="D23" s="89">
        <f>D19+D20+D21</f>
        <v>3120</v>
      </c>
      <c r="E23" s="90">
        <f>E19+E20+E21</f>
        <v>3120</v>
      </c>
      <c r="F23" s="90">
        <f t="shared" ref="F23:G23" si="2">SUM(F19:F21)</f>
        <v>0</v>
      </c>
      <c r="G23" s="126">
        <f t="shared" si="2"/>
        <v>0</v>
      </c>
      <c r="H23" s="89">
        <v>12716</v>
      </c>
      <c r="I23" s="90">
        <v>12716</v>
      </c>
      <c r="J23" s="90">
        <v>0</v>
      </c>
      <c r="K23" s="126">
        <v>0</v>
      </c>
      <c r="L23" s="89">
        <f>L19+L20+L21+L22</f>
        <v>8086</v>
      </c>
      <c r="M23" s="90">
        <f t="shared" ref="M23:O23" si="3">M19+M20+M21+M22</f>
        <v>8086</v>
      </c>
      <c r="N23" s="90">
        <f t="shared" si="3"/>
        <v>0</v>
      </c>
      <c r="O23" s="126">
        <f t="shared" si="3"/>
        <v>0</v>
      </c>
    </row>
    <row r="24" spans="1:15" x14ac:dyDescent="0.25">
      <c r="A24" s="179"/>
      <c r="B24" s="98"/>
      <c r="C24" s="94" t="s">
        <v>9</v>
      </c>
      <c r="D24" s="432">
        <f t="shared" ref="D24:G24" si="4">D12+D13+D14+D17+D23</f>
        <v>729187</v>
      </c>
      <c r="E24" s="433">
        <f t="shared" si="4"/>
        <v>729187</v>
      </c>
      <c r="F24" s="433">
        <f t="shared" si="4"/>
        <v>0</v>
      </c>
      <c r="G24" s="434">
        <f t="shared" si="4"/>
        <v>0</v>
      </c>
      <c r="H24" s="432">
        <v>784962</v>
      </c>
      <c r="I24" s="433">
        <v>784962</v>
      </c>
      <c r="J24" s="433">
        <v>0</v>
      </c>
      <c r="K24" s="434">
        <v>0</v>
      </c>
      <c r="L24" s="432">
        <f t="shared" ref="L24:O24" si="5">L12+L13+L14+L17+L23</f>
        <v>775576</v>
      </c>
      <c r="M24" s="433">
        <f t="shared" si="5"/>
        <v>775576</v>
      </c>
      <c r="N24" s="433">
        <f t="shared" si="5"/>
        <v>0</v>
      </c>
      <c r="O24" s="434">
        <f t="shared" si="5"/>
        <v>0</v>
      </c>
    </row>
    <row r="25" spans="1:15" x14ac:dyDescent="0.25">
      <c r="A25" s="179"/>
      <c r="B25" s="98"/>
      <c r="C25" s="178"/>
      <c r="D25" s="87"/>
      <c r="E25" s="81"/>
      <c r="F25" s="81"/>
      <c r="G25" s="129"/>
      <c r="H25" s="87"/>
      <c r="I25" s="81"/>
      <c r="J25" s="81"/>
      <c r="K25" s="129"/>
      <c r="L25" s="87"/>
      <c r="M25" s="81"/>
      <c r="N25" s="81"/>
      <c r="O25" s="129"/>
    </row>
    <row r="26" spans="1:15" x14ac:dyDescent="0.25">
      <c r="A26" s="174">
        <v>102</v>
      </c>
      <c r="B26" s="98"/>
      <c r="C26" s="94" t="s">
        <v>121</v>
      </c>
      <c r="D26" s="85"/>
      <c r="E26" s="86"/>
      <c r="F26" s="86"/>
      <c r="G26" s="140"/>
      <c r="H26" s="87"/>
      <c r="I26" s="81"/>
      <c r="J26" s="81"/>
      <c r="K26" s="129"/>
      <c r="L26" s="85"/>
      <c r="M26" s="86"/>
      <c r="N26" s="86"/>
      <c r="O26" s="140"/>
    </row>
    <row r="27" spans="1:15" x14ac:dyDescent="0.25">
      <c r="A27" s="78"/>
      <c r="B27" s="177" t="s">
        <v>7</v>
      </c>
      <c r="C27" s="178" t="s">
        <v>20</v>
      </c>
      <c r="D27" s="87">
        <f>96133+1710</f>
        <v>97843</v>
      </c>
      <c r="E27" s="81">
        <f>D27</f>
        <v>97843</v>
      </c>
      <c r="F27" s="81">
        <v>0</v>
      </c>
      <c r="G27" s="129">
        <v>0</v>
      </c>
      <c r="H27" s="87">
        <v>102773</v>
      </c>
      <c r="I27" s="81">
        <v>102773</v>
      </c>
      <c r="J27" s="81">
        <v>0</v>
      </c>
      <c r="K27" s="129">
        <v>0</v>
      </c>
      <c r="L27" s="87">
        <v>102755</v>
      </c>
      <c r="M27" s="81">
        <f>L27</f>
        <v>102755</v>
      </c>
      <c r="N27" s="81">
        <v>0</v>
      </c>
      <c r="O27" s="129">
        <v>0</v>
      </c>
    </row>
    <row r="28" spans="1:15" x14ac:dyDescent="0.25">
      <c r="A28" s="78"/>
      <c r="B28" s="177" t="s">
        <v>11</v>
      </c>
      <c r="C28" s="178" t="s">
        <v>48</v>
      </c>
      <c r="D28" s="87">
        <f>12391+479</f>
        <v>12870</v>
      </c>
      <c r="E28" s="81">
        <f>D28</f>
        <v>12870</v>
      </c>
      <c r="F28" s="81">
        <v>0</v>
      </c>
      <c r="G28" s="129">
        <v>0</v>
      </c>
      <c r="H28" s="87">
        <v>12870</v>
      </c>
      <c r="I28" s="81">
        <v>12870</v>
      </c>
      <c r="J28" s="81">
        <v>0</v>
      </c>
      <c r="K28" s="129">
        <v>0</v>
      </c>
      <c r="L28" s="87">
        <v>12689</v>
      </c>
      <c r="M28" s="81">
        <f>L28</f>
        <v>12689</v>
      </c>
      <c r="N28" s="81">
        <v>0</v>
      </c>
      <c r="O28" s="129">
        <v>0</v>
      </c>
    </row>
    <row r="29" spans="1:15" x14ac:dyDescent="0.25">
      <c r="A29" s="179"/>
      <c r="B29" s="98" t="s">
        <v>12</v>
      </c>
      <c r="C29" s="178" t="s">
        <v>24</v>
      </c>
      <c r="D29" s="87">
        <v>80017</v>
      </c>
      <c r="E29" s="81">
        <f>D29</f>
        <v>80017</v>
      </c>
      <c r="F29" s="81">
        <v>0</v>
      </c>
      <c r="G29" s="129">
        <v>0</v>
      </c>
      <c r="H29" s="87">
        <v>78925</v>
      </c>
      <c r="I29" s="81">
        <v>78925</v>
      </c>
      <c r="J29" s="81">
        <v>0</v>
      </c>
      <c r="K29" s="129">
        <v>0</v>
      </c>
      <c r="L29" s="87">
        <v>74705</v>
      </c>
      <c r="M29" s="81">
        <f>L29</f>
        <v>74705</v>
      </c>
      <c r="N29" s="81">
        <v>0</v>
      </c>
      <c r="O29" s="129">
        <v>0</v>
      </c>
    </row>
    <row r="30" spans="1:15" x14ac:dyDescent="0.25">
      <c r="A30" s="179"/>
      <c r="B30" s="98" t="s">
        <v>14</v>
      </c>
      <c r="C30" s="178" t="s">
        <v>42</v>
      </c>
      <c r="D30" s="87"/>
      <c r="E30" s="81"/>
      <c r="F30" s="81"/>
      <c r="G30" s="129"/>
      <c r="H30" s="87"/>
      <c r="I30" s="81"/>
      <c r="J30" s="81"/>
      <c r="K30" s="129"/>
      <c r="L30" s="87"/>
      <c r="M30" s="81"/>
      <c r="N30" s="81"/>
      <c r="O30" s="129"/>
    </row>
    <row r="31" spans="1:15" x14ac:dyDescent="0.25">
      <c r="A31" s="179"/>
      <c r="B31" s="98"/>
      <c r="C31" s="178" t="s">
        <v>46</v>
      </c>
      <c r="D31" s="87"/>
      <c r="E31" s="81"/>
      <c r="F31" s="81"/>
      <c r="G31" s="129"/>
      <c r="H31" s="87"/>
      <c r="I31" s="81"/>
      <c r="J31" s="81"/>
      <c r="K31" s="129"/>
      <c r="L31" s="87"/>
      <c r="M31" s="81"/>
      <c r="N31" s="81"/>
      <c r="O31" s="129"/>
    </row>
    <row r="32" spans="1:15" x14ac:dyDescent="0.25">
      <c r="A32" s="179"/>
      <c r="B32" s="430"/>
      <c r="C32" s="431" t="s">
        <v>151</v>
      </c>
      <c r="D32" s="89"/>
      <c r="E32" s="90"/>
      <c r="F32" s="90"/>
      <c r="G32" s="126"/>
      <c r="H32" s="89"/>
      <c r="I32" s="90"/>
      <c r="J32" s="90"/>
      <c r="K32" s="126"/>
      <c r="L32" s="89"/>
      <c r="M32" s="90"/>
      <c r="N32" s="90"/>
      <c r="O32" s="126"/>
    </row>
    <row r="33" spans="1:15" x14ac:dyDescent="0.25">
      <c r="A33" s="179"/>
      <c r="B33" s="98" t="s">
        <v>17</v>
      </c>
      <c r="C33" s="178" t="s">
        <v>43</v>
      </c>
      <c r="D33" s="87"/>
      <c r="E33" s="81"/>
      <c r="F33" s="81"/>
      <c r="G33" s="129"/>
      <c r="H33" s="87"/>
      <c r="I33" s="81"/>
      <c r="J33" s="81"/>
      <c r="K33" s="129"/>
      <c r="L33" s="87"/>
      <c r="M33" s="81"/>
      <c r="N33" s="81"/>
      <c r="O33" s="129"/>
    </row>
    <row r="34" spans="1:15" x14ac:dyDescent="0.25">
      <c r="A34" s="179"/>
      <c r="B34" s="98"/>
      <c r="C34" s="181" t="s">
        <v>106</v>
      </c>
      <c r="D34" s="87">
        <v>6200</v>
      </c>
      <c r="E34" s="81">
        <v>6200</v>
      </c>
      <c r="F34" s="81">
        <v>0</v>
      </c>
      <c r="G34" s="129">
        <v>0</v>
      </c>
      <c r="H34" s="87">
        <v>6200</v>
      </c>
      <c r="I34" s="81">
        <v>6200</v>
      </c>
      <c r="J34" s="81">
        <v>0</v>
      </c>
      <c r="K34" s="129">
        <v>0</v>
      </c>
      <c r="L34" s="87">
        <v>6642</v>
      </c>
      <c r="M34" s="81">
        <v>6642</v>
      </c>
      <c r="N34" s="81">
        <v>0</v>
      </c>
      <c r="O34" s="129">
        <v>0</v>
      </c>
    </row>
    <row r="35" spans="1:15" x14ac:dyDescent="0.25">
      <c r="A35" s="179"/>
      <c r="B35" s="98"/>
      <c r="C35" s="178" t="s">
        <v>1682</v>
      </c>
      <c r="D35" s="87">
        <f>810+327</f>
        <v>1137</v>
      </c>
      <c r="E35" s="81">
        <v>1137</v>
      </c>
      <c r="F35" s="81">
        <v>0</v>
      </c>
      <c r="G35" s="129">
        <v>0</v>
      </c>
      <c r="H35" s="87">
        <v>1137</v>
      </c>
      <c r="I35" s="81">
        <v>1137</v>
      </c>
      <c r="J35" s="81">
        <v>0</v>
      </c>
      <c r="K35" s="129">
        <v>0</v>
      </c>
      <c r="L35" s="87">
        <v>104</v>
      </c>
      <c r="M35" s="81">
        <v>104</v>
      </c>
      <c r="N35" s="81">
        <v>0</v>
      </c>
      <c r="O35" s="129">
        <v>0</v>
      </c>
    </row>
    <row r="36" spans="1:15" x14ac:dyDescent="0.25">
      <c r="A36" s="179"/>
      <c r="B36" s="98"/>
      <c r="C36" s="178" t="s">
        <v>1683</v>
      </c>
      <c r="D36" s="87"/>
      <c r="E36" s="81"/>
      <c r="F36" s="81"/>
      <c r="G36" s="129"/>
      <c r="H36" s="87">
        <v>450</v>
      </c>
      <c r="I36" s="81">
        <v>450</v>
      </c>
      <c r="J36" s="81">
        <v>0</v>
      </c>
      <c r="K36" s="129">
        <v>0</v>
      </c>
      <c r="L36" s="87">
        <v>454</v>
      </c>
      <c r="M36" s="81">
        <f>L36</f>
        <v>454</v>
      </c>
      <c r="N36" s="81">
        <v>0</v>
      </c>
      <c r="O36" s="129">
        <v>0</v>
      </c>
    </row>
    <row r="37" spans="1:15" x14ac:dyDescent="0.25">
      <c r="A37" s="429"/>
      <c r="B37" s="430"/>
      <c r="C37" s="431" t="s">
        <v>45</v>
      </c>
      <c r="D37" s="89">
        <f>D35+D34</f>
        <v>7337</v>
      </c>
      <c r="E37" s="90">
        <f>E35+E34</f>
        <v>7337</v>
      </c>
      <c r="F37" s="90">
        <f t="shared" ref="F37:G37" si="6">SUM(F34:F35)</f>
        <v>0</v>
      </c>
      <c r="G37" s="126">
        <f t="shared" si="6"/>
        <v>0</v>
      </c>
      <c r="H37" s="89">
        <v>7787</v>
      </c>
      <c r="I37" s="90">
        <v>7787</v>
      </c>
      <c r="J37" s="90">
        <v>0</v>
      </c>
      <c r="K37" s="126">
        <v>0</v>
      </c>
      <c r="L37" s="89">
        <f>L35+L34+L36</f>
        <v>7200</v>
      </c>
      <c r="M37" s="90">
        <f t="shared" ref="M37:O37" si="7">M35+M34+M36</f>
        <v>7200</v>
      </c>
      <c r="N37" s="90">
        <f t="shared" si="7"/>
        <v>0</v>
      </c>
      <c r="O37" s="126">
        <f t="shared" si="7"/>
        <v>0</v>
      </c>
    </row>
    <row r="38" spans="1:15" x14ac:dyDescent="0.25">
      <c r="A38" s="429"/>
      <c r="B38" s="98" t="s">
        <v>19</v>
      </c>
      <c r="C38" s="178" t="s">
        <v>18</v>
      </c>
      <c r="D38" s="89"/>
      <c r="E38" s="90"/>
      <c r="F38" s="90"/>
      <c r="G38" s="126"/>
      <c r="H38" s="89"/>
      <c r="I38" s="90"/>
      <c r="J38" s="90"/>
      <c r="K38" s="126"/>
      <c r="L38" s="89"/>
      <c r="M38" s="90"/>
      <c r="N38" s="90"/>
      <c r="O38" s="126"/>
    </row>
    <row r="39" spans="1:15" x14ac:dyDescent="0.25">
      <c r="A39" s="429"/>
      <c r="B39" s="98"/>
      <c r="C39" s="178" t="s">
        <v>1877</v>
      </c>
      <c r="D39" s="87">
        <v>1500</v>
      </c>
      <c r="E39" s="81">
        <v>1500</v>
      </c>
      <c r="F39" s="81">
        <v>0</v>
      </c>
      <c r="G39" s="129">
        <v>0</v>
      </c>
      <c r="H39" s="87">
        <v>1500</v>
      </c>
      <c r="I39" s="81">
        <v>1500</v>
      </c>
      <c r="J39" s="81">
        <v>0</v>
      </c>
      <c r="K39" s="129">
        <v>0</v>
      </c>
      <c r="L39" s="87">
        <v>519</v>
      </c>
      <c r="M39" s="81">
        <v>519</v>
      </c>
      <c r="N39" s="81">
        <v>0</v>
      </c>
      <c r="O39" s="129">
        <v>0</v>
      </c>
    </row>
    <row r="40" spans="1:15" x14ac:dyDescent="0.25">
      <c r="A40" s="429"/>
      <c r="B40" s="98"/>
      <c r="C40" s="178" t="s">
        <v>1684</v>
      </c>
      <c r="D40" s="87">
        <v>1771</v>
      </c>
      <c r="E40" s="81">
        <v>1771</v>
      </c>
      <c r="F40" s="81">
        <v>0</v>
      </c>
      <c r="G40" s="129">
        <v>0</v>
      </c>
      <c r="H40" s="87">
        <v>1771</v>
      </c>
      <c r="I40" s="81">
        <v>1771</v>
      </c>
      <c r="J40" s="81">
        <v>0</v>
      </c>
      <c r="K40" s="129">
        <v>0</v>
      </c>
      <c r="L40" s="87">
        <v>0</v>
      </c>
      <c r="M40" s="81">
        <v>0</v>
      </c>
      <c r="N40" s="81">
        <v>0</v>
      </c>
      <c r="O40" s="129">
        <v>0</v>
      </c>
    </row>
    <row r="41" spans="1:15" x14ac:dyDescent="0.25">
      <c r="A41" s="429"/>
      <c r="B41" s="98"/>
      <c r="C41" s="178" t="s">
        <v>1685</v>
      </c>
      <c r="D41" s="87">
        <v>3000</v>
      </c>
      <c r="E41" s="81">
        <v>3000</v>
      </c>
      <c r="F41" s="81"/>
      <c r="G41" s="129"/>
      <c r="H41" s="87">
        <v>4360</v>
      </c>
      <c r="I41" s="81">
        <v>4360</v>
      </c>
      <c r="J41" s="81">
        <v>0</v>
      </c>
      <c r="K41" s="129">
        <v>0</v>
      </c>
      <c r="L41" s="87">
        <v>4346</v>
      </c>
      <c r="M41" s="81">
        <v>4346</v>
      </c>
      <c r="N41" s="81">
        <v>0</v>
      </c>
      <c r="O41" s="129">
        <v>0</v>
      </c>
    </row>
    <row r="42" spans="1:15" x14ac:dyDescent="0.25">
      <c r="A42" s="429"/>
      <c r="B42" s="98"/>
      <c r="C42" s="431" t="s">
        <v>103</v>
      </c>
      <c r="D42" s="89">
        <f>SUM(D39:D41)</f>
        <v>6271</v>
      </c>
      <c r="E42" s="90">
        <f t="shared" ref="E42:G42" si="8">SUM(E39:E41)</f>
        <v>6271</v>
      </c>
      <c r="F42" s="90">
        <f t="shared" si="8"/>
        <v>0</v>
      </c>
      <c r="G42" s="126">
        <f t="shared" si="8"/>
        <v>0</v>
      </c>
      <c r="H42" s="89">
        <v>7631</v>
      </c>
      <c r="I42" s="90">
        <v>7631</v>
      </c>
      <c r="J42" s="90">
        <v>0</v>
      </c>
      <c r="K42" s="126">
        <v>0</v>
      </c>
      <c r="L42" s="89">
        <f>SUM(L39:L41)</f>
        <v>4865</v>
      </c>
      <c r="M42" s="90">
        <f t="shared" ref="M42:O42" si="9">SUM(M39:M41)</f>
        <v>4865</v>
      </c>
      <c r="N42" s="90">
        <f t="shared" si="9"/>
        <v>0</v>
      </c>
      <c r="O42" s="126">
        <f t="shared" si="9"/>
        <v>0</v>
      </c>
    </row>
    <row r="43" spans="1:15" x14ac:dyDescent="0.25">
      <c r="A43" s="179"/>
      <c r="B43" s="98"/>
      <c r="C43" s="94" t="s">
        <v>1411</v>
      </c>
      <c r="D43" s="432">
        <f t="shared" ref="D43:O43" si="10">SUM(D27:D29)+D37+D42</f>
        <v>204338</v>
      </c>
      <c r="E43" s="433">
        <f t="shared" si="10"/>
        <v>204338</v>
      </c>
      <c r="F43" s="433">
        <f t="shared" si="10"/>
        <v>0</v>
      </c>
      <c r="G43" s="434">
        <f t="shared" si="10"/>
        <v>0</v>
      </c>
      <c r="H43" s="432">
        <v>209986</v>
      </c>
      <c r="I43" s="433">
        <v>209986</v>
      </c>
      <c r="J43" s="433">
        <v>0</v>
      </c>
      <c r="K43" s="434">
        <v>0</v>
      </c>
      <c r="L43" s="432">
        <f t="shared" si="10"/>
        <v>202214</v>
      </c>
      <c r="M43" s="433">
        <f t="shared" si="10"/>
        <v>202214</v>
      </c>
      <c r="N43" s="433">
        <f t="shared" si="10"/>
        <v>0</v>
      </c>
      <c r="O43" s="434">
        <f t="shared" si="10"/>
        <v>0</v>
      </c>
    </row>
    <row r="44" spans="1:15" x14ac:dyDescent="0.25">
      <c r="A44" s="179"/>
      <c r="B44" s="98"/>
      <c r="C44" s="94"/>
      <c r="D44" s="85"/>
      <c r="E44" s="86"/>
      <c r="F44" s="86"/>
      <c r="G44" s="140"/>
      <c r="H44" s="87"/>
      <c r="I44" s="81"/>
      <c r="J44" s="81"/>
      <c r="K44" s="129"/>
      <c r="L44" s="85"/>
      <c r="M44" s="86"/>
      <c r="N44" s="86"/>
      <c r="O44" s="140"/>
    </row>
    <row r="45" spans="1:15" x14ac:dyDescent="0.25">
      <c r="A45" s="174">
        <v>103</v>
      </c>
      <c r="B45" s="98"/>
      <c r="C45" s="94" t="s">
        <v>40</v>
      </c>
      <c r="D45" s="85"/>
      <c r="E45" s="86"/>
      <c r="F45" s="86"/>
      <c r="G45" s="140"/>
      <c r="H45" s="87"/>
      <c r="I45" s="81"/>
      <c r="J45" s="81"/>
      <c r="K45" s="129"/>
      <c r="L45" s="85"/>
      <c r="M45" s="86"/>
      <c r="N45" s="86"/>
      <c r="O45" s="140"/>
    </row>
    <row r="46" spans="1:15" x14ac:dyDescent="0.25">
      <c r="A46" s="78"/>
      <c r="B46" s="177" t="s">
        <v>7</v>
      </c>
      <c r="C46" s="178" t="s">
        <v>20</v>
      </c>
      <c r="D46" s="87">
        <v>528539</v>
      </c>
      <c r="E46" s="81">
        <f>D46</f>
        <v>528539</v>
      </c>
      <c r="F46" s="81">
        <v>0</v>
      </c>
      <c r="G46" s="129">
        <v>0</v>
      </c>
      <c r="H46" s="87">
        <v>551386</v>
      </c>
      <c r="I46" s="81">
        <v>551386</v>
      </c>
      <c r="J46" s="81">
        <v>0</v>
      </c>
      <c r="K46" s="129">
        <v>0</v>
      </c>
      <c r="L46" s="87">
        <v>551376</v>
      </c>
      <c r="M46" s="81">
        <f>L46</f>
        <v>551376</v>
      </c>
      <c r="N46" s="81">
        <v>0</v>
      </c>
      <c r="O46" s="129">
        <v>0</v>
      </c>
    </row>
    <row r="47" spans="1:15" x14ac:dyDescent="0.25">
      <c r="A47" s="78"/>
      <c r="B47" s="177" t="s">
        <v>11</v>
      </c>
      <c r="C47" s="178" t="s">
        <v>48</v>
      </c>
      <c r="D47" s="87">
        <v>74198</v>
      </c>
      <c r="E47" s="81">
        <v>74198</v>
      </c>
      <c r="F47" s="81">
        <v>0</v>
      </c>
      <c r="G47" s="129">
        <v>0</v>
      </c>
      <c r="H47" s="87">
        <v>75023</v>
      </c>
      <c r="I47" s="81">
        <v>75023</v>
      </c>
      <c r="J47" s="81">
        <v>0</v>
      </c>
      <c r="K47" s="129">
        <v>0</v>
      </c>
      <c r="L47" s="87">
        <v>74922</v>
      </c>
      <c r="M47" s="81">
        <f>L47</f>
        <v>74922</v>
      </c>
      <c r="N47" s="81">
        <v>0</v>
      </c>
      <c r="O47" s="129">
        <v>0</v>
      </c>
    </row>
    <row r="48" spans="1:15" x14ac:dyDescent="0.25">
      <c r="A48" s="179"/>
      <c r="B48" s="98" t="s">
        <v>12</v>
      </c>
      <c r="C48" s="178" t="s">
        <v>24</v>
      </c>
      <c r="D48" s="87">
        <v>76250</v>
      </c>
      <c r="E48" s="81">
        <v>76250</v>
      </c>
      <c r="F48" s="81">
        <v>0</v>
      </c>
      <c r="G48" s="129">
        <v>0</v>
      </c>
      <c r="H48" s="87">
        <v>66150</v>
      </c>
      <c r="I48" s="81">
        <v>66150</v>
      </c>
      <c r="J48" s="81">
        <v>0</v>
      </c>
      <c r="K48" s="129">
        <v>0</v>
      </c>
      <c r="L48" s="87">
        <v>63995</v>
      </c>
      <c r="M48" s="81">
        <f>L48</f>
        <v>63995</v>
      </c>
      <c r="N48" s="81">
        <v>0</v>
      </c>
      <c r="O48" s="129">
        <v>0</v>
      </c>
    </row>
    <row r="49" spans="1:15" x14ac:dyDescent="0.25">
      <c r="A49" s="179"/>
      <c r="B49" s="98" t="s">
        <v>17</v>
      </c>
      <c r="C49" s="178" t="s">
        <v>43</v>
      </c>
      <c r="D49" s="87"/>
      <c r="E49" s="81"/>
      <c r="F49" s="81"/>
      <c r="G49" s="129"/>
      <c r="H49" s="87"/>
      <c r="I49" s="81"/>
      <c r="J49" s="81"/>
      <c r="K49" s="129"/>
      <c r="L49" s="87"/>
      <c r="M49" s="81"/>
      <c r="N49" s="81"/>
      <c r="O49" s="129"/>
    </row>
    <row r="50" spans="1:15" x14ac:dyDescent="0.25">
      <c r="A50" s="78"/>
      <c r="B50" s="435"/>
      <c r="C50" s="178" t="s">
        <v>0</v>
      </c>
      <c r="D50" s="87">
        <v>2000</v>
      </c>
      <c r="E50" s="81">
        <v>2000</v>
      </c>
      <c r="F50" s="81">
        <v>0</v>
      </c>
      <c r="G50" s="129">
        <v>0</v>
      </c>
      <c r="H50" s="87">
        <v>1000</v>
      </c>
      <c r="I50" s="81">
        <v>1000</v>
      </c>
      <c r="J50" s="81">
        <v>0</v>
      </c>
      <c r="K50" s="129">
        <v>0</v>
      </c>
      <c r="L50" s="87">
        <v>159</v>
      </c>
      <c r="M50" s="81">
        <f>L50</f>
        <v>159</v>
      </c>
      <c r="N50" s="81">
        <v>0</v>
      </c>
      <c r="O50" s="129">
        <v>0</v>
      </c>
    </row>
    <row r="51" spans="1:15" x14ac:dyDescent="0.25">
      <c r="A51" s="179"/>
      <c r="B51" s="98"/>
      <c r="C51" s="178" t="s">
        <v>144</v>
      </c>
      <c r="D51" s="87">
        <v>2000</v>
      </c>
      <c r="E51" s="81">
        <v>2000</v>
      </c>
      <c r="F51" s="81">
        <v>0</v>
      </c>
      <c r="G51" s="129">
        <v>0</v>
      </c>
      <c r="H51" s="87">
        <v>1000</v>
      </c>
      <c r="I51" s="81">
        <v>1000</v>
      </c>
      <c r="J51" s="81">
        <v>0</v>
      </c>
      <c r="K51" s="129">
        <v>0</v>
      </c>
      <c r="L51" s="87">
        <v>195</v>
      </c>
      <c r="M51" s="81">
        <f>L51</f>
        <v>195</v>
      </c>
      <c r="N51" s="81">
        <v>0</v>
      </c>
      <c r="O51" s="129">
        <v>0</v>
      </c>
    </row>
    <row r="52" spans="1:15" x14ac:dyDescent="0.25">
      <c r="A52" s="429"/>
      <c r="B52" s="430"/>
      <c r="C52" s="431" t="s">
        <v>45</v>
      </c>
      <c r="D52" s="89">
        <f t="shared" ref="D52:G52" si="11">SUM(D50:D51)</f>
        <v>4000</v>
      </c>
      <c r="E52" s="90">
        <f t="shared" si="11"/>
        <v>4000</v>
      </c>
      <c r="F52" s="90">
        <f t="shared" si="11"/>
        <v>0</v>
      </c>
      <c r="G52" s="126">
        <f t="shared" si="11"/>
        <v>0</v>
      </c>
      <c r="H52" s="89">
        <v>2000</v>
      </c>
      <c r="I52" s="90">
        <v>2000</v>
      </c>
      <c r="J52" s="90">
        <v>0</v>
      </c>
      <c r="K52" s="126">
        <v>0</v>
      </c>
      <c r="L52" s="89">
        <f t="shared" ref="L52:O52" si="12">SUM(L50:L51)</f>
        <v>354</v>
      </c>
      <c r="M52" s="90">
        <f t="shared" si="12"/>
        <v>354</v>
      </c>
      <c r="N52" s="90">
        <f t="shared" si="12"/>
        <v>0</v>
      </c>
      <c r="O52" s="126">
        <f t="shared" si="12"/>
        <v>0</v>
      </c>
    </row>
    <row r="53" spans="1:15" x14ac:dyDescent="0.25">
      <c r="A53" s="179"/>
      <c r="B53" s="98"/>
      <c r="C53" s="94" t="s">
        <v>16</v>
      </c>
      <c r="D53" s="85">
        <f>D46+D47+D48+D52</f>
        <v>682987</v>
      </c>
      <c r="E53" s="86">
        <f>E46+E47+E48+E52</f>
        <v>682987</v>
      </c>
      <c r="F53" s="86">
        <f>F46+F47+F48+F52</f>
        <v>0</v>
      </c>
      <c r="G53" s="140">
        <f>G46+G47+G48+G52</f>
        <v>0</v>
      </c>
      <c r="H53" s="85">
        <v>694559</v>
      </c>
      <c r="I53" s="86">
        <v>694559</v>
      </c>
      <c r="J53" s="86">
        <v>0</v>
      </c>
      <c r="K53" s="140">
        <v>0</v>
      </c>
      <c r="L53" s="85">
        <f>L46+L47+L48+L52</f>
        <v>690647</v>
      </c>
      <c r="M53" s="86">
        <f>M46+M47+M48+M52</f>
        <v>690647</v>
      </c>
      <c r="N53" s="86">
        <f>N46+N47+N48+N52</f>
        <v>0</v>
      </c>
      <c r="O53" s="140">
        <f>O46+O47+O48+O52</f>
        <v>0</v>
      </c>
    </row>
    <row r="54" spans="1:15" x14ac:dyDescent="0.25">
      <c r="A54" s="179"/>
      <c r="B54" s="98"/>
      <c r="C54" s="94"/>
      <c r="D54" s="85"/>
      <c r="E54" s="86"/>
      <c r="F54" s="86"/>
      <c r="G54" s="140"/>
      <c r="H54" s="87"/>
      <c r="I54" s="81"/>
      <c r="J54" s="81"/>
      <c r="K54" s="129"/>
      <c r="L54" s="85"/>
      <c r="M54" s="86"/>
      <c r="N54" s="86"/>
      <c r="O54" s="140"/>
    </row>
    <row r="55" spans="1:15" x14ac:dyDescent="0.25">
      <c r="A55" s="179"/>
      <c r="B55" s="98"/>
      <c r="C55" s="94" t="s">
        <v>1398</v>
      </c>
      <c r="D55" s="432">
        <f>D24+D43+D53</f>
        <v>1616512</v>
      </c>
      <c r="E55" s="433">
        <f>E24+E43+E53</f>
        <v>1616512</v>
      </c>
      <c r="F55" s="433">
        <f>F24+F43+F53</f>
        <v>0</v>
      </c>
      <c r="G55" s="434">
        <f>G24+G43+G53</f>
        <v>0</v>
      </c>
      <c r="H55" s="432">
        <v>1689507</v>
      </c>
      <c r="I55" s="433">
        <v>1689507</v>
      </c>
      <c r="J55" s="433">
        <v>0</v>
      </c>
      <c r="K55" s="434">
        <v>0</v>
      </c>
      <c r="L55" s="432">
        <f>L24+L43+L53</f>
        <v>1668437</v>
      </c>
      <c r="M55" s="433">
        <f>M24+M43+M53</f>
        <v>1668437</v>
      </c>
      <c r="N55" s="433">
        <f>N24+N43+N53</f>
        <v>0</v>
      </c>
      <c r="O55" s="434">
        <f>O24+O43+O53</f>
        <v>0</v>
      </c>
    </row>
    <row r="56" spans="1:15" ht="14.4" x14ac:dyDescent="0.3">
      <c r="A56" s="179"/>
      <c r="B56" s="98"/>
      <c r="C56" s="436"/>
      <c r="D56" s="180"/>
      <c r="E56" s="122"/>
      <c r="F56" s="122"/>
      <c r="G56" s="233"/>
      <c r="H56" s="87"/>
      <c r="I56" s="81"/>
      <c r="J56" s="81"/>
      <c r="K56" s="129"/>
      <c r="L56" s="180"/>
      <c r="M56" s="122"/>
      <c r="N56" s="122"/>
      <c r="O56" s="233"/>
    </row>
    <row r="57" spans="1:15" x14ac:dyDescent="0.25">
      <c r="A57" s="174">
        <v>104</v>
      </c>
      <c r="B57" s="98"/>
      <c r="C57" s="94" t="s">
        <v>28</v>
      </c>
      <c r="D57" s="85"/>
      <c r="E57" s="86"/>
      <c r="F57" s="86"/>
      <c r="G57" s="140"/>
      <c r="H57" s="87"/>
      <c r="I57" s="81"/>
      <c r="J57" s="81"/>
      <c r="K57" s="129"/>
      <c r="L57" s="85"/>
      <c r="M57" s="86"/>
      <c r="N57" s="86"/>
      <c r="O57" s="140"/>
    </row>
    <row r="58" spans="1:15" ht="14.4" x14ac:dyDescent="0.3">
      <c r="A58" s="179"/>
      <c r="B58" s="98" t="s">
        <v>7</v>
      </c>
      <c r="C58" s="178" t="s">
        <v>20</v>
      </c>
      <c r="D58" s="180"/>
      <c r="E58" s="122"/>
      <c r="F58" s="122"/>
      <c r="G58" s="233"/>
      <c r="H58" s="87"/>
      <c r="I58" s="81"/>
      <c r="J58" s="81"/>
      <c r="K58" s="129"/>
      <c r="L58" s="180"/>
      <c r="M58" s="122"/>
      <c r="N58" s="122"/>
      <c r="O58" s="233"/>
    </row>
    <row r="59" spans="1:15" x14ac:dyDescent="0.25">
      <c r="A59" s="179"/>
      <c r="B59" s="98"/>
      <c r="C59" s="178" t="s">
        <v>115</v>
      </c>
      <c r="D59" s="87">
        <v>51806</v>
      </c>
      <c r="E59" s="81">
        <v>51806</v>
      </c>
      <c r="F59" s="81">
        <v>0</v>
      </c>
      <c r="G59" s="129">
        <v>0</v>
      </c>
      <c r="H59" s="87">
        <v>51806</v>
      </c>
      <c r="I59" s="81">
        <v>51806</v>
      </c>
      <c r="J59" s="81">
        <v>0</v>
      </c>
      <c r="K59" s="129">
        <v>0</v>
      </c>
      <c r="L59" s="87">
        <v>51240</v>
      </c>
      <c r="M59" s="81">
        <f>L59</f>
        <v>51240</v>
      </c>
      <c r="N59" s="81">
        <v>0</v>
      </c>
      <c r="O59" s="129">
        <v>0</v>
      </c>
    </row>
    <row r="60" spans="1:15" x14ac:dyDescent="0.25">
      <c r="A60" s="179"/>
      <c r="B60" s="98"/>
      <c r="C60" s="181" t="s">
        <v>141</v>
      </c>
      <c r="D60" s="87">
        <v>40884</v>
      </c>
      <c r="E60" s="81">
        <v>40884</v>
      </c>
      <c r="F60" s="81">
        <v>0</v>
      </c>
      <c r="G60" s="129">
        <v>0</v>
      </c>
      <c r="H60" s="87">
        <v>36884</v>
      </c>
      <c r="I60" s="81">
        <f>H60</f>
        <v>36884</v>
      </c>
      <c r="J60" s="81">
        <v>0</v>
      </c>
      <c r="K60" s="129">
        <v>0</v>
      </c>
      <c r="L60" s="87">
        <v>36618</v>
      </c>
      <c r="M60" s="81">
        <f>L60</f>
        <v>36618</v>
      </c>
      <c r="N60" s="81">
        <v>0</v>
      </c>
      <c r="O60" s="129">
        <v>0</v>
      </c>
    </row>
    <row r="61" spans="1:15" x14ac:dyDescent="0.25">
      <c r="A61" s="179"/>
      <c r="B61" s="98"/>
      <c r="C61" s="181" t="s">
        <v>116</v>
      </c>
      <c r="D61" s="87">
        <v>16557</v>
      </c>
      <c r="E61" s="81">
        <v>0</v>
      </c>
      <c r="F61" s="81">
        <v>16557</v>
      </c>
      <c r="G61" s="129">
        <v>0</v>
      </c>
      <c r="H61" s="87">
        <v>15057</v>
      </c>
      <c r="I61" s="81">
        <v>0</v>
      </c>
      <c r="J61" s="81">
        <f>H61</f>
        <v>15057</v>
      </c>
      <c r="K61" s="129">
        <v>0</v>
      </c>
      <c r="L61" s="87">
        <v>14761</v>
      </c>
      <c r="M61" s="81">
        <v>0</v>
      </c>
      <c r="N61" s="81">
        <f>L61</f>
        <v>14761</v>
      </c>
      <c r="O61" s="129">
        <v>0</v>
      </c>
    </row>
    <row r="62" spans="1:15" x14ac:dyDescent="0.25">
      <c r="A62" s="179"/>
      <c r="B62" s="98"/>
      <c r="C62" s="181" t="s">
        <v>117</v>
      </c>
      <c r="D62" s="87">
        <v>58980</v>
      </c>
      <c r="E62" s="81">
        <v>58980</v>
      </c>
      <c r="F62" s="81">
        <v>0</v>
      </c>
      <c r="G62" s="129">
        <v>0</v>
      </c>
      <c r="H62" s="87">
        <v>53495</v>
      </c>
      <c r="I62" s="81">
        <v>53495</v>
      </c>
      <c r="J62" s="81">
        <v>0</v>
      </c>
      <c r="K62" s="129">
        <v>0</v>
      </c>
      <c r="L62" s="87">
        <v>53493</v>
      </c>
      <c r="M62" s="81">
        <f>L62</f>
        <v>53493</v>
      </c>
      <c r="N62" s="81">
        <v>0</v>
      </c>
      <c r="O62" s="129">
        <v>0</v>
      </c>
    </row>
    <row r="63" spans="1:15" x14ac:dyDescent="0.25">
      <c r="A63" s="179"/>
      <c r="B63" s="98"/>
      <c r="C63" s="181" t="s">
        <v>1527</v>
      </c>
      <c r="D63" s="87">
        <v>4380</v>
      </c>
      <c r="E63" s="81">
        <f>D63</f>
        <v>4380</v>
      </c>
      <c r="F63" s="81">
        <v>0</v>
      </c>
      <c r="G63" s="129">
        <v>0</v>
      </c>
      <c r="H63" s="87">
        <v>4430</v>
      </c>
      <c r="I63" s="81">
        <v>4430</v>
      </c>
      <c r="J63" s="81">
        <v>0</v>
      </c>
      <c r="K63" s="129">
        <v>0</v>
      </c>
      <c r="L63" s="87">
        <v>4426</v>
      </c>
      <c r="M63" s="81">
        <f>L63</f>
        <v>4426</v>
      </c>
      <c r="N63" s="81"/>
      <c r="O63" s="129"/>
    </row>
    <row r="64" spans="1:15" x14ac:dyDescent="0.25">
      <c r="A64" s="179"/>
      <c r="B64" s="98"/>
      <c r="C64" s="181" t="s">
        <v>1686</v>
      </c>
      <c r="D64" s="87"/>
      <c r="E64" s="81"/>
      <c r="F64" s="81"/>
      <c r="G64" s="129"/>
      <c r="H64" s="87">
        <v>14706</v>
      </c>
      <c r="I64" s="81">
        <v>14706</v>
      </c>
      <c r="J64" s="81">
        <v>0</v>
      </c>
      <c r="K64" s="129">
        <v>0</v>
      </c>
      <c r="L64" s="87">
        <v>14705</v>
      </c>
      <c r="M64" s="81">
        <f>L64</f>
        <v>14705</v>
      </c>
      <c r="N64" s="81">
        <v>0</v>
      </c>
      <c r="O64" s="129">
        <v>0</v>
      </c>
    </row>
    <row r="65" spans="1:15" x14ac:dyDescent="0.25">
      <c r="A65" s="179"/>
      <c r="B65" s="98"/>
      <c r="C65" s="181"/>
      <c r="D65" s="87"/>
      <c r="E65" s="81"/>
      <c r="F65" s="81"/>
      <c r="G65" s="129"/>
      <c r="H65" s="87"/>
      <c r="I65" s="81"/>
      <c r="J65" s="81"/>
      <c r="K65" s="129"/>
      <c r="L65" s="87"/>
      <c r="M65" s="81"/>
      <c r="N65" s="81"/>
      <c r="O65" s="129"/>
    </row>
    <row r="66" spans="1:15" ht="14.4" x14ac:dyDescent="0.3">
      <c r="A66" s="179"/>
      <c r="B66" s="98"/>
      <c r="C66" s="436" t="s">
        <v>31</v>
      </c>
      <c r="D66" s="180">
        <f t="shared" ref="D66:K66" si="13">SUM(D59:D65)</f>
        <v>172607</v>
      </c>
      <c r="E66" s="122">
        <f t="shared" si="13"/>
        <v>156050</v>
      </c>
      <c r="F66" s="122">
        <f t="shared" si="13"/>
        <v>16557</v>
      </c>
      <c r="G66" s="233">
        <f t="shared" si="13"/>
        <v>0</v>
      </c>
      <c r="H66" s="180">
        <f t="shared" si="13"/>
        <v>176378</v>
      </c>
      <c r="I66" s="122">
        <f t="shared" si="13"/>
        <v>161321</v>
      </c>
      <c r="J66" s="122">
        <f t="shared" si="13"/>
        <v>15057</v>
      </c>
      <c r="K66" s="233">
        <f t="shared" si="13"/>
        <v>0</v>
      </c>
      <c r="L66" s="180">
        <f t="shared" ref="L66:O66" si="14">SUM(L59:L65)</f>
        <v>175243</v>
      </c>
      <c r="M66" s="122">
        <f t="shared" si="14"/>
        <v>160482</v>
      </c>
      <c r="N66" s="122">
        <f t="shared" si="14"/>
        <v>14761</v>
      </c>
      <c r="O66" s="233">
        <f t="shared" si="14"/>
        <v>0</v>
      </c>
    </row>
    <row r="67" spans="1:15" ht="14.4" x14ac:dyDescent="0.3">
      <c r="A67" s="179"/>
      <c r="B67" s="98"/>
      <c r="C67" s="436"/>
      <c r="D67" s="180"/>
      <c r="E67" s="122"/>
      <c r="F67" s="122"/>
      <c r="G67" s="233"/>
      <c r="H67" s="87"/>
      <c r="I67" s="81"/>
      <c r="J67" s="81"/>
      <c r="K67" s="129"/>
      <c r="L67" s="180"/>
      <c r="M67" s="122"/>
      <c r="N67" s="122"/>
      <c r="O67" s="233"/>
    </row>
    <row r="68" spans="1:15" ht="14.4" x14ac:dyDescent="0.3">
      <c r="A68" s="179"/>
      <c r="B68" s="98" t="s">
        <v>11</v>
      </c>
      <c r="C68" s="178" t="s">
        <v>48</v>
      </c>
      <c r="D68" s="180"/>
      <c r="E68" s="122"/>
      <c r="F68" s="122"/>
      <c r="G68" s="233"/>
      <c r="H68" s="87"/>
      <c r="I68" s="81"/>
      <c r="J68" s="81"/>
      <c r="K68" s="129"/>
      <c r="L68" s="180"/>
      <c r="M68" s="122"/>
      <c r="N68" s="122"/>
      <c r="O68" s="233"/>
    </row>
    <row r="69" spans="1:15" x14ac:dyDescent="0.25">
      <c r="A69" s="179"/>
      <c r="B69" s="98"/>
      <c r="C69" s="178" t="s">
        <v>115</v>
      </c>
      <c r="D69" s="87">
        <v>6735</v>
      </c>
      <c r="E69" s="81">
        <v>6735</v>
      </c>
      <c r="F69" s="81">
        <v>0</v>
      </c>
      <c r="G69" s="129">
        <v>0</v>
      </c>
      <c r="H69" s="87">
        <v>6735</v>
      </c>
      <c r="I69" s="81">
        <v>6735</v>
      </c>
      <c r="J69" s="81">
        <v>0</v>
      </c>
      <c r="K69" s="129">
        <v>0</v>
      </c>
      <c r="L69" s="87">
        <v>5368</v>
      </c>
      <c r="M69" s="81">
        <f>L69</f>
        <v>5368</v>
      </c>
      <c r="N69" s="81">
        <v>0</v>
      </c>
      <c r="O69" s="129">
        <v>0</v>
      </c>
    </row>
    <row r="70" spans="1:15" x14ac:dyDescent="0.25">
      <c r="A70" s="179"/>
      <c r="B70" s="98"/>
      <c r="C70" s="181" t="s">
        <v>141</v>
      </c>
      <c r="D70" s="87">
        <v>5315</v>
      </c>
      <c r="E70" s="81">
        <v>5315</v>
      </c>
      <c r="F70" s="81">
        <v>0</v>
      </c>
      <c r="G70" s="129">
        <v>0</v>
      </c>
      <c r="H70" s="87">
        <v>5315</v>
      </c>
      <c r="I70" s="81">
        <v>5315</v>
      </c>
      <c r="J70" s="81">
        <v>0</v>
      </c>
      <c r="K70" s="129">
        <v>0</v>
      </c>
      <c r="L70" s="87">
        <v>4882</v>
      </c>
      <c r="M70" s="81">
        <f>L70</f>
        <v>4882</v>
      </c>
      <c r="N70" s="81">
        <v>0</v>
      </c>
      <c r="O70" s="129">
        <v>0</v>
      </c>
    </row>
    <row r="71" spans="1:15" x14ac:dyDescent="0.25">
      <c r="A71" s="179"/>
      <c r="B71" s="98"/>
      <c r="C71" s="181" t="s">
        <v>116</v>
      </c>
      <c r="D71" s="87">
        <v>2152</v>
      </c>
      <c r="E71" s="81">
        <v>0</v>
      </c>
      <c r="F71" s="81">
        <v>2152</v>
      </c>
      <c r="G71" s="129">
        <v>0</v>
      </c>
      <c r="H71" s="87">
        <v>1152</v>
      </c>
      <c r="I71" s="81">
        <v>0</v>
      </c>
      <c r="J71" s="81">
        <f>H71</f>
        <v>1152</v>
      </c>
      <c r="K71" s="129">
        <v>0</v>
      </c>
      <c r="L71" s="87">
        <v>971</v>
      </c>
      <c r="M71" s="81">
        <v>0</v>
      </c>
      <c r="N71" s="81">
        <f>L71</f>
        <v>971</v>
      </c>
      <c r="O71" s="129">
        <v>0</v>
      </c>
    </row>
    <row r="72" spans="1:15" x14ac:dyDescent="0.25">
      <c r="A72" s="179"/>
      <c r="B72" s="98"/>
      <c r="C72" s="181" t="s">
        <v>118</v>
      </c>
      <c r="D72" s="87">
        <v>9300</v>
      </c>
      <c r="E72" s="81">
        <v>9300</v>
      </c>
      <c r="F72" s="81">
        <v>0</v>
      </c>
      <c r="G72" s="129">
        <v>0</v>
      </c>
      <c r="H72" s="87">
        <v>9300</v>
      </c>
      <c r="I72" s="81">
        <v>9300</v>
      </c>
      <c r="J72" s="81">
        <v>0</v>
      </c>
      <c r="K72" s="129">
        <v>0</v>
      </c>
      <c r="L72" s="87">
        <v>7741</v>
      </c>
      <c r="M72" s="81">
        <f>L72</f>
        <v>7741</v>
      </c>
      <c r="N72" s="81">
        <v>0</v>
      </c>
      <c r="O72" s="129">
        <v>0</v>
      </c>
    </row>
    <row r="73" spans="1:15" x14ac:dyDescent="0.25">
      <c r="A73" s="179"/>
      <c r="B73" s="98"/>
      <c r="C73" s="181" t="s">
        <v>1527</v>
      </c>
      <c r="D73" s="87">
        <v>526</v>
      </c>
      <c r="E73" s="81">
        <f>D73</f>
        <v>526</v>
      </c>
      <c r="F73" s="81">
        <v>0</v>
      </c>
      <c r="G73" s="129">
        <v>0</v>
      </c>
      <c r="H73" s="87">
        <v>570</v>
      </c>
      <c r="I73" s="81">
        <v>570</v>
      </c>
      <c r="J73" s="81">
        <v>0</v>
      </c>
      <c r="K73" s="129">
        <v>0</v>
      </c>
      <c r="L73" s="87">
        <v>569</v>
      </c>
      <c r="M73" s="81">
        <f>L73</f>
        <v>569</v>
      </c>
      <c r="N73" s="81">
        <v>0</v>
      </c>
      <c r="O73" s="129">
        <v>0</v>
      </c>
    </row>
    <row r="74" spans="1:15" x14ac:dyDescent="0.25">
      <c r="A74" s="179"/>
      <c r="B74" s="98"/>
      <c r="C74" s="181" t="s">
        <v>1686</v>
      </c>
      <c r="D74" s="87"/>
      <c r="E74" s="81"/>
      <c r="F74" s="81"/>
      <c r="G74" s="129"/>
      <c r="H74" s="87">
        <v>1066</v>
      </c>
      <c r="I74" s="81">
        <v>1066</v>
      </c>
      <c r="J74" s="81">
        <v>0</v>
      </c>
      <c r="K74" s="129">
        <v>0</v>
      </c>
      <c r="L74" s="87">
        <v>1065</v>
      </c>
      <c r="M74" s="81">
        <f>L74</f>
        <v>1065</v>
      </c>
      <c r="N74" s="81">
        <v>0</v>
      </c>
      <c r="O74" s="129">
        <v>0</v>
      </c>
    </row>
    <row r="75" spans="1:15" x14ac:dyDescent="0.25">
      <c r="A75" s="179"/>
      <c r="B75" s="98"/>
      <c r="C75" s="181"/>
      <c r="D75" s="87"/>
      <c r="E75" s="81"/>
      <c r="F75" s="81"/>
      <c r="G75" s="129"/>
      <c r="H75" s="87"/>
      <c r="I75" s="81"/>
      <c r="J75" s="81"/>
      <c r="K75" s="129"/>
      <c r="L75" s="87"/>
      <c r="M75" s="81"/>
      <c r="N75" s="81"/>
      <c r="O75" s="129"/>
    </row>
    <row r="76" spans="1:15" ht="14.4" x14ac:dyDescent="0.3">
      <c r="A76" s="179"/>
      <c r="B76" s="98"/>
      <c r="C76" s="436" t="s">
        <v>32</v>
      </c>
      <c r="D76" s="180">
        <f t="shared" ref="D76:G76" si="15">SUM(D69:D75)</f>
        <v>24028</v>
      </c>
      <c r="E76" s="122">
        <f t="shared" si="15"/>
        <v>21876</v>
      </c>
      <c r="F76" s="122">
        <f t="shared" si="15"/>
        <v>2152</v>
      </c>
      <c r="G76" s="233">
        <f t="shared" si="15"/>
        <v>0</v>
      </c>
      <c r="H76" s="180">
        <f t="shared" ref="H76:K76" si="16">SUM(H69:H75)</f>
        <v>24138</v>
      </c>
      <c r="I76" s="122">
        <f t="shared" si="16"/>
        <v>22986</v>
      </c>
      <c r="J76" s="122">
        <f t="shared" si="16"/>
        <v>1152</v>
      </c>
      <c r="K76" s="233">
        <f t="shared" si="16"/>
        <v>0</v>
      </c>
      <c r="L76" s="180">
        <f t="shared" ref="L76:O76" si="17">SUM(L69:L75)</f>
        <v>20596</v>
      </c>
      <c r="M76" s="122">
        <f t="shared" si="17"/>
        <v>19625</v>
      </c>
      <c r="N76" s="122">
        <f t="shared" si="17"/>
        <v>971</v>
      </c>
      <c r="O76" s="233">
        <f t="shared" si="17"/>
        <v>0</v>
      </c>
    </row>
    <row r="77" spans="1:15" ht="14.4" x14ac:dyDescent="0.3">
      <c r="A77" s="179"/>
      <c r="B77" s="98"/>
      <c r="C77" s="436"/>
      <c r="D77" s="180"/>
      <c r="E77" s="122"/>
      <c r="F77" s="122"/>
      <c r="G77" s="233"/>
      <c r="H77" s="87"/>
      <c r="I77" s="81"/>
      <c r="J77" s="81"/>
      <c r="K77" s="129"/>
      <c r="L77" s="180"/>
      <c r="M77" s="122"/>
      <c r="N77" s="122"/>
      <c r="O77" s="233"/>
    </row>
    <row r="78" spans="1:15" ht="14.4" x14ac:dyDescent="0.3">
      <c r="A78" s="179"/>
      <c r="B78" s="98" t="s">
        <v>12</v>
      </c>
      <c r="C78" s="178" t="s">
        <v>24</v>
      </c>
      <c r="D78" s="180"/>
      <c r="E78" s="122"/>
      <c r="F78" s="122"/>
      <c r="G78" s="233"/>
      <c r="H78" s="87"/>
      <c r="I78" s="81"/>
      <c r="J78" s="81"/>
      <c r="K78" s="129"/>
      <c r="L78" s="180"/>
      <c r="M78" s="122"/>
      <c r="N78" s="122"/>
      <c r="O78" s="233"/>
    </row>
    <row r="79" spans="1:15" x14ac:dyDescent="0.25">
      <c r="A79" s="179"/>
      <c r="B79" s="4"/>
      <c r="C79" s="178" t="s">
        <v>29</v>
      </c>
      <c r="D79" s="87">
        <v>2000</v>
      </c>
      <c r="E79" s="81">
        <v>0</v>
      </c>
      <c r="F79" s="81">
        <v>2000</v>
      </c>
      <c r="G79" s="129">
        <v>0</v>
      </c>
      <c r="H79" s="87">
        <v>2000</v>
      </c>
      <c r="I79" s="81">
        <v>0</v>
      </c>
      <c r="J79" s="81">
        <v>2000</v>
      </c>
      <c r="K79" s="129">
        <v>0</v>
      </c>
      <c r="L79" s="87">
        <v>1999</v>
      </c>
      <c r="M79" s="81">
        <v>0</v>
      </c>
      <c r="N79" s="81">
        <f>L79</f>
        <v>1999</v>
      </c>
      <c r="O79" s="129">
        <v>0</v>
      </c>
    </row>
    <row r="80" spans="1:15" x14ac:dyDescent="0.25">
      <c r="A80" s="179"/>
      <c r="B80" s="98"/>
      <c r="C80" s="178" t="s">
        <v>72</v>
      </c>
      <c r="D80" s="87">
        <v>5000</v>
      </c>
      <c r="E80" s="81">
        <v>5000</v>
      </c>
      <c r="F80" s="81">
        <v>0</v>
      </c>
      <c r="G80" s="129">
        <v>0</v>
      </c>
      <c r="H80" s="87">
        <v>5000</v>
      </c>
      <c r="I80" s="81">
        <v>5000</v>
      </c>
      <c r="J80" s="81">
        <v>0</v>
      </c>
      <c r="K80" s="129">
        <v>0</v>
      </c>
      <c r="L80" s="87">
        <v>4964</v>
      </c>
      <c r="M80" s="81">
        <f t="shared" ref="M80:M90" si="18">L80</f>
        <v>4964</v>
      </c>
      <c r="N80" s="81">
        <v>0</v>
      </c>
      <c r="O80" s="129">
        <v>0</v>
      </c>
    </row>
    <row r="81" spans="1:15" x14ac:dyDescent="0.25">
      <c r="A81" s="179"/>
      <c r="B81" s="98"/>
      <c r="C81" s="178" t="s">
        <v>1412</v>
      </c>
      <c r="D81" s="87">
        <v>1000</v>
      </c>
      <c r="E81" s="81">
        <v>1000</v>
      </c>
      <c r="F81" s="81">
        <v>0</v>
      </c>
      <c r="G81" s="129">
        <v>0</v>
      </c>
      <c r="H81" s="87">
        <v>1175</v>
      </c>
      <c r="I81" s="81">
        <v>1175</v>
      </c>
      <c r="J81" s="81">
        <v>0</v>
      </c>
      <c r="K81" s="129">
        <v>0</v>
      </c>
      <c r="L81" s="87">
        <v>1174</v>
      </c>
      <c r="M81" s="81">
        <f t="shared" si="18"/>
        <v>1174</v>
      </c>
      <c r="N81" s="81">
        <v>0</v>
      </c>
      <c r="O81" s="129">
        <v>0</v>
      </c>
    </row>
    <row r="82" spans="1:15" x14ac:dyDescent="0.25">
      <c r="A82" s="179"/>
      <c r="B82" s="98"/>
      <c r="C82" s="181" t="s">
        <v>1413</v>
      </c>
      <c r="D82" s="87">
        <v>25000</v>
      </c>
      <c r="E82" s="81">
        <v>25000</v>
      </c>
      <c r="F82" s="81">
        <v>0</v>
      </c>
      <c r="G82" s="129">
        <v>0</v>
      </c>
      <c r="H82" s="87">
        <v>16547</v>
      </c>
      <c r="I82" s="81">
        <f>H82</f>
        <v>16547</v>
      </c>
      <c r="J82" s="81">
        <v>0</v>
      </c>
      <c r="K82" s="129">
        <v>0</v>
      </c>
      <c r="L82" s="87">
        <v>15185</v>
      </c>
      <c r="M82" s="81">
        <f t="shared" si="18"/>
        <v>15185</v>
      </c>
      <c r="N82" s="81">
        <v>0</v>
      </c>
      <c r="O82" s="129">
        <v>0</v>
      </c>
    </row>
    <row r="83" spans="1:15" x14ac:dyDescent="0.25">
      <c r="A83" s="179"/>
      <c r="B83" s="98"/>
      <c r="C83" s="178" t="s">
        <v>1414</v>
      </c>
      <c r="D83" s="87">
        <v>45000</v>
      </c>
      <c r="E83" s="81">
        <f>D83</f>
        <v>45000</v>
      </c>
      <c r="F83" s="81">
        <v>0</v>
      </c>
      <c r="G83" s="129">
        <v>0</v>
      </c>
      <c r="H83" s="87">
        <v>55140</v>
      </c>
      <c r="I83" s="81">
        <v>55140</v>
      </c>
      <c r="J83" s="81">
        <v>0</v>
      </c>
      <c r="K83" s="129">
        <v>0</v>
      </c>
      <c r="L83" s="87">
        <v>55094</v>
      </c>
      <c r="M83" s="81">
        <f t="shared" si="18"/>
        <v>55094</v>
      </c>
      <c r="N83" s="81">
        <v>0</v>
      </c>
      <c r="O83" s="129">
        <v>0</v>
      </c>
    </row>
    <row r="84" spans="1:15" x14ac:dyDescent="0.25">
      <c r="A84" s="179"/>
      <c r="B84" s="98"/>
      <c r="C84" s="178" t="s">
        <v>1415</v>
      </c>
      <c r="D84" s="87">
        <v>2000</v>
      </c>
      <c r="E84" s="81">
        <v>2000</v>
      </c>
      <c r="F84" s="81">
        <v>0</v>
      </c>
      <c r="G84" s="129">
        <v>0</v>
      </c>
      <c r="H84" s="87">
        <v>2000</v>
      </c>
      <c r="I84" s="81">
        <v>2000</v>
      </c>
      <c r="J84" s="81">
        <v>0</v>
      </c>
      <c r="K84" s="129">
        <v>0</v>
      </c>
      <c r="L84" s="87">
        <v>0</v>
      </c>
      <c r="M84" s="81">
        <f t="shared" si="18"/>
        <v>0</v>
      </c>
      <c r="N84" s="81">
        <v>0</v>
      </c>
      <c r="O84" s="129">
        <v>0</v>
      </c>
    </row>
    <row r="85" spans="1:15" x14ac:dyDescent="0.25">
      <c r="A85" s="78"/>
      <c r="B85" s="435"/>
      <c r="C85" s="181" t="s">
        <v>1416</v>
      </c>
      <c r="D85" s="87">
        <v>5000</v>
      </c>
      <c r="E85" s="81">
        <v>5000</v>
      </c>
      <c r="F85" s="81">
        <v>0</v>
      </c>
      <c r="G85" s="129">
        <v>0</v>
      </c>
      <c r="H85" s="87">
        <v>17285</v>
      </c>
      <c r="I85" s="81">
        <v>17285</v>
      </c>
      <c r="J85" s="81">
        <v>0</v>
      </c>
      <c r="K85" s="129">
        <v>0</v>
      </c>
      <c r="L85" s="87">
        <v>16794</v>
      </c>
      <c r="M85" s="81">
        <f t="shared" si="18"/>
        <v>16794</v>
      </c>
      <c r="N85" s="81">
        <v>0</v>
      </c>
      <c r="O85" s="129">
        <v>0</v>
      </c>
    </row>
    <row r="86" spans="1:15" x14ac:dyDescent="0.25">
      <c r="A86" s="179"/>
      <c r="B86" s="98"/>
      <c r="C86" s="181" t="s">
        <v>1417</v>
      </c>
      <c r="D86" s="87">
        <v>50000</v>
      </c>
      <c r="E86" s="81">
        <v>50000</v>
      </c>
      <c r="F86" s="81">
        <v>0</v>
      </c>
      <c r="G86" s="129">
        <v>0</v>
      </c>
      <c r="H86" s="87">
        <v>54600</v>
      </c>
      <c r="I86" s="81">
        <v>54600</v>
      </c>
      <c r="J86" s="81">
        <v>0</v>
      </c>
      <c r="K86" s="129">
        <v>0</v>
      </c>
      <c r="L86" s="87">
        <v>50016</v>
      </c>
      <c r="M86" s="81">
        <f t="shared" si="18"/>
        <v>50016</v>
      </c>
      <c r="N86" s="81">
        <v>0</v>
      </c>
      <c r="O86" s="129">
        <v>0</v>
      </c>
    </row>
    <row r="87" spans="1:15" x14ac:dyDescent="0.25">
      <c r="A87" s="179"/>
      <c r="B87" s="98"/>
      <c r="C87" s="178" t="s">
        <v>1418</v>
      </c>
      <c r="D87" s="87">
        <v>10000</v>
      </c>
      <c r="E87" s="81">
        <v>10000</v>
      </c>
      <c r="F87" s="81">
        <v>0</v>
      </c>
      <c r="G87" s="129">
        <v>0</v>
      </c>
      <c r="H87" s="87">
        <v>186004</v>
      </c>
      <c r="I87" s="81">
        <v>186004</v>
      </c>
      <c r="J87" s="81">
        <v>0</v>
      </c>
      <c r="K87" s="129">
        <v>0</v>
      </c>
      <c r="L87" s="87">
        <v>148226</v>
      </c>
      <c r="M87" s="81">
        <f t="shared" si="18"/>
        <v>148226</v>
      </c>
      <c r="N87" s="81">
        <v>0</v>
      </c>
      <c r="O87" s="129">
        <v>0</v>
      </c>
    </row>
    <row r="88" spans="1:15" ht="27.6" x14ac:dyDescent="0.25">
      <c r="A88" s="179"/>
      <c r="B88" s="98"/>
      <c r="C88" s="181" t="s">
        <v>1419</v>
      </c>
      <c r="D88" s="87">
        <v>10000</v>
      </c>
      <c r="E88" s="81">
        <v>10000</v>
      </c>
      <c r="F88" s="81">
        <v>0</v>
      </c>
      <c r="G88" s="129">
        <v>0</v>
      </c>
      <c r="H88" s="87">
        <v>11820</v>
      </c>
      <c r="I88" s="81">
        <v>11820</v>
      </c>
      <c r="J88" s="81">
        <v>0</v>
      </c>
      <c r="K88" s="129">
        <v>0</v>
      </c>
      <c r="L88" s="87">
        <v>11817</v>
      </c>
      <c r="M88" s="81">
        <f t="shared" si="18"/>
        <v>11817</v>
      </c>
      <c r="N88" s="81">
        <v>0</v>
      </c>
      <c r="O88" s="129">
        <v>0</v>
      </c>
    </row>
    <row r="89" spans="1:15" x14ac:dyDescent="0.25">
      <c r="A89" s="179"/>
      <c r="B89" s="98"/>
      <c r="C89" s="178" t="s">
        <v>1420</v>
      </c>
      <c r="D89" s="87">
        <v>2000</v>
      </c>
      <c r="E89" s="81">
        <v>2000</v>
      </c>
      <c r="F89" s="81">
        <v>0</v>
      </c>
      <c r="G89" s="129">
        <v>0</v>
      </c>
      <c r="H89" s="87">
        <v>2000</v>
      </c>
      <c r="I89" s="81">
        <v>2000</v>
      </c>
      <c r="J89" s="81">
        <v>0</v>
      </c>
      <c r="K89" s="129">
        <v>0</v>
      </c>
      <c r="L89" s="87">
        <v>1076</v>
      </c>
      <c r="M89" s="81">
        <f t="shared" si="18"/>
        <v>1076</v>
      </c>
      <c r="N89" s="81"/>
      <c r="O89" s="129"/>
    </row>
    <row r="90" spans="1:15" x14ac:dyDescent="0.25">
      <c r="A90" s="179"/>
      <c r="B90" s="98"/>
      <c r="C90" s="178" t="s">
        <v>1687</v>
      </c>
      <c r="D90" s="87">
        <v>81700</v>
      </c>
      <c r="E90" s="81">
        <v>81700</v>
      </c>
      <c r="F90" s="81">
        <v>0</v>
      </c>
      <c r="G90" s="129">
        <v>0</v>
      </c>
      <c r="H90" s="87">
        <v>88050</v>
      </c>
      <c r="I90" s="81">
        <f>H90</f>
        <v>88050</v>
      </c>
      <c r="J90" s="81">
        <v>0</v>
      </c>
      <c r="K90" s="129">
        <v>0</v>
      </c>
      <c r="L90" s="87">
        <v>77509</v>
      </c>
      <c r="M90" s="81">
        <f t="shared" si="18"/>
        <v>77509</v>
      </c>
      <c r="N90" s="81">
        <v>0</v>
      </c>
      <c r="O90" s="129">
        <v>0</v>
      </c>
    </row>
    <row r="91" spans="1:15" x14ac:dyDescent="0.25">
      <c r="A91" s="179"/>
      <c r="B91" s="98"/>
      <c r="C91" s="178" t="s">
        <v>1421</v>
      </c>
      <c r="D91" s="87"/>
      <c r="E91" s="81"/>
      <c r="F91" s="81"/>
      <c r="G91" s="129"/>
      <c r="H91" s="87"/>
      <c r="I91" s="81"/>
      <c r="J91" s="81"/>
      <c r="K91" s="129"/>
      <c r="L91" s="87"/>
      <c r="M91" s="81"/>
      <c r="N91" s="81"/>
      <c r="O91" s="129"/>
    </row>
    <row r="92" spans="1:15" x14ac:dyDescent="0.25">
      <c r="A92" s="179"/>
      <c r="B92" s="98"/>
      <c r="C92" s="178" t="s">
        <v>1422</v>
      </c>
      <c r="D92" s="87">
        <v>500</v>
      </c>
      <c r="E92" s="81">
        <v>500</v>
      </c>
      <c r="F92" s="81">
        <v>0</v>
      </c>
      <c r="G92" s="129">
        <v>0</v>
      </c>
      <c r="H92" s="87">
        <v>2690</v>
      </c>
      <c r="I92" s="81">
        <v>2690</v>
      </c>
      <c r="J92" s="81">
        <v>0</v>
      </c>
      <c r="K92" s="129">
        <v>0</v>
      </c>
      <c r="L92" s="87">
        <v>2689</v>
      </c>
      <c r="M92" s="81">
        <f>L92</f>
        <v>2689</v>
      </c>
      <c r="N92" s="81">
        <v>0</v>
      </c>
      <c r="O92" s="129">
        <v>0</v>
      </c>
    </row>
    <row r="93" spans="1:15" x14ac:dyDescent="0.25">
      <c r="A93" s="179"/>
      <c r="B93" s="98"/>
      <c r="C93" s="178" t="s">
        <v>1423</v>
      </c>
      <c r="D93" s="87">
        <v>5500</v>
      </c>
      <c r="E93" s="81">
        <v>5500</v>
      </c>
      <c r="F93" s="81">
        <v>0</v>
      </c>
      <c r="G93" s="129">
        <v>0</v>
      </c>
      <c r="H93" s="87">
        <v>5500</v>
      </c>
      <c r="I93" s="81">
        <v>5500</v>
      </c>
      <c r="J93" s="81">
        <v>0</v>
      </c>
      <c r="K93" s="129">
        <v>0</v>
      </c>
      <c r="L93" s="87">
        <v>4207</v>
      </c>
      <c r="M93" s="81">
        <f>L93</f>
        <v>4207</v>
      </c>
      <c r="N93" s="81">
        <v>0</v>
      </c>
      <c r="O93" s="129">
        <v>0</v>
      </c>
    </row>
    <row r="94" spans="1:15" x14ac:dyDescent="0.25">
      <c r="A94" s="179"/>
      <c r="B94" s="98"/>
      <c r="C94" s="181" t="s">
        <v>1528</v>
      </c>
      <c r="D94" s="103">
        <v>60000</v>
      </c>
      <c r="E94" s="104">
        <v>0</v>
      </c>
      <c r="F94" s="104">
        <v>60000</v>
      </c>
      <c r="G94" s="125">
        <v>0</v>
      </c>
      <c r="H94" s="103">
        <v>51415</v>
      </c>
      <c r="I94" s="104">
        <v>0</v>
      </c>
      <c r="J94" s="104">
        <v>51415</v>
      </c>
      <c r="K94" s="125">
        <v>0</v>
      </c>
      <c r="L94" s="103">
        <v>51034</v>
      </c>
      <c r="M94" s="104">
        <v>0</v>
      </c>
      <c r="N94" s="104">
        <f>L94</f>
        <v>51034</v>
      </c>
      <c r="O94" s="125">
        <v>0</v>
      </c>
    </row>
    <row r="95" spans="1:15" x14ac:dyDescent="0.25">
      <c r="A95" s="179"/>
      <c r="B95" s="98"/>
      <c r="C95" s="181" t="s">
        <v>1529</v>
      </c>
      <c r="D95" s="103">
        <v>30000</v>
      </c>
      <c r="E95" s="104">
        <v>30000</v>
      </c>
      <c r="F95" s="104">
        <v>0</v>
      </c>
      <c r="G95" s="125">
        <v>0</v>
      </c>
      <c r="H95" s="103">
        <v>53100</v>
      </c>
      <c r="I95" s="104">
        <v>53100</v>
      </c>
      <c r="J95" s="104">
        <v>0</v>
      </c>
      <c r="K95" s="125">
        <v>0</v>
      </c>
      <c r="L95" s="103">
        <v>51868</v>
      </c>
      <c r="M95" s="104">
        <f>L95</f>
        <v>51868</v>
      </c>
      <c r="N95" s="104">
        <v>0</v>
      </c>
      <c r="O95" s="125">
        <v>0</v>
      </c>
    </row>
    <row r="96" spans="1:15" x14ac:dyDescent="0.25">
      <c r="A96" s="179"/>
      <c r="B96" s="98"/>
      <c r="C96" s="181" t="s">
        <v>1530</v>
      </c>
      <c r="D96" s="103">
        <v>140000</v>
      </c>
      <c r="E96" s="104">
        <v>0</v>
      </c>
      <c r="F96" s="104">
        <v>140000</v>
      </c>
      <c r="G96" s="125">
        <v>0</v>
      </c>
      <c r="H96" s="103">
        <v>155907</v>
      </c>
      <c r="I96" s="104">
        <v>0</v>
      </c>
      <c r="J96" s="104">
        <v>155907</v>
      </c>
      <c r="K96" s="125">
        <v>0</v>
      </c>
      <c r="L96" s="103">
        <v>150960</v>
      </c>
      <c r="M96" s="104">
        <v>0</v>
      </c>
      <c r="N96" s="104">
        <f>L96</f>
        <v>150960</v>
      </c>
      <c r="O96" s="125">
        <v>0</v>
      </c>
    </row>
    <row r="97" spans="1:15" x14ac:dyDescent="0.25">
      <c r="A97" s="179"/>
      <c r="B97" s="98"/>
      <c r="C97" s="181" t="s">
        <v>1531</v>
      </c>
      <c r="D97" s="103">
        <v>16068</v>
      </c>
      <c r="E97" s="104">
        <v>0</v>
      </c>
      <c r="F97" s="104">
        <v>16068</v>
      </c>
      <c r="G97" s="125">
        <v>0</v>
      </c>
      <c r="H97" s="103">
        <v>14068</v>
      </c>
      <c r="I97" s="104">
        <v>0</v>
      </c>
      <c r="J97" s="104">
        <v>14068</v>
      </c>
      <c r="K97" s="125">
        <v>0</v>
      </c>
      <c r="L97" s="103">
        <v>11660</v>
      </c>
      <c r="M97" s="104">
        <v>0</v>
      </c>
      <c r="N97" s="104">
        <f>L97</f>
        <v>11660</v>
      </c>
      <c r="O97" s="125">
        <v>0</v>
      </c>
    </row>
    <row r="98" spans="1:15" x14ac:dyDescent="0.25">
      <c r="A98" s="179"/>
      <c r="B98" s="98"/>
      <c r="C98" s="181" t="s">
        <v>1532</v>
      </c>
      <c r="D98" s="103"/>
      <c r="E98" s="104"/>
      <c r="F98" s="104"/>
      <c r="G98" s="125"/>
      <c r="H98" s="103"/>
      <c r="I98" s="104"/>
      <c r="J98" s="104"/>
      <c r="K98" s="125"/>
      <c r="L98" s="103"/>
      <c r="M98" s="104"/>
      <c r="N98" s="104"/>
      <c r="O98" s="125"/>
    </row>
    <row r="99" spans="1:15" x14ac:dyDescent="0.25">
      <c r="A99" s="179"/>
      <c r="B99" s="98"/>
      <c r="C99" s="181" t="s">
        <v>1533</v>
      </c>
      <c r="D99" s="103">
        <v>2000</v>
      </c>
      <c r="E99" s="104">
        <v>0</v>
      </c>
      <c r="F99" s="104">
        <v>2000</v>
      </c>
      <c r="G99" s="125">
        <v>0</v>
      </c>
      <c r="H99" s="103">
        <v>4000</v>
      </c>
      <c r="I99" s="104">
        <v>0</v>
      </c>
      <c r="J99" s="104">
        <v>4000</v>
      </c>
      <c r="K99" s="125">
        <v>0</v>
      </c>
      <c r="L99" s="103">
        <v>3602</v>
      </c>
      <c r="M99" s="104">
        <v>0</v>
      </c>
      <c r="N99" s="104">
        <f>L99</f>
        <v>3602</v>
      </c>
      <c r="O99" s="125">
        <v>0</v>
      </c>
    </row>
    <row r="100" spans="1:15" x14ac:dyDescent="0.25">
      <c r="A100" s="179"/>
      <c r="B100" s="98"/>
      <c r="C100" s="181" t="s">
        <v>1534</v>
      </c>
      <c r="D100" s="103">
        <v>1000</v>
      </c>
      <c r="E100" s="104">
        <v>0</v>
      </c>
      <c r="F100" s="104">
        <v>1000</v>
      </c>
      <c r="G100" s="125">
        <v>0</v>
      </c>
      <c r="H100" s="103">
        <v>1130</v>
      </c>
      <c r="I100" s="104">
        <v>0</v>
      </c>
      <c r="J100" s="104">
        <v>1130</v>
      </c>
      <c r="K100" s="125">
        <v>0</v>
      </c>
      <c r="L100" s="103">
        <v>871</v>
      </c>
      <c r="M100" s="104">
        <v>0</v>
      </c>
      <c r="N100" s="104">
        <f>L100</f>
        <v>871</v>
      </c>
      <c r="O100" s="125">
        <v>0</v>
      </c>
    </row>
    <row r="101" spans="1:15" x14ac:dyDescent="0.25">
      <c r="A101" s="179"/>
      <c r="B101" s="98"/>
      <c r="C101" s="181" t="s">
        <v>1638</v>
      </c>
      <c r="D101" s="103">
        <v>4994</v>
      </c>
      <c r="E101" s="104">
        <v>4994</v>
      </c>
      <c r="F101" s="104">
        <v>0</v>
      </c>
      <c r="G101" s="125">
        <v>0</v>
      </c>
      <c r="H101" s="103">
        <v>4994</v>
      </c>
      <c r="I101" s="104">
        <v>4994</v>
      </c>
      <c r="J101" s="104">
        <v>0</v>
      </c>
      <c r="K101" s="125">
        <v>0</v>
      </c>
      <c r="L101" s="103">
        <v>4790</v>
      </c>
      <c r="M101" s="104">
        <f>L101</f>
        <v>4790</v>
      </c>
      <c r="N101" s="104">
        <v>0</v>
      </c>
      <c r="O101" s="125">
        <v>0</v>
      </c>
    </row>
    <row r="102" spans="1:15" x14ac:dyDescent="0.25">
      <c r="A102" s="78"/>
      <c r="B102" s="435"/>
      <c r="C102" s="178" t="s">
        <v>1688</v>
      </c>
      <c r="D102" s="87">
        <v>25000</v>
      </c>
      <c r="E102" s="81">
        <v>25000</v>
      </c>
      <c r="F102" s="81">
        <v>0</v>
      </c>
      <c r="G102" s="129">
        <v>0</v>
      </c>
      <c r="H102" s="87">
        <v>29300</v>
      </c>
      <c r="I102" s="81">
        <v>29300</v>
      </c>
      <c r="J102" s="81">
        <v>0</v>
      </c>
      <c r="K102" s="129">
        <v>0</v>
      </c>
      <c r="L102" s="87">
        <v>27629</v>
      </c>
      <c r="M102" s="81">
        <f>L102</f>
        <v>27629</v>
      </c>
      <c r="N102" s="81">
        <v>0</v>
      </c>
      <c r="O102" s="129">
        <v>0</v>
      </c>
    </row>
    <row r="103" spans="1:15" x14ac:dyDescent="0.25">
      <c r="A103" s="179"/>
      <c r="B103" s="98"/>
      <c r="C103" s="181" t="s">
        <v>1535</v>
      </c>
      <c r="D103" s="103">
        <v>4000</v>
      </c>
      <c r="E103" s="104">
        <v>4000</v>
      </c>
      <c r="F103" s="104">
        <v>0</v>
      </c>
      <c r="G103" s="125">
        <v>0</v>
      </c>
      <c r="H103" s="103">
        <v>4000</v>
      </c>
      <c r="I103" s="104">
        <v>4000</v>
      </c>
      <c r="J103" s="104">
        <v>0</v>
      </c>
      <c r="K103" s="125">
        <v>0</v>
      </c>
      <c r="L103" s="103">
        <v>0</v>
      </c>
      <c r="M103" s="104">
        <v>0</v>
      </c>
      <c r="N103" s="104">
        <v>0</v>
      </c>
      <c r="O103" s="125">
        <v>0</v>
      </c>
    </row>
    <row r="104" spans="1:15" x14ac:dyDescent="0.25">
      <c r="A104" s="78"/>
      <c r="B104" s="435"/>
      <c r="C104" s="181" t="s">
        <v>1536</v>
      </c>
      <c r="D104" s="87">
        <v>58838</v>
      </c>
      <c r="E104" s="81">
        <v>58838</v>
      </c>
      <c r="F104" s="81">
        <v>0</v>
      </c>
      <c r="G104" s="129">
        <v>0</v>
      </c>
      <c r="H104" s="87">
        <v>51838</v>
      </c>
      <c r="I104" s="81">
        <v>51838</v>
      </c>
      <c r="J104" s="81">
        <v>0</v>
      </c>
      <c r="K104" s="129">
        <v>0</v>
      </c>
      <c r="L104" s="87">
        <v>28607</v>
      </c>
      <c r="M104" s="81">
        <f>L104</f>
        <v>28607</v>
      </c>
      <c r="N104" s="81">
        <v>0</v>
      </c>
      <c r="O104" s="129">
        <v>0</v>
      </c>
    </row>
    <row r="105" spans="1:15" x14ac:dyDescent="0.25">
      <c r="A105" s="179"/>
      <c r="B105" s="98"/>
      <c r="C105" s="181" t="s">
        <v>1537</v>
      </c>
      <c r="D105" s="103">
        <v>38000</v>
      </c>
      <c r="E105" s="104">
        <v>0</v>
      </c>
      <c r="F105" s="104">
        <v>38000</v>
      </c>
      <c r="G105" s="125">
        <v>0</v>
      </c>
      <c r="H105" s="103">
        <v>35000</v>
      </c>
      <c r="I105" s="104">
        <v>0</v>
      </c>
      <c r="J105" s="104">
        <v>35000</v>
      </c>
      <c r="K105" s="125">
        <v>0</v>
      </c>
      <c r="L105" s="103">
        <v>31351</v>
      </c>
      <c r="M105" s="104">
        <v>0</v>
      </c>
      <c r="N105" s="104">
        <f>L105</f>
        <v>31351</v>
      </c>
      <c r="O105" s="125">
        <v>0</v>
      </c>
    </row>
    <row r="106" spans="1:15" x14ac:dyDescent="0.25">
      <c r="A106" s="179"/>
      <c r="B106" s="98"/>
      <c r="C106" s="181" t="s">
        <v>1538</v>
      </c>
      <c r="D106" s="103">
        <v>15000</v>
      </c>
      <c r="E106" s="104">
        <v>15000</v>
      </c>
      <c r="F106" s="104">
        <v>0</v>
      </c>
      <c r="G106" s="125">
        <v>0</v>
      </c>
      <c r="H106" s="103">
        <v>10000</v>
      </c>
      <c r="I106" s="104">
        <v>10000</v>
      </c>
      <c r="J106" s="104">
        <v>0</v>
      </c>
      <c r="K106" s="125">
        <v>0</v>
      </c>
      <c r="L106" s="103">
        <v>3949</v>
      </c>
      <c r="M106" s="104">
        <f>L106</f>
        <v>3949</v>
      </c>
      <c r="N106" s="104">
        <v>0</v>
      </c>
      <c r="O106" s="125">
        <v>0</v>
      </c>
    </row>
    <row r="107" spans="1:15" x14ac:dyDescent="0.25">
      <c r="A107" s="179"/>
      <c r="B107" s="98"/>
      <c r="C107" s="181" t="s">
        <v>1539</v>
      </c>
      <c r="D107" s="103">
        <v>2800</v>
      </c>
      <c r="E107" s="104">
        <v>0</v>
      </c>
      <c r="F107" s="104">
        <v>2800</v>
      </c>
      <c r="G107" s="125">
        <v>0</v>
      </c>
      <c r="H107" s="103">
        <v>2800</v>
      </c>
      <c r="I107" s="104">
        <v>0</v>
      </c>
      <c r="J107" s="104">
        <v>2800</v>
      </c>
      <c r="K107" s="125">
        <v>0</v>
      </c>
      <c r="L107" s="103">
        <v>1095</v>
      </c>
      <c r="M107" s="104">
        <v>0</v>
      </c>
      <c r="N107" s="104">
        <f>L107</f>
        <v>1095</v>
      </c>
      <c r="O107" s="125">
        <v>0</v>
      </c>
    </row>
    <row r="108" spans="1:15" x14ac:dyDescent="0.25">
      <c r="A108" s="78"/>
      <c r="B108" s="435"/>
      <c r="C108" s="178" t="s">
        <v>1540</v>
      </c>
      <c r="D108" s="87">
        <v>600</v>
      </c>
      <c r="E108" s="81">
        <v>600</v>
      </c>
      <c r="F108" s="81">
        <v>0</v>
      </c>
      <c r="G108" s="129">
        <v>0</v>
      </c>
      <c r="H108" s="87">
        <v>600</v>
      </c>
      <c r="I108" s="81">
        <v>600</v>
      </c>
      <c r="J108" s="81">
        <v>0</v>
      </c>
      <c r="K108" s="129">
        <v>0</v>
      </c>
      <c r="L108" s="87">
        <v>600</v>
      </c>
      <c r="M108" s="81">
        <f t="shared" ref="M108:M113" si="19">L108</f>
        <v>600</v>
      </c>
      <c r="N108" s="81">
        <v>0</v>
      </c>
      <c r="O108" s="129">
        <v>0</v>
      </c>
    </row>
    <row r="109" spans="1:15" x14ac:dyDescent="0.25">
      <c r="A109" s="78"/>
      <c r="B109" s="435"/>
      <c r="C109" s="181" t="s">
        <v>1541</v>
      </c>
      <c r="D109" s="87">
        <v>529113</v>
      </c>
      <c r="E109" s="81">
        <f>D109</f>
        <v>529113</v>
      </c>
      <c r="F109" s="81">
        <v>0</v>
      </c>
      <c r="G109" s="129">
        <v>0</v>
      </c>
      <c r="H109" s="87">
        <v>587360</v>
      </c>
      <c r="I109" s="81">
        <v>587360</v>
      </c>
      <c r="J109" s="81">
        <v>0</v>
      </c>
      <c r="K109" s="129">
        <v>0</v>
      </c>
      <c r="L109" s="87">
        <v>520849</v>
      </c>
      <c r="M109" s="81">
        <f t="shared" si="19"/>
        <v>520849</v>
      </c>
      <c r="N109" s="81">
        <v>0</v>
      </c>
      <c r="O109" s="129">
        <v>0</v>
      </c>
    </row>
    <row r="110" spans="1:15" x14ac:dyDescent="0.25">
      <c r="A110" s="78"/>
      <c r="B110" s="435"/>
      <c r="C110" s="181" t="s">
        <v>1542</v>
      </c>
      <c r="D110" s="87">
        <v>1000</v>
      </c>
      <c r="E110" s="81">
        <v>1000</v>
      </c>
      <c r="F110" s="81">
        <v>0</v>
      </c>
      <c r="G110" s="129">
        <v>0</v>
      </c>
      <c r="H110" s="87">
        <v>1000</v>
      </c>
      <c r="I110" s="81">
        <v>1000</v>
      </c>
      <c r="J110" s="81">
        <v>0</v>
      </c>
      <c r="K110" s="129">
        <v>0</v>
      </c>
      <c r="L110" s="87">
        <v>1250</v>
      </c>
      <c r="M110" s="81">
        <f t="shared" si="19"/>
        <v>1250</v>
      </c>
      <c r="N110" s="81">
        <v>0</v>
      </c>
      <c r="O110" s="129">
        <v>0</v>
      </c>
    </row>
    <row r="111" spans="1:15" ht="27.6" x14ac:dyDescent="0.25">
      <c r="A111" s="78"/>
      <c r="B111" s="435"/>
      <c r="C111" s="181" t="s">
        <v>1689</v>
      </c>
      <c r="D111" s="87">
        <v>187000</v>
      </c>
      <c r="E111" s="81">
        <v>187000</v>
      </c>
      <c r="F111" s="81">
        <v>0</v>
      </c>
      <c r="G111" s="129">
        <v>0</v>
      </c>
      <c r="H111" s="87">
        <v>199200</v>
      </c>
      <c r="I111" s="81">
        <f>H111</f>
        <v>199200</v>
      </c>
      <c r="J111" s="81">
        <v>0</v>
      </c>
      <c r="K111" s="129">
        <v>0</v>
      </c>
      <c r="L111" s="87">
        <v>168117</v>
      </c>
      <c r="M111" s="81">
        <f t="shared" si="19"/>
        <v>168117</v>
      </c>
      <c r="N111" s="81">
        <v>0</v>
      </c>
      <c r="O111" s="129">
        <v>0</v>
      </c>
    </row>
    <row r="112" spans="1:15" ht="27.6" x14ac:dyDescent="0.25">
      <c r="A112" s="78"/>
      <c r="B112" s="435"/>
      <c r="C112" s="181" t="s">
        <v>1690</v>
      </c>
      <c r="D112" s="87">
        <v>3500</v>
      </c>
      <c r="E112" s="81">
        <v>3500</v>
      </c>
      <c r="F112" s="81">
        <v>0</v>
      </c>
      <c r="G112" s="129">
        <v>0</v>
      </c>
      <c r="H112" s="87">
        <v>3500</v>
      </c>
      <c r="I112" s="81">
        <v>3500</v>
      </c>
      <c r="J112" s="81">
        <v>0</v>
      </c>
      <c r="K112" s="129">
        <v>0</v>
      </c>
      <c r="L112" s="87">
        <v>3458</v>
      </c>
      <c r="M112" s="81">
        <f t="shared" si="19"/>
        <v>3458</v>
      </c>
      <c r="N112" s="81">
        <v>0</v>
      </c>
      <c r="O112" s="129">
        <v>0</v>
      </c>
    </row>
    <row r="113" spans="1:15" x14ac:dyDescent="0.25">
      <c r="A113" s="78"/>
      <c r="B113" s="435"/>
      <c r="C113" s="181" t="s">
        <v>1691</v>
      </c>
      <c r="D113" s="87">
        <v>5000</v>
      </c>
      <c r="E113" s="81">
        <v>5000</v>
      </c>
      <c r="F113" s="81">
        <v>0</v>
      </c>
      <c r="G113" s="129">
        <v>0</v>
      </c>
      <c r="H113" s="87">
        <v>2725</v>
      </c>
      <c r="I113" s="81">
        <v>2725</v>
      </c>
      <c r="J113" s="81">
        <v>0</v>
      </c>
      <c r="K113" s="129">
        <v>0</v>
      </c>
      <c r="L113" s="87">
        <v>2365</v>
      </c>
      <c r="M113" s="81">
        <f t="shared" si="19"/>
        <v>2365</v>
      </c>
      <c r="N113" s="81">
        <v>0</v>
      </c>
      <c r="O113" s="129">
        <v>0</v>
      </c>
    </row>
    <row r="114" spans="1:15" x14ac:dyDescent="0.25">
      <c r="A114" s="78"/>
      <c r="B114" s="435"/>
      <c r="C114" s="181" t="s">
        <v>1692</v>
      </c>
      <c r="D114" s="87">
        <v>40511</v>
      </c>
      <c r="E114" s="81">
        <v>0</v>
      </c>
      <c r="F114" s="81">
        <v>40511</v>
      </c>
      <c r="G114" s="129">
        <v>0</v>
      </c>
      <c r="H114" s="87">
        <v>57833</v>
      </c>
      <c r="I114" s="81">
        <v>0</v>
      </c>
      <c r="J114" s="81">
        <v>57833</v>
      </c>
      <c r="K114" s="129">
        <v>0</v>
      </c>
      <c r="L114" s="87">
        <v>57833</v>
      </c>
      <c r="M114" s="81">
        <v>0</v>
      </c>
      <c r="N114" s="81">
        <f>L114</f>
        <v>57833</v>
      </c>
      <c r="O114" s="129">
        <v>0</v>
      </c>
    </row>
    <row r="115" spans="1:15" x14ac:dyDescent="0.25">
      <c r="A115" s="78"/>
      <c r="B115" s="435"/>
      <c r="C115" s="181" t="s">
        <v>1693</v>
      </c>
      <c r="D115" s="87">
        <v>4000</v>
      </c>
      <c r="E115" s="81">
        <v>0</v>
      </c>
      <c r="F115" s="81">
        <v>4000</v>
      </c>
      <c r="G115" s="129">
        <v>0</v>
      </c>
      <c r="H115" s="87">
        <v>4000</v>
      </c>
      <c r="I115" s="81">
        <v>0</v>
      </c>
      <c r="J115" s="81">
        <v>4000</v>
      </c>
      <c r="K115" s="129">
        <v>0</v>
      </c>
      <c r="L115" s="87">
        <v>4024</v>
      </c>
      <c r="M115" s="81">
        <v>0</v>
      </c>
      <c r="N115" s="81">
        <f>L115</f>
        <v>4024</v>
      </c>
      <c r="O115" s="129">
        <v>0</v>
      </c>
    </row>
    <row r="116" spans="1:15" x14ac:dyDescent="0.25">
      <c r="A116" s="78"/>
      <c r="B116" s="435"/>
      <c r="C116" s="181" t="s">
        <v>1694</v>
      </c>
      <c r="D116" s="87">
        <v>4900</v>
      </c>
      <c r="E116" s="81">
        <v>4900</v>
      </c>
      <c r="F116" s="81">
        <v>0</v>
      </c>
      <c r="G116" s="129">
        <v>0</v>
      </c>
      <c r="H116" s="87">
        <v>3432</v>
      </c>
      <c r="I116" s="81">
        <v>3432</v>
      </c>
      <c r="J116" s="81">
        <v>0</v>
      </c>
      <c r="K116" s="129">
        <v>0</v>
      </c>
      <c r="L116" s="87">
        <v>3432</v>
      </c>
      <c r="M116" s="81">
        <f>L116</f>
        <v>3432</v>
      </c>
      <c r="N116" s="81">
        <v>0</v>
      </c>
      <c r="O116" s="129">
        <v>0</v>
      </c>
    </row>
    <row r="117" spans="1:15" x14ac:dyDescent="0.25">
      <c r="A117" s="78"/>
      <c r="B117" s="435"/>
      <c r="C117" s="181" t="s">
        <v>1695</v>
      </c>
      <c r="D117" s="87">
        <v>1000</v>
      </c>
      <c r="E117" s="81">
        <f>D117</f>
        <v>1000</v>
      </c>
      <c r="F117" s="81">
        <v>0</v>
      </c>
      <c r="G117" s="129">
        <v>0</v>
      </c>
      <c r="H117" s="87">
        <v>1000</v>
      </c>
      <c r="I117" s="81">
        <v>1000</v>
      </c>
      <c r="J117" s="81">
        <v>0</v>
      </c>
      <c r="K117" s="129">
        <v>0</v>
      </c>
      <c r="L117" s="87">
        <v>0</v>
      </c>
      <c r="M117" s="81">
        <v>0</v>
      </c>
      <c r="N117" s="81">
        <v>0</v>
      </c>
      <c r="O117" s="129">
        <v>0</v>
      </c>
    </row>
    <row r="118" spans="1:15" x14ac:dyDescent="0.25">
      <c r="A118" s="78"/>
      <c r="B118" s="435"/>
      <c r="C118" s="181" t="s">
        <v>1696</v>
      </c>
      <c r="D118" s="87">
        <v>100</v>
      </c>
      <c r="E118" s="81">
        <v>100</v>
      </c>
      <c r="F118" s="81">
        <v>0</v>
      </c>
      <c r="G118" s="129">
        <v>0</v>
      </c>
      <c r="H118" s="87">
        <v>100</v>
      </c>
      <c r="I118" s="81">
        <v>100</v>
      </c>
      <c r="J118" s="81">
        <v>0</v>
      </c>
      <c r="K118" s="129">
        <v>0</v>
      </c>
      <c r="L118" s="87">
        <v>74</v>
      </c>
      <c r="M118" s="81">
        <f t="shared" ref="M118:M130" si="20">L118</f>
        <v>74</v>
      </c>
      <c r="N118" s="81">
        <v>0</v>
      </c>
      <c r="O118" s="129">
        <v>0</v>
      </c>
    </row>
    <row r="119" spans="1:15" ht="27.6" x14ac:dyDescent="0.25">
      <c r="A119" s="78"/>
      <c r="B119" s="435"/>
      <c r="C119" s="181" t="s">
        <v>1697</v>
      </c>
      <c r="D119" s="87">
        <v>18119</v>
      </c>
      <c r="E119" s="81">
        <v>18119</v>
      </c>
      <c r="F119" s="81">
        <v>0</v>
      </c>
      <c r="G119" s="129">
        <v>0</v>
      </c>
      <c r="H119" s="87">
        <v>18119</v>
      </c>
      <c r="I119" s="81">
        <v>18119</v>
      </c>
      <c r="J119" s="81">
        <v>0</v>
      </c>
      <c r="K119" s="129">
        <v>0</v>
      </c>
      <c r="L119" s="87">
        <v>17128</v>
      </c>
      <c r="M119" s="81">
        <f t="shared" si="20"/>
        <v>17128</v>
      </c>
      <c r="N119" s="81">
        <v>0</v>
      </c>
      <c r="O119" s="129">
        <v>0</v>
      </c>
    </row>
    <row r="120" spans="1:15" x14ac:dyDescent="0.25">
      <c r="A120" s="78"/>
      <c r="B120" s="435"/>
      <c r="C120" s="181" t="s">
        <v>1698</v>
      </c>
      <c r="D120" s="87">
        <v>4662</v>
      </c>
      <c r="E120" s="81">
        <v>4662</v>
      </c>
      <c r="F120" s="81">
        <v>0</v>
      </c>
      <c r="G120" s="129">
        <v>0</v>
      </c>
      <c r="H120" s="87">
        <v>0</v>
      </c>
      <c r="I120" s="81">
        <v>0</v>
      </c>
      <c r="J120" s="81">
        <v>0</v>
      </c>
      <c r="K120" s="129">
        <v>0</v>
      </c>
      <c r="L120" s="87">
        <v>0</v>
      </c>
      <c r="M120" s="81">
        <f t="shared" si="20"/>
        <v>0</v>
      </c>
      <c r="N120" s="81">
        <v>0</v>
      </c>
      <c r="O120" s="129">
        <v>0</v>
      </c>
    </row>
    <row r="121" spans="1:15" x14ac:dyDescent="0.25">
      <c r="A121" s="78"/>
      <c r="B121" s="435"/>
      <c r="C121" s="181" t="s">
        <v>1699</v>
      </c>
      <c r="D121" s="87"/>
      <c r="E121" s="81"/>
      <c r="F121" s="81"/>
      <c r="G121" s="129"/>
      <c r="H121" s="87">
        <v>7300</v>
      </c>
      <c r="I121" s="81">
        <v>7300</v>
      </c>
      <c r="J121" s="81">
        <v>0</v>
      </c>
      <c r="K121" s="129">
        <v>0</v>
      </c>
      <c r="L121" s="87">
        <v>6199</v>
      </c>
      <c r="M121" s="81">
        <f t="shared" si="20"/>
        <v>6199</v>
      </c>
      <c r="N121" s="81">
        <v>0</v>
      </c>
      <c r="O121" s="129">
        <v>0</v>
      </c>
    </row>
    <row r="122" spans="1:15" ht="27.6" x14ac:dyDescent="0.25">
      <c r="A122" s="78"/>
      <c r="B122" s="435"/>
      <c r="C122" s="181" t="s">
        <v>1700</v>
      </c>
      <c r="D122" s="87"/>
      <c r="E122" s="81"/>
      <c r="F122" s="81"/>
      <c r="G122" s="129"/>
      <c r="H122" s="87">
        <v>3631</v>
      </c>
      <c r="I122" s="81">
        <v>3631</v>
      </c>
      <c r="J122" s="81">
        <v>0</v>
      </c>
      <c r="K122" s="129">
        <v>0</v>
      </c>
      <c r="L122" s="87">
        <v>3631</v>
      </c>
      <c r="M122" s="81">
        <f t="shared" si="20"/>
        <v>3631</v>
      </c>
      <c r="N122" s="81">
        <v>0</v>
      </c>
      <c r="O122" s="129">
        <v>0</v>
      </c>
    </row>
    <row r="123" spans="1:15" ht="27.6" x14ac:dyDescent="0.25">
      <c r="A123" s="78"/>
      <c r="B123" s="435"/>
      <c r="C123" s="181" t="s">
        <v>1701</v>
      </c>
      <c r="D123" s="87"/>
      <c r="E123" s="81"/>
      <c r="F123" s="81"/>
      <c r="G123" s="129"/>
      <c r="H123" s="87">
        <v>3475</v>
      </c>
      <c r="I123" s="81">
        <v>3475</v>
      </c>
      <c r="J123" s="81">
        <v>0</v>
      </c>
      <c r="K123" s="129">
        <v>0</v>
      </c>
      <c r="L123" s="87">
        <v>3475</v>
      </c>
      <c r="M123" s="81">
        <f t="shared" si="20"/>
        <v>3475</v>
      </c>
      <c r="N123" s="81">
        <v>0</v>
      </c>
      <c r="O123" s="129">
        <v>0</v>
      </c>
    </row>
    <row r="124" spans="1:15" ht="27.6" x14ac:dyDescent="0.25">
      <c r="A124" s="78"/>
      <c r="B124" s="435"/>
      <c r="C124" s="181" t="s">
        <v>1702</v>
      </c>
      <c r="D124" s="87"/>
      <c r="E124" s="81"/>
      <c r="F124" s="81"/>
      <c r="G124" s="129"/>
      <c r="H124" s="87">
        <v>1075</v>
      </c>
      <c r="I124" s="81">
        <v>1075</v>
      </c>
      <c r="J124" s="81">
        <v>0</v>
      </c>
      <c r="K124" s="129">
        <v>0</v>
      </c>
      <c r="L124" s="87">
        <v>1075</v>
      </c>
      <c r="M124" s="81">
        <f t="shared" si="20"/>
        <v>1075</v>
      </c>
      <c r="N124" s="81">
        <v>0</v>
      </c>
      <c r="O124" s="129">
        <v>0</v>
      </c>
    </row>
    <row r="125" spans="1:15" ht="27.6" x14ac:dyDescent="0.25">
      <c r="A125" s="78"/>
      <c r="B125" s="435"/>
      <c r="C125" s="181" t="s">
        <v>1703</v>
      </c>
      <c r="D125" s="87"/>
      <c r="E125" s="81"/>
      <c r="F125" s="81"/>
      <c r="G125" s="129"/>
      <c r="H125" s="87">
        <v>1390</v>
      </c>
      <c r="I125" s="81">
        <v>1390</v>
      </c>
      <c r="J125" s="81">
        <v>0</v>
      </c>
      <c r="K125" s="129">
        <v>0</v>
      </c>
      <c r="L125" s="87">
        <v>1390</v>
      </c>
      <c r="M125" s="81">
        <f t="shared" si="20"/>
        <v>1390</v>
      </c>
      <c r="N125" s="81">
        <v>0</v>
      </c>
      <c r="O125" s="129">
        <v>0</v>
      </c>
    </row>
    <row r="126" spans="1:15" x14ac:dyDescent="0.25">
      <c r="A126" s="78"/>
      <c r="B126" s="435"/>
      <c r="C126" s="181" t="s">
        <v>1704</v>
      </c>
      <c r="D126" s="87"/>
      <c r="E126" s="81"/>
      <c r="F126" s="81"/>
      <c r="G126" s="129"/>
      <c r="H126" s="87">
        <v>460</v>
      </c>
      <c r="I126" s="81">
        <v>460</v>
      </c>
      <c r="J126" s="81">
        <v>0</v>
      </c>
      <c r="K126" s="129">
        <v>0</v>
      </c>
      <c r="L126" s="87">
        <v>443</v>
      </c>
      <c r="M126" s="81">
        <f t="shared" si="20"/>
        <v>443</v>
      </c>
      <c r="N126" s="81">
        <v>0</v>
      </c>
      <c r="O126" s="129">
        <v>0</v>
      </c>
    </row>
    <row r="127" spans="1:15" x14ac:dyDescent="0.25">
      <c r="A127" s="78"/>
      <c r="B127" s="435"/>
      <c r="C127" s="181" t="s">
        <v>1705</v>
      </c>
      <c r="D127" s="87"/>
      <c r="E127" s="81"/>
      <c r="F127" s="81"/>
      <c r="G127" s="129"/>
      <c r="H127" s="87">
        <v>889</v>
      </c>
      <c r="I127" s="81">
        <v>889</v>
      </c>
      <c r="J127" s="81">
        <v>0</v>
      </c>
      <c r="K127" s="129">
        <v>0</v>
      </c>
      <c r="L127" s="87">
        <v>889</v>
      </c>
      <c r="M127" s="81">
        <f t="shared" si="20"/>
        <v>889</v>
      </c>
      <c r="N127" s="81"/>
      <c r="O127" s="129"/>
    </row>
    <row r="128" spans="1:15" x14ac:dyDescent="0.25">
      <c r="A128" s="78"/>
      <c r="B128" s="435"/>
      <c r="C128" s="181" t="s">
        <v>1706</v>
      </c>
      <c r="D128" s="87"/>
      <c r="E128" s="81"/>
      <c r="F128" s="81"/>
      <c r="G128" s="129"/>
      <c r="H128" s="87">
        <v>350</v>
      </c>
      <c r="I128" s="81">
        <v>350</v>
      </c>
      <c r="J128" s="81">
        <v>0</v>
      </c>
      <c r="K128" s="129">
        <v>0</v>
      </c>
      <c r="L128" s="87">
        <v>297</v>
      </c>
      <c r="M128" s="81">
        <f t="shared" si="20"/>
        <v>297</v>
      </c>
      <c r="N128" s="81">
        <v>0</v>
      </c>
      <c r="O128" s="129">
        <v>0</v>
      </c>
    </row>
    <row r="129" spans="1:15" ht="27.6" x14ac:dyDescent="0.25">
      <c r="A129" s="78"/>
      <c r="B129" s="435"/>
      <c r="C129" s="181" t="s">
        <v>1707</v>
      </c>
      <c r="D129" s="87"/>
      <c r="E129" s="81"/>
      <c r="F129" s="81"/>
      <c r="G129" s="129"/>
      <c r="H129" s="87">
        <v>48</v>
      </c>
      <c r="I129" s="81">
        <v>48</v>
      </c>
      <c r="J129" s="81">
        <v>0</v>
      </c>
      <c r="K129" s="129">
        <v>0</v>
      </c>
      <c r="L129" s="87">
        <v>47</v>
      </c>
      <c r="M129" s="81">
        <f t="shared" si="20"/>
        <v>47</v>
      </c>
      <c r="N129" s="81">
        <v>0</v>
      </c>
      <c r="O129" s="129">
        <v>0</v>
      </c>
    </row>
    <row r="130" spans="1:15" ht="27.6" x14ac:dyDescent="0.25">
      <c r="A130" s="78"/>
      <c r="B130" s="435"/>
      <c r="C130" s="181" t="s">
        <v>1708</v>
      </c>
      <c r="D130" s="87"/>
      <c r="E130" s="81"/>
      <c r="F130" s="81"/>
      <c r="G130" s="129"/>
      <c r="H130" s="87">
        <v>500</v>
      </c>
      <c r="I130" s="81">
        <v>500</v>
      </c>
      <c r="J130" s="81">
        <v>0</v>
      </c>
      <c r="K130" s="129">
        <v>0</v>
      </c>
      <c r="L130" s="87">
        <v>500</v>
      </c>
      <c r="M130" s="81">
        <f t="shared" si="20"/>
        <v>500</v>
      </c>
      <c r="N130" s="81">
        <v>0</v>
      </c>
      <c r="O130" s="129">
        <v>0</v>
      </c>
    </row>
    <row r="131" spans="1:15" x14ac:dyDescent="0.25">
      <c r="A131" s="179"/>
      <c r="B131" s="98"/>
      <c r="C131" s="181"/>
      <c r="D131" s="103"/>
      <c r="E131" s="104"/>
      <c r="F131" s="104"/>
      <c r="G131" s="125"/>
      <c r="H131" s="103"/>
      <c r="I131" s="104"/>
      <c r="J131" s="104"/>
      <c r="K131" s="125"/>
      <c r="L131" s="103"/>
      <c r="M131" s="104"/>
      <c r="N131" s="104"/>
      <c r="O131" s="125"/>
    </row>
    <row r="132" spans="1:15" ht="14.4" x14ac:dyDescent="0.3">
      <c r="A132" s="179"/>
      <c r="B132" s="98"/>
      <c r="C132" s="436" t="s">
        <v>33</v>
      </c>
      <c r="D132" s="180">
        <f t="shared" ref="D132:O132" si="21">SUM(D79:D131)</f>
        <v>1441905</v>
      </c>
      <c r="E132" s="122">
        <f t="shared" si="21"/>
        <v>1135526</v>
      </c>
      <c r="F132" s="122">
        <f t="shared" si="21"/>
        <v>306379</v>
      </c>
      <c r="G132" s="233">
        <f t="shared" si="21"/>
        <v>0</v>
      </c>
      <c r="H132" s="180">
        <f t="shared" si="21"/>
        <v>1765350</v>
      </c>
      <c r="I132" s="122">
        <f t="shared" si="21"/>
        <v>1437197</v>
      </c>
      <c r="J132" s="122">
        <f t="shared" si="21"/>
        <v>328153</v>
      </c>
      <c r="K132" s="233">
        <f t="shared" si="21"/>
        <v>0</v>
      </c>
      <c r="L132" s="180">
        <f t="shared" si="21"/>
        <v>1555242</v>
      </c>
      <c r="M132" s="122">
        <f t="shared" si="21"/>
        <v>1240813</v>
      </c>
      <c r="N132" s="122">
        <f t="shared" si="21"/>
        <v>314429</v>
      </c>
      <c r="O132" s="233">
        <f t="shared" si="21"/>
        <v>0</v>
      </c>
    </row>
    <row r="133" spans="1:15" ht="16.8" x14ac:dyDescent="0.3">
      <c r="A133" s="179"/>
      <c r="B133" s="98"/>
      <c r="C133" s="436"/>
      <c r="D133" s="136"/>
      <c r="E133" s="137"/>
      <c r="F133" s="137"/>
      <c r="G133" s="138"/>
      <c r="H133" s="87"/>
      <c r="I133" s="81"/>
      <c r="J133" s="81"/>
      <c r="K133" s="129"/>
      <c r="L133" s="136"/>
      <c r="M133" s="137"/>
      <c r="N133" s="137"/>
      <c r="O133" s="138"/>
    </row>
    <row r="134" spans="1:15" ht="16.8" x14ac:dyDescent="0.3">
      <c r="A134" s="179"/>
      <c r="B134" s="98" t="s">
        <v>8</v>
      </c>
      <c r="C134" s="178" t="s">
        <v>41</v>
      </c>
      <c r="D134" s="136"/>
      <c r="E134" s="137"/>
      <c r="F134" s="137"/>
      <c r="G134" s="138"/>
      <c r="H134" s="87"/>
      <c r="I134" s="81"/>
      <c r="J134" s="81"/>
      <c r="K134" s="129"/>
      <c r="L134" s="136"/>
      <c r="M134" s="137"/>
      <c r="N134" s="137"/>
      <c r="O134" s="138"/>
    </row>
    <row r="135" spans="1:15" x14ac:dyDescent="0.25">
      <c r="A135" s="437"/>
      <c r="B135" s="98"/>
      <c r="C135" s="181" t="s">
        <v>73</v>
      </c>
      <c r="D135" s="87"/>
      <c r="E135" s="81"/>
      <c r="F135" s="81"/>
      <c r="G135" s="129"/>
      <c r="H135" s="87"/>
      <c r="I135" s="81"/>
      <c r="J135" s="81"/>
      <c r="K135" s="129"/>
      <c r="L135" s="87"/>
      <c r="M135" s="81"/>
      <c r="N135" s="81"/>
      <c r="O135" s="129"/>
    </row>
    <row r="136" spans="1:15" x14ac:dyDescent="0.25">
      <c r="A136" s="437"/>
      <c r="B136" s="98"/>
      <c r="C136" s="181" t="s">
        <v>74</v>
      </c>
      <c r="D136" s="87">
        <v>3200</v>
      </c>
      <c r="E136" s="81">
        <v>0</v>
      </c>
      <c r="F136" s="81">
        <v>0</v>
      </c>
      <c r="G136" s="129">
        <v>3200</v>
      </c>
      <c r="H136" s="87">
        <v>3200</v>
      </c>
      <c r="I136" s="81">
        <v>0</v>
      </c>
      <c r="J136" s="81">
        <v>0</v>
      </c>
      <c r="K136" s="129">
        <v>3200</v>
      </c>
      <c r="L136" s="87">
        <v>2974</v>
      </c>
      <c r="M136" s="81">
        <v>0</v>
      </c>
      <c r="N136" s="81">
        <v>0</v>
      </c>
      <c r="O136" s="129">
        <f>L136</f>
        <v>2974</v>
      </c>
    </row>
    <row r="137" spans="1:15" x14ac:dyDescent="0.25">
      <c r="A137" s="437"/>
      <c r="B137" s="98"/>
      <c r="C137" s="181" t="s">
        <v>122</v>
      </c>
      <c r="D137" s="87">
        <v>1100</v>
      </c>
      <c r="E137" s="81">
        <v>0</v>
      </c>
      <c r="F137" s="81">
        <v>0</v>
      </c>
      <c r="G137" s="129">
        <v>1100</v>
      </c>
      <c r="H137" s="87">
        <v>1240</v>
      </c>
      <c r="I137" s="81">
        <v>0</v>
      </c>
      <c r="J137" s="81">
        <v>0</v>
      </c>
      <c r="K137" s="129">
        <v>1240</v>
      </c>
      <c r="L137" s="87">
        <v>1240</v>
      </c>
      <c r="M137" s="81">
        <v>0</v>
      </c>
      <c r="N137" s="81">
        <v>0</v>
      </c>
      <c r="O137" s="129">
        <f t="shared" ref="O137:O144" si="22">L137</f>
        <v>1240</v>
      </c>
    </row>
    <row r="138" spans="1:15" x14ac:dyDescent="0.25">
      <c r="A138" s="437"/>
      <c r="B138" s="98"/>
      <c r="C138" s="181" t="s">
        <v>123</v>
      </c>
      <c r="D138" s="87">
        <v>2700</v>
      </c>
      <c r="E138" s="81">
        <v>0</v>
      </c>
      <c r="F138" s="81">
        <v>0</v>
      </c>
      <c r="G138" s="129">
        <v>2700</v>
      </c>
      <c r="H138" s="87">
        <v>2700</v>
      </c>
      <c r="I138" s="81">
        <v>0</v>
      </c>
      <c r="J138" s="81">
        <v>0</v>
      </c>
      <c r="K138" s="129">
        <v>2700</v>
      </c>
      <c r="L138" s="87">
        <v>1264</v>
      </c>
      <c r="M138" s="81">
        <v>0</v>
      </c>
      <c r="N138" s="81">
        <v>0</v>
      </c>
      <c r="O138" s="129">
        <f t="shared" si="22"/>
        <v>1264</v>
      </c>
    </row>
    <row r="139" spans="1:15" x14ac:dyDescent="0.25">
      <c r="A139" s="437"/>
      <c r="B139" s="98"/>
      <c r="C139" s="181" t="s">
        <v>124</v>
      </c>
      <c r="D139" s="87">
        <v>700</v>
      </c>
      <c r="E139" s="81">
        <v>0</v>
      </c>
      <c r="F139" s="81">
        <v>0</v>
      </c>
      <c r="G139" s="129">
        <v>700</v>
      </c>
      <c r="H139" s="87">
        <v>700</v>
      </c>
      <c r="I139" s="81">
        <v>0</v>
      </c>
      <c r="J139" s="81">
        <v>0</v>
      </c>
      <c r="K139" s="129">
        <v>700</v>
      </c>
      <c r="L139" s="87">
        <v>556</v>
      </c>
      <c r="M139" s="81">
        <v>0</v>
      </c>
      <c r="N139" s="81">
        <v>0</v>
      </c>
      <c r="O139" s="129">
        <f t="shared" si="22"/>
        <v>556</v>
      </c>
    </row>
    <row r="140" spans="1:15" x14ac:dyDescent="0.25">
      <c r="A140" s="437"/>
      <c r="B140" s="98"/>
      <c r="C140" s="181" t="s">
        <v>125</v>
      </c>
      <c r="D140" s="87">
        <v>1100</v>
      </c>
      <c r="E140" s="81">
        <v>0</v>
      </c>
      <c r="F140" s="81">
        <v>0</v>
      </c>
      <c r="G140" s="129">
        <v>1100</v>
      </c>
      <c r="H140" s="87">
        <v>1392</v>
      </c>
      <c r="I140" s="81">
        <v>0</v>
      </c>
      <c r="J140" s="81">
        <v>0</v>
      </c>
      <c r="K140" s="129">
        <v>1392</v>
      </c>
      <c r="L140" s="87">
        <v>1392</v>
      </c>
      <c r="M140" s="81">
        <v>0</v>
      </c>
      <c r="N140" s="81">
        <v>0</v>
      </c>
      <c r="O140" s="129">
        <f t="shared" si="22"/>
        <v>1392</v>
      </c>
    </row>
    <row r="141" spans="1:15" x14ac:dyDescent="0.25">
      <c r="A141" s="437"/>
      <c r="B141" s="98"/>
      <c r="C141" s="181" t="s">
        <v>126</v>
      </c>
      <c r="D141" s="87">
        <v>300</v>
      </c>
      <c r="E141" s="81">
        <v>0</v>
      </c>
      <c r="F141" s="81">
        <v>0</v>
      </c>
      <c r="G141" s="129">
        <v>300</v>
      </c>
      <c r="H141" s="87">
        <v>300</v>
      </c>
      <c r="I141" s="81">
        <v>0</v>
      </c>
      <c r="J141" s="81">
        <v>0</v>
      </c>
      <c r="K141" s="129">
        <v>300</v>
      </c>
      <c r="L141" s="87">
        <v>275</v>
      </c>
      <c r="M141" s="81">
        <v>0</v>
      </c>
      <c r="N141" s="81">
        <v>0</v>
      </c>
      <c r="O141" s="129">
        <f t="shared" si="22"/>
        <v>275</v>
      </c>
    </row>
    <row r="142" spans="1:15" x14ac:dyDescent="0.25">
      <c r="A142" s="437"/>
      <c r="B142" s="177"/>
      <c r="C142" s="438" t="s">
        <v>145</v>
      </c>
      <c r="D142" s="87">
        <v>400</v>
      </c>
      <c r="E142" s="81">
        <v>0</v>
      </c>
      <c r="F142" s="81">
        <v>0</v>
      </c>
      <c r="G142" s="129">
        <v>400</v>
      </c>
      <c r="H142" s="87">
        <v>400</v>
      </c>
      <c r="I142" s="81">
        <v>0</v>
      </c>
      <c r="J142" s="81">
        <v>0</v>
      </c>
      <c r="K142" s="129">
        <v>400</v>
      </c>
      <c r="L142" s="87">
        <v>200</v>
      </c>
      <c r="M142" s="81">
        <v>0</v>
      </c>
      <c r="N142" s="81">
        <v>0</v>
      </c>
      <c r="O142" s="129">
        <f t="shared" si="22"/>
        <v>200</v>
      </c>
    </row>
    <row r="143" spans="1:15" x14ac:dyDescent="0.25">
      <c r="A143" s="78"/>
      <c r="B143" s="435"/>
      <c r="C143" s="178" t="s">
        <v>75</v>
      </c>
      <c r="D143" s="87">
        <v>2000</v>
      </c>
      <c r="E143" s="81">
        <v>0</v>
      </c>
      <c r="F143" s="81">
        <v>0</v>
      </c>
      <c r="G143" s="129">
        <v>2000</v>
      </c>
      <c r="H143" s="87">
        <v>2366</v>
      </c>
      <c r="I143" s="81">
        <v>0</v>
      </c>
      <c r="J143" s="81">
        <v>0</v>
      </c>
      <c r="K143" s="129">
        <v>2366</v>
      </c>
      <c r="L143" s="87">
        <v>2365</v>
      </c>
      <c r="M143" s="81">
        <v>0</v>
      </c>
      <c r="N143" s="81">
        <v>0</v>
      </c>
      <c r="O143" s="129">
        <f t="shared" si="22"/>
        <v>2365</v>
      </c>
    </row>
    <row r="144" spans="1:15" x14ac:dyDescent="0.25">
      <c r="A144" s="78"/>
      <c r="B144" s="435"/>
      <c r="C144" s="178" t="s">
        <v>76</v>
      </c>
      <c r="D144" s="87">
        <v>500</v>
      </c>
      <c r="E144" s="81">
        <v>0</v>
      </c>
      <c r="F144" s="81">
        <v>0</v>
      </c>
      <c r="G144" s="129">
        <v>500</v>
      </c>
      <c r="H144" s="87">
        <v>560</v>
      </c>
      <c r="I144" s="81">
        <v>0</v>
      </c>
      <c r="J144" s="81">
        <v>0</v>
      </c>
      <c r="K144" s="129">
        <v>560</v>
      </c>
      <c r="L144" s="87">
        <v>543</v>
      </c>
      <c r="M144" s="81">
        <v>0</v>
      </c>
      <c r="N144" s="81">
        <v>0</v>
      </c>
      <c r="O144" s="129">
        <f t="shared" si="22"/>
        <v>543</v>
      </c>
    </row>
    <row r="145" spans="1:15" x14ac:dyDescent="0.25">
      <c r="A145" s="437"/>
      <c r="B145" s="98"/>
      <c r="C145" s="181"/>
      <c r="D145" s="87"/>
      <c r="E145" s="81"/>
      <c r="F145" s="81"/>
      <c r="G145" s="129"/>
      <c r="H145" s="87"/>
      <c r="I145" s="81"/>
      <c r="J145" s="81"/>
      <c r="K145" s="129"/>
      <c r="L145" s="87"/>
      <c r="M145" s="81"/>
      <c r="N145" s="81"/>
      <c r="O145" s="129"/>
    </row>
    <row r="146" spans="1:15" ht="14.4" x14ac:dyDescent="0.3">
      <c r="A146" s="179"/>
      <c r="B146" s="439"/>
      <c r="C146" s="436" t="s">
        <v>34</v>
      </c>
      <c r="D146" s="180">
        <f t="shared" ref="D146:G146" si="23">SUM(D135:D145)</f>
        <v>12000</v>
      </c>
      <c r="E146" s="122">
        <f t="shared" si="23"/>
        <v>0</v>
      </c>
      <c r="F146" s="122">
        <f t="shared" si="23"/>
        <v>0</v>
      </c>
      <c r="G146" s="233">
        <f t="shared" si="23"/>
        <v>12000</v>
      </c>
      <c r="H146" s="180">
        <v>12858</v>
      </c>
      <c r="I146" s="122">
        <v>0</v>
      </c>
      <c r="J146" s="122">
        <v>0</v>
      </c>
      <c r="K146" s="233">
        <v>12858</v>
      </c>
      <c r="L146" s="180">
        <f t="shared" ref="L146:O146" si="24">SUM(L135:L145)</f>
        <v>10809</v>
      </c>
      <c r="M146" s="122">
        <f t="shared" si="24"/>
        <v>0</v>
      </c>
      <c r="N146" s="122">
        <f t="shared" si="24"/>
        <v>0</v>
      </c>
      <c r="O146" s="233">
        <f t="shared" si="24"/>
        <v>10809</v>
      </c>
    </row>
    <row r="147" spans="1:15" ht="16.8" x14ac:dyDescent="0.3">
      <c r="A147" s="179"/>
      <c r="B147" s="98"/>
      <c r="C147" s="436"/>
      <c r="D147" s="136"/>
      <c r="E147" s="137"/>
      <c r="F147" s="137"/>
      <c r="G147" s="138"/>
      <c r="H147" s="87"/>
      <c r="I147" s="81"/>
      <c r="J147" s="81"/>
      <c r="K147" s="129"/>
      <c r="L147" s="136"/>
      <c r="M147" s="137"/>
      <c r="N147" s="137"/>
      <c r="O147" s="138"/>
    </row>
    <row r="148" spans="1:15" ht="16.8" x14ac:dyDescent="0.3">
      <c r="A148" s="179"/>
      <c r="B148" s="98" t="s">
        <v>14</v>
      </c>
      <c r="C148" s="178" t="s">
        <v>42</v>
      </c>
      <c r="D148" s="136"/>
      <c r="E148" s="137"/>
      <c r="F148" s="137"/>
      <c r="G148" s="138"/>
      <c r="H148" s="87"/>
      <c r="I148" s="81"/>
      <c r="J148" s="81"/>
      <c r="K148" s="129"/>
      <c r="L148" s="136"/>
      <c r="M148" s="137"/>
      <c r="N148" s="137"/>
      <c r="O148" s="138"/>
    </row>
    <row r="149" spans="1:15" ht="16.8" x14ac:dyDescent="0.3">
      <c r="A149" s="179"/>
      <c r="B149" s="98"/>
      <c r="C149" s="178" t="s">
        <v>46</v>
      </c>
      <c r="D149" s="136"/>
      <c r="E149" s="137"/>
      <c r="F149" s="137"/>
      <c r="G149" s="138"/>
      <c r="H149" s="87"/>
      <c r="I149" s="81"/>
      <c r="J149" s="81"/>
      <c r="K149" s="129"/>
      <c r="L149" s="136"/>
      <c r="M149" s="137"/>
      <c r="N149" s="137"/>
      <c r="O149" s="138"/>
    </row>
    <row r="150" spans="1:15" ht="27.6" x14ac:dyDescent="0.25">
      <c r="A150" s="78"/>
      <c r="B150" s="435"/>
      <c r="C150" s="181" t="s">
        <v>127</v>
      </c>
      <c r="D150" s="87">
        <v>500945</v>
      </c>
      <c r="E150" s="81">
        <f>D150</f>
        <v>500945</v>
      </c>
      <c r="F150" s="440">
        <v>0</v>
      </c>
      <c r="G150" s="441">
        <v>0</v>
      </c>
      <c r="H150" s="87">
        <v>601500</v>
      </c>
      <c r="I150" s="81">
        <v>601500</v>
      </c>
      <c r="J150" s="440">
        <v>0</v>
      </c>
      <c r="K150" s="441">
        <v>0</v>
      </c>
      <c r="L150" s="87">
        <v>601051</v>
      </c>
      <c r="M150" s="81">
        <f>L150</f>
        <v>601051</v>
      </c>
      <c r="N150" s="440">
        <v>0</v>
      </c>
      <c r="O150" s="441">
        <v>0</v>
      </c>
    </row>
    <row r="151" spans="1:15" ht="27.6" x14ac:dyDescent="0.25">
      <c r="A151" s="78"/>
      <c r="B151" s="435"/>
      <c r="C151" s="181" t="s">
        <v>128</v>
      </c>
      <c r="D151" s="87">
        <v>1500</v>
      </c>
      <c r="E151" s="81">
        <v>0</v>
      </c>
      <c r="F151" s="81">
        <v>1500</v>
      </c>
      <c r="G151" s="129">
        <v>0</v>
      </c>
      <c r="H151" s="87">
        <v>1000</v>
      </c>
      <c r="I151" s="81">
        <v>0</v>
      </c>
      <c r="J151" s="81">
        <v>1000</v>
      </c>
      <c r="K151" s="129">
        <v>0</v>
      </c>
      <c r="L151" s="87">
        <v>900</v>
      </c>
      <c r="M151" s="81">
        <v>0</v>
      </c>
      <c r="N151" s="81">
        <f>L151</f>
        <v>900</v>
      </c>
      <c r="O151" s="129">
        <v>0</v>
      </c>
    </row>
    <row r="152" spans="1:15" x14ac:dyDescent="0.25">
      <c r="A152" s="78"/>
      <c r="B152" s="435"/>
      <c r="C152" s="178" t="s">
        <v>139</v>
      </c>
      <c r="D152" s="87">
        <v>1500</v>
      </c>
      <c r="E152" s="81">
        <v>0</v>
      </c>
      <c r="F152" s="81">
        <v>1500</v>
      </c>
      <c r="G152" s="129">
        <v>0</v>
      </c>
      <c r="H152" s="87">
        <v>1500</v>
      </c>
      <c r="I152" s="81">
        <v>0</v>
      </c>
      <c r="J152" s="81">
        <v>1500</v>
      </c>
      <c r="K152" s="129">
        <v>0</v>
      </c>
      <c r="L152" s="87">
        <v>600</v>
      </c>
      <c r="M152" s="81">
        <v>0</v>
      </c>
      <c r="N152" s="81">
        <f>L152</f>
        <v>600</v>
      </c>
      <c r="O152" s="129">
        <v>0</v>
      </c>
    </row>
    <row r="153" spans="1:15" x14ac:dyDescent="0.25">
      <c r="A153" s="78"/>
      <c r="B153" s="435"/>
      <c r="C153" s="178" t="s">
        <v>129</v>
      </c>
      <c r="D153" s="87">
        <v>3800</v>
      </c>
      <c r="E153" s="81">
        <v>0</v>
      </c>
      <c r="F153" s="81">
        <v>3800</v>
      </c>
      <c r="G153" s="129">
        <v>0</v>
      </c>
      <c r="H153" s="87">
        <v>4725</v>
      </c>
      <c r="I153" s="81">
        <v>0</v>
      </c>
      <c r="J153" s="81">
        <v>4725</v>
      </c>
      <c r="K153" s="129">
        <v>0</v>
      </c>
      <c r="L153" s="87">
        <v>4725</v>
      </c>
      <c r="M153" s="81">
        <v>0</v>
      </c>
      <c r="N153" s="81">
        <f>L153</f>
        <v>4725</v>
      </c>
      <c r="O153" s="129">
        <v>0</v>
      </c>
    </row>
    <row r="154" spans="1:15" x14ac:dyDescent="0.25">
      <c r="A154" s="78"/>
      <c r="B154" s="435"/>
      <c r="C154" s="181" t="s">
        <v>1709</v>
      </c>
      <c r="D154" s="87"/>
      <c r="E154" s="81"/>
      <c r="F154" s="81"/>
      <c r="G154" s="129"/>
      <c r="H154" s="87">
        <v>5700</v>
      </c>
      <c r="I154" s="81">
        <v>5700</v>
      </c>
      <c r="J154" s="81">
        <v>0</v>
      </c>
      <c r="K154" s="129">
        <v>0</v>
      </c>
      <c r="L154" s="87">
        <v>5587</v>
      </c>
      <c r="M154" s="81">
        <f t="shared" ref="M154:M161" si="25">L154</f>
        <v>5587</v>
      </c>
      <c r="N154" s="81">
        <v>0</v>
      </c>
      <c r="O154" s="129">
        <v>0</v>
      </c>
    </row>
    <row r="155" spans="1:15" x14ac:dyDescent="0.25">
      <c r="A155" s="78"/>
      <c r="B155" s="435"/>
      <c r="C155" s="181" t="s">
        <v>1710</v>
      </c>
      <c r="D155" s="87"/>
      <c r="E155" s="81"/>
      <c r="F155" s="81"/>
      <c r="G155" s="129"/>
      <c r="H155" s="87">
        <v>797</v>
      </c>
      <c r="I155" s="81">
        <v>797</v>
      </c>
      <c r="J155" s="81">
        <v>0</v>
      </c>
      <c r="K155" s="129">
        <v>0</v>
      </c>
      <c r="L155" s="87">
        <v>797</v>
      </c>
      <c r="M155" s="81">
        <f t="shared" si="25"/>
        <v>797</v>
      </c>
      <c r="N155" s="81">
        <v>0</v>
      </c>
      <c r="O155" s="129">
        <v>0</v>
      </c>
    </row>
    <row r="156" spans="1:15" ht="27.6" x14ac:dyDescent="0.25">
      <c r="A156" s="78"/>
      <c r="B156" s="435"/>
      <c r="C156" s="181" t="s">
        <v>1711</v>
      </c>
      <c r="D156" s="87"/>
      <c r="E156" s="81"/>
      <c r="F156" s="81"/>
      <c r="G156" s="129"/>
      <c r="H156" s="87">
        <v>614</v>
      </c>
      <c r="I156" s="81">
        <v>614</v>
      </c>
      <c r="J156" s="81">
        <v>0</v>
      </c>
      <c r="K156" s="129">
        <v>0</v>
      </c>
      <c r="L156" s="87">
        <v>614</v>
      </c>
      <c r="M156" s="81">
        <f t="shared" si="25"/>
        <v>614</v>
      </c>
      <c r="N156" s="81">
        <v>0</v>
      </c>
      <c r="O156" s="129">
        <v>0</v>
      </c>
    </row>
    <row r="157" spans="1:15" x14ac:dyDescent="0.25">
      <c r="A157" s="78"/>
      <c r="B157" s="435"/>
      <c r="C157" s="181" t="s">
        <v>1712</v>
      </c>
      <c r="D157" s="87"/>
      <c r="E157" s="81"/>
      <c r="F157" s="81"/>
      <c r="G157" s="129"/>
      <c r="H157" s="87">
        <v>257</v>
      </c>
      <c r="I157" s="81">
        <v>257</v>
      </c>
      <c r="J157" s="81">
        <v>0</v>
      </c>
      <c r="K157" s="129">
        <v>0</v>
      </c>
      <c r="L157" s="87">
        <v>257</v>
      </c>
      <c r="M157" s="81">
        <f t="shared" si="25"/>
        <v>257</v>
      </c>
      <c r="N157" s="81">
        <v>0</v>
      </c>
      <c r="O157" s="129">
        <v>0</v>
      </c>
    </row>
    <row r="158" spans="1:15" x14ac:dyDescent="0.25">
      <c r="A158" s="78"/>
      <c r="B158" s="435"/>
      <c r="C158" s="181" t="s">
        <v>1713</v>
      </c>
      <c r="D158" s="87"/>
      <c r="E158" s="81"/>
      <c r="F158" s="81"/>
      <c r="G158" s="129"/>
      <c r="H158" s="87">
        <v>150</v>
      </c>
      <c r="I158" s="81">
        <v>150</v>
      </c>
      <c r="J158" s="81">
        <v>0</v>
      </c>
      <c r="K158" s="129">
        <v>0</v>
      </c>
      <c r="L158" s="87">
        <v>150</v>
      </c>
      <c r="M158" s="81">
        <f t="shared" si="25"/>
        <v>150</v>
      </c>
      <c r="N158" s="81">
        <v>0</v>
      </c>
      <c r="O158" s="129">
        <v>0</v>
      </c>
    </row>
    <row r="159" spans="1:15" x14ac:dyDescent="0.25">
      <c r="A159" s="78"/>
      <c r="B159" s="435"/>
      <c r="C159" s="181" t="s">
        <v>1714</v>
      </c>
      <c r="D159" s="87"/>
      <c r="E159" s="81"/>
      <c r="F159" s="81"/>
      <c r="G159" s="129"/>
      <c r="H159" s="87">
        <v>175</v>
      </c>
      <c r="I159" s="81">
        <v>175</v>
      </c>
      <c r="J159" s="81">
        <v>0</v>
      </c>
      <c r="K159" s="129">
        <v>0</v>
      </c>
      <c r="L159" s="87">
        <v>174</v>
      </c>
      <c r="M159" s="81">
        <f t="shared" si="25"/>
        <v>174</v>
      </c>
      <c r="N159" s="81">
        <v>0</v>
      </c>
      <c r="O159" s="129">
        <v>0</v>
      </c>
    </row>
    <row r="160" spans="1:15" ht="27.6" x14ac:dyDescent="0.25">
      <c r="A160" s="78"/>
      <c r="B160" s="435"/>
      <c r="C160" s="181" t="s">
        <v>1715</v>
      </c>
      <c r="D160" s="87"/>
      <c r="E160" s="81"/>
      <c r="F160" s="81"/>
      <c r="G160" s="129"/>
      <c r="H160" s="87">
        <v>782</v>
      </c>
      <c r="I160" s="81">
        <v>782</v>
      </c>
      <c r="J160" s="81">
        <v>0</v>
      </c>
      <c r="K160" s="129">
        <v>0</v>
      </c>
      <c r="L160" s="87">
        <v>782</v>
      </c>
      <c r="M160" s="81">
        <f t="shared" si="25"/>
        <v>782</v>
      </c>
      <c r="N160" s="81">
        <v>0</v>
      </c>
      <c r="O160" s="129">
        <v>0</v>
      </c>
    </row>
    <row r="161" spans="1:15" x14ac:dyDescent="0.25">
      <c r="A161" s="78"/>
      <c r="B161" s="435"/>
      <c r="C161" s="181" t="s">
        <v>1716</v>
      </c>
      <c r="D161" s="87"/>
      <c r="E161" s="81"/>
      <c r="F161" s="81"/>
      <c r="G161" s="129"/>
      <c r="H161" s="87">
        <v>12560</v>
      </c>
      <c r="I161" s="81">
        <v>12560</v>
      </c>
      <c r="J161" s="81">
        <v>0</v>
      </c>
      <c r="K161" s="129">
        <v>0</v>
      </c>
      <c r="L161" s="87">
        <v>12557</v>
      </c>
      <c r="M161" s="81">
        <f t="shared" si="25"/>
        <v>12557</v>
      </c>
      <c r="N161" s="81">
        <v>0</v>
      </c>
      <c r="O161" s="129">
        <v>0</v>
      </c>
    </row>
    <row r="162" spans="1:15" x14ac:dyDescent="0.25">
      <c r="A162" s="179"/>
      <c r="B162" s="98"/>
      <c r="C162" s="181"/>
      <c r="D162" s="103"/>
      <c r="E162" s="104"/>
      <c r="F162" s="104"/>
      <c r="G162" s="125"/>
      <c r="H162" s="103"/>
      <c r="I162" s="104"/>
      <c r="J162" s="104"/>
      <c r="K162" s="125"/>
      <c r="L162" s="103"/>
      <c r="M162" s="104"/>
      <c r="N162" s="104"/>
      <c r="O162" s="125"/>
    </row>
    <row r="163" spans="1:15" ht="14.4" x14ac:dyDescent="0.3">
      <c r="A163" s="179"/>
      <c r="B163" s="98"/>
      <c r="C163" s="431" t="s">
        <v>21</v>
      </c>
      <c r="D163" s="180">
        <f t="shared" ref="D163:G163" si="26">SUM(D150:D162)</f>
        <v>507745</v>
      </c>
      <c r="E163" s="122">
        <f t="shared" si="26"/>
        <v>500945</v>
      </c>
      <c r="F163" s="122">
        <f t="shared" si="26"/>
        <v>6800</v>
      </c>
      <c r="G163" s="233">
        <f t="shared" si="26"/>
        <v>0</v>
      </c>
      <c r="H163" s="180">
        <v>629760</v>
      </c>
      <c r="I163" s="122">
        <v>622535</v>
      </c>
      <c r="J163" s="122">
        <v>7225</v>
      </c>
      <c r="K163" s="233">
        <v>0</v>
      </c>
      <c r="L163" s="180">
        <f t="shared" ref="L163:O163" si="27">SUM(L150:L162)</f>
        <v>628194</v>
      </c>
      <c r="M163" s="122">
        <f t="shared" si="27"/>
        <v>621969</v>
      </c>
      <c r="N163" s="122">
        <f t="shared" si="27"/>
        <v>6225</v>
      </c>
      <c r="O163" s="233">
        <f t="shared" si="27"/>
        <v>0</v>
      </c>
    </row>
    <row r="164" spans="1:15" ht="16.8" x14ac:dyDescent="0.3">
      <c r="A164" s="179"/>
      <c r="B164" s="98"/>
      <c r="C164" s="431"/>
      <c r="D164" s="136"/>
      <c r="E164" s="137"/>
      <c r="F164" s="137"/>
      <c r="G164" s="138"/>
      <c r="H164" s="87"/>
      <c r="I164" s="81"/>
      <c r="J164" s="81"/>
      <c r="K164" s="129"/>
      <c r="L164" s="136"/>
      <c r="M164" s="137"/>
      <c r="N164" s="137"/>
      <c r="O164" s="138"/>
    </row>
    <row r="165" spans="1:15" ht="16.8" x14ac:dyDescent="0.3">
      <c r="A165" s="179"/>
      <c r="B165" s="98"/>
      <c r="C165" s="178" t="s">
        <v>47</v>
      </c>
      <c r="D165" s="136"/>
      <c r="E165" s="137"/>
      <c r="F165" s="137"/>
      <c r="G165" s="138"/>
      <c r="H165" s="87"/>
      <c r="I165" s="81"/>
      <c r="J165" s="81"/>
      <c r="K165" s="129"/>
      <c r="L165" s="136"/>
      <c r="M165" s="137"/>
      <c r="N165" s="137"/>
      <c r="O165" s="138"/>
    </row>
    <row r="166" spans="1:15" x14ac:dyDescent="0.25">
      <c r="A166" s="78"/>
      <c r="B166" s="435"/>
      <c r="C166" s="178" t="s">
        <v>1543</v>
      </c>
      <c r="D166" s="87">
        <v>80000</v>
      </c>
      <c r="E166" s="81">
        <v>0</v>
      </c>
      <c r="F166" s="81">
        <v>80000</v>
      </c>
      <c r="G166" s="129">
        <v>0</v>
      </c>
      <c r="H166" s="87">
        <v>80000</v>
      </c>
      <c r="I166" s="81">
        <v>0</v>
      </c>
      <c r="J166" s="81">
        <v>80000</v>
      </c>
      <c r="K166" s="129">
        <v>0</v>
      </c>
      <c r="L166" s="87">
        <v>80000</v>
      </c>
      <c r="M166" s="81">
        <v>0</v>
      </c>
      <c r="N166" s="81">
        <f>L166</f>
        <v>80000</v>
      </c>
      <c r="O166" s="129">
        <v>0</v>
      </c>
    </row>
    <row r="167" spans="1:15" x14ac:dyDescent="0.25">
      <c r="A167" s="179"/>
      <c r="B167" s="98"/>
      <c r="C167" s="178" t="s">
        <v>1544</v>
      </c>
      <c r="D167" s="87">
        <v>870</v>
      </c>
      <c r="E167" s="81">
        <v>870</v>
      </c>
      <c r="F167" s="81">
        <v>0</v>
      </c>
      <c r="G167" s="129">
        <v>0</v>
      </c>
      <c r="H167" s="87">
        <v>870</v>
      </c>
      <c r="I167" s="81">
        <v>870</v>
      </c>
      <c r="J167" s="81">
        <v>0</v>
      </c>
      <c r="K167" s="129">
        <v>0</v>
      </c>
      <c r="L167" s="87">
        <v>852</v>
      </c>
      <c r="M167" s="81">
        <f>L167</f>
        <v>852</v>
      </c>
      <c r="N167" s="81">
        <v>0</v>
      </c>
      <c r="O167" s="129">
        <v>0</v>
      </c>
    </row>
    <row r="168" spans="1:15" x14ac:dyDescent="0.25">
      <c r="A168" s="179"/>
      <c r="B168" s="98"/>
      <c r="C168" s="181" t="s">
        <v>1545</v>
      </c>
      <c r="D168" s="103">
        <v>8000</v>
      </c>
      <c r="E168" s="104"/>
      <c r="F168" s="104">
        <v>8000</v>
      </c>
      <c r="G168" s="125"/>
      <c r="H168" s="103">
        <v>8220</v>
      </c>
      <c r="I168" s="104">
        <v>0</v>
      </c>
      <c r="J168" s="104">
        <v>8220</v>
      </c>
      <c r="K168" s="125">
        <v>0</v>
      </c>
      <c r="L168" s="103">
        <v>8218</v>
      </c>
      <c r="M168" s="104">
        <v>0</v>
      </c>
      <c r="N168" s="104">
        <f t="shared" ref="N168:N173" si="28">L168</f>
        <v>8218</v>
      </c>
      <c r="O168" s="125">
        <v>0</v>
      </c>
    </row>
    <row r="169" spans="1:15" x14ac:dyDescent="0.25">
      <c r="A169" s="429"/>
      <c r="B169" s="98"/>
      <c r="C169" s="181" t="s">
        <v>1546</v>
      </c>
      <c r="D169" s="103">
        <v>1200</v>
      </c>
      <c r="E169" s="104">
        <v>0</v>
      </c>
      <c r="F169" s="104">
        <v>1200</v>
      </c>
      <c r="G169" s="125">
        <v>0</v>
      </c>
      <c r="H169" s="103">
        <v>1200</v>
      </c>
      <c r="I169" s="104">
        <v>0</v>
      </c>
      <c r="J169" s="104">
        <v>1200</v>
      </c>
      <c r="K169" s="125">
        <v>0</v>
      </c>
      <c r="L169" s="103">
        <v>1200</v>
      </c>
      <c r="M169" s="104">
        <v>0</v>
      </c>
      <c r="N169" s="104">
        <f t="shared" si="28"/>
        <v>1200</v>
      </c>
      <c r="O169" s="125">
        <v>0</v>
      </c>
    </row>
    <row r="170" spans="1:15" x14ac:dyDescent="0.25">
      <c r="A170" s="179"/>
      <c r="B170" s="98"/>
      <c r="C170" s="181" t="s">
        <v>1547</v>
      </c>
      <c r="D170" s="103">
        <v>1000</v>
      </c>
      <c r="E170" s="104">
        <v>0</v>
      </c>
      <c r="F170" s="104">
        <v>1000</v>
      </c>
      <c r="G170" s="125">
        <v>0</v>
      </c>
      <c r="H170" s="103">
        <v>1000</v>
      </c>
      <c r="I170" s="104">
        <v>0</v>
      </c>
      <c r="J170" s="104">
        <v>1000</v>
      </c>
      <c r="K170" s="125">
        <v>0</v>
      </c>
      <c r="L170" s="103">
        <v>1000</v>
      </c>
      <c r="M170" s="104">
        <v>0</v>
      </c>
      <c r="N170" s="104">
        <f t="shared" si="28"/>
        <v>1000</v>
      </c>
      <c r="O170" s="125">
        <v>0</v>
      </c>
    </row>
    <row r="171" spans="1:15" x14ac:dyDescent="0.25">
      <c r="A171" s="179"/>
      <c r="B171" s="98"/>
      <c r="C171" s="181" t="s">
        <v>1548</v>
      </c>
      <c r="D171" s="103">
        <v>1600</v>
      </c>
      <c r="E171" s="104">
        <v>0</v>
      </c>
      <c r="F171" s="104">
        <v>1600</v>
      </c>
      <c r="G171" s="125">
        <v>0</v>
      </c>
      <c r="H171" s="103">
        <v>1600</v>
      </c>
      <c r="I171" s="104">
        <v>0</v>
      </c>
      <c r="J171" s="104">
        <v>1600</v>
      </c>
      <c r="K171" s="125">
        <v>0</v>
      </c>
      <c r="L171" s="103">
        <v>1600</v>
      </c>
      <c r="M171" s="104">
        <v>0</v>
      </c>
      <c r="N171" s="104">
        <f t="shared" si="28"/>
        <v>1600</v>
      </c>
      <c r="O171" s="125">
        <v>0</v>
      </c>
    </row>
    <row r="172" spans="1:15" x14ac:dyDescent="0.25">
      <c r="A172" s="78"/>
      <c r="B172" s="435"/>
      <c r="C172" s="178" t="s">
        <v>1549</v>
      </c>
      <c r="D172" s="87">
        <v>1000</v>
      </c>
      <c r="E172" s="81">
        <v>0</v>
      </c>
      <c r="F172" s="81">
        <v>1000</v>
      </c>
      <c r="G172" s="129">
        <v>0</v>
      </c>
      <c r="H172" s="87">
        <v>1000</v>
      </c>
      <c r="I172" s="81">
        <v>0</v>
      </c>
      <c r="J172" s="81">
        <v>1000</v>
      </c>
      <c r="K172" s="129">
        <v>0</v>
      </c>
      <c r="L172" s="87">
        <v>1000</v>
      </c>
      <c r="M172" s="81">
        <v>0</v>
      </c>
      <c r="N172" s="81">
        <f t="shared" si="28"/>
        <v>1000</v>
      </c>
      <c r="O172" s="129">
        <v>0</v>
      </c>
    </row>
    <row r="173" spans="1:15" x14ac:dyDescent="0.25">
      <c r="A173" s="179"/>
      <c r="B173" s="98"/>
      <c r="C173" s="442" t="s">
        <v>1550</v>
      </c>
      <c r="D173" s="103">
        <v>930</v>
      </c>
      <c r="E173" s="104">
        <v>930</v>
      </c>
      <c r="F173" s="104">
        <v>0</v>
      </c>
      <c r="G173" s="125">
        <v>0</v>
      </c>
      <c r="H173" s="103">
        <v>930</v>
      </c>
      <c r="I173" s="104">
        <v>930</v>
      </c>
      <c r="J173" s="104">
        <v>0</v>
      </c>
      <c r="K173" s="125">
        <v>0</v>
      </c>
      <c r="L173" s="103">
        <v>178</v>
      </c>
      <c r="M173" s="104">
        <v>0</v>
      </c>
      <c r="N173" s="104">
        <f t="shared" si="28"/>
        <v>178</v>
      </c>
      <c r="O173" s="125">
        <v>0</v>
      </c>
    </row>
    <row r="174" spans="1:15" ht="27.6" x14ac:dyDescent="0.25">
      <c r="A174" s="179"/>
      <c r="B174" s="98"/>
      <c r="C174" s="438" t="s">
        <v>1551</v>
      </c>
      <c r="D174" s="103">
        <v>6000</v>
      </c>
      <c r="E174" s="104">
        <v>6000</v>
      </c>
      <c r="F174" s="104">
        <v>0</v>
      </c>
      <c r="G174" s="125">
        <v>0</v>
      </c>
      <c r="H174" s="103">
        <v>6000</v>
      </c>
      <c r="I174" s="104">
        <v>6000</v>
      </c>
      <c r="J174" s="104">
        <v>0</v>
      </c>
      <c r="K174" s="125">
        <v>0</v>
      </c>
      <c r="L174" s="103">
        <v>6000</v>
      </c>
      <c r="M174" s="104">
        <f>L174</f>
        <v>6000</v>
      </c>
      <c r="N174" s="104">
        <v>0</v>
      </c>
      <c r="O174" s="125">
        <v>0</v>
      </c>
    </row>
    <row r="175" spans="1:15" s="119" customFormat="1" ht="27.6" x14ac:dyDescent="0.25">
      <c r="A175" s="179"/>
      <c r="B175" s="98"/>
      <c r="C175" s="438" t="s">
        <v>1717</v>
      </c>
      <c r="D175" s="103">
        <v>25000</v>
      </c>
      <c r="E175" s="104">
        <v>25000</v>
      </c>
      <c r="F175" s="104">
        <v>0</v>
      </c>
      <c r="G175" s="125">
        <v>0</v>
      </c>
      <c r="H175" s="103">
        <v>0</v>
      </c>
      <c r="I175" s="104">
        <v>0</v>
      </c>
      <c r="J175" s="104">
        <v>0</v>
      </c>
      <c r="K175" s="125">
        <v>0</v>
      </c>
      <c r="L175" s="103">
        <v>0</v>
      </c>
      <c r="M175" s="104">
        <v>0</v>
      </c>
      <c r="N175" s="104">
        <v>0</v>
      </c>
      <c r="O175" s="125">
        <v>0</v>
      </c>
    </row>
    <row r="176" spans="1:15" s="119" customFormat="1" x14ac:dyDescent="0.25">
      <c r="A176" s="179"/>
      <c r="B176" s="98"/>
      <c r="C176" s="438" t="s">
        <v>1718</v>
      </c>
      <c r="D176" s="103"/>
      <c r="E176" s="104"/>
      <c r="F176" s="104"/>
      <c r="G176" s="125"/>
      <c r="H176" s="103">
        <v>27000</v>
      </c>
      <c r="I176" s="104">
        <v>27000</v>
      </c>
      <c r="J176" s="104">
        <v>0</v>
      </c>
      <c r="K176" s="125">
        <v>0</v>
      </c>
      <c r="L176" s="103">
        <v>27000</v>
      </c>
      <c r="M176" s="104">
        <f>L176</f>
        <v>27000</v>
      </c>
      <c r="N176" s="104">
        <v>0</v>
      </c>
      <c r="O176" s="125">
        <v>0</v>
      </c>
    </row>
    <row r="177" spans="1:15" x14ac:dyDescent="0.25">
      <c r="A177" s="179"/>
      <c r="B177" s="98"/>
      <c r="C177" s="438"/>
      <c r="D177" s="103"/>
      <c r="E177" s="104"/>
      <c r="F177" s="104"/>
      <c r="G177" s="125"/>
      <c r="H177" s="103"/>
      <c r="I177" s="104"/>
      <c r="J177" s="104"/>
      <c r="K177" s="125"/>
      <c r="L177" s="103"/>
      <c r="M177" s="104"/>
      <c r="N177" s="104"/>
      <c r="O177" s="125"/>
    </row>
    <row r="178" spans="1:15" ht="14.4" x14ac:dyDescent="0.3">
      <c r="A178" s="179"/>
      <c r="B178" s="98"/>
      <c r="C178" s="431" t="s">
        <v>21</v>
      </c>
      <c r="D178" s="180">
        <f t="shared" ref="D178:G178" si="29">SUM(D166:D177)</f>
        <v>125600</v>
      </c>
      <c r="E178" s="122">
        <f t="shared" si="29"/>
        <v>32800</v>
      </c>
      <c r="F178" s="122">
        <f t="shared" si="29"/>
        <v>92800</v>
      </c>
      <c r="G178" s="233">
        <f t="shared" si="29"/>
        <v>0</v>
      </c>
      <c r="H178" s="180">
        <v>127820</v>
      </c>
      <c r="I178" s="122">
        <v>34800</v>
      </c>
      <c r="J178" s="122">
        <v>93020</v>
      </c>
      <c r="K178" s="233">
        <v>0</v>
      </c>
      <c r="L178" s="180">
        <f t="shared" ref="L178:O178" si="30">SUM(L166:L177)</f>
        <v>127048</v>
      </c>
      <c r="M178" s="122">
        <f t="shared" si="30"/>
        <v>33852</v>
      </c>
      <c r="N178" s="122">
        <f t="shared" si="30"/>
        <v>93196</v>
      </c>
      <c r="O178" s="233">
        <f t="shared" si="30"/>
        <v>0</v>
      </c>
    </row>
    <row r="179" spans="1:15" ht="16.8" x14ac:dyDescent="0.3">
      <c r="A179" s="179"/>
      <c r="B179" s="98"/>
      <c r="C179" s="436"/>
      <c r="D179" s="136"/>
      <c r="E179" s="137"/>
      <c r="F179" s="137"/>
      <c r="G179" s="138"/>
      <c r="H179" s="87"/>
      <c r="I179" s="81"/>
      <c r="J179" s="81"/>
      <c r="K179" s="129"/>
      <c r="L179" s="136"/>
      <c r="M179" s="137"/>
      <c r="N179" s="137"/>
      <c r="O179" s="138"/>
    </row>
    <row r="180" spans="1:15" ht="16.8" x14ac:dyDescent="0.3">
      <c r="A180" s="78"/>
      <c r="B180" s="439"/>
      <c r="C180" s="178" t="s">
        <v>57</v>
      </c>
      <c r="D180" s="136"/>
      <c r="E180" s="137"/>
      <c r="F180" s="137"/>
      <c r="G180" s="138"/>
      <c r="H180" s="87"/>
      <c r="I180" s="81"/>
      <c r="J180" s="81"/>
      <c r="K180" s="129"/>
      <c r="L180" s="136"/>
      <c r="M180" s="137"/>
      <c r="N180" s="137"/>
      <c r="O180" s="138"/>
    </row>
    <row r="181" spans="1:15" ht="14.4" x14ac:dyDescent="0.3">
      <c r="A181" s="78"/>
      <c r="B181" s="439"/>
      <c r="C181" s="178" t="s">
        <v>1552</v>
      </c>
      <c r="D181" s="87">
        <v>7000</v>
      </c>
      <c r="E181" s="81">
        <v>7000</v>
      </c>
      <c r="F181" s="81">
        <v>0</v>
      </c>
      <c r="G181" s="129">
        <v>0</v>
      </c>
      <c r="H181" s="87">
        <v>7000</v>
      </c>
      <c r="I181" s="81">
        <v>7000</v>
      </c>
      <c r="J181" s="81">
        <v>0</v>
      </c>
      <c r="K181" s="129">
        <v>0</v>
      </c>
      <c r="L181" s="87">
        <v>0</v>
      </c>
      <c r="M181" s="81">
        <v>0</v>
      </c>
      <c r="N181" s="81">
        <v>0</v>
      </c>
      <c r="O181" s="129">
        <v>0</v>
      </c>
    </row>
    <row r="182" spans="1:15" ht="14.4" x14ac:dyDescent="0.3">
      <c r="A182" s="78"/>
      <c r="B182" s="439"/>
      <c r="C182" s="181"/>
      <c r="D182" s="103"/>
      <c r="E182" s="104"/>
      <c r="F182" s="104"/>
      <c r="G182" s="125"/>
      <c r="H182" s="103"/>
      <c r="I182" s="104"/>
      <c r="J182" s="104"/>
      <c r="K182" s="125"/>
      <c r="L182" s="103"/>
      <c r="M182" s="104"/>
      <c r="N182" s="104"/>
      <c r="O182" s="125"/>
    </row>
    <row r="183" spans="1:15" ht="14.4" x14ac:dyDescent="0.3">
      <c r="A183" s="78"/>
      <c r="B183" s="98"/>
      <c r="C183" s="431" t="s">
        <v>21</v>
      </c>
      <c r="D183" s="180">
        <f>SUM(D181:D182)</f>
        <v>7000</v>
      </c>
      <c r="E183" s="122">
        <f t="shared" ref="E183:G183" si="31">SUM(E181:E182)</f>
        <v>7000</v>
      </c>
      <c r="F183" s="122">
        <f t="shared" si="31"/>
        <v>0</v>
      </c>
      <c r="G183" s="233">
        <f t="shared" si="31"/>
        <v>0</v>
      </c>
      <c r="H183" s="180">
        <v>7000</v>
      </c>
      <c r="I183" s="122">
        <v>7000</v>
      </c>
      <c r="J183" s="122">
        <v>0</v>
      </c>
      <c r="K183" s="233">
        <v>0</v>
      </c>
      <c r="L183" s="180">
        <f>SUM(L181:L182)</f>
        <v>0</v>
      </c>
      <c r="M183" s="122">
        <f t="shared" ref="M183:O183" si="32">SUM(M181:M182)</f>
        <v>0</v>
      </c>
      <c r="N183" s="122">
        <f t="shared" si="32"/>
        <v>0</v>
      </c>
      <c r="O183" s="233">
        <f t="shared" si="32"/>
        <v>0</v>
      </c>
    </row>
    <row r="184" spans="1:15" ht="16.8" x14ac:dyDescent="0.3">
      <c r="A184" s="78"/>
      <c r="B184" s="98"/>
      <c r="C184" s="436"/>
      <c r="D184" s="136"/>
      <c r="E184" s="137"/>
      <c r="F184" s="137"/>
      <c r="G184" s="138"/>
      <c r="H184" s="87"/>
      <c r="I184" s="81"/>
      <c r="J184" s="81"/>
      <c r="K184" s="129"/>
      <c r="L184" s="136"/>
      <c r="M184" s="137"/>
      <c r="N184" s="137"/>
      <c r="O184" s="138"/>
    </row>
    <row r="185" spans="1:15" ht="14.4" x14ac:dyDescent="0.3">
      <c r="A185" s="78"/>
      <c r="B185" s="439"/>
      <c r="C185" s="178" t="s">
        <v>50</v>
      </c>
      <c r="D185" s="87">
        <v>5000</v>
      </c>
      <c r="E185" s="81">
        <v>5000</v>
      </c>
      <c r="F185" s="81">
        <v>0</v>
      </c>
      <c r="G185" s="129">
        <v>0</v>
      </c>
      <c r="H185" s="87">
        <v>5000</v>
      </c>
      <c r="I185" s="81">
        <v>5000</v>
      </c>
      <c r="J185" s="81">
        <v>0</v>
      </c>
      <c r="K185" s="129">
        <v>0</v>
      </c>
      <c r="L185" s="87">
        <v>0</v>
      </c>
      <c r="M185" s="81">
        <v>0</v>
      </c>
      <c r="N185" s="81">
        <v>0</v>
      </c>
      <c r="O185" s="129">
        <v>0</v>
      </c>
    </row>
    <row r="186" spans="1:15" ht="14.4" x14ac:dyDescent="0.3">
      <c r="A186" s="78"/>
      <c r="B186" s="439"/>
      <c r="C186" s="178"/>
      <c r="D186" s="87"/>
      <c r="E186" s="81"/>
      <c r="F186" s="81"/>
      <c r="G186" s="129"/>
      <c r="H186" s="87"/>
      <c r="I186" s="81"/>
      <c r="J186" s="81"/>
      <c r="K186" s="129"/>
      <c r="L186" s="87"/>
      <c r="M186" s="81"/>
      <c r="N186" s="81"/>
      <c r="O186" s="129"/>
    </row>
    <row r="187" spans="1:15" x14ac:dyDescent="0.25">
      <c r="A187" s="78"/>
      <c r="B187" s="98"/>
      <c r="C187" s="178" t="s">
        <v>1719</v>
      </c>
      <c r="D187" s="87">
        <v>32023</v>
      </c>
      <c r="E187" s="81">
        <v>32023</v>
      </c>
      <c r="F187" s="81">
        <v>0</v>
      </c>
      <c r="G187" s="129">
        <v>0</v>
      </c>
      <c r="H187" s="87">
        <v>32023</v>
      </c>
      <c r="I187" s="81">
        <v>32023</v>
      </c>
      <c r="J187" s="81">
        <v>0</v>
      </c>
      <c r="K187" s="129">
        <v>0</v>
      </c>
      <c r="L187" s="87">
        <v>32023</v>
      </c>
      <c r="M187" s="81">
        <f>L187</f>
        <v>32023</v>
      </c>
      <c r="N187" s="81">
        <v>0</v>
      </c>
      <c r="O187" s="129">
        <v>0</v>
      </c>
    </row>
    <row r="188" spans="1:15" x14ac:dyDescent="0.25">
      <c r="A188" s="78"/>
      <c r="B188" s="98"/>
      <c r="C188" s="178"/>
      <c r="D188" s="87"/>
      <c r="E188" s="81"/>
      <c r="F188" s="81"/>
      <c r="G188" s="129"/>
      <c r="H188" s="87"/>
      <c r="I188" s="81"/>
      <c r="J188" s="81"/>
      <c r="K188" s="129"/>
      <c r="L188" s="87"/>
      <c r="M188" s="81"/>
      <c r="N188" s="81"/>
      <c r="O188" s="129"/>
    </row>
    <row r="189" spans="1:15" ht="27.6" x14ac:dyDescent="0.25">
      <c r="A189" s="78"/>
      <c r="B189" s="98"/>
      <c r="C189" s="181" t="s">
        <v>1720</v>
      </c>
      <c r="D189" s="87"/>
      <c r="E189" s="81"/>
      <c r="F189" s="81"/>
      <c r="G189" s="129"/>
      <c r="H189" s="87"/>
      <c r="I189" s="81"/>
      <c r="J189" s="81"/>
      <c r="K189" s="129"/>
      <c r="L189" s="87"/>
      <c r="M189" s="81"/>
      <c r="N189" s="81"/>
      <c r="O189" s="129"/>
    </row>
    <row r="190" spans="1:15" x14ac:dyDescent="0.25">
      <c r="A190" s="78"/>
      <c r="B190" s="98"/>
      <c r="C190" s="178" t="s">
        <v>1721</v>
      </c>
      <c r="D190" s="87">
        <v>20000</v>
      </c>
      <c r="E190" s="81">
        <v>20000</v>
      </c>
      <c r="F190" s="81">
        <v>0</v>
      </c>
      <c r="G190" s="129">
        <v>0</v>
      </c>
      <c r="H190" s="87">
        <v>20000</v>
      </c>
      <c r="I190" s="81">
        <v>20000</v>
      </c>
      <c r="J190" s="81">
        <v>0</v>
      </c>
      <c r="K190" s="129">
        <v>0</v>
      </c>
      <c r="L190" s="87">
        <v>20000</v>
      </c>
      <c r="M190" s="81">
        <f>L190</f>
        <v>20000</v>
      </c>
      <c r="N190" s="81">
        <v>0</v>
      </c>
      <c r="O190" s="129">
        <v>0</v>
      </c>
    </row>
    <row r="191" spans="1:15" x14ac:dyDescent="0.25">
      <c r="A191" s="78"/>
      <c r="B191" s="98"/>
      <c r="C191" s="178" t="s">
        <v>1722</v>
      </c>
      <c r="D191" s="87">
        <v>20000</v>
      </c>
      <c r="E191" s="81">
        <v>20000</v>
      </c>
      <c r="F191" s="81">
        <v>0</v>
      </c>
      <c r="G191" s="129">
        <v>0</v>
      </c>
      <c r="H191" s="87">
        <v>20000</v>
      </c>
      <c r="I191" s="81">
        <v>20000</v>
      </c>
      <c r="J191" s="81">
        <v>0</v>
      </c>
      <c r="K191" s="129">
        <v>0</v>
      </c>
      <c r="L191" s="87">
        <v>12250</v>
      </c>
      <c r="M191" s="81">
        <f>L191</f>
        <v>12250</v>
      </c>
      <c r="N191" s="81">
        <v>0</v>
      </c>
      <c r="O191" s="129">
        <v>0</v>
      </c>
    </row>
    <row r="192" spans="1:15" x14ac:dyDescent="0.25">
      <c r="A192" s="78"/>
      <c r="B192" s="98"/>
      <c r="C192" s="178" t="s">
        <v>1723</v>
      </c>
      <c r="D192" s="87">
        <v>20000</v>
      </c>
      <c r="E192" s="81">
        <v>20000</v>
      </c>
      <c r="F192" s="81">
        <v>0</v>
      </c>
      <c r="G192" s="129">
        <v>0</v>
      </c>
      <c r="H192" s="87">
        <v>20000</v>
      </c>
      <c r="I192" s="81">
        <v>20000</v>
      </c>
      <c r="J192" s="81">
        <v>0</v>
      </c>
      <c r="K192" s="129">
        <v>0</v>
      </c>
      <c r="L192" s="87">
        <v>20000</v>
      </c>
      <c r="M192" s="81">
        <f>L192</f>
        <v>20000</v>
      </c>
      <c r="N192" s="81">
        <v>0</v>
      </c>
      <c r="O192" s="129">
        <v>0</v>
      </c>
    </row>
    <row r="193" spans="1:15" ht="14.4" x14ac:dyDescent="0.3">
      <c r="A193" s="78"/>
      <c r="B193" s="98"/>
      <c r="C193" s="431" t="s">
        <v>21</v>
      </c>
      <c r="D193" s="180">
        <f t="shared" ref="D193:M193" si="33">SUM(D190:D192)</f>
        <v>60000</v>
      </c>
      <c r="E193" s="122">
        <f t="shared" si="33"/>
        <v>60000</v>
      </c>
      <c r="F193" s="122">
        <f t="shared" si="33"/>
        <v>0</v>
      </c>
      <c r="G193" s="233">
        <f t="shared" si="33"/>
        <v>0</v>
      </c>
      <c r="H193" s="180">
        <v>60000</v>
      </c>
      <c r="I193" s="122">
        <v>60000</v>
      </c>
      <c r="J193" s="122">
        <v>0</v>
      </c>
      <c r="K193" s="233">
        <v>0</v>
      </c>
      <c r="L193" s="180">
        <f t="shared" si="33"/>
        <v>52250</v>
      </c>
      <c r="M193" s="122">
        <f t="shared" si="33"/>
        <v>52250</v>
      </c>
      <c r="N193" s="122">
        <f>SUM(N190:N192)</f>
        <v>0</v>
      </c>
      <c r="O193" s="233">
        <f>SUM(O190:O192)</f>
        <v>0</v>
      </c>
    </row>
    <row r="194" spans="1:15" ht="14.4" x14ac:dyDescent="0.3">
      <c r="A194" s="78"/>
      <c r="B194" s="98"/>
      <c r="C194" s="431"/>
      <c r="D194" s="180"/>
      <c r="E194" s="122"/>
      <c r="F194" s="122"/>
      <c r="G194" s="233"/>
      <c r="H194" s="87"/>
      <c r="I194" s="81"/>
      <c r="J194" s="81"/>
      <c r="K194" s="129"/>
      <c r="L194" s="180"/>
      <c r="M194" s="122"/>
      <c r="N194" s="122"/>
      <c r="O194" s="233"/>
    </row>
    <row r="195" spans="1:15" ht="14.4" x14ac:dyDescent="0.3">
      <c r="A195" s="78"/>
      <c r="B195" s="98"/>
      <c r="C195" s="178" t="s">
        <v>1724</v>
      </c>
      <c r="D195" s="180"/>
      <c r="E195" s="122"/>
      <c r="F195" s="122"/>
      <c r="G195" s="233"/>
      <c r="H195" s="87"/>
      <c r="I195" s="81"/>
      <c r="J195" s="81"/>
      <c r="K195" s="129"/>
      <c r="L195" s="180"/>
      <c r="M195" s="122"/>
      <c r="N195" s="122"/>
      <c r="O195" s="233"/>
    </row>
    <row r="196" spans="1:15" ht="14.4" x14ac:dyDescent="0.3">
      <c r="A196" s="78"/>
      <c r="B196" s="98"/>
      <c r="C196" s="178" t="s">
        <v>1725</v>
      </c>
      <c r="D196" s="180"/>
      <c r="E196" s="122"/>
      <c r="F196" s="122"/>
      <c r="G196" s="233"/>
      <c r="H196" s="87">
        <v>60160</v>
      </c>
      <c r="I196" s="81">
        <v>60160</v>
      </c>
      <c r="J196" s="81">
        <v>0</v>
      </c>
      <c r="K196" s="129">
        <v>0</v>
      </c>
      <c r="L196" s="87">
        <v>60159</v>
      </c>
      <c r="M196" s="81">
        <f>L196</f>
        <v>60159</v>
      </c>
      <c r="N196" s="81">
        <v>0</v>
      </c>
      <c r="O196" s="129">
        <v>0</v>
      </c>
    </row>
    <row r="197" spans="1:15" ht="14.4" x14ac:dyDescent="0.3">
      <c r="A197" s="78"/>
      <c r="B197" s="98"/>
      <c r="C197" s="178"/>
      <c r="D197" s="180"/>
      <c r="E197" s="122"/>
      <c r="F197" s="122"/>
      <c r="G197" s="233"/>
      <c r="H197" s="87"/>
      <c r="I197" s="81"/>
      <c r="J197" s="81"/>
      <c r="K197" s="129"/>
      <c r="L197" s="87"/>
      <c r="M197" s="81"/>
      <c r="N197" s="81"/>
      <c r="O197" s="129"/>
    </row>
    <row r="198" spans="1:15" ht="14.4" x14ac:dyDescent="0.3">
      <c r="A198" s="78"/>
      <c r="B198" s="98"/>
      <c r="C198" s="178" t="s">
        <v>1726</v>
      </c>
      <c r="D198" s="180"/>
      <c r="E198" s="122"/>
      <c r="F198" s="122"/>
      <c r="G198" s="233"/>
      <c r="H198" s="87">
        <v>164657</v>
      </c>
      <c r="I198" s="81">
        <v>164657</v>
      </c>
      <c r="J198" s="81">
        <v>0</v>
      </c>
      <c r="K198" s="129">
        <v>0</v>
      </c>
      <c r="L198" s="87">
        <v>164657</v>
      </c>
      <c r="M198" s="81">
        <f>L198</f>
        <v>164657</v>
      </c>
      <c r="N198" s="81">
        <v>0</v>
      </c>
      <c r="O198" s="129">
        <v>0</v>
      </c>
    </row>
    <row r="199" spans="1:15" x14ac:dyDescent="0.25">
      <c r="A199" s="78"/>
      <c r="B199" s="98"/>
      <c r="C199" s="178"/>
      <c r="D199" s="87"/>
      <c r="E199" s="81"/>
      <c r="F199" s="81"/>
      <c r="G199" s="129"/>
      <c r="H199" s="87"/>
      <c r="I199" s="81"/>
      <c r="J199" s="81"/>
      <c r="K199" s="129"/>
      <c r="L199" s="87"/>
      <c r="M199" s="81"/>
      <c r="N199" s="81"/>
      <c r="O199" s="129"/>
    </row>
    <row r="200" spans="1:15" ht="14.4" x14ac:dyDescent="0.3">
      <c r="A200" s="78"/>
      <c r="B200" s="98"/>
      <c r="C200" s="436" t="s">
        <v>49</v>
      </c>
      <c r="D200" s="180">
        <f>D163+D178+D183+D185+D187+D193</f>
        <v>737368</v>
      </c>
      <c r="E200" s="122">
        <f>E163+E178+E183+E185+E187+E193</f>
        <v>637768</v>
      </c>
      <c r="F200" s="122">
        <f>F163+F178+F183+F185+F187+F193</f>
        <v>99600</v>
      </c>
      <c r="G200" s="233">
        <f>G163+G178+G183+G185+G187+G193</f>
        <v>0</v>
      </c>
      <c r="H200" s="180">
        <v>1086420</v>
      </c>
      <c r="I200" s="122">
        <v>986175</v>
      </c>
      <c r="J200" s="122">
        <v>100245</v>
      </c>
      <c r="K200" s="233">
        <v>0</v>
      </c>
      <c r="L200" s="180">
        <f>L163+L178+L183+L185+L187+L193+L196+L198</f>
        <v>1064331</v>
      </c>
      <c r="M200" s="122">
        <f t="shared" ref="M200:O200" si="34">M163+M178+M183+M185+M187+M193+M196+M198</f>
        <v>964910</v>
      </c>
      <c r="N200" s="122">
        <f t="shared" si="34"/>
        <v>99421</v>
      </c>
      <c r="O200" s="233">
        <f t="shared" si="34"/>
        <v>0</v>
      </c>
    </row>
    <row r="201" spans="1:15" ht="16.8" x14ac:dyDescent="0.3">
      <c r="A201" s="179"/>
      <c r="B201" s="98"/>
      <c r="C201" s="436"/>
      <c r="D201" s="136"/>
      <c r="E201" s="137"/>
      <c r="F201" s="137"/>
      <c r="G201" s="138"/>
      <c r="H201" s="87"/>
      <c r="I201" s="81"/>
      <c r="J201" s="81"/>
      <c r="K201" s="129"/>
      <c r="L201" s="136"/>
      <c r="M201" s="137"/>
      <c r="N201" s="137"/>
      <c r="O201" s="138"/>
    </row>
    <row r="202" spans="1:15" ht="16.8" x14ac:dyDescent="0.3">
      <c r="A202" s="179"/>
      <c r="B202" s="98" t="s">
        <v>17</v>
      </c>
      <c r="C202" s="178" t="s">
        <v>43</v>
      </c>
      <c r="D202" s="136"/>
      <c r="E202" s="137"/>
      <c r="F202" s="137"/>
      <c r="G202" s="138"/>
      <c r="H202" s="87"/>
      <c r="I202" s="81"/>
      <c r="J202" s="81"/>
      <c r="K202" s="129"/>
      <c r="L202" s="136"/>
      <c r="M202" s="137"/>
      <c r="N202" s="137"/>
      <c r="O202" s="138"/>
    </row>
    <row r="203" spans="1:15" x14ac:dyDescent="0.25">
      <c r="A203" s="179"/>
      <c r="B203" s="98"/>
      <c r="C203" s="181" t="s">
        <v>1553</v>
      </c>
      <c r="D203" s="87">
        <v>5000</v>
      </c>
      <c r="E203" s="81">
        <v>5000</v>
      </c>
      <c r="F203" s="81">
        <v>0</v>
      </c>
      <c r="G203" s="129">
        <v>0</v>
      </c>
      <c r="H203" s="87">
        <v>0</v>
      </c>
      <c r="I203" s="81">
        <f>H203</f>
        <v>0</v>
      </c>
      <c r="J203" s="81">
        <v>0</v>
      </c>
      <c r="K203" s="129">
        <v>0</v>
      </c>
      <c r="L203" s="87">
        <v>0</v>
      </c>
      <c r="M203" s="81">
        <f>L203</f>
        <v>0</v>
      </c>
      <c r="N203" s="81">
        <v>0</v>
      </c>
      <c r="O203" s="129">
        <v>0</v>
      </c>
    </row>
    <row r="204" spans="1:15" s="445" customFormat="1" x14ac:dyDescent="0.25">
      <c r="A204" s="443"/>
      <c r="B204" s="444"/>
      <c r="C204" s="181" t="s">
        <v>1554</v>
      </c>
      <c r="D204" s="87">
        <v>10100</v>
      </c>
      <c r="E204" s="81">
        <v>0</v>
      </c>
      <c r="F204" s="81">
        <v>10100</v>
      </c>
      <c r="G204" s="129">
        <v>0</v>
      </c>
      <c r="H204" s="87">
        <v>5100</v>
      </c>
      <c r="I204" s="81">
        <v>0</v>
      </c>
      <c r="J204" s="81">
        <v>5100</v>
      </c>
      <c r="K204" s="129">
        <v>0</v>
      </c>
      <c r="L204" s="87">
        <v>3429</v>
      </c>
      <c r="M204" s="81">
        <v>0</v>
      </c>
      <c r="N204" s="81">
        <f>L204</f>
        <v>3429</v>
      </c>
      <c r="O204" s="129">
        <v>0</v>
      </c>
    </row>
    <row r="205" spans="1:15" s="445" customFormat="1" x14ac:dyDescent="0.25">
      <c r="A205" s="446"/>
      <c r="B205" s="447"/>
      <c r="C205" s="438" t="s">
        <v>1727</v>
      </c>
      <c r="D205" s="87">
        <v>30000</v>
      </c>
      <c r="E205" s="81">
        <v>30000</v>
      </c>
      <c r="F205" s="81">
        <v>0</v>
      </c>
      <c r="G205" s="129">
        <v>0</v>
      </c>
      <c r="H205" s="87">
        <v>27016</v>
      </c>
      <c r="I205" s="81">
        <v>27016</v>
      </c>
      <c r="J205" s="81">
        <v>0</v>
      </c>
      <c r="K205" s="129">
        <v>0</v>
      </c>
      <c r="L205" s="87">
        <v>27016</v>
      </c>
      <c r="M205" s="81">
        <f>L205</f>
        <v>27016</v>
      </c>
      <c r="N205" s="81">
        <v>0</v>
      </c>
      <c r="O205" s="129">
        <v>0</v>
      </c>
    </row>
    <row r="206" spans="1:15" x14ac:dyDescent="0.25">
      <c r="A206" s="179"/>
      <c r="B206" s="98"/>
      <c r="C206" s="438" t="s">
        <v>1728</v>
      </c>
      <c r="D206" s="103">
        <v>2000</v>
      </c>
      <c r="E206" s="104">
        <v>0</v>
      </c>
      <c r="F206" s="104">
        <v>2000</v>
      </c>
      <c r="G206" s="125">
        <v>0</v>
      </c>
      <c r="H206" s="103">
        <v>2000</v>
      </c>
      <c r="I206" s="104">
        <v>0</v>
      </c>
      <c r="J206" s="104">
        <v>2000</v>
      </c>
      <c r="K206" s="125">
        <v>0</v>
      </c>
      <c r="L206" s="103">
        <v>371</v>
      </c>
      <c r="M206" s="104">
        <v>0</v>
      </c>
      <c r="N206" s="104">
        <f>L206</f>
        <v>371</v>
      </c>
      <c r="O206" s="125">
        <v>0</v>
      </c>
    </row>
    <row r="207" spans="1:15" x14ac:dyDescent="0.25">
      <c r="A207" s="179"/>
      <c r="B207" s="98"/>
      <c r="C207" s="438" t="s">
        <v>1729</v>
      </c>
      <c r="D207" s="103">
        <v>20000</v>
      </c>
      <c r="E207" s="104">
        <v>20000</v>
      </c>
      <c r="F207" s="104">
        <v>0</v>
      </c>
      <c r="G207" s="125">
        <v>0</v>
      </c>
      <c r="H207" s="103">
        <v>33260</v>
      </c>
      <c r="I207" s="104">
        <v>33260</v>
      </c>
      <c r="J207" s="104">
        <v>0</v>
      </c>
      <c r="K207" s="125">
        <v>0</v>
      </c>
      <c r="L207" s="103">
        <v>29209</v>
      </c>
      <c r="M207" s="104">
        <f t="shared" ref="M207:M212" si="35">L207</f>
        <v>29209</v>
      </c>
      <c r="N207" s="104">
        <v>0</v>
      </c>
      <c r="O207" s="125">
        <v>0</v>
      </c>
    </row>
    <row r="208" spans="1:15" x14ac:dyDescent="0.25">
      <c r="A208" s="179"/>
      <c r="B208" s="98"/>
      <c r="C208" s="438" t="s">
        <v>1730</v>
      </c>
      <c r="D208" s="103">
        <v>40970</v>
      </c>
      <c r="E208" s="104">
        <v>40970</v>
      </c>
      <c r="F208" s="104">
        <v>0</v>
      </c>
      <c r="G208" s="125">
        <v>0</v>
      </c>
      <c r="H208" s="103">
        <v>32970</v>
      </c>
      <c r="I208" s="104">
        <f>H208</f>
        <v>32970</v>
      </c>
      <c r="J208" s="104">
        <v>0</v>
      </c>
      <c r="K208" s="125">
        <v>0</v>
      </c>
      <c r="L208" s="103">
        <v>32403</v>
      </c>
      <c r="M208" s="104">
        <f t="shared" si="35"/>
        <v>32403</v>
      </c>
      <c r="N208" s="104">
        <v>0</v>
      </c>
      <c r="O208" s="125">
        <v>0</v>
      </c>
    </row>
    <row r="209" spans="1:15" x14ac:dyDescent="0.25">
      <c r="A209" s="179"/>
      <c r="B209" s="98"/>
      <c r="C209" s="438" t="s">
        <v>1731</v>
      </c>
      <c r="D209" s="103"/>
      <c r="E209" s="104"/>
      <c r="F209" s="104"/>
      <c r="G209" s="125"/>
      <c r="H209" s="103">
        <v>19071</v>
      </c>
      <c r="I209" s="104">
        <v>19071</v>
      </c>
      <c r="J209" s="104">
        <v>0</v>
      </c>
      <c r="K209" s="125">
        <v>0</v>
      </c>
      <c r="L209" s="103">
        <v>12576</v>
      </c>
      <c r="M209" s="104">
        <f t="shared" si="35"/>
        <v>12576</v>
      </c>
      <c r="N209" s="104">
        <v>0</v>
      </c>
      <c r="O209" s="125">
        <v>0</v>
      </c>
    </row>
    <row r="210" spans="1:15" x14ac:dyDescent="0.25">
      <c r="A210" s="179"/>
      <c r="B210" s="98"/>
      <c r="C210" s="438" t="s">
        <v>1732</v>
      </c>
      <c r="D210" s="103"/>
      <c r="E210" s="104"/>
      <c r="F210" s="104"/>
      <c r="G210" s="125"/>
      <c r="H210" s="103">
        <v>695</v>
      </c>
      <c r="I210" s="104">
        <v>695</v>
      </c>
      <c r="J210" s="104">
        <v>0</v>
      </c>
      <c r="K210" s="125">
        <v>0</v>
      </c>
      <c r="L210" s="103">
        <v>694</v>
      </c>
      <c r="M210" s="104">
        <f t="shared" si="35"/>
        <v>694</v>
      </c>
      <c r="N210" s="104">
        <v>0</v>
      </c>
      <c r="O210" s="125">
        <v>0</v>
      </c>
    </row>
    <row r="211" spans="1:15" ht="27.6" x14ac:dyDescent="0.25">
      <c r="A211" s="179"/>
      <c r="B211" s="98"/>
      <c r="C211" s="438" t="s">
        <v>1733</v>
      </c>
      <c r="D211" s="103"/>
      <c r="E211" s="104"/>
      <c r="F211" s="104"/>
      <c r="G211" s="125"/>
      <c r="H211" s="103">
        <v>1000</v>
      </c>
      <c r="I211" s="104">
        <v>1000</v>
      </c>
      <c r="J211" s="104">
        <v>0</v>
      </c>
      <c r="K211" s="125">
        <v>0</v>
      </c>
      <c r="L211" s="103">
        <v>1000</v>
      </c>
      <c r="M211" s="104">
        <f t="shared" si="35"/>
        <v>1000</v>
      </c>
      <c r="N211" s="104">
        <v>0</v>
      </c>
      <c r="O211" s="125">
        <v>0</v>
      </c>
    </row>
    <row r="212" spans="1:15" x14ac:dyDescent="0.25">
      <c r="A212" s="179"/>
      <c r="B212" s="98"/>
      <c r="C212" s="438" t="s">
        <v>1734</v>
      </c>
      <c r="D212" s="103"/>
      <c r="E212" s="104"/>
      <c r="F212" s="104"/>
      <c r="G212" s="125"/>
      <c r="H212" s="103">
        <v>970</v>
      </c>
      <c r="I212" s="104">
        <v>970</v>
      </c>
      <c r="J212" s="104">
        <v>0</v>
      </c>
      <c r="K212" s="125">
        <v>0</v>
      </c>
      <c r="L212" s="103">
        <v>970</v>
      </c>
      <c r="M212" s="104">
        <f t="shared" si="35"/>
        <v>970</v>
      </c>
      <c r="N212" s="104">
        <v>0</v>
      </c>
      <c r="O212" s="125">
        <v>0</v>
      </c>
    </row>
    <row r="213" spans="1:15" x14ac:dyDescent="0.25">
      <c r="A213" s="179"/>
      <c r="B213" s="98"/>
      <c r="C213" s="438"/>
      <c r="D213" s="103"/>
      <c r="E213" s="104"/>
      <c r="F213" s="104"/>
      <c r="G213" s="125"/>
      <c r="H213" s="103"/>
      <c r="I213" s="104"/>
      <c r="J213" s="104"/>
      <c r="K213" s="125"/>
      <c r="L213" s="103"/>
      <c r="M213" s="104"/>
      <c r="N213" s="104"/>
      <c r="O213" s="125"/>
    </row>
    <row r="214" spans="1:15" ht="14.4" x14ac:dyDescent="0.3">
      <c r="A214" s="179"/>
      <c r="B214" s="98"/>
      <c r="C214" s="436" t="s">
        <v>35</v>
      </c>
      <c r="D214" s="180">
        <f>SUM(D203:D213)</f>
        <v>108070</v>
      </c>
      <c r="E214" s="122">
        <f t="shared" ref="E214:K214" si="36">SUM(E203:E213)</f>
        <v>95970</v>
      </c>
      <c r="F214" s="122">
        <f t="shared" si="36"/>
        <v>12100</v>
      </c>
      <c r="G214" s="233">
        <f t="shared" si="36"/>
        <v>0</v>
      </c>
      <c r="H214" s="180">
        <f t="shared" si="36"/>
        <v>122082</v>
      </c>
      <c r="I214" s="122">
        <f t="shared" si="36"/>
        <v>114982</v>
      </c>
      <c r="J214" s="122">
        <f t="shared" si="36"/>
        <v>7100</v>
      </c>
      <c r="K214" s="233">
        <f t="shared" si="36"/>
        <v>0</v>
      </c>
      <c r="L214" s="180">
        <f>SUM(L203:L213)</f>
        <v>107668</v>
      </c>
      <c r="M214" s="122">
        <f t="shared" ref="M214:O214" si="37">SUM(M203:M213)</f>
        <v>103868</v>
      </c>
      <c r="N214" s="122">
        <f t="shared" si="37"/>
        <v>3800</v>
      </c>
      <c r="O214" s="233">
        <f t="shared" si="37"/>
        <v>0</v>
      </c>
    </row>
    <row r="215" spans="1:15" ht="16.8" x14ac:dyDescent="0.3">
      <c r="A215" s="179"/>
      <c r="B215" s="98"/>
      <c r="C215" s="436"/>
      <c r="D215" s="136"/>
      <c r="E215" s="137"/>
      <c r="F215" s="137"/>
      <c r="G215" s="138"/>
      <c r="H215" s="87"/>
      <c r="I215" s="81"/>
      <c r="J215" s="81"/>
      <c r="K215" s="129"/>
      <c r="L215" s="136"/>
      <c r="M215" s="137"/>
      <c r="N215" s="137"/>
      <c r="O215" s="138"/>
    </row>
    <row r="216" spans="1:15" ht="16.8" x14ac:dyDescent="0.3">
      <c r="A216" s="179"/>
      <c r="B216" s="98" t="s">
        <v>19</v>
      </c>
      <c r="C216" s="178" t="s">
        <v>18</v>
      </c>
      <c r="D216" s="136"/>
      <c r="E216" s="137"/>
      <c r="F216" s="137"/>
      <c r="G216" s="138"/>
      <c r="H216" s="87"/>
      <c r="I216" s="81"/>
      <c r="J216" s="81"/>
      <c r="K216" s="129"/>
      <c r="L216" s="136"/>
      <c r="M216" s="137"/>
      <c r="N216" s="137"/>
      <c r="O216" s="138"/>
    </row>
    <row r="217" spans="1:15" x14ac:dyDescent="0.25">
      <c r="A217" s="179"/>
      <c r="B217" s="98"/>
      <c r="C217" s="438" t="s">
        <v>1735</v>
      </c>
      <c r="D217" s="87">
        <v>139934</v>
      </c>
      <c r="E217" s="81">
        <f>D217</f>
        <v>139934</v>
      </c>
      <c r="F217" s="81">
        <v>0</v>
      </c>
      <c r="G217" s="129">
        <v>0</v>
      </c>
      <c r="H217" s="87">
        <v>139934</v>
      </c>
      <c r="I217" s="81">
        <v>139934</v>
      </c>
      <c r="J217" s="81">
        <v>0</v>
      </c>
      <c r="K217" s="129">
        <v>0</v>
      </c>
      <c r="L217" s="87">
        <v>67499</v>
      </c>
      <c r="M217" s="81">
        <f>L217</f>
        <v>67499</v>
      </c>
      <c r="N217" s="81">
        <v>0</v>
      </c>
      <c r="O217" s="129">
        <v>0</v>
      </c>
    </row>
    <row r="218" spans="1:15" s="445" customFormat="1" x14ac:dyDescent="0.25">
      <c r="A218" s="443"/>
      <c r="B218" s="444"/>
      <c r="C218" s="438" t="s">
        <v>1736</v>
      </c>
      <c r="D218" s="87">
        <v>1000</v>
      </c>
      <c r="E218" s="81">
        <v>1000</v>
      </c>
      <c r="F218" s="81">
        <v>0</v>
      </c>
      <c r="G218" s="129">
        <v>0</v>
      </c>
      <c r="H218" s="87">
        <v>8385</v>
      </c>
      <c r="I218" s="81">
        <v>8385</v>
      </c>
      <c r="J218" s="81">
        <v>0</v>
      </c>
      <c r="K218" s="129">
        <v>0</v>
      </c>
      <c r="L218" s="87">
        <v>8384</v>
      </c>
      <c r="M218" s="81">
        <f>L218</f>
        <v>8384</v>
      </c>
      <c r="N218" s="81">
        <v>0</v>
      </c>
      <c r="O218" s="129">
        <v>0</v>
      </c>
    </row>
    <row r="219" spans="1:15" s="445" customFormat="1" x14ac:dyDescent="0.25">
      <c r="A219" s="443"/>
      <c r="B219" s="444"/>
      <c r="C219" s="438" t="s">
        <v>1737</v>
      </c>
      <c r="D219" s="87">
        <v>6000</v>
      </c>
      <c r="E219" s="81">
        <v>6000</v>
      </c>
      <c r="F219" s="81">
        <v>0</v>
      </c>
      <c r="G219" s="129">
        <v>0</v>
      </c>
      <c r="H219" s="87">
        <v>0</v>
      </c>
      <c r="I219" s="81">
        <v>0</v>
      </c>
      <c r="J219" s="81">
        <v>0</v>
      </c>
      <c r="K219" s="129">
        <v>0</v>
      </c>
      <c r="L219" s="87">
        <v>0</v>
      </c>
      <c r="M219" s="81">
        <v>0</v>
      </c>
      <c r="N219" s="81">
        <v>0</v>
      </c>
      <c r="O219" s="129">
        <v>0</v>
      </c>
    </row>
    <row r="220" spans="1:15" s="445" customFormat="1" ht="27.6" x14ac:dyDescent="0.25">
      <c r="A220" s="443"/>
      <c r="B220" s="444"/>
      <c r="C220" s="438" t="s">
        <v>1738</v>
      </c>
      <c r="D220" s="87">
        <v>39487</v>
      </c>
      <c r="E220" s="81">
        <v>39487</v>
      </c>
      <c r="F220" s="81">
        <v>0</v>
      </c>
      <c r="G220" s="129">
        <v>0</v>
      </c>
      <c r="H220" s="87">
        <v>40867</v>
      </c>
      <c r="I220" s="81">
        <v>40867</v>
      </c>
      <c r="J220" s="81">
        <v>0</v>
      </c>
      <c r="K220" s="129">
        <v>0</v>
      </c>
      <c r="L220" s="87">
        <v>40867</v>
      </c>
      <c r="M220" s="81">
        <f>L220</f>
        <v>40867</v>
      </c>
      <c r="N220" s="81">
        <v>0</v>
      </c>
      <c r="O220" s="129">
        <v>0</v>
      </c>
    </row>
    <row r="221" spans="1:15" s="445" customFormat="1" x14ac:dyDescent="0.25">
      <c r="A221" s="443"/>
      <c r="B221" s="444"/>
      <c r="C221" s="442" t="s">
        <v>1739</v>
      </c>
      <c r="D221" s="87">
        <v>12549</v>
      </c>
      <c r="E221" s="81">
        <f>D221</f>
        <v>12549</v>
      </c>
      <c r="F221" s="81">
        <v>0</v>
      </c>
      <c r="G221" s="129">
        <v>0</v>
      </c>
      <c r="H221" s="87">
        <v>12549</v>
      </c>
      <c r="I221" s="81">
        <v>12549</v>
      </c>
      <c r="J221" s="81">
        <v>0</v>
      </c>
      <c r="K221" s="129">
        <v>0</v>
      </c>
      <c r="L221" s="87">
        <v>12549</v>
      </c>
      <c r="M221" s="81">
        <f>L221</f>
        <v>12549</v>
      </c>
      <c r="N221" s="81">
        <v>0</v>
      </c>
      <c r="O221" s="129">
        <v>0</v>
      </c>
    </row>
    <row r="222" spans="1:15" s="445" customFormat="1" ht="27.6" x14ac:dyDescent="0.25">
      <c r="A222" s="443"/>
      <c r="B222" s="444"/>
      <c r="C222" s="181" t="s">
        <v>1740</v>
      </c>
      <c r="D222" s="87">
        <v>784646</v>
      </c>
      <c r="E222" s="81">
        <f>D222</f>
        <v>784646</v>
      </c>
      <c r="F222" s="81">
        <v>0</v>
      </c>
      <c r="G222" s="129">
        <v>0</v>
      </c>
      <c r="H222" s="87">
        <v>784646</v>
      </c>
      <c r="I222" s="81">
        <v>784646</v>
      </c>
      <c r="J222" s="81">
        <v>0</v>
      </c>
      <c r="K222" s="129">
        <v>0</v>
      </c>
      <c r="L222" s="87">
        <v>190305</v>
      </c>
      <c r="M222" s="81">
        <f>L222</f>
        <v>190305</v>
      </c>
      <c r="N222" s="81">
        <v>0</v>
      </c>
      <c r="O222" s="129">
        <v>0</v>
      </c>
    </row>
    <row r="223" spans="1:15" s="445" customFormat="1" ht="27.6" x14ac:dyDescent="0.25">
      <c r="A223" s="443"/>
      <c r="B223" s="444"/>
      <c r="C223" s="181" t="s">
        <v>1741</v>
      </c>
      <c r="D223" s="87">
        <v>398516</v>
      </c>
      <c r="E223" s="81">
        <v>398516</v>
      </c>
      <c r="F223" s="81">
        <v>0</v>
      </c>
      <c r="G223" s="129">
        <v>0</v>
      </c>
      <c r="H223" s="87">
        <v>398516</v>
      </c>
      <c r="I223" s="81">
        <v>398516</v>
      </c>
      <c r="J223" s="81">
        <v>0</v>
      </c>
      <c r="K223" s="129">
        <v>0</v>
      </c>
      <c r="L223" s="87">
        <v>135</v>
      </c>
      <c r="M223" s="81">
        <f>L223</f>
        <v>135</v>
      </c>
      <c r="N223" s="81">
        <v>0</v>
      </c>
      <c r="O223" s="129">
        <v>0</v>
      </c>
    </row>
    <row r="224" spans="1:15" x14ac:dyDescent="0.25">
      <c r="A224" s="179"/>
      <c r="B224" s="98"/>
      <c r="C224" s="438"/>
      <c r="D224" s="87"/>
      <c r="E224" s="81"/>
      <c r="F224" s="81"/>
      <c r="G224" s="129"/>
      <c r="H224" s="87"/>
      <c r="I224" s="81"/>
      <c r="J224" s="81"/>
      <c r="K224" s="129"/>
      <c r="L224" s="87"/>
      <c r="M224" s="81"/>
      <c r="N224" s="81"/>
      <c r="O224" s="129"/>
    </row>
    <row r="225" spans="1:15" ht="14.4" x14ac:dyDescent="0.3">
      <c r="A225" s="179"/>
      <c r="B225" s="98"/>
      <c r="C225" s="436" t="s">
        <v>36</v>
      </c>
      <c r="D225" s="180">
        <f t="shared" ref="D225:G225" si="38">SUM(D217:D224)</f>
        <v>1382132</v>
      </c>
      <c r="E225" s="122">
        <f t="shared" si="38"/>
        <v>1382132</v>
      </c>
      <c r="F225" s="122">
        <f t="shared" si="38"/>
        <v>0</v>
      </c>
      <c r="G225" s="233">
        <f t="shared" si="38"/>
        <v>0</v>
      </c>
      <c r="H225" s="180">
        <v>1384897</v>
      </c>
      <c r="I225" s="122">
        <v>1384897</v>
      </c>
      <c r="J225" s="122">
        <v>0</v>
      </c>
      <c r="K225" s="233">
        <v>0</v>
      </c>
      <c r="L225" s="180">
        <f t="shared" ref="L225:O225" si="39">SUM(L217:L224)</f>
        <v>319739</v>
      </c>
      <c r="M225" s="122">
        <f t="shared" si="39"/>
        <v>319739</v>
      </c>
      <c r="N225" s="122">
        <f t="shared" si="39"/>
        <v>0</v>
      </c>
      <c r="O225" s="233">
        <f t="shared" si="39"/>
        <v>0</v>
      </c>
    </row>
    <row r="226" spans="1:15" ht="14.4" x14ac:dyDescent="0.3">
      <c r="A226" s="179"/>
      <c r="B226" s="439"/>
      <c r="C226" s="436"/>
      <c r="D226" s="87"/>
      <c r="E226" s="81"/>
      <c r="F226" s="81"/>
      <c r="G226" s="129"/>
      <c r="H226" s="87"/>
      <c r="I226" s="81"/>
      <c r="J226" s="81"/>
      <c r="K226" s="129"/>
      <c r="L226" s="87"/>
      <c r="M226" s="81"/>
      <c r="N226" s="81"/>
      <c r="O226" s="129"/>
    </row>
    <row r="227" spans="1:15" x14ac:dyDescent="0.25">
      <c r="A227" s="179"/>
      <c r="B227" s="98" t="s">
        <v>26</v>
      </c>
      <c r="C227" s="178" t="s">
        <v>44</v>
      </c>
      <c r="D227" s="87"/>
      <c r="E227" s="81"/>
      <c r="F227" s="81"/>
      <c r="G227" s="129"/>
      <c r="H227" s="87"/>
      <c r="I227" s="81"/>
      <c r="J227" s="81"/>
      <c r="K227" s="129"/>
      <c r="L227" s="87"/>
      <c r="M227" s="81"/>
      <c r="N227" s="81"/>
      <c r="O227" s="129"/>
    </row>
    <row r="228" spans="1:15" x14ac:dyDescent="0.25">
      <c r="A228" s="78"/>
      <c r="B228" s="98"/>
      <c r="C228" s="431"/>
      <c r="D228" s="89"/>
      <c r="E228" s="90"/>
      <c r="F228" s="90"/>
      <c r="G228" s="126"/>
      <c r="H228" s="89"/>
      <c r="I228" s="90"/>
      <c r="J228" s="90"/>
      <c r="K228" s="126"/>
      <c r="L228" s="89"/>
      <c r="M228" s="90"/>
      <c r="N228" s="90"/>
      <c r="O228" s="126"/>
    </row>
    <row r="229" spans="1:15" x14ac:dyDescent="0.25">
      <c r="A229" s="83"/>
      <c r="B229" s="448"/>
      <c r="C229" s="178" t="s">
        <v>1555</v>
      </c>
      <c r="D229" s="87"/>
      <c r="E229" s="81"/>
      <c r="F229" s="81"/>
      <c r="G229" s="129"/>
      <c r="H229" s="87"/>
      <c r="I229" s="81"/>
      <c r="J229" s="81"/>
      <c r="K229" s="129"/>
      <c r="L229" s="87"/>
      <c r="M229" s="81"/>
      <c r="N229" s="81"/>
      <c r="O229" s="129"/>
    </row>
    <row r="230" spans="1:15" x14ac:dyDescent="0.25">
      <c r="A230" s="78"/>
      <c r="B230" s="435"/>
      <c r="C230" s="178" t="s">
        <v>1556</v>
      </c>
      <c r="D230" s="87">
        <v>6000</v>
      </c>
      <c r="E230" s="81">
        <v>0</v>
      </c>
      <c r="F230" s="81">
        <v>6000</v>
      </c>
      <c r="G230" s="129">
        <v>0</v>
      </c>
      <c r="H230" s="87">
        <v>6000</v>
      </c>
      <c r="I230" s="81">
        <v>0</v>
      </c>
      <c r="J230" s="81">
        <v>6000</v>
      </c>
      <c r="K230" s="129">
        <v>0</v>
      </c>
      <c r="L230" s="87">
        <v>5535</v>
      </c>
      <c r="M230" s="81">
        <v>0</v>
      </c>
      <c r="N230" s="81">
        <f>L230</f>
        <v>5535</v>
      </c>
      <c r="O230" s="129">
        <v>0</v>
      </c>
    </row>
    <row r="231" spans="1:15" x14ac:dyDescent="0.25">
      <c r="A231" s="78"/>
      <c r="B231" s="448"/>
      <c r="C231" s="438"/>
      <c r="D231" s="87"/>
      <c r="E231" s="81"/>
      <c r="F231" s="81"/>
      <c r="G231" s="129"/>
      <c r="H231" s="87"/>
      <c r="I231" s="81"/>
      <c r="J231" s="81"/>
      <c r="K231" s="129"/>
      <c r="L231" s="87"/>
      <c r="M231" s="81"/>
      <c r="N231" s="81"/>
      <c r="O231" s="129"/>
    </row>
    <row r="232" spans="1:15" ht="14.4" x14ac:dyDescent="0.3">
      <c r="A232" s="78"/>
      <c r="B232" s="448"/>
      <c r="C232" s="431" t="s">
        <v>21</v>
      </c>
      <c r="D232" s="180">
        <f t="shared" ref="D232:G232" si="40">SUM(D230:D231)</f>
        <v>6000</v>
      </c>
      <c r="E232" s="122">
        <f t="shared" si="40"/>
        <v>0</v>
      </c>
      <c r="F232" s="122">
        <f t="shared" si="40"/>
        <v>6000</v>
      </c>
      <c r="G232" s="233">
        <f t="shared" si="40"/>
        <v>0</v>
      </c>
      <c r="H232" s="180">
        <v>6000</v>
      </c>
      <c r="I232" s="122">
        <v>0</v>
      </c>
      <c r="J232" s="122">
        <v>6000</v>
      </c>
      <c r="K232" s="233">
        <v>0</v>
      </c>
      <c r="L232" s="180">
        <f t="shared" ref="L232:O232" si="41">SUM(L230:L231)</f>
        <v>5535</v>
      </c>
      <c r="M232" s="122">
        <f t="shared" si="41"/>
        <v>0</v>
      </c>
      <c r="N232" s="122">
        <f t="shared" si="41"/>
        <v>5535</v>
      </c>
      <c r="O232" s="233">
        <f t="shared" si="41"/>
        <v>0</v>
      </c>
    </row>
    <row r="233" spans="1:15" x14ac:dyDescent="0.25">
      <c r="A233" s="78"/>
      <c r="B233" s="448"/>
      <c r="C233" s="431"/>
      <c r="D233" s="89"/>
      <c r="E233" s="90"/>
      <c r="F233" s="90"/>
      <c r="G233" s="126"/>
      <c r="H233" s="87"/>
      <c r="I233" s="81"/>
      <c r="J233" s="81"/>
      <c r="K233" s="129"/>
      <c r="L233" s="89"/>
      <c r="M233" s="90"/>
      <c r="N233" s="90"/>
      <c r="O233" s="126"/>
    </row>
    <row r="234" spans="1:15" x14ac:dyDescent="0.25">
      <c r="A234" s="78"/>
      <c r="B234" s="448"/>
      <c r="C234" s="431"/>
      <c r="D234" s="89"/>
      <c r="E234" s="90"/>
      <c r="F234" s="90"/>
      <c r="G234" s="126"/>
      <c r="H234" s="87"/>
      <c r="I234" s="81"/>
      <c r="J234" s="81"/>
      <c r="K234" s="129"/>
      <c r="L234" s="89"/>
      <c r="M234" s="90"/>
      <c r="N234" s="90"/>
      <c r="O234" s="126"/>
    </row>
    <row r="235" spans="1:15" ht="14.4" x14ac:dyDescent="0.3">
      <c r="A235" s="78"/>
      <c r="B235" s="448"/>
      <c r="C235" s="436" t="s">
        <v>37</v>
      </c>
      <c r="D235" s="180">
        <f>D232</f>
        <v>6000</v>
      </c>
      <c r="E235" s="122">
        <f t="shared" ref="E235:G235" si="42">E232</f>
        <v>0</v>
      </c>
      <c r="F235" s="122">
        <f t="shared" si="42"/>
        <v>6000</v>
      </c>
      <c r="G235" s="233">
        <f t="shared" si="42"/>
        <v>0</v>
      </c>
      <c r="H235" s="180">
        <v>6000</v>
      </c>
      <c r="I235" s="122">
        <v>0</v>
      </c>
      <c r="J235" s="122">
        <v>6000</v>
      </c>
      <c r="K235" s="233">
        <v>0</v>
      </c>
      <c r="L235" s="180">
        <f>L232</f>
        <v>5535</v>
      </c>
      <c r="M235" s="122">
        <f t="shared" ref="M235:O235" si="43">M232</f>
        <v>0</v>
      </c>
      <c r="N235" s="122">
        <f t="shared" si="43"/>
        <v>5535</v>
      </c>
      <c r="O235" s="233">
        <f t="shared" si="43"/>
        <v>0</v>
      </c>
    </row>
    <row r="236" spans="1:15" ht="14.4" x14ac:dyDescent="0.3">
      <c r="A236" s="78"/>
      <c r="B236" s="98"/>
      <c r="C236" s="436"/>
      <c r="D236" s="180"/>
      <c r="E236" s="122"/>
      <c r="F236" s="122"/>
      <c r="G236" s="233"/>
      <c r="H236" s="87"/>
      <c r="I236" s="81"/>
      <c r="J236" s="81"/>
      <c r="K236" s="129"/>
      <c r="L236" s="180"/>
      <c r="M236" s="122"/>
      <c r="N236" s="122"/>
      <c r="O236" s="233"/>
    </row>
    <row r="237" spans="1:15" x14ac:dyDescent="0.25">
      <c r="A237" s="78"/>
      <c r="B237" s="98"/>
      <c r="C237" s="94" t="s">
        <v>10</v>
      </c>
      <c r="D237" s="85">
        <f>D66+D76+D132+D146+D200+D214+D225+D235</f>
        <v>3884110</v>
      </c>
      <c r="E237" s="86">
        <f>E66+E76+E132+E146+E200+E214+E225+E235</f>
        <v>3429322</v>
      </c>
      <c r="F237" s="86">
        <f>F66+F76+F132+F146+F200+F214+F225+F235</f>
        <v>442788</v>
      </c>
      <c r="G237" s="140">
        <f>G66+G76+G132+G146+G200+G214+G225+G235</f>
        <v>12000</v>
      </c>
      <c r="H237" s="85">
        <f t="shared" ref="H237:K237" si="44">H66+H76+H132+H146+H200+H214+H225+H235</f>
        <v>4578123</v>
      </c>
      <c r="I237" s="86">
        <f t="shared" si="44"/>
        <v>4107558</v>
      </c>
      <c r="J237" s="86">
        <f t="shared" si="44"/>
        <v>457707</v>
      </c>
      <c r="K237" s="140">
        <f t="shared" si="44"/>
        <v>12858</v>
      </c>
      <c r="L237" s="85">
        <f>L66+L76+L132+L146+L200+L214+L225+L235</f>
        <v>3259163</v>
      </c>
      <c r="M237" s="86">
        <f>M66+M76+M132+M146+M200+M214+M225+M235</f>
        <v>2809437</v>
      </c>
      <c r="N237" s="86">
        <f>N66+N76+N132+N146+N200+N214+N225+N235</f>
        <v>438917</v>
      </c>
      <c r="O237" s="140">
        <f>O66+O76+O132+O146+O200+O214+O225+O235</f>
        <v>10809</v>
      </c>
    </row>
    <row r="238" spans="1:15" ht="16.8" x14ac:dyDescent="0.3">
      <c r="A238" s="78"/>
      <c r="B238" s="449"/>
      <c r="C238" s="450"/>
      <c r="D238" s="136"/>
      <c r="E238" s="137"/>
      <c r="F238" s="137"/>
      <c r="G238" s="138"/>
      <c r="H238" s="87"/>
      <c r="I238" s="81"/>
      <c r="J238" s="81"/>
      <c r="K238" s="129"/>
      <c r="L238" s="136"/>
      <c r="M238" s="137"/>
      <c r="N238" s="137"/>
      <c r="O238" s="138"/>
    </row>
    <row r="239" spans="1:15" ht="16.8" x14ac:dyDescent="0.3">
      <c r="A239" s="78"/>
      <c r="B239" s="98" t="s">
        <v>56</v>
      </c>
      <c r="C239" s="178" t="s">
        <v>69</v>
      </c>
      <c r="D239" s="136"/>
      <c r="E239" s="137"/>
      <c r="F239" s="137"/>
      <c r="G239" s="138"/>
      <c r="H239" s="87"/>
      <c r="I239" s="81"/>
      <c r="J239" s="81"/>
      <c r="K239" s="129"/>
      <c r="L239" s="136"/>
      <c r="M239" s="137"/>
      <c r="N239" s="137"/>
      <c r="O239" s="138"/>
    </row>
    <row r="240" spans="1:15" ht="16.8" x14ac:dyDescent="0.3">
      <c r="A240" s="78"/>
      <c r="B240" s="439"/>
      <c r="C240" s="178" t="s">
        <v>70</v>
      </c>
      <c r="D240" s="136"/>
      <c r="E240" s="137"/>
      <c r="F240" s="137"/>
      <c r="G240" s="138"/>
      <c r="H240" s="87"/>
      <c r="I240" s="81"/>
      <c r="J240" s="81"/>
      <c r="K240" s="129"/>
      <c r="L240" s="136"/>
      <c r="M240" s="137"/>
      <c r="N240" s="137"/>
      <c r="O240" s="138"/>
    </row>
    <row r="241" spans="1:15" x14ac:dyDescent="0.25">
      <c r="A241" s="78"/>
      <c r="B241" s="98"/>
      <c r="C241" s="80" t="s">
        <v>66</v>
      </c>
      <c r="D241" s="87">
        <v>0</v>
      </c>
      <c r="E241" s="81">
        <v>0</v>
      </c>
      <c r="F241" s="81">
        <v>0</v>
      </c>
      <c r="G241" s="129">
        <v>0</v>
      </c>
      <c r="H241" s="87">
        <v>0</v>
      </c>
      <c r="I241" s="81">
        <v>0</v>
      </c>
      <c r="J241" s="81">
        <v>0</v>
      </c>
      <c r="K241" s="129">
        <v>0</v>
      </c>
      <c r="L241" s="87"/>
      <c r="M241" s="81"/>
      <c r="N241" s="81"/>
      <c r="O241" s="129"/>
    </row>
    <row r="242" spans="1:15" x14ac:dyDescent="0.25">
      <c r="A242" s="78"/>
      <c r="B242" s="98"/>
      <c r="C242" s="80" t="s">
        <v>67</v>
      </c>
      <c r="D242" s="87">
        <v>26389</v>
      </c>
      <c r="E242" s="81">
        <v>26389</v>
      </c>
      <c r="F242" s="81">
        <v>0</v>
      </c>
      <c r="G242" s="129">
        <v>0</v>
      </c>
      <c r="H242" s="87">
        <v>26389</v>
      </c>
      <c r="I242" s="81">
        <v>26389</v>
      </c>
      <c r="J242" s="81">
        <v>0</v>
      </c>
      <c r="K242" s="129">
        <v>0</v>
      </c>
      <c r="L242" s="87">
        <v>26389</v>
      </c>
      <c r="M242" s="81">
        <f>L242</f>
        <v>26389</v>
      </c>
      <c r="N242" s="81">
        <v>0</v>
      </c>
      <c r="O242" s="129">
        <v>0</v>
      </c>
    </row>
    <row r="243" spans="1:15" x14ac:dyDescent="0.25">
      <c r="A243" s="78"/>
      <c r="B243" s="435"/>
      <c r="C243" s="178" t="s">
        <v>68</v>
      </c>
      <c r="D243" s="87">
        <v>0</v>
      </c>
      <c r="E243" s="81">
        <v>0</v>
      </c>
      <c r="F243" s="81">
        <v>0</v>
      </c>
      <c r="G243" s="129">
        <v>0</v>
      </c>
      <c r="H243" s="87">
        <v>917169</v>
      </c>
      <c r="I243" s="81">
        <v>917169</v>
      </c>
      <c r="J243" s="81">
        <v>0</v>
      </c>
      <c r="K243" s="129">
        <v>0</v>
      </c>
      <c r="L243" s="87">
        <v>917169</v>
      </c>
      <c r="M243" s="81">
        <f>L243</f>
        <v>917169</v>
      </c>
      <c r="N243" s="81">
        <v>0</v>
      </c>
      <c r="O243" s="129">
        <v>0</v>
      </c>
    </row>
    <row r="244" spans="1:15" ht="14.4" x14ac:dyDescent="0.3">
      <c r="A244" s="78"/>
      <c r="B244" s="98"/>
      <c r="C244" s="436" t="s">
        <v>21</v>
      </c>
      <c r="D244" s="432">
        <f t="shared" ref="D244:G244" si="45">SUM(D241:D243)</f>
        <v>26389</v>
      </c>
      <c r="E244" s="433">
        <f t="shared" si="45"/>
        <v>26389</v>
      </c>
      <c r="F244" s="433">
        <f t="shared" si="45"/>
        <v>0</v>
      </c>
      <c r="G244" s="434">
        <f t="shared" si="45"/>
        <v>0</v>
      </c>
      <c r="H244" s="432">
        <v>943558</v>
      </c>
      <c r="I244" s="433">
        <v>943558</v>
      </c>
      <c r="J244" s="433">
        <v>0</v>
      </c>
      <c r="K244" s="434">
        <v>0</v>
      </c>
      <c r="L244" s="432">
        <f t="shared" ref="L244:O244" si="46">SUM(L241:L243)</f>
        <v>943558</v>
      </c>
      <c r="M244" s="433">
        <f t="shared" si="46"/>
        <v>943558</v>
      </c>
      <c r="N244" s="433">
        <f t="shared" si="46"/>
        <v>0</v>
      </c>
      <c r="O244" s="434">
        <f t="shared" si="46"/>
        <v>0</v>
      </c>
    </row>
    <row r="245" spans="1:15" ht="14.4" x14ac:dyDescent="0.3">
      <c r="A245" s="78"/>
      <c r="B245" s="98"/>
      <c r="C245" s="436"/>
      <c r="D245" s="432"/>
      <c r="E245" s="433"/>
      <c r="F245" s="433"/>
      <c r="G245" s="434"/>
      <c r="H245" s="432"/>
      <c r="I245" s="433"/>
      <c r="J245" s="433"/>
      <c r="K245" s="434"/>
      <c r="L245" s="432"/>
      <c r="M245" s="433"/>
      <c r="N245" s="433"/>
      <c r="O245" s="434"/>
    </row>
    <row r="246" spans="1:15" x14ac:dyDescent="0.25">
      <c r="A246" s="78"/>
      <c r="B246" s="98"/>
      <c r="C246" s="80" t="s">
        <v>71</v>
      </c>
      <c r="D246" s="87">
        <v>71244</v>
      </c>
      <c r="E246" s="81">
        <v>71244</v>
      </c>
      <c r="F246" s="81">
        <v>0</v>
      </c>
      <c r="G246" s="129">
        <v>0</v>
      </c>
      <c r="H246" s="87">
        <v>126040</v>
      </c>
      <c r="I246" s="81">
        <v>126040</v>
      </c>
      <c r="J246" s="81">
        <v>0</v>
      </c>
      <c r="K246" s="129">
        <v>0</v>
      </c>
      <c r="L246" s="87">
        <v>126040</v>
      </c>
      <c r="M246" s="81">
        <f>L246</f>
        <v>126040</v>
      </c>
      <c r="N246" s="81">
        <v>0</v>
      </c>
      <c r="O246" s="129">
        <v>0</v>
      </c>
    </row>
    <row r="247" spans="1:15" x14ac:dyDescent="0.25">
      <c r="A247" s="78"/>
      <c r="B247" s="451"/>
      <c r="C247" s="178"/>
      <c r="D247" s="87"/>
      <c r="E247" s="81"/>
      <c r="F247" s="81"/>
      <c r="G247" s="129"/>
      <c r="H247" s="87"/>
      <c r="I247" s="81"/>
      <c r="J247" s="81"/>
      <c r="K247" s="129"/>
      <c r="L247" s="87"/>
      <c r="M247" s="81"/>
      <c r="N247" s="81"/>
      <c r="O247" s="129"/>
    </row>
    <row r="248" spans="1:15" ht="14.4" thickBot="1" x14ac:dyDescent="0.3">
      <c r="A248" s="74"/>
      <c r="B248" s="452"/>
      <c r="C248" s="453" t="s">
        <v>15</v>
      </c>
      <c r="D248" s="156">
        <f>SUM(D55,D244,D237)+D246</f>
        <v>5598255</v>
      </c>
      <c r="E248" s="157">
        <f>SUM(E55,E244,E237)+E246</f>
        <v>5143467</v>
      </c>
      <c r="F248" s="157">
        <f>SUM(F55,F244,F237)+F246</f>
        <v>442788</v>
      </c>
      <c r="G248" s="454">
        <f>SUM(G55,G244,G237)+G246</f>
        <v>12000</v>
      </c>
      <c r="H248" s="156">
        <f t="shared" ref="H248:K248" si="47">SUM(H55,H244,H237)+H246</f>
        <v>7337228</v>
      </c>
      <c r="I248" s="157">
        <f t="shared" si="47"/>
        <v>6866663</v>
      </c>
      <c r="J248" s="157">
        <f t="shared" si="47"/>
        <v>457707</v>
      </c>
      <c r="K248" s="454">
        <f t="shared" si="47"/>
        <v>12858</v>
      </c>
      <c r="L248" s="156">
        <f>SUM(L55,L244,L237)+L246</f>
        <v>5997198</v>
      </c>
      <c r="M248" s="157">
        <f>SUM(M55,M244,M237)+M246</f>
        <v>5547472</v>
      </c>
      <c r="N248" s="157">
        <f>SUM(N55,N244,N237)+N246</f>
        <v>438917</v>
      </c>
      <c r="O248" s="454">
        <f>SUM(O55,O244,O237)+O246</f>
        <v>10809</v>
      </c>
    </row>
    <row r="249" spans="1:15" x14ac:dyDescent="0.25">
      <c r="A249" s="7"/>
      <c r="B249" s="160"/>
      <c r="C249" s="455"/>
      <c r="D249" s="456"/>
    </row>
    <row r="250" spans="1:15" x14ac:dyDescent="0.25">
      <c r="A250" s="7"/>
      <c r="B250" s="7"/>
      <c r="C250" s="456"/>
      <c r="D250" s="456"/>
      <c r="E250" s="456"/>
      <c r="F250" s="456"/>
      <c r="G250" s="456"/>
      <c r="H250" s="456"/>
      <c r="I250" s="456"/>
      <c r="J250" s="456"/>
      <c r="K250" s="456"/>
    </row>
    <row r="251" spans="1:15" x14ac:dyDescent="0.25">
      <c r="A251" s="7"/>
      <c r="B251" s="7"/>
      <c r="C251" s="7"/>
    </row>
    <row r="252" spans="1:15" x14ac:dyDescent="0.25">
      <c r="A252" s="7"/>
      <c r="B252" s="7"/>
      <c r="C252" s="7"/>
    </row>
    <row r="253" spans="1:15" ht="16.8" x14ac:dyDescent="0.3">
      <c r="A253" s="8"/>
      <c r="B253" s="8"/>
      <c r="C253" s="8"/>
      <c r="D253" s="8"/>
      <c r="E253" s="8"/>
      <c r="F253" s="8"/>
      <c r="G253" s="8"/>
      <c r="H253" s="8"/>
      <c r="I253" s="8"/>
      <c r="J253" s="8"/>
      <c r="K253" s="8"/>
    </row>
    <row r="254" spans="1:15" ht="16.8" x14ac:dyDescent="0.3">
      <c r="A254" s="8"/>
      <c r="B254" s="8"/>
      <c r="C254" s="8"/>
      <c r="D254" s="8"/>
      <c r="E254" s="8"/>
      <c r="F254" s="8"/>
      <c r="G254" s="8"/>
      <c r="H254" s="8"/>
      <c r="I254" s="8"/>
      <c r="J254" s="8"/>
      <c r="K254" s="8"/>
    </row>
    <row r="255" spans="1:15" ht="16.8" x14ac:dyDescent="0.3">
      <c r="A255" s="8"/>
      <c r="B255" s="8"/>
      <c r="C255" s="8"/>
      <c r="D255" s="8"/>
      <c r="E255" s="8"/>
      <c r="F255" s="8"/>
      <c r="G255" s="8"/>
      <c r="H255" s="8"/>
      <c r="I255" s="8"/>
      <c r="J255" s="8"/>
      <c r="K255" s="8"/>
    </row>
    <row r="256" spans="1:15" ht="16.8" x14ac:dyDescent="0.3">
      <c r="A256" s="8"/>
      <c r="B256" s="8"/>
      <c r="C256" s="8"/>
      <c r="D256" s="8"/>
      <c r="E256" s="8"/>
      <c r="F256" s="8"/>
      <c r="G256" s="8"/>
      <c r="H256" s="8"/>
      <c r="I256" s="8"/>
      <c r="J256" s="8"/>
      <c r="K256" s="8"/>
    </row>
    <row r="257" spans="1:11" ht="16.8" x14ac:dyDescent="0.3">
      <c r="A257" s="8"/>
      <c r="B257" s="8"/>
      <c r="C257" s="8"/>
      <c r="D257" s="8"/>
      <c r="E257" s="8"/>
      <c r="F257" s="8"/>
      <c r="G257" s="8"/>
      <c r="H257" s="8"/>
      <c r="I257" s="8"/>
      <c r="J257" s="8"/>
      <c r="K257" s="8"/>
    </row>
    <row r="258" spans="1:11" ht="16.8" x14ac:dyDescent="0.3">
      <c r="A258" s="8"/>
      <c r="B258" s="8"/>
      <c r="C258" s="8"/>
      <c r="D258" s="8"/>
      <c r="E258" s="8"/>
      <c r="F258" s="8"/>
      <c r="G258" s="8"/>
      <c r="H258" s="8"/>
      <c r="I258" s="8"/>
      <c r="J258" s="8"/>
      <c r="K258" s="8"/>
    </row>
    <row r="259" spans="1:11" ht="16.8" x14ac:dyDescent="0.3">
      <c r="A259" s="8"/>
      <c r="B259" s="8"/>
      <c r="C259" s="8"/>
      <c r="D259" s="8"/>
      <c r="E259" s="8"/>
      <c r="F259" s="8"/>
      <c r="G259" s="8"/>
      <c r="H259" s="8"/>
      <c r="I259" s="8"/>
      <c r="J259" s="8"/>
      <c r="K259" s="8"/>
    </row>
    <row r="260" spans="1:11" ht="16.8" x14ac:dyDescent="0.3">
      <c r="A260" s="8"/>
      <c r="B260" s="8"/>
      <c r="C260" s="8"/>
      <c r="D260" s="8"/>
      <c r="E260" s="8"/>
      <c r="F260" s="8"/>
      <c r="G260" s="8"/>
      <c r="H260" s="8"/>
      <c r="I260" s="8"/>
      <c r="J260" s="8"/>
      <c r="K260" s="8"/>
    </row>
    <row r="261" spans="1:11" ht="16.8" x14ac:dyDescent="0.3">
      <c r="A261" s="8"/>
      <c r="B261" s="8"/>
      <c r="C261" s="8"/>
      <c r="D261" s="8"/>
      <c r="E261" s="8"/>
      <c r="F261" s="8"/>
      <c r="G261" s="8"/>
      <c r="H261" s="8"/>
      <c r="I261" s="8"/>
      <c r="J261" s="8"/>
      <c r="K261" s="8"/>
    </row>
    <row r="262" spans="1:11" ht="16.8" x14ac:dyDescent="0.3">
      <c r="A262" s="8"/>
      <c r="B262" s="8"/>
      <c r="C262" s="8"/>
      <c r="D262" s="8"/>
      <c r="E262" s="8"/>
      <c r="F262" s="8"/>
      <c r="G262" s="8"/>
      <c r="H262" s="8"/>
      <c r="I262" s="8"/>
      <c r="J262" s="8"/>
      <c r="K262" s="8"/>
    </row>
    <row r="263" spans="1:11" ht="16.8" x14ac:dyDescent="0.3">
      <c r="A263" s="8"/>
      <c r="B263" s="8"/>
      <c r="C263" s="8"/>
      <c r="D263" s="8"/>
      <c r="E263" s="8"/>
      <c r="F263" s="8"/>
      <c r="G263" s="8"/>
      <c r="H263" s="8"/>
      <c r="I263" s="8"/>
      <c r="J263" s="8"/>
      <c r="K263" s="8"/>
    </row>
    <row r="264" spans="1:11" ht="16.8" x14ac:dyDescent="0.3">
      <c r="A264" s="8"/>
      <c r="B264" s="8"/>
      <c r="C264" s="8"/>
      <c r="D264" s="8"/>
      <c r="E264" s="8"/>
      <c r="F264" s="8"/>
      <c r="G264" s="8"/>
      <c r="H264" s="8"/>
      <c r="I264" s="8"/>
      <c r="J264" s="8"/>
      <c r="K264" s="8"/>
    </row>
    <row r="265" spans="1:11" ht="16.8" x14ac:dyDescent="0.3">
      <c r="A265" s="8"/>
      <c r="B265" s="8"/>
      <c r="C265" s="8"/>
      <c r="D265" s="8"/>
      <c r="E265" s="8"/>
      <c r="F265" s="8"/>
      <c r="G265" s="8"/>
      <c r="H265" s="8"/>
      <c r="I265" s="8"/>
      <c r="J265" s="8"/>
      <c r="K265" s="8"/>
    </row>
    <row r="266" spans="1:11" ht="16.8" x14ac:dyDescent="0.3">
      <c r="A266" s="8"/>
      <c r="B266" s="8"/>
      <c r="C266" s="8"/>
      <c r="D266" s="8"/>
      <c r="E266" s="8"/>
      <c r="F266" s="8"/>
      <c r="G266" s="8"/>
      <c r="H266" s="8"/>
      <c r="I266" s="8"/>
      <c r="J266" s="8"/>
      <c r="K266" s="8"/>
    </row>
    <row r="267" spans="1:11" ht="16.8" x14ac:dyDescent="0.3">
      <c r="A267" s="8"/>
      <c r="B267" s="8"/>
      <c r="C267" s="8"/>
      <c r="D267" s="8"/>
      <c r="E267" s="8"/>
      <c r="F267" s="8"/>
      <c r="G267" s="8"/>
      <c r="H267" s="8"/>
      <c r="I267" s="8"/>
      <c r="J267" s="8"/>
      <c r="K267" s="8"/>
    </row>
    <row r="268" spans="1:11" ht="16.8" x14ac:dyDescent="0.3">
      <c r="A268" s="8"/>
      <c r="B268" s="8"/>
      <c r="C268" s="8"/>
      <c r="D268" s="8"/>
      <c r="E268" s="8"/>
      <c r="F268" s="8"/>
      <c r="G268" s="8"/>
      <c r="H268" s="8"/>
      <c r="I268" s="8"/>
      <c r="J268" s="8"/>
      <c r="K268" s="8"/>
    </row>
    <row r="269" spans="1:11" ht="16.8" x14ac:dyDescent="0.3">
      <c r="A269" s="8"/>
      <c r="B269" s="8"/>
      <c r="C269" s="8"/>
      <c r="D269" s="8"/>
      <c r="E269" s="8"/>
      <c r="F269" s="8"/>
      <c r="G269" s="8"/>
      <c r="H269" s="8"/>
      <c r="I269" s="8"/>
      <c r="J269" s="8"/>
      <c r="K269" s="8"/>
    </row>
    <row r="270" spans="1:11" ht="16.8" x14ac:dyDescent="0.3">
      <c r="A270" s="8"/>
      <c r="B270" s="8"/>
      <c r="C270" s="8"/>
      <c r="D270" s="8"/>
      <c r="E270" s="8"/>
      <c r="F270" s="8"/>
      <c r="G270" s="8"/>
      <c r="H270" s="8"/>
      <c r="I270" s="8"/>
      <c r="J270" s="8"/>
      <c r="K270" s="8"/>
    </row>
    <row r="271" spans="1:11" ht="16.8" x14ac:dyDescent="0.3">
      <c r="A271" s="8"/>
      <c r="B271" s="8"/>
      <c r="C271" s="8"/>
      <c r="D271" s="8"/>
      <c r="E271" s="8"/>
      <c r="F271" s="8"/>
      <c r="G271" s="8"/>
      <c r="H271" s="8"/>
      <c r="I271" s="8"/>
      <c r="J271" s="8"/>
      <c r="K271" s="8"/>
    </row>
    <row r="272" spans="1:11" ht="16.8" x14ac:dyDescent="0.3">
      <c r="A272" s="8"/>
      <c r="B272" s="8"/>
      <c r="C272" s="8"/>
      <c r="D272" s="8"/>
      <c r="E272" s="8"/>
      <c r="F272" s="8"/>
      <c r="G272" s="8"/>
      <c r="H272" s="8"/>
      <c r="I272" s="8"/>
      <c r="J272" s="8"/>
      <c r="K272" s="8"/>
    </row>
    <row r="273" spans="1:11" ht="16.8" x14ac:dyDescent="0.3">
      <c r="A273" s="8"/>
      <c r="B273" s="8"/>
      <c r="C273" s="8"/>
      <c r="D273" s="8"/>
      <c r="E273" s="8"/>
      <c r="F273" s="8"/>
      <c r="G273" s="8"/>
      <c r="H273" s="8"/>
      <c r="I273" s="8"/>
      <c r="J273" s="8"/>
      <c r="K273" s="8"/>
    </row>
    <row r="274" spans="1:11" ht="16.8" x14ac:dyDescent="0.3">
      <c r="A274" s="8"/>
      <c r="B274" s="8"/>
      <c r="C274" s="8"/>
      <c r="D274" s="8"/>
      <c r="E274" s="8"/>
      <c r="F274" s="8"/>
      <c r="G274" s="8"/>
      <c r="H274" s="8"/>
      <c r="I274" s="8"/>
      <c r="J274" s="8"/>
      <c r="K274" s="8"/>
    </row>
    <row r="275" spans="1:11" ht="16.8" x14ac:dyDescent="0.3">
      <c r="A275" s="8"/>
      <c r="B275" s="8"/>
      <c r="C275" s="8"/>
      <c r="D275" s="8"/>
      <c r="E275" s="8"/>
      <c r="F275" s="8"/>
      <c r="G275" s="8"/>
      <c r="H275" s="8"/>
      <c r="I275" s="8"/>
      <c r="J275" s="8"/>
      <c r="K275" s="8"/>
    </row>
    <row r="276" spans="1:11" ht="16.8" x14ac:dyDescent="0.3">
      <c r="A276" s="8"/>
      <c r="B276" s="8"/>
      <c r="C276" s="8"/>
      <c r="D276" s="8"/>
      <c r="E276" s="8"/>
      <c r="F276" s="8"/>
      <c r="G276" s="8"/>
      <c r="H276" s="8"/>
      <c r="I276" s="8"/>
      <c r="J276" s="8"/>
      <c r="K276" s="8"/>
    </row>
    <row r="277" spans="1:11" ht="16.8" x14ac:dyDescent="0.3">
      <c r="A277" s="8"/>
      <c r="B277" s="8"/>
      <c r="C277" s="8"/>
      <c r="D277" s="8"/>
      <c r="E277" s="8"/>
      <c r="F277" s="8"/>
      <c r="G277" s="8"/>
      <c r="H277" s="8"/>
      <c r="I277" s="8"/>
      <c r="J277" s="8"/>
      <c r="K277" s="8"/>
    </row>
    <row r="278" spans="1:11" ht="16.8" x14ac:dyDescent="0.3">
      <c r="A278" s="8"/>
      <c r="B278" s="8"/>
      <c r="C278" s="8"/>
      <c r="D278" s="8"/>
      <c r="E278" s="8"/>
      <c r="F278" s="8"/>
      <c r="G278" s="8"/>
      <c r="H278" s="8"/>
      <c r="I278" s="8"/>
      <c r="J278" s="8"/>
      <c r="K278" s="8"/>
    </row>
    <row r="279" spans="1:11" ht="16.8" x14ac:dyDescent="0.3">
      <c r="A279" s="8"/>
      <c r="B279" s="8"/>
      <c r="C279" s="8"/>
      <c r="D279" s="8"/>
      <c r="E279" s="8"/>
      <c r="F279" s="8"/>
      <c r="G279" s="8"/>
      <c r="H279" s="8"/>
      <c r="I279" s="8"/>
      <c r="J279" s="8"/>
      <c r="K279" s="8"/>
    </row>
    <row r="280" spans="1:11" ht="16.8" x14ac:dyDescent="0.3">
      <c r="A280" s="8"/>
      <c r="B280" s="8"/>
      <c r="C280" s="8"/>
      <c r="D280" s="8"/>
      <c r="E280" s="8"/>
      <c r="F280" s="8"/>
      <c r="G280" s="8"/>
      <c r="H280" s="8"/>
      <c r="I280" s="8"/>
      <c r="J280" s="8"/>
      <c r="K280" s="8"/>
    </row>
    <row r="281" spans="1:11" ht="16.8" x14ac:dyDescent="0.3">
      <c r="A281" s="8"/>
      <c r="B281" s="8"/>
      <c r="C281" s="8"/>
      <c r="D281" s="8"/>
      <c r="E281" s="8"/>
      <c r="F281" s="8"/>
      <c r="G281" s="8"/>
      <c r="H281" s="8"/>
      <c r="I281" s="8"/>
      <c r="J281" s="8"/>
      <c r="K281" s="8"/>
    </row>
    <row r="282" spans="1:11" ht="16.8" x14ac:dyDescent="0.3">
      <c r="A282" s="8"/>
      <c r="B282" s="8"/>
      <c r="C282" s="8"/>
      <c r="D282" s="8"/>
      <c r="E282" s="8"/>
      <c r="F282" s="8"/>
      <c r="G282" s="8"/>
      <c r="H282" s="8"/>
      <c r="I282" s="8"/>
      <c r="J282" s="8"/>
      <c r="K282" s="8"/>
    </row>
    <row r="283" spans="1:11" ht="16.8" x14ac:dyDescent="0.3">
      <c r="A283" s="8"/>
      <c r="B283" s="8"/>
      <c r="C283" s="8"/>
      <c r="D283" s="8"/>
      <c r="E283" s="8"/>
      <c r="F283" s="8"/>
      <c r="G283" s="8"/>
      <c r="H283" s="8"/>
      <c r="I283" s="8"/>
      <c r="J283" s="8"/>
      <c r="K283" s="8"/>
    </row>
    <row r="284" spans="1:11" ht="16.8" x14ac:dyDescent="0.3">
      <c r="A284" s="8"/>
      <c r="B284" s="8"/>
      <c r="C284" s="8"/>
      <c r="D284" s="8"/>
      <c r="E284" s="8"/>
      <c r="F284" s="8"/>
      <c r="G284" s="8"/>
      <c r="H284" s="8"/>
      <c r="I284" s="8"/>
      <c r="J284" s="8"/>
      <c r="K284" s="8"/>
    </row>
    <row r="285" spans="1:11" ht="16.8" x14ac:dyDescent="0.3">
      <c r="A285" s="8"/>
      <c r="B285" s="8"/>
      <c r="C285" s="8"/>
      <c r="D285" s="8"/>
      <c r="E285" s="8"/>
      <c r="F285" s="8"/>
      <c r="G285" s="8"/>
      <c r="H285" s="8"/>
      <c r="I285" s="8"/>
      <c r="J285" s="8"/>
      <c r="K285" s="8"/>
    </row>
    <row r="286" spans="1:11" ht="16.8" x14ac:dyDescent="0.3">
      <c r="A286" s="8"/>
      <c r="B286" s="8"/>
      <c r="C286" s="8"/>
      <c r="D286" s="8"/>
      <c r="E286" s="8"/>
      <c r="F286" s="8"/>
      <c r="G286" s="8"/>
      <c r="H286" s="8"/>
      <c r="I286" s="8"/>
      <c r="J286" s="8"/>
      <c r="K286" s="8"/>
    </row>
    <row r="287" spans="1:11" ht="16.8" x14ac:dyDescent="0.3">
      <c r="A287" s="8"/>
      <c r="B287" s="8"/>
      <c r="C287" s="8"/>
      <c r="D287" s="8"/>
      <c r="E287" s="8"/>
      <c r="F287" s="8"/>
      <c r="G287" s="8"/>
      <c r="H287" s="8"/>
      <c r="I287" s="8"/>
      <c r="J287" s="8"/>
      <c r="K287" s="8"/>
    </row>
    <row r="288" spans="1:11" ht="16.8" x14ac:dyDescent="0.3">
      <c r="A288" s="8"/>
      <c r="B288" s="8"/>
      <c r="C288" s="8"/>
      <c r="D288" s="8"/>
      <c r="E288" s="8"/>
      <c r="F288" s="8"/>
      <c r="G288" s="8"/>
      <c r="H288" s="8"/>
      <c r="I288" s="8"/>
      <c r="J288" s="8"/>
      <c r="K288" s="8"/>
    </row>
    <row r="289" spans="1:11" ht="16.8" x14ac:dyDescent="0.3">
      <c r="A289" s="8"/>
      <c r="B289" s="8"/>
      <c r="C289" s="8"/>
      <c r="D289" s="8"/>
      <c r="E289" s="8"/>
      <c r="F289" s="8"/>
      <c r="G289" s="8"/>
      <c r="H289" s="8"/>
      <c r="I289" s="8"/>
      <c r="J289" s="8"/>
      <c r="K289" s="8"/>
    </row>
    <row r="290" spans="1:11" ht="16.8" x14ac:dyDescent="0.3">
      <c r="A290" s="8"/>
      <c r="B290" s="8"/>
      <c r="C290" s="8"/>
      <c r="D290" s="8"/>
      <c r="E290" s="8"/>
      <c r="F290" s="8"/>
      <c r="G290" s="8"/>
      <c r="H290" s="8"/>
      <c r="I290" s="8"/>
      <c r="J290" s="8"/>
      <c r="K290" s="8"/>
    </row>
    <row r="291" spans="1:11" ht="16.8" x14ac:dyDescent="0.3">
      <c r="A291" s="8"/>
      <c r="B291" s="8"/>
      <c r="C291" s="8"/>
      <c r="D291" s="8"/>
      <c r="E291" s="8"/>
      <c r="F291" s="8"/>
      <c r="G291" s="8"/>
      <c r="H291" s="8"/>
      <c r="I291" s="8"/>
      <c r="J291" s="8"/>
      <c r="K291" s="8"/>
    </row>
    <row r="292" spans="1:11" ht="16.8" x14ac:dyDescent="0.3">
      <c r="A292" s="8"/>
      <c r="B292" s="8"/>
      <c r="C292" s="8"/>
      <c r="D292" s="8"/>
      <c r="E292" s="8"/>
      <c r="F292" s="8"/>
      <c r="G292" s="8"/>
      <c r="H292" s="8"/>
      <c r="I292" s="8"/>
      <c r="J292" s="8"/>
      <c r="K292" s="8"/>
    </row>
    <row r="293" spans="1:11" ht="16.8" x14ac:dyDescent="0.3">
      <c r="A293" s="8"/>
      <c r="B293" s="8"/>
      <c r="C293" s="8"/>
      <c r="D293" s="8"/>
      <c r="E293" s="8"/>
      <c r="F293" s="8"/>
      <c r="G293" s="8"/>
      <c r="H293" s="8"/>
      <c r="I293" s="8"/>
      <c r="J293" s="8"/>
      <c r="K293" s="8"/>
    </row>
    <row r="294" spans="1:11" ht="16.8" x14ac:dyDescent="0.3">
      <c r="A294" s="8"/>
      <c r="B294" s="8"/>
      <c r="C294" s="8"/>
      <c r="D294" s="8"/>
      <c r="E294" s="8"/>
      <c r="F294" s="8"/>
      <c r="G294" s="8"/>
      <c r="H294" s="8"/>
      <c r="I294" s="8"/>
      <c r="J294" s="8"/>
      <c r="K294" s="8"/>
    </row>
    <row r="295" spans="1:11" ht="16.8" x14ac:dyDescent="0.3">
      <c r="A295" s="8"/>
      <c r="B295" s="8"/>
      <c r="C295" s="8"/>
      <c r="D295" s="8"/>
      <c r="E295" s="8"/>
      <c r="F295" s="8"/>
      <c r="G295" s="8"/>
      <c r="H295" s="8"/>
      <c r="I295" s="8"/>
      <c r="J295" s="8"/>
      <c r="K295" s="8"/>
    </row>
    <row r="296" spans="1:11" x14ac:dyDescent="0.25">
      <c r="A296" s="7"/>
      <c r="B296" s="7"/>
      <c r="C296" s="7"/>
    </row>
    <row r="297" spans="1:11" x14ac:dyDescent="0.25">
      <c r="A297" s="7"/>
      <c r="B297" s="7"/>
      <c r="C297" s="7"/>
    </row>
    <row r="298" spans="1:11" x14ac:dyDescent="0.25">
      <c r="A298" s="7"/>
      <c r="B298" s="7"/>
      <c r="C298" s="7"/>
    </row>
  </sheetData>
  <mergeCells count="5">
    <mergeCell ref="D7:G7"/>
    <mergeCell ref="H7:K7"/>
    <mergeCell ref="L7:O7"/>
    <mergeCell ref="A3:O3"/>
    <mergeCell ref="A5:O5"/>
  </mergeCells>
  <pageMargins left="0.39370078740157483" right="0.39370078740157483" top="0.39370078740157483" bottom="0.39370078740157483" header="0.51181102362204722" footer="0.51181102362204722"/>
  <pageSetup paperSize="9" scale="73"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C0616-7DF1-4FA5-81F0-E9D1DD4CF807}">
  <sheetPr>
    <tabColor rgb="FF92D050"/>
    <pageSetUpPr fitToPage="1"/>
  </sheetPr>
  <dimension ref="A1:E48"/>
  <sheetViews>
    <sheetView view="pageBreakPreview" topLeftCell="A25" zoomScale="115" zoomScaleNormal="100" zoomScaleSheetLayoutView="115" workbookViewId="0">
      <selection activeCell="H39" sqref="H39"/>
    </sheetView>
  </sheetViews>
  <sheetFormatPr defaultRowHeight="13.2" x14ac:dyDescent="0.25"/>
  <cols>
    <col min="1" max="1" width="8.109375" style="45" customWidth="1"/>
    <col min="2" max="2" width="54.33203125" style="45" customWidth="1"/>
    <col min="3" max="3" width="20.88671875" style="45" customWidth="1"/>
    <col min="4" max="4" width="15.33203125" style="45" bestFit="1" customWidth="1"/>
    <col min="5" max="5" width="17.88671875" style="45" customWidth="1"/>
    <col min="6" max="256" width="9.109375" style="45"/>
    <col min="257" max="257" width="8.109375" style="45" customWidth="1"/>
    <col min="258" max="258" width="41" style="45" customWidth="1"/>
    <col min="259" max="261" width="32.88671875" style="45" customWidth="1"/>
    <col min="262" max="512" width="9.109375" style="45"/>
    <col min="513" max="513" width="8.109375" style="45" customWidth="1"/>
    <col min="514" max="514" width="41" style="45" customWidth="1"/>
    <col min="515" max="517" width="32.88671875" style="45" customWidth="1"/>
    <col min="518" max="768" width="9.109375" style="45"/>
    <col min="769" max="769" width="8.109375" style="45" customWidth="1"/>
    <col min="770" max="770" width="41" style="45" customWidth="1"/>
    <col min="771" max="773" width="32.88671875" style="45" customWidth="1"/>
    <col min="774" max="1024" width="9.109375" style="45"/>
    <col min="1025" max="1025" width="8.109375" style="45" customWidth="1"/>
    <col min="1026" max="1026" width="41" style="45" customWidth="1"/>
    <col min="1027" max="1029" width="32.88671875" style="45" customWidth="1"/>
    <col min="1030" max="1280" width="9.109375" style="45"/>
    <col min="1281" max="1281" width="8.109375" style="45" customWidth="1"/>
    <col min="1282" max="1282" width="41" style="45" customWidth="1"/>
    <col min="1283" max="1285" width="32.88671875" style="45" customWidth="1"/>
    <col min="1286" max="1536" width="9.109375" style="45"/>
    <col min="1537" max="1537" width="8.109375" style="45" customWidth="1"/>
    <col min="1538" max="1538" width="41" style="45" customWidth="1"/>
    <col min="1539" max="1541" width="32.88671875" style="45" customWidth="1"/>
    <col min="1542" max="1792" width="9.109375" style="45"/>
    <col min="1793" max="1793" width="8.109375" style="45" customWidth="1"/>
    <col min="1794" max="1794" width="41" style="45" customWidth="1"/>
    <col min="1795" max="1797" width="32.88671875" style="45" customWidth="1"/>
    <col min="1798" max="2048" width="9.109375" style="45"/>
    <col min="2049" max="2049" width="8.109375" style="45" customWidth="1"/>
    <col min="2050" max="2050" width="41" style="45" customWidth="1"/>
    <col min="2051" max="2053" width="32.88671875" style="45" customWidth="1"/>
    <col min="2054" max="2304" width="9.109375" style="45"/>
    <col min="2305" max="2305" width="8.109375" style="45" customWidth="1"/>
    <col min="2306" max="2306" width="41" style="45" customWidth="1"/>
    <col min="2307" max="2309" width="32.88671875" style="45" customWidth="1"/>
    <col min="2310" max="2560" width="9.109375" style="45"/>
    <col min="2561" max="2561" width="8.109375" style="45" customWidth="1"/>
    <col min="2562" max="2562" width="41" style="45" customWidth="1"/>
    <col min="2563" max="2565" width="32.88671875" style="45" customWidth="1"/>
    <col min="2566" max="2816" width="9.109375" style="45"/>
    <col min="2817" max="2817" width="8.109375" style="45" customWidth="1"/>
    <col min="2818" max="2818" width="41" style="45" customWidth="1"/>
    <col min="2819" max="2821" width="32.88671875" style="45" customWidth="1"/>
    <col min="2822" max="3072" width="9.109375" style="45"/>
    <col min="3073" max="3073" width="8.109375" style="45" customWidth="1"/>
    <col min="3074" max="3074" width="41" style="45" customWidth="1"/>
    <col min="3075" max="3077" width="32.88671875" style="45" customWidth="1"/>
    <col min="3078" max="3328" width="9.109375" style="45"/>
    <col min="3329" max="3329" width="8.109375" style="45" customWidth="1"/>
    <col min="3330" max="3330" width="41" style="45" customWidth="1"/>
    <col min="3331" max="3333" width="32.88671875" style="45" customWidth="1"/>
    <col min="3334" max="3584" width="9.109375" style="45"/>
    <col min="3585" max="3585" width="8.109375" style="45" customWidth="1"/>
    <col min="3586" max="3586" width="41" style="45" customWidth="1"/>
    <col min="3587" max="3589" width="32.88671875" style="45" customWidth="1"/>
    <col min="3590" max="3840" width="9.109375" style="45"/>
    <col min="3841" max="3841" width="8.109375" style="45" customWidth="1"/>
    <col min="3842" max="3842" width="41" style="45" customWidth="1"/>
    <col min="3843" max="3845" width="32.88671875" style="45" customWidth="1"/>
    <col min="3846" max="4096" width="9.109375" style="45"/>
    <col min="4097" max="4097" width="8.109375" style="45" customWidth="1"/>
    <col min="4098" max="4098" width="41" style="45" customWidth="1"/>
    <col min="4099" max="4101" width="32.88671875" style="45" customWidth="1"/>
    <col min="4102" max="4352" width="9.109375" style="45"/>
    <col min="4353" max="4353" width="8.109375" style="45" customWidth="1"/>
    <col min="4354" max="4354" width="41" style="45" customWidth="1"/>
    <col min="4355" max="4357" width="32.88671875" style="45" customWidth="1"/>
    <col min="4358" max="4608" width="9.109375" style="45"/>
    <col min="4609" max="4609" width="8.109375" style="45" customWidth="1"/>
    <col min="4610" max="4610" width="41" style="45" customWidth="1"/>
    <col min="4611" max="4613" width="32.88671875" style="45" customWidth="1"/>
    <col min="4614" max="4864" width="9.109375" style="45"/>
    <col min="4865" max="4865" width="8.109375" style="45" customWidth="1"/>
    <col min="4866" max="4866" width="41" style="45" customWidth="1"/>
    <col min="4867" max="4869" width="32.88671875" style="45" customWidth="1"/>
    <col min="4870" max="5120" width="9.109375" style="45"/>
    <col min="5121" max="5121" width="8.109375" style="45" customWidth="1"/>
    <col min="5122" max="5122" width="41" style="45" customWidth="1"/>
    <col min="5123" max="5125" width="32.88671875" style="45" customWidth="1"/>
    <col min="5126" max="5376" width="9.109375" style="45"/>
    <col min="5377" max="5377" width="8.109375" style="45" customWidth="1"/>
    <col min="5378" max="5378" width="41" style="45" customWidth="1"/>
    <col min="5379" max="5381" width="32.88671875" style="45" customWidth="1"/>
    <col min="5382" max="5632" width="9.109375" style="45"/>
    <col min="5633" max="5633" width="8.109375" style="45" customWidth="1"/>
    <col min="5634" max="5634" width="41" style="45" customWidth="1"/>
    <col min="5635" max="5637" width="32.88671875" style="45" customWidth="1"/>
    <col min="5638" max="5888" width="9.109375" style="45"/>
    <col min="5889" max="5889" width="8.109375" style="45" customWidth="1"/>
    <col min="5890" max="5890" width="41" style="45" customWidth="1"/>
    <col min="5891" max="5893" width="32.88671875" style="45" customWidth="1"/>
    <col min="5894" max="6144" width="9.109375" style="45"/>
    <col min="6145" max="6145" width="8.109375" style="45" customWidth="1"/>
    <col min="6146" max="6146" width="41" style="45" customWidth="1"/>
    <col min="6147" max="6149" width="32.88671875" style="45" customWidth="1"/>
    <col min="6150" max="6400" width="9.109375" style="45"/>
    <col min="6401" max="6401" width="8.109375" style="45" customWidth="1"/>
    <col min="6402" max="6402" width="41" style="45" customWidth="1"/>
    <col min="6403" max="6405" width="32.88671875" style="45" customWidth="1"/>
    <col min="6406" max="6656" width="9.109375" style="45"/>
    <col min="6657" max="6657" width="8.109375" style="45" customWidth="1"/>
    <col min="6658" max="6658" width="41" style="45" customWidth="1"/>
    <col min="6659" max="6661" width="32.88671875" style="45" customWidth="1"/>
    <col min="6662" max="6912" width="9.109375" style="45"/>
    <col min="6913" max="6913" width="8.109375" style="45" customWidth="1"/>
    <col min="6914" max="6914" width="41" style="45" customWidth="1"/>
    <col min="6915" max="6917" width="32.88671875" style="45" customWidth="1"/>
    <col min="6918" max="7168" width="9.109375" style="45"/>
    <col min="7169" max="7169" width="8.109375" style="45" customWidth="1"/>
    <col min="7170" max="7170" width="41" style="45" customWidth="1"/>
    <col min="7171" max="7173" width="32.88671875" style="45" customWidth="1"/>
    <col min="7174" max="7424" width="9.109375" style="45"/>
    <col min="7425" max="7425" width="8.109375" style="45" customWidth="1"/>
    <col min="7426" max="7426" width="41" style="45" customWidth="1"/>
    <col min="7427" max="7429" width="32.88671875" style="45" customWidth="1"/>
    <col min="7430" max="7680" width="9.109375" style="45"/>
    <col min="7681" max="7681" width="8.109375" style="45" customWidth="1"/>
    <col min="7682" max="7682" width="41" style="45" customWidth="1"/>
    <col min="7683" max="7685" width="32.88671875" style="45" customWidth="1"/>
    <col min="7686" max="7936" width="9.109375" style="45"/>
    <col min="7937" max="7937" width="8.109375" style="45" customWidth="1"/>
    <col min="7938" max="7938" width="41" style="45" customWidth="1"/>
    <col min="7939" max="7941" width="32.88671875" style="45" customWidth="1"/>
    <col min="7942" max="8192" width="9.109375" style="45"/>
    <col min="8193" max="8193" width="8.109375" style="45" customWidth="1"/>
    <col min="8194" max="8194" width="41" style="45" customWidth="1"/>
    <col min="8195" max="8197" width="32.88671875" style="45" customWidth="1"/>
    <col min="8198" max="8448" width="9.109375" style="45"/>
    <col min="8449" max="8449" width="8.109375" style="45" customWidth="1"/>
    <col min="8450" max="8450" width="41" style="45" customWidth="1"/>
    <col min="8451" max="8453" width="32.88671875" style="45" customWidth="1"/>
    <col min="8454" max="8704" width="9.109375" style="45"/>
    <col min="8705" max="8705" width="8.109375" style="45" customWidth="1"/>
    <col min="8706" max="8706" width="41" style="45" customWidth="1"/>
    <col min="8707" max="8709" width="32.88671875" style="45" customWidth="1"/>
    <col min="8710" max="8960" width="9.109375" style="45"/>
    <col min="8961" max="8961" width="8.109375" style="45" customWidth="1"/>
    <col min="8962" max="8962" width="41" style="45" customWidth="1"/>
    <col min="8963" max="8965" width="32.88671875" style="45" customWidth="1"/>
    <col min="8966" max="9216" width="9.109375" style="45"/>
    <col min="9217" max="9217" width="8.109375" style="45" customWidth="1"/>
    <col min="9218" max="9218" width="41" style="45" customWidth="1"/>
    <col min="9219" max="9221" width="32.88671875" style="45" customWidth="1"/>
    <col min="9222" max="9472" width="9.109375" style="45"/>
    <col min="9473" max="9473" width="8.109375" style="45" customWidth="1"/>
    <col min="9474" max="9474" width="41" style="45" customWidth="1"/>
    <col min="9475" max="9477" width="32.88671875" style="45" customWidth="1"/>
    <col min="9478" max="9728" width="9.109375" style="45"/>
    <col min="9729" max="9729" width="8.109375" style="45" customWidth="1"/>
    <col min="9730" max="9730" width="41" style="45" customWidth="1"/>
    <col min="9731" max="9733" width="32.88671875" style="45" customWidth="1"/>
    <col min="9734" max="9984" width="9.109375" style="45"/>
    <col min="9985" max="9985" width="8.109375" style="45" customWidth="1"/>
    <col min="9986" max="9986" width="41" style="45" customWidth="1"/>
    <col min="9987" max="9989" width="32.88671875" style="45" customWidth="1"/>
    <col min="9990" max="10240" width="9.109375" style="45"/>
    <col min="10241" max="10241" width="8.109375" style="45" customWidth="1"/>
    <col min="10242" max="10242" width="41" style="45" customWidth="1"/>
    <col min="10243" max="10245" width="32.88671875" style="45" customWidth="1"/>
    <col min="10246" max="10496" width="9.109375" style="45"/>
    <col min="10497" max="10497" width="8.109375" style="45" customWidth="1"/>
    <col min="10498" max="10498" width="41" style="45" customWidth="1"/>
    <col min="10499" max="10501" width="32.88671875" style="45" customWidth="1"/>
    <col min="10502" max="10752" width="9.109375" style="45"/>
    <col min="10753" max="10753" width="8.109375" style="45" customWidth="1"/>
    <col min="10754" max="10754" width="41" style="45" customWidth="1"/>
    <col min="10755" max="10757" width="32.88671875" style="45" customWidth="1"/>
    <col min="10758" max="11008" width="9.109375" style="45"/>
    <col min="11009" max="11009" width="8.109375" style="45" customWidth="1"/>
    <col min="11010" max="11010" width="41" style="45" customWidth="1"/>
    <col min="11011" max="11013" width="32.88671875" style="45" customWidth="1"/>
    <col min="11014" max="11264" width="9.109375" style="45"/>
    <col min="11265" max="11265" width="8.109375" style="45" customWidth="1"/>
    <col min="11266" max="11266" width="41" style="45" customWidth="1"/>
    <col min="11267" max="11269" width="32.88671875" style="45" customWidth="1"/>
    <col min="11270" max="11520" width="9.109375" style="45"/>
    <col min="11521" max="11521" width="8.109375" style="45" customWidth="1"/>
    <col min="11522" max="11522" width="41" style="45" customWidth="1"/>
    <col min="11523" max="11525" width="32.88671875" style="45" customWidth="1"/>
    <col min="11526" max="11776" width="9.109375" style="45"/>
    <col min="11777" max="11777" width="8.109375" style="45" customWidth="1"/>
    <col min="11778" max="11778" width="41" style="45" customWidth="1"/>
    <col min="11779" max="11781" width="32.88671875" style="45" customWidth="1"/>
    <col min="11782" max="12032" width="9.109375" style="45"/>
    <col min="12033" max="12033" width="8.109375" style="45" customWidth="1"/>
    <col min="12034" max="12034" width="41" style="45" customWidth="1"/>
    <col min="12035" max="12037" width="32.88671875" style="45" customWidth="1"/>
    <col min="12038" max="12288" width="9.109375" style="45"/>
    <col min="12289" max="12289" width="8.109375" style="45" customWidth="1"/>
    <col min="12290" max="12290" width="41" style="45" customWidth="1"/>
    <col min="12291" max="12293" width="32.88671875" style="45" customWidth="1"/>
    <col min="12294" max="12544" width="9.109375" style="45"/>
    <col min="12545" max="12545" width="8.109375" style="45" customWidth="1"/>
    <col min="12546" max="12546" width="41" style="45" customWidth="1"/>
    <col min="12547" max="12549" width="32.88671875" style="45" customWidth="1"/>
    <col min="12550" max="12800" width="9.109375" style="45"/>
    <col min="12801" max="12801" width="8.109375" style="45" customWidth="1"/>
    <col min="12802" max="12802" width="41" style="45" customWidth="1"/>
    <col min="12803" max="12805" width="32.88671875" style="45" customWidth="1"/>
    <col min="12806" max="13056" width="9.109375" style="45"/>
    <col min="13057" max="13057" width="8.109375" style="45" customWidth="1"/>
    <col min="13058" max="13058" width="41" style="45" customWidth="1"/>
    <col min="13059" max="13061" width="32.88671875" style="45" customWidth="1"/>
    <col min="13062" max="13312" width="9.109375" style="45"/>
    <col min="13313" max="13313" width="8.109375" style="45" customWidth="1"/>
    <col min="13314" max="13314" width="41" style="45" customWidth="1"/>
    <col min="13315" max="13317" width="32.88671875" style="45" customWidth="1"/>
    <col min="13318" max="13568" width="9.109375" style="45"/>
    <col min="13569" max="13569" width="8.109375" style="45" customWidth="1"/>
    <col min="13570" max="13570" width="41" style="45" customWidth="1"/>
    <col min="13571" max="13573" width="32.88671875" style="45" customWidth="1"/>
    <col min="13574" max="13824" width="9.109375" style="45"/>
    <col min="13825" max="13825" width="8.109375" style="45" customWidth="1"/>
    <col min="13826" max="13826" width="41" style="45" customWidth="1"/>
    <col min="13827" max="13829" width="32.88671875" style="45" customWidth="1"/>
    <col min="13830" max="14080" width="9.109375" style="45"/>
    <col min="14081" max="14081" width="8.109375" style="45" customWidth="1"/>
    <col min="14082" max="14082" width="41" style="45" customWidth="1"/>
    <col min="14083" max="14085" width="32.88671875" style="45" customWidth="1"/>
    <col min="14086" max="14336" width="9.109375" style="45"/>
    <col min="14337" max="14337" width="8.109375" style="45" customWidth="1"/>
    <col min="14338" max="14338" width="41" style="45" customWidth="1"/>
    <col min="14339" max="14341" width="32.88671875" style="45" customWidth="1"/>
    <col min="14342" max="14592" width="9.109375" style="45"/>
    <col min="14593" max="14593" width="8.109375" style="45" customWidth="1"/>
    <col min="14594" max="14594" width="41" style="45" customWidth="1"/>
    <col min="14595" max="14597" width="32.88671875" style="45" customWidth="1"/>
    <col min="14598" max="14848" width="9.109375" style="45"/>
    <col min="14849" max="14849" width="8.109375" style="45" customWidth="1"/>
    <col min="14850" max="14850" width="41" style="45" customWidth="1"/>
    <col min="14851" max="14853" width="32.88671875" style="45" customWidth="1"/>
    <col min="14854" max="15104" width="9.109375" style="45"/>
    <col min="15105" max="15105" width="8.109375" style="45" customWidth="1"/>
    <col min="15106" max="15106" width="41" style="45" customWidth="1"/>
    <col min="15107" max="15109" width="32.88671875" style="45" customWidth="1"/>
    <col min="15110" max="15360" width="9.109375" style="45"/>
    <col min="15361" max="15361" width="8.109375" style="45" customWidth="1"/>
    <col min="15362" max="15362" width="41" style="45" customWidth="1"/>
    <col min="15363" max="15365" width="32.88671875" style="45" customWidth="1"/>
    <col min="15366" max="15616" width="9.109375" style="45"/>
    <col min="15617" max="15617" width="8.109375" style="45" customWidth="1"/>
    <col min="15618" max="15618" width="41" style="45" customWidth="1"/>
    <col min="15619" max="15621" width="32.88671875" style="45" customWidth="1"/>
    <col min="15622" max="15872" width="9.109375" style="45"/>
    <col min="15873" max="15873" width="8.109375" style="45" customWidth="1"/>
    <col min="15874" max="15874" width="41" style="45" customWidth="1"/>
    <col min="15875" max="15877" width="32.88671875" style="45" customWidth="1"/>
    <col min="15878" max="16128" width="9.109375" style="45"/>
    <col min="16129" max="16129" width="8.109375" style="45" customWidth="1"/>
    <col min="16130" max="16130" width="41" style="45" customWidth="1"/>
    <col min="16131" max="16133" width="32.88671875" style="45" customWidth="1"/>
    <col min="16134" max="16384" width="9.109375" style="45"/>
  </cols>
  <sheetData>
    <row r="1" spans="1:5" ht="13.8" x14ac:dyDescent="0.25">
      <c r="E1" s="10" t="s">
        <v>1838</v>
      </c>
    </row>
    <row r="3" spans="1:5" ht="15" x14ac:dyDescent="0.25">
      <c r="A3" s="549" t="s">
        <v>1310</v>
      </c>
      <c r="B3" s="550"/>
      <c r="C3" s="550"/>
      <c r="D3" s="550"/>
      <c r="E3" s="550"/>
    </row>
    <row r="4" spans="1:5" ht="30" x14ac:dyDescent="0.25">
      <c r="A4" s="63" t="s">
        <v>472</v>
      </c>
      <c r="B4" s="63" t="s">
        <v>157</v>
      </c>
      <c r="C4" s="49" t="s">
        <v>510</v>
      </c>
      <c r="D4" s="63" t="s">
        <v>511</v>
      </c>
      <c r="E4" s="49" t="s">
        <v>512</v>
      </c>
    </row>
    <row r="5" spans="1:5" x14ac:dyDescent="0.25">
      <c r="A5" s="218" t="s">
        <v>473</v>
      </c>
      <c r="B5" s="219" t="s">
        <v>1311</v>
      </c>
      <c r="C5" s="220">
        <v>1234937024</v>
      </c>
      <c r="D5" s="220">
        <v>0</v>
      </c>
      <c r="E5" s="220">
        <v>1234937024</v>
      </c>
    </row>
    <row r="6" spans="1:5" ht="26.4" x14ac:dyDescent="0.25">
      <c r="A6" s="218" t="s">
        <v>514</v>
      </c>
      <c r="B6" s="219" t="s">
        <v>1312</v>
      </c>
      <c r="C6" s="220">
        <v>227775579</v>
      </c>
      <c r="D6" s="220">
        <v>0</v>
      </c>
      <c r="E6" s="220">
        <v>227775579</v>
      </c>
    </row>
    <row r="7" spans="1:5" x14ac:dyDescent="0.25">
      <c r="A7" s="218" t="s">
        <v>475</v>
      </c>
      <c r="B7" s="219" t="s">
        <v>1313</v>
      </c>
      <c r="C7" s="220">
        <v>88736824</v>
      </c>
      <c r="D7" s="220">
        <v>0</v>
      </c>
      <c r="E7" s="220">
        <v>88736824</v>
      </c>
    </row>
    <row r="8" spans="1:5" ht="26.4" x14ac:dyDescent="0.25">
      <c r="A8" s="221" t="s">
        <v>476</v>
      </c>
      <c r="B8" s="222" t="s">
        <v>1314</v>
      </c>
      <c r="C8" s="223">
        <v>1551449427</v>
      </c>
      <c r="D8" s="223">
        <v>0</v>
      </c>
      <c r="E8" s="223">
        <v>1551449427</v>
      </c>
    </row>
    <row r="9" spans="1:5" x14ac:dyDescent="0.25">
      <c r="A9" s="218" t="s">
        <v>477</v>
      </c>
      <c r="B9" s="219" t="s">
        <v>1315</v>
      </c>
      <c r="C9" s="220">
        <v>0</v>
      </c>
      <c r="D9" s="220">
        <v>0</v>
      </c>
      <c r="E9" s="220">
        <v>0</v>
      </c>
    </row>
    <row r="10" spans="1:5" x14ac:dyDescent="0.25">
      <c r="A10" s="218" t="s">
        <v>479</v>
      </c>
      <c r="B10" s="219" t="s">
        <v>1316</v>
      </c>
      <c r="C10" s="220">
        <v>0</v>
      </c>
      <c r="D10" s="220">
        <v>0</v>
      </c>
      <c r="E10" s="220">
        <v>0</v>
      </c>
    </row>
    <row r="11" spans="1:5" x14ac:dyDescent="0.25">
      <c r="A11" s="221" t="s">
        <v>481</v>
      </c>
      <c r="B11" s="222" t="s">
        <v>1317</v>
      </c>
      <c r="C11" s="223">
        <v>0</v>
      </c>
      <c r="D11" s="223">
        <v>0</v>
      </c>
      <c r="E11" s="223">
        <v>0</v>
      </c>
    </row>
    <row r="12" spans="1:5" ht="26.4" x14ac:dyDescent="0.25">
      <c r="A12" s="218" t="s">
        <v>521</v>
      </c>
      <c r="B12" s="219" t="s">
        <v>1318</v>
      </c>
      <c r="C12" s="220">
        <v>4186846713</v>
      </c>
      <c r="D12" s="220">
        <v>-1612422305</v>
      </c>
      <c r="E12" s="220">
        <v>2574424408</v>
      </c>
    </row>
    <row r="13" spans="1:5" ht="26.4" x14ac:dyDescent="0.25">
      <c r="A13" s="218" t="s">
        <v>523</v>
      </c>
      <c r="B13" s="219" t="s">
        <v>1319</v>
      </c>
      <c r="C13" s="220">
        <v>132245005</v>
      </c>
      <c r="D13" s="220">
        <v>0</v>
      </c>
      <c r="E13" s="220">
        <v>132245005</v>
      </c>
    </row>
    <row r="14" spans="1:5" x14ac:dyDescent="0.25">
      <c r="A14" s="218" t="s">
        <v>525</v>
      </c>
      <c r="B14" s="236" t="s">
        <v>1320</v>
      </c>
      <c r="C14" s="220">
        <v>265744400</v>
      </c>
      <c r="D14" s="220">
        <v>0</v>
      </c>
      <c r="E14" s="220">
        <v>265744400</v>
      </c>
    </row>
    <row r="15" spans="1:5" x14ac:dyDescent="0.25">
      <c r="A15" s="218" t="s">
        <v>527</v>
      </c>
      <c r="B15" s="219" t="s">
        <v>1321</v>
      </c>
      <c r="C15" s="220">
        <v>410304967</v>
      </c>
      <c r="D15" s="220">
        <v>0</v>
      </c>
      <c r="E15" s="220">
        <v>410304967</v>
      </c>
    </row>
    <row r="16" spans="1:5" x14ac:dyDescent="0.25">
      <c r="A16" s="221" t="s">
        <v>529</v>
      </c>
      <c r="B16" s="222" t="s">
        <v>1322</v>
      </c>
      <c r="C16" s="223">
        <v>4995141085</v>
      </c>
      <c r="D16" s="223">
        <v>-1612422305</v>
      </c>
      <c r="E16" s="223">
        <v>3382718780</v>
      </c>
    </row>
    <row r="17" spans="1:5" x14ac:dyDescent="0.25">
      <c r="A17" s="218" t="s">
        <v>531</v>
      </c>
      <c r="B17" s="219" t="s">
        <v>1323</v>
      </c>
      <c r="C17" s="220">
        <v>43714004</v>
      </c>
      <c r="D17" s="220">
        <v>0</v>
      </c>
      <c r="E17" s="220">
        <v>43714004</v>
      </c>
    </row>
    <row r="18" spans="1:5" x14ac:dyDescent="0.25">
      <c r="A18" s="218" t="s">
        <v>532</v>
      </c>
      <c r="B18" s="219" t="s">
        <v>1324</v>
      </c>
      <c r="C18" s="220">
        <v>1418101540</v>
      </c>
      <c r="D18" s="220">
        <v>0</v>
      </c>
      <c r="E18" s="220">
        <v>1418101540</v>
      </c>
    </row>
    <row r="19" spans="1:5" x14ac:dyDescent="0.25">
      <c r="A19" s="218" t="s">
        <v>502</v>
      </c>
      <c r="B19" s="219" t="s">
        <v>1325</v>
      </c>
      <c r="C19" s="220">
        <v>0</v>
      </c>
      <c r="D19" s="220">
        <v>0</v>
      </c>
      <c r="E19" s="220">
        <v>0</v>
      </c>
    </row>
    <row r="20" spans="1:5" x14ac:dyDescent="0.25">
      <c r="A20" s="218" t="s">
        <v>483</v>
      </c>
      <c r="B20" s="219" t="s">
        <v>1326</v>
      </c>
      <c r="C20" s="220">
        <v>23417157</v>
      </c>
      <c r="D20" s="220">
        <v>0</v>
      </c>
      <c r="E20" s="220">
        <v>23417157</v>
      </c>
    </row>
    <row r="21" spans="1:5" x14ac:dyDescent="0.25">
      <c r="A21" s="221" t="s">
        <v>536</v>
      </c>
      <c r="B21" s="222" t="s">
        <v>1327</v>
      </c>
      <c r="C21" s="223">
        <v>1485232701</v>
      </c>
      <c r="D21" s="223">
        <v>0</v>
      </c>
      <c r="E21" s="223">
        <v>1485232701</v>
      </c>
    </row>
    <row r="22" spans="1:5" x14ac:dyDescent="0.25">
      <c r="A22" s="218" t="s">
        <v>484</v>
      </c>
      <c r="B22" s="219" t="s">
        <v>1328</v>
      </c>
      <c r="C22" s="220">
        <v>1272505052</v>
      </c>
      <c r="D22" s="220">
        <v>0</v>
      </c>
      <c r="E22" s="220">
        <v>1272505052</v>
      </c>
    </row>
    <row r="23" spans="1:5" x14ac:dyDescent="0.25">
      <c r="A23" s="218" t="s">
        <v>539</v>
      </c>
      <c r="B23" s="219" t="s">
        <v>1329</v>
      </c>
      <c r="C23" s="220">
        <v>197099102</v>
      </c>
      <c r="D23" s="220">
        <v>0</v>
      </c>
      <c r="E23" s="220">
        <v>197099102</v>
      </c>
    </row>
    <row r="24" spans="1:5" x14ac:dyDescent="0.25">
      <c r="A24" s="218" t="s">
        <v>504</v>
      </c>
      <c r="B24" s="219" t="s">
        <v>1330</v>
      </c>
      <c r="C24" s="220">
        <v>188237773</v>
      </c>
      <c r="D24" s="220">
        <v>0</v>
      </c>
      <c r="E24" s="220">
        <v>188237773</v>
      </c>
    </row>
    <row r="25" spans="1:5" x14ac:dyDescent="0.25">
      <c r="A25" s="221" t="s">
        <v>542</v>
      </c>
      <c r="B25" s="222" t="s">
        <v>1331</v>
      </c>
      <c r="C25" s="223">
        <v>1657841927</v>
      </c>
      <c r="D25" s="223">
        <v>0</v>
      </c>
      <c r="E25" s="223">
        <v>1657841927</v>
      </c>
    </row>
    <row r="26" spans="1:5" x14ac:dyDescent="0.25">
      <c r="A26" s="221" t="s">
        <v>486</v>
      </c>
      <c r="B26" s="222" t="s">
        <v>1332</v>
      </c>
      <c r="C26" s="223">
        <v>461471308</v>
      </c>
      <c r="D26" s="223">
        <v>0</v>
      </c>
      <c r="E26" s="223">
        <v>461471308</v>
      </c>
    </row>
    <row r="27" spans="1:5" x14ac:dyDescent="0.25">
      <c r="A27" s="221" t="s">
        <v>544</v>
      </c>
      <c r="B27" s="222" t="s">
        <v>1333</v>
      </c>
      <c r="C27" s="223">
        <v>3003300098</v>
      </c>
      <c r="D27" s="223">
        <v>-1612422305</v>
      </c>
      <c r="E27" s="223">
        <v>1390877793</v>
      </c>
    </row>
    <row r="28" spans="1:5" x14ac:dyDescent="0.25">
      <c r="A28" s="221" t="s">
        <v>546</v>
      </c>
      <c r="B28" s="222" t="s">
        <v>1334</v>
      </c>
      <c r="C28" s="223">
        <v>-61255522</v>
      </c>
      <c r="D28" s="223">
        <v>0</v>
      </c>
      <c r="E28" s="223">
        <v>-61255522</v>
      </c>
    </row>
    <row r="29" spans="1:5" x14ac:dyDescent="0.25">
      <c r="A29" s="218" t="s">
        <v>548</v>
      </c>
      <c r="B29" s="219" t="s">
        <v>1335</v>
      </c>
      <c r="C29" s="220">
        <v>0</v>
      </c>
      <c r="D29" s="220">
        <v>0</v>
      </c>
      <c r="E29" s="220">
        <v>0</v>
      </c>
    </row>
    <row r="30" spans="1:5" ht="26.4" x14ac:dyDescent="0.25">
      <c r="A30" s="218" t="s">
        <v>550</v>
      </c>
      <c r="B30" s="219" t="s">
        <v>1336</v>
      </c>
      <c r="C30" s="220">
        <v>0</v>
      </c>
      <c r="D30" s="220">
        <v>0</v>
      </c>
      <c r="E30" s="220">
        <v>0</v>
      </c>
    </row>
    <row r="31" spans="1:5" ht="26.4" x14ac:dyDescent="0.25">
      <c r="A31" s="218" t="s">
        <v>552</v>
      </c>
      <c r="B31" s="219" t="s">
        <v>1337</v>
      </c>
      <c r="C31" s="220">
        <v>0</v>
      </c>
      <c r="D31" s="220">
        <v>0</v>
      </c>
      <c r="E31" s="220">
        <v>0</v>
      </c>
    </row>
    <row r="32" spans="1:5" ht="26.4" x14ac:dyDescent="0.25">
      <c r="A32" s="218" t="s">
        <v>554</v>
      </c>
      <c r="B32" s="219" t="s">
        <v>1338</v>
      </c>
      <c r="C32" s="220">
        <v>6058986</v>
      </c>
      <c r="D32" s="220">
        <v>0</v>
      </c>
      <c r="E32" s="220">
        <v>6058986</v>
      </c>
    </row>
    <row r="33" spans="1:5" ht="26.4" x14ac:dyDescent="0.25">
      <c r="A33" s="218" t="s">
        <v>556</v>
      </c>
      <c r="B33" s="219" t="s">
        <v>1339</v>
      </c>
      <c r="C33" s="220">
        <v>0</v>
      </c>
      <c r="D33" s="220">
        <v>0</v>
      </c>
      <c r="E33" s="220">
        <v>0</v>
      </c>
    </row>
    <row r="34" spans="1:5" ht="26.4" x14ac:dyDescent="0.25">
      <c r="A34" s="218" t="s">
        <v>558</v>
      </c>
      <c r="B34" s="219" t="s">
        <v>1340</v>
      </c>
      <c r="C34" s="220">
        <v>0</v>
      </c>
      <c r="D34" s="220">
        <v>0</v>
      </c>
      <c r="E34" s="220">
        <v>0</v>
      </c>
    </row>
    <row r="35" spans="1:5" ht="39.6" x14ac:dyDescent="0.25">
      <c r="A35" s="218" t="s">
        <v>560</v>
      </c>
      <c r="B35" s="219" t="s">
        <v>1341</v>
      </c>
      <c r="C35" s="220">
        <v>0</v>
      </c>
      <c r="D35" s="220">
        <v>0</v>
      </c>
      <c r="E35" s="220">
        <v>0</v>
      </c>
    </row>
    <row r="36" spans="1:5" ht="26.4" x14ac:dyDescent="0.25">
      <c r="A36" s="221" t="s">
        <v>562</v>
      </c>
      <c r="B36" s="222" t="s">
        <v>1342</v>
      </c>
      <c r="C36" s="223">
        <v>6058986</v>
      </c>
      <c r="D36" s="223">
        <v>0</v>
      </c>
      <c r="E36" s="223">
        <v>6058986</v>
      </c>
    </row>
    <row r="37" spans="1:5" ht="26.4" x14ac:dyDescent="0.25">
      <c r="A37" s="218" t="s">
        <v>564</v>
      </c>
      <c r="B37" s="219" t="s">
        <v>1343</v>
      </c>
      <c r="C37" s="220">
        <v>0</v>
      </c>
      <c r="D37" s="220">
        <v>0</v>
      </c>
      <c r="E37" s="220">
        <v>0</v>
      </c>
    </row>
    <row r="38" spans="1:5" ht="26.4" x14ac:dyDescent="0.25">
      <c r="A38" s="218" t="s">
        <v>488</v>
      </c>
      <c r="B38" s="219" t="s">
        <v>1344</v>
      </c>
      <c r="C38" s="220">
        <v>0</v>
      </c>
      <c r="D38" s="220">
        <v>0</v>
      </c>
      <c r="E38" s="220">
        <v>0</v>
      </c>
    </row>
    <row r="39" spans="1:5" x14ac:dyDescent="0.25">
      <c r="A39" s="218" t="s">
        <v>506</v>
      </c>
      <c r="B39" s="219" t="s">
        <v>1345</v>
      </c>
      <c r="C39" s="220">
        <v>10389104</v>
      </c>
      <c r="D39" s="220">
        <v>0</v>
      </c>
      <c r="E39" s="220">
        <v>10389104</v>
      </c>
    </row>
    <row r="40" spans="1:5" x14ac:dyDescent="0.25">
      <c r="A40" s="218" t="s">
        <v>567</v>
      </c>
      <c r="B40" s="219" t="s">
        <v>1507</v>
      </c>
      <c r="C40" s="220">
        <v>0</v>
      </c>
      <c r="D40" s="220">
        <v>0</v>
      </c>
      <c r="E40" s="220">
        <v>0</v>
      </c>
    </row>
    <row r="41" spans="1:5" x14ac:dyDescent="0.25">
      <c r="A41" s="218" t="s">
        <v>569</v>
      </c>
      <c r="B41" s="219" t="s">
        <v>1346</v>
      </c>
      <c r="C41" s="220">
        <v>0</v>
      </c>
      <c r="D41" s="220">
        <v>0</v>
      </c>
      <c r="E41" s="220">
        <v>0</v>
      </c>
    </row>
    <row r="42" spans="1:5" ht="26.4" x14ac:dyDescent="0.25">
      <c r="A42" s="218" t="s">
        <v>570</v>
      </c>
      <c r="B42" s="219" t="s">
        <v>1347</v>
      </c>
      <c r="C42" s="220">
        <v>0</v>
      </c>
      <c r="D42" s="220">
        <v>0</v>
      </c>
      <c r="E42" s="220">
        <v>0</v>
      </c>
    </row>
    <row r="43" spans="1:5" x14ac:dyDescent="0.25">
      <c r="A43" s="218" t="s">
        <v>489</v>
      </c>
      <c r="B43" s="219" t="s">
        <v>1348</v>
      </c>
      <c r="C43" s="220">
        <v>0</v>
      </c>
      <c r="D43" s="220">
        <v>0</v>
      </c>
      <c r="E43" s="220">
        <v>0</v>
      </c>
    </row>
    <row r="44" spans="1:5" ht="26.4" x14ac:dyDescent="0.25">
      <c r="A44" s="218" t="s">
        <v>490</v>
      </c>
      <c r="B44" s="219" t="s">
        <v>1349</v>
      </c>
      <c r="C44" s="220">
        <v>0</v>
      </c>
      <c r="D44" s="220">
        <v>0</v>
      </c>
      <c r="E44" s="220">
        <v>0</v>
      </c>
    </row>
    <row r="45" spans="1:5" ht="39.6" x14ac:dyDescent="0.25">
      <c r="A45" s="218" t="s">
        <v>507</v>
      </c>
      <c r="B45" s="219" t="s">
        <v>1508</v>
      </c>
      <c r="C45" s="220">
        <v>0</v>
      </c>
      <c r="D45" s="220">
        <v>0</v>
      </c>
      <c r="E45" s="220">
        <v>0</v>
      </c>
    </row>
    <row r="46" spans="1:5" x14ac:dyDescent="0.25">
      <c r="A46" s="221" t="s">
        <v>492</v>
      </c>
      <c r="B46" s="222" t="s">
        <v>1350</v>
      </c>
      <c r="C46" s="223">
        <v>10389104</v>
      </c>
      <c r="D46" s="223">
        <v>0</v>
      </c>
      <c r="E46" s="223">
        <v>10389104</v>
      </c>
    </row>
    <row r="47" spans="1:5" x14ac:dyDescent="0.25">
      <c r="A47" s="221" t="s">
        <v>494</v>
      </c>
      <c r="B47" s="222" t="s">
        <v>1351</v>
      </c>
      <c r="C47" s="223">
        <v>-4330118</v>
      </c>
      <c r="D47" s="223">
        <v>0</v>
      </c>
      <c r="E47" s="223">
        <v>-4330118</v>
      </c>
    </row>
    <row r="48" spans="1:5" x14ac:dyDescent="0.25">
      <c r="A48" s="221" t="s">
        <v>574</v>
      </c>
      <c r="B48" s="222" t="s">
        <v>1509</v>
      </c>
      <c r="C48" s="223">
        <v>-65585640</v>
      </c>
      <c r="D48" s="223">
        <v>0</v>
      </c>
      <c r="E48" s="223">
        <v>-65585640</v>
      </c>
    </row>
  </sheetData>
  <mergeCells count="1">
    <mergeCell ref="A3:E3"/>
  </mergeCells>
  <pageMargins left="0.70866141732283461" right="0.70866141732283461" top="0.74803149606299213" bottom="0.74803149606299213" header="0.31496062992125984" footer="0.31496062992125984"/>
  <pageSetup paperSize="9" scale="76" fitToHeight="0" orientation="portrait"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DF5CF-E17E-459D-93E4-95FE72F95A2A}">
  <sheetPr>
    <tabColor rgb="FF92D050"/>
    <pageSetUpPr fitToPage="1"/>
  </sheetPr>
  <dimension ref="A1:M38"/>
  <sheetViews>
    <sheetView view="pageBreakPreview" topLeftCell="A10" zoomScaleNormal="100" zoomScaleSheetLayoutView="100" workbookViewId="0">
      <selection activeCell="M19" sqref="M19:M20"/>
    </sheetView>
  </sheetViews>
  <sheetFormatPr defaultRowHeight="13.2" x14ac:dyDescent="0.25"/>
  <cols>
    <col min="1" max="1" width="40" style="1" customWidth="1"/>
    <col min="2" max="4" width="10.44140625" style="1" customWidth="1"/>
    <col min="5" max="5" width="10.6640625" style="1" bestFit="1" customWidth="1"/>
    <col min="6" max="6" width="11" style="1" customWidth="1"/>
    <col min="7" max="7" width="4.6640625" style="1" customWidth="1"/>
    <col min="8" max="8" width="35.44140625" style="1" customWidth="1"/>
    <col min="9" max="9" width="10.44140625" style="1" customWidth="1"/>
    <col min="10" max="10" width="9.88671875" style="1" customWidth="1"/>
    <col min="11" max="12" width="10.6640625" style="1" bestFit="1" customWidth="1"/>
    <col min="13" max="13" width="10.6640625" style="1" customWidth="1"/>
    <col min="14" max="240" width="9.109375" style="1"/>
    <col min="241" max="241" width="40" style="1" customWidth="1"/>
    <col min="242" max="242" width="12" style="1" customWidth="1"/>
    <col min="243" max="245" width="10.44140625" style="1" customWidth="1"/>
    <col min="246" max="246" width="11" style="1" customWidth="1"/>
    <col min="247" max="247" width="4.6640625" style="1" customWidth="1"/>
    <col min="248" max="248" width="32.44140625" style="1" customWidth="1"/>
    <col min="249" max="249" width="12" style="1" customWidth="1"/>
    <col min="250" max="252" width="13.5546875" style="1" customWidth="1"/>
    <col min="253" max="253" width="11" style="1" customWidth="1"/>
    <col min="254" max="496" width="9.109375" style="1"/>
    <col min="497" max="497" width="40" style="1" customWidth="1"/>
    <col min="498" max="498" width="12" style="1" customWidth="1"/>
    <col min="499" max="501" width="10.44140625" style="1" customWidth="1"/>
    <col min="502" max="502" width="11" style="1" customWidth="1"/>
    <col min="503" max="503" width="4.6640625" style="1" customWidth="1"/>
    <col min="504" max="504" width="32.44140625" style="1" customWidth="1"/>
    <col min="505" max="505" width="12" style="1" customWidth="1"/>
    <col min="506" max="508" width="13.5546875" style="1" customWidth="1"/>
    <col min="509" max="509" width="11" style="1" customWidth="1"/>
    <col min="510" max="752" width="9.109375" style="1"/>
    <col min="753" max="753" width="40" style="1" customWidth="1"/>
    <col min="754" max="754" width="12" style="1" customWidth="1"/>
    <col min="755" max="757" width="10.44140625" style="1" customWidth="1"/>
    <col min="758" max="758" width="11" style="1" customWidth="1"/>
    <col min="759" max="759" width="4.6640625" style="1" customWidth="1"/>
    <col min="760" max="760" width="32.44140625" style="1" customWidth="1"/>
    <col min="761" max="761" width="12" style="1" customWidth="1"/>
    <col min="762" max="764" width="13.5546875" style="1" customWidth="1"/>
    <col min="765" max="765" width="11" style="1" customWidth="1"/>
    <col min="766" max="1008" width="9.109375" style="1"/>
    <col min="1009" max="1009" width="40" style="1" customWidth="1"/>
    <col min="1010" max="1010" width="12" style="1" customWidth="1"/>
    <col min="1011" max="1013" width="10.44140625" style="1" customWidth="1"/>
    <col min="1014" max="1014" width="11" style="1" customWidth="1"/>
    <col min="1015" max="1015" width="4.6640625" style="1" customWidth="1"/>
    <col min="1016" max="1016" width="32.44140625" style="1" customWidth="1"/>
    <col min="1017" max="1017" width="12" style="1" customWidth="1"/>
    <col min="1018" max="1020" width="13.5546875" style="1" customWidth="1"/>
    <col min="1021" max="1021" width="11" style="1" customWidth="1"/>
    <col min="1022" max="1264" width="9.109375" style="1"/>
    <col min="1265" max="1265" width="40" style="1" customWidth="1"/>
    <col min="1266" max="1266" width="12" style="1" customWidth="1"/>
    <col min="1267" max="1269" width="10.44140625" style="1" customWidth="1"/>
    <col min="1270" max="1270" width="11" style="1" customWidth="1"/>
    <col min="1271" max="1271" width="4.6640625" style="1" customWidth="1"/>
    <col min="1272" max="1272" width="32.44140625" style="1" customWidth="1"/>
    <col min="1273" max="1273" width="12" style="1" customWidth="1"/>
    <col min="1274" max="1276" width="13.5546875" style="1" customWidth="1"/>
    <col min="1277" max="1277" width="11" style="1" customWidth="1"/>
    <col min="1278" max="1520" width="9.109375" style="1"/>
    <col min="1521" max="1521" width="40" style="1" customWidth="1"/>
    <col min="1522" max="1522" width="12" style="1" customWidth="1"/>
    <col min="1523" max="1525" width="10.44140625" style="1" customWidth="1"/>
    <col min="1526" max="1526" width="11" style="1" customWidth="1"/>
    <col min="1527" max="1527" width="4.6640625" style="1" customWidth="1"/>
    <col min="1528" max="1528" width="32.44140625" style="1" customWidth="1"/>
    <col min="1529" max="1529" width="12" style="1" customWidth="1"/>
    <col min="1530" max="1532" width="13.5546875" style="1" customWidth="1"/>
    <col min="1533" max="1533" width="11" style="1" customWidth="1"/>
    <col min="1534" max="1776" width="9.109375" style="1"/>
    <col min="1777" max="1777" width="40" style="1" customWidth="1"/>
    <col min="1778" max="1778" width="12" style="1" customWidth="1"/>
    <col min="1779" max="1781" width="10.44140625" style="1" customWidth="1"/>
    <col min="1782" max="1782" width="11" style="1" customWidth="1"/>
    <col min="1783" max="1783" width="4.6640625" style="1" customWidth="1"/>
    <col min="1784" max="1784" width="32.44140625" style="1" customWidth="1"/>
    <col min="1785" max="1785" width="12" style="1" customWidth="1"/>
    <col min="1786" max="1788" width="13.5546875" style="1" customWidth="1"/>
    <col min="1789" max="1789" width="11" style="1" customWidth="1"/>
    <col min="1790" max="2032" width="9.109375" style="1"/>
    <col min="2033" max="2033" width="40" style="1" customWidth="1"/>
    <col min="2034" max="2034" width="12" style="1" customWidth="1"/>
    <col min="2035" max="2037" width="10.44140625" style="1" customWidth="1"/>
    <col min="2038" max="2038" width="11" style="1" customWidth="1"/>
    <col min="2039" max="2039" width="4.6640625" style="1" customWidth="1"/>
    <col min="2040" max="2040" width="32.44140625" style="1" customWidth="1"/>
    <col min="2041" max="2041" width="12" style="1" customWidth="1"/>
    <col min="2042" max="2044" width="13.5546875" style="1" customWidth="1"/>
    <col min="2045" max="2045" width="11" style="1" customWidth="1"/>
    <col min="2046" max="2288" width="9.109375" style="1"/>
    <col min="2289" max="2289" width="40" style="1" customWidth="1"/>
    <col min="2290" max="2290" width="12" style="1" customWidth="1"/>
    <col min="2291" max="2293" width="10.44140625" style="1" customWidth="1"/>
    <col min="2294" max="2294" width="11" style="1" customWidth="1"/>
    <col min="2295" max="2295" width="4.6640625" style="1" customWidth="1"/>
    <col min="2296" max="2296" width="32.44140625" style="1" customWidth="1"/>
    <col min="2297" max="2297" width="12" style="1" customWidth="1"/>
    <col min="2298" max="2300" width="13.5546875" style="1" customWidth="1"/>
    <col min="2301" max="2301" width="11" style="1" customWidth="1"/>
    <col min="2302" max="2544" width="9.109375" style="1"/>
    <col min="2545" max="2545" width="40" style="1" customWidth="1"/>
    <col min="2546" max="2546" width="12" style="1" customWidth="1"/>
    <col min="2547" max="2549" width="10.44140625" style="1" customWidth="1"/>
    <col min="2550" max="2550" width="11" style="1" customWidth="1"/>
    <col min="2551" max="2551" width="4.6640625" style="1" customWidth="1"/>
    <col min="2552" max="2552" width="32.44140625" style="1" customWidth="1"/>
    <col min="2553" max="2553" width="12" style="1" customWidth="1"/>
    <col min="2554" max="2556" width="13.5546875" style="1" customWidth="1"/>
    <col min="2557" max="2557" width="11" style="1" customWidth="1"/>
    <col min="2558" max="2800" width="9.109375" style="1"/>
    <col min="2801" max="2801" width="40" style="1" customWidth="1"/>
    <col min="2802" max="2802" width="12" style="1" customWidth="1"/>
    <col min="2803" max="2805" width="10.44140625" style="1" customWidth="1"/>
    <col min="2806" max="2806" width="11" style="1" customWidth="1"/>
    <col min="2807" max="2807" width="4.6640625" style="1" customWidth="1"/>
    <col min="2808" max="2808" width="32.44140625" style="1" customWidth="1"/>
    <col min="2809" max="2809" width="12" style="1" customWidth="1"/>
    <col min="2810" max="2812" width="13.5546875" style="1" customWidth="1"/>
    <col min="2813" max="2813" width="11" style="1" customWidth="1"/>
    <col min="2814" max="3056" width="9.109375" style="1"/>
    <col min="3057" max="3057" width="40" style="1" customWidth="1"/>
    <col min="3058" max="3058" width="12" style="1" customWidth="1"/>
    <col min="3059" max="3061" width="10.44140625" style="1" customWidth="1"/>
    <col min="3062" max="3062" width="11" style="1" customWidth="1"/>
    <col min="3063" max="3063" width="4.6640625" style="1" customWidth="1"/>
    <col min="3064" max="3064" width="32.44140625" style="1" customWidth="1"/>
    <col min="3065" max="3065" width="12" style="1" customWidth="1"/>
    <col min="3066" max="3068" width="13.5546875" style="1" customWidth="1"/>
    <col min="3069" max="3069" width="11" style="1" customWidth="1"/>
    <col min="3070" max="3312" width="9.109375" style="1"/>
    <col min="3313" max="3313" width="40" style="1" customWidth="1"/>
    <col min="3314" max="3314" width="12" style="1" customWidth="1"/>
    <col min="3315" max="3317" width="10.44140625" style="1" customWidth="1"/>
    <col min="3318" max="3318" width="11" style="1" customWidth="1"/>
    <col min="3319" max="3319" width="4.6640625" style="1" customWidth="1"/>
    <col min="3320" max="3320" width="32.44140625" style="1" customWidth="1"/>
    <col min="3321" max="3321" width="12" style="1" customWidth="1"/>
    <col min="3322" max="3324" width="13.5546875" style="1" customWidth="1"/>
    <col min="3325" max="3325" width="11" style="1" customWidth="1"/>
    <col min="3326" max="3568" width="9.109375" style="1"/>
    <col min="3569" max="3569" width="40" style="1" customWidth="1"/>
    <col min="3570" max="3570" width="12" style="1" customWidth="1"/>
    <col min="3571" max="3573" width="10.44140625" style="1" customWidth="1"/>
    <col min="3574" max="3574" width="11" style="1" customWidth="1"/>
    <col min="3575" max="3575" width="4.6640625" style="1" customWidth="1"/>
    <col min="3576" max="3576" width="32.44140625" style="1" customWidth="1"/>
    <col min="3577" max="3577" width="12" style="1" customWidth="1"/>
    <col min="3578" max="3580" width="13.5546875" style="1" customWidth="1"/>
    <col min="3581" max="3581" width="11" style="1" customWidth="1"/>
    <col min="3582" max="3824" width="9.109375" style="1"/>
    <col min="3825" max="3825" width="40" style="1" customWidth="1"/>
    <col min="3826" max="3826" width="12" style="1" customWidth="1"/>
    <col min="3827" max="3829" width="10.44140625" style="1" customWidth="1"/>
    <col min="3830" max="3830" width="11" style="1" customWidth="1"/>
    <col min="3831" max="3831" width="4.6640625" style="1" customWidth="1"/>
    <col min="3832" max="3832" width="32.44140625" style="1" customWidth="1"/>
    <col min="3833" max="3833" width="12" style="1" customWidth="1"/>
    <col min="3834" max="3836" width="13.5546875" style="1" customWidth="1"/>
    <col min="3837" max="3837" width="11" style="1" customWidth="1"/>
    <col min="3838" max="4080" width="9.109375" style="1"/>
    <col min="4081" max="4081" width="40" style="1" customWidth="1"/>
    <col min="4082" max="4082" width="12" style="1" customWidth="1"/>
    <col min="4083" max="4085" width="10.44140625" style="1" customWidth="1"/>
    <col min="4086" max="4086" width="11" style="1" customWidth="1"/>
    <col min="4087" max="4087" width="4.6640625" style="1" customWidth="1"/>
    <col min="4088" max="4088" width="32.44140625" style="1" customWidth="1"/>
    <col min="4089" max="4089" width="12" style="1" customWidth="1"/>
    <col min="4090" max="4092" width="13.5546875" style="1" customWidth="1"/>
    <col min="4093" max="4093" width="11" style="1" customWidth="1"/>
    <col min="4094" max="4336" width="9.109375" style="1"/>
    <col min="4337" max="4337" width="40" style="1" customWidth="1"/>
    <col min="4338" max="4338" width="12" style="1" customWidth="1"/>
    <col min="4339" max="4341" width="10.44140625" style="1" customWidth="1"/>
    <col min="4342" max="4342" width="11" style="1" customWidth="1"/>
    <col min="4343" max="4343" width="4.6640625" style="1" customWidth="1"/>
    <col min="4344" max="4344" width="32.44140625" style="1" customWidth="1"/>
    <col min="4345" max="4345" width="12" style="1" customWidth="1"/>
    <col min="4346" max="4348" width="13.5546875" style="1" customWidth="1"/>
    <col min="4349" max="4349" width="11" style="1" customWidth="1"/>
    <col min="4350" max="4592" width="9.109375" style="1"/>
    <col min="4593" max="4593" width="40" style="1" customWidth="1"/>
    <col min="4594" max="4594" width="12" style="1" customWidth="1"/>
    <col min="4595" max="4597" width="10.44140625" style="1" customWidth="1"/>
    <col min="4598" max="4598" width="11" style="1" customWidth="1"/>
    <col min="4599" max="4599" width="4.6640625" style="1" customWidth="1"/>
    <col min="4600" max="4600" width="32.44140625" style="1" customWidth="1"/>
    <col min="4601" max="4601" width="12" style="1" customWidth="1"/>
    <col min="4602" max="4604" width="13.5546875" style="1" customWidth="1"/>
    <col min="4605" max="4605" width="11" style="1" customWidth="1"/>
    <col min="4606" max="4848" width="9.109375" style="1"/>
    <col min="4849" max="4849" width="40" style="1" customWidth="1"/>
    <col min="4850" max="4850" width="12" style="1" customWidth="1"/>
    <col min="4851" max="4853" width="10.44140625" style="1" customWidth="1"/>
    <col min="4854" max="4854" width="11" style="1" customWidth="1"/>
    <col min="4855" max="4855" width="4.6640625" style="1" customWidth="1"/>
    <col min="4856" max="4856" width="32.44140625" style="1" customWidth="1"/>
    <col min="4857" max="4857" width="12" style="1" customWidth="1"/>
    <col min="4858" max="4860" width="13.5546875" style="1" customWidth="1"/>
    <col min="4861" max="4861" width="11" style="1" customWidth="1"/>
    <col min="4862" max="5104" width="9.109375" style="1"/>
    <col min="5105" max="5105" width="40" style="1" customWidth="1"/>
    <col min="5106" max="5106" width="12" style="1" customWidth="1"/>
    <col min="5107" max="5109" width="10.44140625" style="1" customWidth="1"/>
    <col min="5110" max="5110" width="11" style="1" customWidth="1"/>
    <col min="5111" max="5111" width="4.6640625" style="1" customWidth="1"/>
    <col min="5112" max="5112" width="32.44140625" style="1" customWidth="1"/>
    <col min="5113" max="5113" width="12" style="1" customWidth="1"/>
    <col min="5114" max="5116" width="13.5546875" style="1" customWidth="1"/>
    <col min="5117" max="5117" width="11" style="1" customWidth="1"/>
    <col min="5118" max="5360" width="9.109375" style="1"/>
    <col min="5361" max="5361" width="40" style="1" customWidth="1"/>
    <col min="5362" max="5362" width="12" style="1" customWidth="1"/>
    <col min="5363" max="5365" width="10.44140625" style="1" customWidth="1"/>
    <col min="5366" max="5366" width="11" style="1" customWidth="1"/>
    <col min="5367" max="5367" width="4.6640625" style="1" customWidth="1"/>
    <col min="5368" max="5368" width="32.44140625" style="1" customWidth="1"/>
    <col min="5369" max="5369" width="12" style="1" customWidth="1"/>
    <col min="5370" max="5372" width="13.5546875" style="1" customWidth="1"/>
    <col min="5373" max="5373" width="11" style="1" customWidth="1"/>
    <col min="5374" max="5616" width="9.109375" style="1"/>
    <col min="5617" max="5617" width="40" style="1" customWidth="1"/>
    <col min="5618" max="5618" width="12" style="1" customWidth="1"/>
    <col min="5619" max="5621" width="10.44140625" style="1" customWidth="1"/>
    <col min="5622" max="5622" width="11" style="1" customWidth="1"/>
    <col min="5623" max="5623" width="4.6640625" style="1" customWidth="1"/>
    <col min="5624" max="5624" width="32.44140625" style="1" customWidth="1"/>
    <col min="5625" max="5625" width="12" style="1" customWidth="1"/>
    <col min="5626" max="5628" width="13.5546875" style="1" customWidth="1"/>
    <col min="5629" max="5629" width="11" style="1" customWidth="1"/>
    <col min="5630" max="5872" width="9.109375" style="1"/>
    <col min="5873" max="5873" width="40" style="1" customWidth="1"/>
    <col min="5874" max="5874" width="12" style="1" customWidth="1"/>
    <col min="5875" max="5877" width="10.44140625" style="1" customWidth="1"/>
    <col min="5878" max="5878" width="11" style="1" customWidth="1"/>
    <col min="5879" max="5879" width="4.6640625" style="1" customWidth="1"/>
    <col min="5880" max="5880" width="32.44140625" style="1" customWidth="1"/>
    <col min="5881" max="5881" width="12" style="1" customWidth="1"/>
    <col min="5882" max="5884" width="13.5546875" style="1" customWidth="1"/>
    <col min="5885" max="5885" width="11" style="1" customWidth="1"/>
    <col min="5886" max="6128" width="9.109375" style="1"/>
    <col min="6129" max="6129" width="40" style="1" customWidth="1"/>
    <col min="6130" max="6130" width="12" style="1" customWidth="1"/>
    <col min="6131" max="6133" width="10.44140625" style="1" customWidth="1"/>
    <col min="6134" max="6134" width="11" style="1" customWidth="1"/>
    <col min="6135" max="6135" width="4.6640625" style="1" customWidth="1"/>
    <col min="6136" max="6136" width="32.44140625" style="1" customWidth="1"/>
    <col min="6137" max="6137" width="12" style="1" customWidth="1"/>
    <col min="6138" max="6140" width="13.5546875" style="1" customWidth="1"/>
    <col min="6141" max="6141" width="11" style="1" customWidth="1"/>
    <col min="6142" max="6384" width="9.109375" style="1"/>
    <col min="6385" max="6385" width="40" style="1" customWidth="1"/>
    <col min="6386" max="6386" width="12" style="1" customWidth="1"/>
    <col min="6387" max="6389" width="10.44140625" style="1" customWidth="1"/>
    <col min="6390" max="6390" width="11" style="1" customWidth="1"/>
    <col min="6391" max="6391" width="4.6640625" style="1" customWidth="1"/>
    <col min="6392" max="6392" width="32.44140625" style="1" customWidth="1"/>
    <col min="6393" max="6393" width="12" style="1" customWidth="1"/>
    <col min="6394" max="6396" width="13.5546875" style="1" customWidth="1"/>
    <col min="6397" max="6397" width="11" style="1" customWidth="1"/>
    <col min="6398" max="6640" width="9.109375" style="1"/>
    <col min="6641" max="6641" width="40" style="1" customWidth="1"/>
    <col min="6642" max="6642" width="12" style="1" customWidth="1"/>
    <col min="6643" max="6645" width="10.44140625" style="1" customWidth="1"/>
    <col min="6646" max="6646" width="11" style="1" customWidth="1"/>
    <col min="6647" max="6647" width="4.6640625" style="1" customWidth="1"/>
    <col min="6648" max="6648" width="32.44140625" style="1" customWidth="1"/>
    <col min="6649" max="6649" width="12" style="1" customWidth="1"/>
    <col min="6650" max="6652" width="13.5546875" style="1" customWidth="1"/>
    <col min="6653" max="6653" width="11" style="1" customWidth="1"/>
    <col min="6654" max="6896" width="9.109375" style="1"/>
    <col min="6897" max="6897" width="40" style="1" customWidth="1"/>
    <col min="6898" max="6898" width="12" style="1" customWidth="1"/>
    <col min="6899" max="6901" width="10.44140625" style="1" customWidth="1"/>
    <col min="6902" max="6902" width="11" style="1" customWidth="1"/>
    <col min="6903" max="6903" width="4.6640625" style="1" customWidth="1"/>
    <col min="6904" max="6904" width="32.44140625" style="1" customWidth="1"/>
    <col min="6905" max="6905" width="12" style="1" customWidth="1"/>
    <col min="6906" max="6908" width="13.5546875" style="1" customWidth="1"/>
    <col min="6909" max="6909" width="11" style="1" customWidth="1"/>
    <col min="6910" max="7152" width="9.109375" style="1"/>
    <col min="7153" max="7153" width="40" style="1" customWidth="1"/>
    <col min="7154" max="7154" width="12" style="1" customWidth="1"/>
    <col min="7155" max="7157" width="10.44140625" style="1" customWidth="1"/>
    <col min="7158" max="7158" width="11" style="1" customWidth="1"/>
    <col min="7159" max="7159" width="4.6640625" style="1" customWidth="1"/>
    <col min="7160" max="7160" width="32.44140625" style="1" customWidth="1"/>
    <col min="7161" max="7161" width="12" style="1" customWidth="1"/>
    <col min="7162" max="7164" width="13.5546875" style="1" customWidth="1"/>
    <col min="7165" max="7165" width="11" style="1" customWidth="1"/>
    <col min="7166" max="7408" width="9.109375" style="1"/>
    <col min="7409" max="7409" width="40" style="1" customWidth="1"/>
    <col min="7410" max="7410" width="12" style="1" customWidth="1"/>
    <col min="7411" max="7413" width="10.44140625" style="1" customWidth="1"/>
    <col min="7414" max="7414" width="11" style="1" customWidth="1"/>
    <col min="7415" max="7415" width="4.6640625" style="1" customWidth="1"/>
    <col min="7416" max="7416" width="32.44140625" style="1" customWidth="1"/>
    <col min="7417" max="7417" width="12" style="1" customWidth="1"/>
    <col min="7418" max="7420" width="13.5546875" style="1" customWidth="1"/>
    <col min="7421" max="7421" width="11" style="1" customWidth="1"/>
    <col min="7422" max="7664" width="9.109375" style="1"/>
    <col min="7665" max="7665" width="40" style="1" customWidth="1"/>
    <col min="7666" max="7666" width="12" style="1" customWidth="1"/>
    <col min="7667" max="7669" width="10.44140625" style="1" customWidth="1"/>
    <col min="7670" max="7670" width="11" style="1" customWidth="1"/>
    <col min="7671" max="7671" width="4.6640625" style="1" customWidth="1"/>
    <col min="7672" max="7672" width="32.44140625" style="1" customWidth="1"/>
    <col min="7673" max="7673" width="12" style="1" customWidth="1"/>
    <col min="7674" max="7676" width="13.5546875" style="1" customWidth="1"/>
    <col min="7677" max="7677" width="11" style="1" customWidth="1"/>
    <col min="7678" max="7920" width="9.109375" style="1"/>
    <col min="7921" max="7921" width="40" style="1" customWidth="1"/>
    <col min="7922" max="7922" width="12" style="1" customWidth="1"/>
    <col min="7923" max="7925" width="10.44140625" style="1" customWidth="1"/>
    <col min="7926" max="7926" width="11" style="1" customWidth="1"/>
    <col min="7927" max="7927" width="4.6640625" style="1" customWidth="1"/>
    <col min="7928" max="7928" width="32.44140625" style="1" customWidth="1"/>
    <col min="7929" max="7929" width="12" style="1" customWidth="1"/>
    <col min="7930" max="7932" width="13.5546875" style="1" customWidth="1"/>
    <col min="7933" max="7933" width="11" style="1" customWidth="1"/>
    <col min="7934" max="8176" width="9.109375" style="1"/>
    <col min="8177" max="8177" width="40" style="1" customWidth="1"/>
    <col min="8178" max="8178" width="12" style="1" customWidth="1"/>
    <col min="8179" max="8181" width="10.44140625" style="1" customWidth="1"/>
    <col min="8182" max="8182" width="11" style="1" customWidth="1"/>
    <col min="8183" max="8183" width="4.6640625" style="1" customWidth="1"/>
    <col min="8184" max="8184" width="32.44140625" style="1" customWidth="1"/>
    <col min="8185" max="8185" width="12" style="1" customWidth="1"/>
    <col min="8186" max="8188" width="13.5546875" style="1" customWidth="1"/>
    <col min="8189" max="8189" width="11" style="1" customWidth="1"/>
    <col min="8190" max="8432" width="9.109375" style="1"/>
    <col min="8433" max="8433" width="40" style="1" customWidth="1"/>
    <col min="8434" max="8434" width="12" style="1" customWidth="1"/>
    <col min="8435" max="8437" width="10.44140625" style="1" customWidth="1"/>
    <col min="8438" max="8438" width="11" style="1" customWidth="1"/>
    <col min="8439" max="8439" width="4.6640625" style="1" customWidth="1"/>
    <col min="8440" max="8440" width="32.44140625" style="1" customWidth="1"/>
    <col min="8441" max="8441" width="12" style="1" customWidth="1"/>
    <col min="8442" max="8444" width="13.5546875" style="1" customWidth="1"/>
    <col min="8445" max="8445" width="11" style="1" customWidth="1"/>
    <col min="8446" max="8688" width="9.109375" style="1"/>
    <col min="8689" max="8689" width="40" style="1" customWidth="1"/>
    <col min="8690" max="8690" width="12" style="1" customWidth="1"/>
    <col min="8691" max="8693" width="10.44140625" style="1" customWidth="1"/>
    <col min="8694" max="8694" width="11" style="1" customWidth="1"/>
    <col min="8695" max="8695" width="4.6640625" style="1" customWidth="1"/>
    <col min="8696" max="8696" width="32.44140625" style="1" customWidth="1"/>
    <col min="8697" max="8697" width="12" style="1" customWidth="1"/>
    <col min="8698" max="8700" width="13.5546875" style="1" customWidth="1"/>
    <col min="8701" max="8701" width="11" style="1" customWidth="1"/>
    <col min="8702" max="8944" width="9.109375" style="1"/>
    <col min="8945" max="8945" width="40" style="1" customWidth="1"/>
    <col min="8946" max="8946" width="12" style="1" customWidth="1"/>
    <col min="8947" max="8949" width="10.44140625" style="1" customWidth="1"/>
    <col min="8950" max="8950" width="11" style="1" customWidth="1"/>
    <col min="8951" max="8951" width="4.6640625" style="1" customWidth="1"/>
    <col min="8952" max="8952" width="32.44140625" style="1" customWidth="1"/>
    <col min="8953" max="8953" width="12" style="1" customWidth="1"/>
    <col min="8954" max="8956" width="13.5546875" style="1" customWidth="1"/>
    <col min="8957" max="8957" width="11" style="1" customWidth="1"/>
    <col min="8958" max="9200" width="9.109375" style="1"/>
    <col min="9201" max="9201" width="40" style="1" customWidth="1"/>
    <col min="9202" max="9202" width="12" style="1" customWidth="1"/>
    <col min="9203" max="9205" width="10.44140625" style="1" customWidth="1"/>
    <col min="9206" max="9206" width="11" style="1" customWidth="1"/>
    <col min="9207" max="9207" width="4.6640625" style="1" customWidth="1"/>
    <col min="9208" max="9208" width="32.44140625" style="1" customWidth="1"/>
    <col min="9209" max="9209" width="12" style="1" customWidth="1"/>
    <col min="9210" max="9212" width="13.5546875" style="1" customWidth="1"/>
    <col min="9213" max="9213" width="11" style="1" customWidth="1"/>
    <col min="9214" max="9456" width="9.109375" style="1"/>
    <col min="9457" max="9457" width="40" style="1" customWidth="1"/>
    <col min="9458" max="9458" width="12" style="1" customWidth="1"/>
    <col min="9459" max="9461" width="10.44140625" style="1" customWidth="1"/>
    <col min="9462" max="9462" width="11" style="1" customWidth="1"/>
    <col min="9463" max="9463" width="4.6640625" style="1" customWidth="1"/>
    <col min="9464" max="9464" width="32.44140625" style="1" customWidth="1"/>
    <col min="9465" max="9465" width="12" style="1" customWidth="1"/>
    <col min="9466" max="9468" width="13.5546875" style="1" customWidth="1"/>
    <col min="9469" max="9469" width="11" style="1" customWidth="1"/>
    <col min="9470" max="9712" width="9.109375" style="1"/>
    <col min="9713" max="9713" width="40" style="1" customWidth="1"/>
    <col min="9714" max="9714" width="12" style="1" customWidth="1"/>
    <col min="9715" max="9717" width="10.44140625" style="1" customWidth="1"/>
    <col min="9718" max="9718" width="11" style="1" customWidth="1"/>
    <col min="9719" max="9719" width="4.6640625" style="1" customWidth="1"/>
    <col min="9720" max="9720" width="32.44140625" style="1" customWidth="1"/>
    <col min="9721" max="9721" width="12" style="1" customWidth="1"/>
    <col min="9722" max="9724" width="13.5546875" style="1" customWidth="1"/>
    <col min="9725" max="9725" width="11" style="1" customWidth="1"/>
    <col min="9726" max="9968" width="9.109375" style="1"/>
    <col min="9969" max="9969" width="40" style="1" customWidth="1"/>
    <col min="9970" max="9970" width="12" style="1" customWidth="1"/>
    <col min="9971" max="9973" width="10.44140625" style="1" customWidth="1"/>
    <col min="9974" max="9974" width="11" style="1" customWidth="1"/>
    <col min="9975" max="9975" width="4.6640625" style="1" customWidth="1"/>
    <col min="9976" max="9976" width="32.44140625" style="1" customWidth="1"/>
    <col min="9977" max="9977" width="12" style="1" customWidth="1"/>
    <col min="9978" max="9980" width="13.5546875" style="1" customWidth="1"/>
    <col min="9981" max="9981" width="11" style="1" customWidth="1"/>
    <col min="9982" max="10224" width="9.109375" style="1"/>
    <col min="10225" max="10225" width="40" style="1" customWidth="1"/>
    <col min="10226" max="10226" width="12" style="1" customWidth="1"/>
    <col min="10227" max="10229" width="10.44140625" style="1" customWidth="1"/>
    <col min="10230" max="10230" width="11" style="1" customWidth="1"/>
    <col min="10231" max="10231" width="4.6640625" style="1" customWidth="1"/>
    <col min="10232" max="10232" width="32.44140625" style="1" customWidth="1"/>
    <col min="10233" max="10233" width="12" style="1" customWidth="1"/>
    <col min="10234" max="10236" width="13.5546875" style="1" customWidth="1"/>
    <col min="10237" max="10237" width="11" style="1" customWidth="1"/>
    <col min="10238" max="10480" width="9.109375" style="1"/>
    <col min="10481" max="10481" width="40" style="1" customWidth="1"/>
    <col min="10482" max="10482" width="12" style="1" customWidth="1"/>
    <col min="10483" max="10485" width="10.44140625" style="1" customWidth="1"/>
    <col min="10486" max="10486" width="11" style="1" customWidth="1"/>
    <col min="10487" max="10487" width="4.6640625" style="1" customWidth="1"/>
    <col min="10488" max="10488" width="32.44140625" style="1" customWidth="1"/>
    <col min="10489" max="10489" width="12" style="1" customWidth="1"/>
    <col min="10490" max="10492" width="13.5546875" style="1" customWidth="1"/>
    <col min="10493" max="10493" width="11" style="1" customWidth="1"/>
    <col min="10494" max="10736" width="9.109375" style="1"/>
    <col min="10737" max="10737" width="40" style="1" customWidth="1"/>
    <col min="10738" max="10738" width="12" style="1" customWidth="1"/>
    <col min="10739" max="10741" width="10.44140625" style="1" customWidth="1"/>
    <col min="10742" max="10742" width="11" style="1" customWidth="1"/>
    <col min="10743" max="10743" width="4.6640625" style="1" customWidth="1"/>
    <col min="10744" max="10744" width="32.44140625" style="1" customWidth="1"/>
    <col min="10745" max="10745" width="12" style="1" customWidth="1"/>
    <col min="10746" max="10748" width="13.5546875" style="1" customWidth="1"/>
    <col min="10749" max="10749" width="11" style="1" customWidth="1"/>
    <col min="10750" max="10992" width="9.109375" style="1"/>
    <col min="10993" max="10993" width="40" style="1" customWidth="1"/>
    <col min="10994" max="10994" width="12" style="1" customWidth="1"/>
    <col min="10995" max="10997" width="10.44140625" style="1" customWidth="1"/>
    <col min="10998" max="10998" width="11" style="1" customWidth="1"/>
    <col min="10999" max="10999" width="4.6640625" style="1" customWidth="1"/>
    <col min="11000" max="11000" width="32.44140625" style="1" customWidth="1"/>
    <col min="11001" max="11001" width="12" style="1" customWidth="1"/>
    <col min="11002" max="11004" width="13.5546875" style="1" customWidth="1"/>
    <col min="11005" max="11005" width="11" style="1" customWidth="1"/>
    <col min="11006" max="11248" width="9.109375" style="1"/>
    <col min="11249" max="11249" width="40" style="1" customWidth="1"/>
    <col min="11250" max="11250" width="12" style="1" customWidth="1"/>
    <col min="11251" max="11253" width="10.44140625" style="1" customWidth="1"/>
    <col min="11254" max="11254" width="11" style="1" customWidth="1"/>
    <col min="11255" max="11255" width="4.6640625" style="1" customWidth="1"/>
    <col min="11256" max="11256" width="32.44140625" style="1" customWidth="1"/>
    <col min="11257" max="11257" width="12" style="1" customWidth="1"/>
    <col min="11258" max="11260" width="13.5546875" style="1" customWidth="1"/>
    <col min="11261" max="11261" width="11" style="1" customWidth="1"/>
    <col min="11262" max="11504" width="9.109375" style="1"/>
    <col min="11505" max="11505" width="40" style="1" customWidth="1"/>
    <col min="11506" max="11506" width="12" style="1" customWidth="1"/>
    <col min="11507" max="11509" width="10.44140625" style="1" customWidth="1"/>
    <col min="11510" max="11510" width="11" style="1" customWidth="1"/>
    <col min="11511" max="11511" width="4.6640625" style="1" customWidth="1"/>
    <col min="11512" max="11512" width="32.44140625" style="1" customWidth="1"/>
    <col min="11513" max="11513" width="12" style="1" customWidth="1"/>
    <col min="11514" max="11516" width="13.5546875" style="1" customWidth="1"/>
    <col min="11517" max="11517" width="11" style="1" customWidth="1"/>
    <col min="11518" max="11760" width="9.109375" style="1"/>
    <col min="11761" max="11761" width="40" style="1" customWidth="1"/>
    <col min="11762" max="11762" width="12" style="1" customWidth="1"/>
    <col min="11763" max="11765" width="10.44140625" style="1" customWidth="1"/>
    <col min="11766" max="11766" width="11" style="1" customWidth="1"/>
    <col min="11767" max="11767" width="4.6640625" style="1" customWidth="1"/>
    <col min="11768" max="11768" width="32.44140625" style="1" customWidth="1"/>
    <col min="11769" max="11769" width="12" style="1" customWidth="1"/>
    <col min="11770" max="11772" width="13.5546875" style="1" customWidth="1"/>
    <col min="11773" max="11773" width="11" style="1" customWidth="1"/>
    <col min="11774" max="12016" width="9.109375" style="1"/>
    <col min="12017" max="12017" width="40" style="1" customWidth="1"/>
    <col min="12018" max="12018" width="12" style="1" customWidth="1"/>
    <col min="12019" max="12021" width="10.44140625" style="1" customWidth="1"/>
    <col min="12022" max="12022" width="11" style="1" customWidth="1"/>
    <col min="12023" max="12023" width="4.6640625" style="1" customWidth="1"/>
    <col min="12024" max="12024" width="32.44140625" style="1" customWidth="1"/>
    <col min="12025" max="12025" width="12" style="1" customWidth="1"/>
    <col min="12026" max="12028" width="13.5546875" style="1" customWidth="1"/>
    <col min="12029" max="12029" width="11" style="1" customWidth="1"/>
    <col min="12030" max="12272" width="9.109375" style="1"/>
    <col min="12273" max="12273" width="40" style="1" customWidth="1"/>
    <col min="12274" max="12274" width="12" style="1" customWidth="1"/>
    <col min="12275" max="12277" width="10.44140625" style="1" customWidth="1"/>
    <col min="12278" max="12278" width="11" style="1" customWidth="1"/>
    <col min="12279" max="12279" width="4.6640625" style="1" customWidth="1"/>
    <col min="12280" max="12280" width="32.44140625" style="1" customWidth="1"/>
    <col min="12281" max="12281" width="12" style="1" customWidth="1"/>
    <col min="12282" max="12284" width="13.5546875" style="1" customWidth="1"/>
    <col min="12285" max="12285" width="11" style="1" customWidth="1"/>
    <col min="12286" max="12528" width="9.109375" style="1"/>
    <col min="12529" max="12529" width="40" style="1" customWidth="1"/>
    <col min="12530" max="12530" width="12" style="1" customWidth="1"/>
    <col min="12531" max="12533" width="10.44140625" style="1" customWidth="1"/>
    <col min="12534" max="12534" width="11" style="1" customWidth="1"/>
    <col min="12535" max="12535" width="4.6640625" style="1" customWidth="1"/>
    <col min="12536" max="12536" width="32.44140625" style="1" customWidth="1"/>
    <col min="12537" max="12537" width="12" style="1" customWidth="1"/>
    <col min="12538" max="12540" width="13.5546875" style="1" customWidth="1"/>
    <col min="12541" max="12541" width="11" style="1" customWidth="1"/>
    <col min="12542" max="12784" width="9.109375" style="1"/>
    <col min="12785" max="12785" width="40" style="1" customWidth="1"/>
    <col min="12786" max="12786" width="12" style="1" customWidth="1"/>
    <col min="12787" max="12789" width="10.44140625" style="1" customWidth="1"/>
    <col min="12790" max="12790" width="11" style="1" customWidth="1"/>
    <col min="12791" max="12791" width="4.6640625" style="1" customWidth="1"/>
    <col min="12792" max="12792" width="32.44140625" style="1" customWidth="1"/>
    <col min="12793" max="12793" width="12" style="1" customWidth="1"/>
    <col min="12794" max="12796" width="13.5546875" style="1" customWidth="1"/>
    <col min="12797" max="12797" width="11" style="1" customWidth="1"/>
    <col min="12798" max="13040" width="9.109375" style="1"/>
    <col min="13041" max="13041" width="40" style="1" customWidth="1"/>
    <col min="13042" max="13042" width="12" style="1" customWidth="1"/>
    <col min="13043" max="13045" width="10.44140625" style="1" customWidth="1"/>
    <col min="13046" max="13046" width="11" style="1" customWidth="1"/>
    <col min="13047" max="13047" width="4.6640625" style="1" customWidth="1"/>
    <col min="13048" max="13048" width="32.44140625" style="1" customWidth="1"/>
    <col min="13049" max="13049" width="12" style="1" customWidth="1"/>
    <col min="13050" max="13052" width="13.5546875" style="1" customWidth="1"/>
    <col min="13053" max="13053" width="11" style="1" customWidth="1"/>
    <col min="13054" max="13296" width="9.109375" style="1"/>
    <col min="13297" max="13297" width="40" style="1" customWidth="1"/>
    <col min="13298" max="13298" width="12" style="1" customWidth="1"/>
    <col min="13299" max="13301" width="10.44140625" style="1" customWidth="1"/>
    <col min="13302" max="13302" width="11" style="1" customWidth="1"/>
    <col min="13303" max="13303" width="4.6640625" style="1" customWidth="1"/>
    <col min="13304" max="13304" width="32.44140625" style="1" customWidth="1"/>
    <col min="13305" max="13305" width="12" style="1" customWidth="1"/>
    <col min="13306" max="13308" width="13.5546875" style="1" customWidth="1"/>
    <col min="13309" max="13309" width="11" style="1" customWidth="1"/>
    <col min="13310" max="13552" width="9.109375" style="1"/>
    <col min="13553" max="13553" width="40" style="1" customWidth="1"/>
    <col min="13554" max="13554" width="12" style="1" customWidth="1"/>
    <col min="13555" max="13557" width="10.44140625" style="1" customWidth="1"/>
    <col min="13558" max="13558" width="11" style="1" customWidth="1"/>
    <col min="13559" max="13559" width="4.6640625" style="1" customWidth="1"/>
    <col min="13560" max="13560" width="32.44140625" style="1" customWidth="1"/>
    <col min="13561" max="13561" width="12" style="1" customWidth="1"/>
    <col min="13562" max="13564" width="13.5546875" style="1" customWidth="1"/>
    <col min="13565" max="13565" width="11" style="1" customWidth="1"/>
    <col min="13566" max="13808" width="9.109375" style="1"/>
    <col min="13809" max="13809" width="40" style="1" customWidth="1"/>
    <col min="13810" max="13810" width="12" style="1" customWidth="1"/>
    <col min="13811" max="13813" width="10.44140625" style="1" customWidth="1"/>
    <col min="13814" max="13814" width="11" style="1" customWidth="1"/>
    <col min="13815" max="13815" width="4.6640625" style="1" customWidth="1"/>
    <col min="13816" max="13816" width="32.44140625" style="1" customWidth="1"/>
    <col min="13817" max="13817" width="12" style="1" customWidth="1"/>
    <col min="13818" max="13820" width="13.5546875" style="1" customWidth="1"/>
    <col min="13821" max="13821" width="11" style="1" customWidth="1"/>
    <col min="13822" max="14064" width="9.109375" style="1"/>
    <col min="14065" max="14065" width="40" style="1" customWidth="1"/>
    <col min="14066" max="14066" width="12" style="1" customWidth="1"/>
    <col min="14067" max="14069" width="10.44140625" style="1" customWidth="1"/>
    <col min="14070" max="14070" width="11" style="1" customWidth="1"/>
    <col min="14071" max="14071" width="4.6640625" style="1" customWidth="1"/>
    <col min="14072" max="14072" width="32.44140625" style="1" customWidth="1"/>
    <col min="14073" max="14073" width="12" style="1" customWidth="1"/>
    <col min="14074" max="14076" width="13.5546875" style="1" customWidth="1"/>
    <col min="14077" max="14077" width="11" style="1" customWidth="1"/>
    <col min="14078" max="14320" width="9.109375" style="1"/>
    <col min="14321" max="14321" width="40" style="1" customWidth="1"/>
    <col min="14322" max="14322" width="12" style="1" customWidth="1"/>
    <col min="14323" max="14325" width="10.44140625" style="1" customWidth="1"/>
    <col min="14326" max="14326" width="11" style="1" customWidth="1"/>
    <col min="14327" max="14327" width="4.6640625" style="1" customWidth="1"/>
    <col min="14328" max="14328" width="32.44140625" style="1" customWidth="1"/>
    <col min="14329" max="14329" width="12" style="1" customWidth="1"/>
    <col min="14330" max="14332" width="13.5546875" style="1" customWidth="1"/>
    <col min="14333" max="14333" width="11" style="1" customWidth="1"/>
    <col min="14334" max="14576" width="9.109375" style="1"/>
    <col min="14577" max="14577" width="40" style="1" customWidth="1"/>
    <col min="14578" max="14578" width="12" style="1" customWidth="1"/>
    <col min="14579" max="14581" width="10.44140625" style="1" customWidth="1"/>
    <col min="14582" max="14582" width="11" style="1" customWidth="1"/>
    <col min="14583" max="14583" width="4.6640625" style="1" customWidth="1"/>
    <col min="14584" max="14584" width="32.44140625" style="1" customWidth="1"/>
    <col min="14585" max="14585" width="12" style="1" customWidth="1"/>
    <col min="14586" max="14588" width="13.5546875" style="1" customWidth="1"/>
    <col min="14589" max="14589" width="11" style="1" customWidth="1"/>
    <col min="14590" max="14832" width="9.109375" style="1"/>
    <col min="14833" max="14833" width="40" style="1" customWidth="1"/>
    <col min="14834" max="14834" width="12" style="1" customWidth="1"/>
    <col min="14835" max="14837" width="10.44140625" style="1" customWidth="1"/>
    <col min="14838" max="14838" width="11" style="1" customWidth="1"/>
    <col min="14839" max="14839" width="4.6640625" style="1" customWidth="1"/>
    <col min="14840" max="14840" width="32.44140625" style="1" customWidth="1"/>
    <col min="14841" max="14841" width="12" style="1" customWidth="1"/>
    <col min="14842" max="14844" width="13.5546875" style="1" customWidth="1"/>
    <col min="14845" max="14845" width="11" style="1" customWidth="1"/>
    <col min="14846" max="15088" width="9.109375" style="1"/>
    <col min="15089" max="15089" width="40" style="1" customWidth="1"/>
    <col min="15090" max="15090" width="12" style="1" customWidth="1"/>
    <col min="15091" max="15093" width="10.44140625" style="1" customWidth="1"/>
    <col min="15094" max="15094" width="11" style="1" customWidth="1"/>
    <col min="15095" max="15095" width="4.6640625" style="1" customWidth="1"/>
    <col min="15096" max="15096" width="32.44140625" style="1" customWidth="1"/>
    <col min="15097" max="15097" width="12" style="1" customWidth="1"/>
    <col min="15098" max="15100" width="13.5546875" style="1" customWidth="1"/>
    <col min="15101" max="15101" width="11" style="1" customWidth="1"/>
    <col min="15102" max="15344" width="9.109375" style="1"/>
    <col min="15345" max="15345" width="40" style="1" customWidth="1"/>
    <col min="15346" max="15346" width="12" style="1" customWidth="1"/>
    <col min="15347" max="15349" width="10.44140625" style="1" customWidth="1"/>
    <col min="15350" max="15350" width="11" style="1" customWidth="1"/>
    <col min="15351" max="15351" width="4.6640625" style="1" customWidth="1"/>
    <col min="15352" max="15352" width="32.44140625" style="1" customWidth="1"/>
    <col min="15353" max="15353" width="12" style="1" customWidth="1"/>
    <col min="15354" max="15356" width="13.5546875" style="1" customWidth="1"/>
    <col min="15357" max="15357" width="11" style="1" customWidth="1"/>
    <col min="15358" max="15600" width="9.109375" style="1"/>
    <col min="15601" max="15601" width="40" style="1" customWidth="1"/>
    <col min="15602" max="15602" width="12" style="1" customWidth="1"/>
    <col min="15603" max="15605" width="10.44140625" style="1" customWidth="1"/>
    <col min="15606" max="15606" width="11" style="1" customWidth="1"/>
    <col min="15607" max="15607" width="4.6640625" style="1" customWidth="1"/>
    <col min="15608" max="15608" width="32.44140625" style="1" customWidth="1"/>
    <col min="15609" max="15609" width="12" style="1" customWidth="1"/>
    <col min="15610" max="15612" width="13.5546875" style="1" customWidth="1"/>
    <col min="15613" max="15613" width="11" style="1" customWidth="1"/>
    <col min="15614" max="15856" width="9.109375" style="1"/>
    <col min="15857" max="15857" width="40" style="1" customWidth="1"/>
    <col min="15858" max="15858" width="12" style="1" customWidth="1"/>
    <col min="15859" max="15861" width="10.44140625" style="1" customWidth="1"/>
    <col min="15862" max="15862" width="11" style="1" customWidth="1"/>
    <col min="15863" max="15863" width="4.6640625" style="1" customWidth="1"/>
    <col min="15864" max="15864" width="32.44140625" style="1" customWidth="1"/>
    <col min="15865" max="15865" width="12" style="1" customWidth="1"/>
    <col min="15866" max="15868" width="13.5546875" style="1" customWidth="1"/>
    <col min="15869" max="15869" width="11" style="1" customWidth="1"/>
    <col min="15870" max="16112" width="9.109375" style="1"/>
    <col min="16113" max="16113" width="40" style="1" customWidth="1"/>
    <col min="16114" max="16114" width="12" style="1" customWidth="1"/>
    <col min="16115" max="16117" width="10.44140625" style="1" customWidth="1"/>
    <col min="16118" max="16118" width="11" style="1" customWidth="1"/>
    <col min="16119" max="16119" width="4.6640625" style="1" customWidth="1"/>
    <col min="16120" max="16120" width="32.44140625" style="1" customWidth="1"/>
    <col min="16121" max="16121" width="12" style="1" customWidth="1"/>
    <col min="16122" max="16124" width="13.5546875" style="1" customWidth="1"/>
    <col min="16125" max="16125" width="11" style="1" customWidth="1"/>
    <col min="16126" max="16380" width="9.109375" style="1"/>
    <col min="16381" max="16384" width="8.88671875" style="1" customWidth="1"/>
  </cols>
  <sheetData>
    <row r="1" spans="1:13" ht="15.6" customHeight="1" x14ac:dyDescent="0.25">
      <c r="A1" s="185"/>
      <c r="B1" s="185"/>
      <c r="C1" s="185"/>
      <c r="D1" s="185"/>
      <c r="E1" s="185"/>
      <c r="F1" s="185"/>
      <c r="G1" s="185"/>
      <c r="H1" s="185"/>
      <c r="I1" s="185"/>
      <c r="J1" s="184"/>
      <c r="K1" s="184"/>
      <c r="L1" s="184"/>
      <c r="M1" s="184" t="s">
        <v>1884</v>
      </c>
    </row>
    <row r="2" spans="1:13" ht="15.6" customHeight="1" x14ac:dyDescent="0.25">
      <c r="A2" s="185"/>
      <c r="B2" s="185"/>
      <c r="C2" s="185"/>
      <c r="D2" s="185"/>
      <c r="E2" s="185"/>
      <c r="F2" s="185"/>
      <c r="G2" s="185"/>
      <c r="H2" s="185"/>
      <c r="I2" s="185"/>
      <c r="J2" s="184"/>
      <c r="K2" s="184"/>
      <c r="L2" s="184"/>
    </row>
    <row r="3" spans="1:13" ht="12.75" customHeight="1" x14ac:dyDescent="0.25">
      <c r="A3" s="551" t="s">
        <v>85</v>
      </c>
      <c r="B3" s="551"/>
      <c r="C3" s="551"/>
      <c r="D3" s="551"/>
      <c r="E3" s="551"/>
      <c r="F3" s="551"/>
      <c r="G3" s="551"/>
      <c r="H3" s="551"/>
      <c r="I3" s="551"/>
      <c r="J3" s="551"/>
      <c r="K3" s="551"/>
      <c r="L3" s="551"/>
    </row>
    <row r="4" spans="1:13" x14ac:dyDescent="0.25">
      <c r="A4" s="552" t="s">
        <v>1744</v>
      </c>
      <c r="B4" s="552"/>
      <c r="C4" s="552"/>
      <c r="D4" s="552"/>
      <c r="E4" s="552"/>
      <c r="F4" s="552"/>
      <c r="G4" s="552"/>
      <c r="H4" s="552"/>
      <c r="I4" s="552"/>
      <c r="J4" s="552"/>
      <c r="K4" s="552"/>
      <c r="L4" s="552"/>
    </row>
    <row r="5" spans="1:13" x14ac:dyDescent="0.25">
      <c r="A5" s="186"/>
      <c r="B5" s="395"/>
      <c r="C5" s="395"/>
      <c r="D5" s="395"/>
      <c r="E5" s="395"/>
      <c r="F5" s="395"/>
      <c r="G5" s="395"/>
      <c r="H5" s="186"/>
      <c r="I5" s="396"/>
    </row>
    <row r="6" spans="1:13" x14ac:dyDescent="0.25">
      <c r="A6" s="187" t="s">
        <v>86</v>
      </c>
      <c r="B6" s="397"/>
      <c r="C6" s="397"/>
      <c r="D6" s="397"/>
      <c r="E6" s="397"/>
      <c r="F6" s="397"/>
      <c r="G6" s="398"/>
      <c r="H6" s="187" t="s">
        <v>87</v>
      </c>
      <c r="I6" s="399"/>
      <c r="J6" s="2"/>
      <c r="K6" s="2"/>
      <c r="L6" s="2"/>
      <c r="M6" s="2"/>
    </row>
    <row r="7" spans="1:13" x14ac:dyDescent="0.25">
      <c r="A7" s="188"/>
      <c r="B7" s="400" t="s">
        <v>1578</v>
      </c>
      <c r="C7" s="400" t="s">
        <v>1745</v>
      </c>
      <c r="D7" s="400" t="s">
        <v>1746</v>
      </c>
      <c r="E7" s="400" t="s">
        <v>1776</v>
      </c>
      <c r="F7" s="400" t="s">
        <v>1777</v>
      </c>
      <c r="G7" s="401"/>
      <c r="H7" s="188"/>
      <c r="I7" s="400" t="s">
        <v>1578</v>
      </c>
      <c r="J7" s="400" t="s">
        <v>1745</v>
      </c>
      <c r="K7" s="400" t="s">
        <v>1746</v>
      </c>
      <c r="L7" s="400" t="s">
        <v>1776</v>
      </c>
      <c r="M7" s="400" t="s">
        <v>1777</v>
      </c>
    </row>
    <row r="8" spans="1:13" x14ac:dyDescent="0.25">
      <c r="A8" s="187"/>
      <c r="B8" s="402" t="s">
        <v>22</v>
      </c>
      <c r="C8" s="402" t="s">
        <v>22</v>
      </c>
      <c r="D8" s="402" t="s">
        <v>22</v>
      </c>
      <c r="E8" s="402" t="s">
        <v>22</v>
      </c>
      <c r="F8" s="402" t="s">
        <v>22</v>
      </c>
      <c r="G8" s="403"/>
      <c r="H8" s="404"/>
      <c r="I8" s="402" t="s">
        <v>22</v>
      </c>
      <c r="J8" s="402" t="s">
        <v>22</v>
      </c>
      <c r="K8" s="402" t="s">
        <v>22</v>
      </c>
      <c r="L8" s="402" t="s">
        <v>22</v>
      </c>
      <c r="M8" s="402" t="s">
        <v>22</v>
      </c>
    </row>
    <row r="9" spans="1:13" x14ac:dyDescent="0.25">
      <c r="A9" s="189" t="s">
        <v>77</v>
      </c>
      <c r="B9" s="405">
        <v>422522</v>
      </c>
      <c r="C9" s="405">
        <v>365783</v>
      </c>
      <c r="D9" s="405">
        <f>'1. melléklet (z) 2025'!D11+'1. melléklet (z) 2025'!D18+'1. melléklet (z) 2025'!D31+'1. melléklet (z) 2025'!D60</f>
        <v>375324</v>
      </c>
      <c r="E9" s="405">
        <f>'1. melléklet (z) 2025'!H11+'1. melléklet (z) 2025'!H18+'1. melléklet (z) 2025'!H31+'1. melléklet (z) 2025'!H60</f>
        <v>410767</v>
      </c>
      <c r="F9" s="405">
        <f>'1. melléklet (z) 2025'!L11+'1. melléklet (z) 2025'!L18+'1. melléklet (z) 2025'!L31+'1. melléklet (z) 2025'!L60</f>
        <v>367294</v>
      </c>
      <c r="G9" s="405"/>
      <c r="H9" s="189" t="s">
        <v>20</v>
      </c>
      <c r="I9" s="406">
        <v>1096511</v>
      </c>
      <c r="J9" s="406">
        <v>1238986</v>
      </c>
      <c r="K9" s="406">
        <f>'2. mell. 1. pont (z) 2025'!D12+'2. mell. 1. pont (z) 2025'!D27+'2. mell. 1. pont (z) 2025'!D46+'2. mell. 1. pont (z) 2025'!D66</f>
        <v>1378622</v>
      </c>
      <c r="L9" s="406">
        <f>'2. mell. 1. pont (z) 2025'!H12+'2. mell. 1. pont (z) 2025'!H27+'2. mell. 1. pont (z) 2025'!H46+'2. mell. 1. pont (z) 2025'!H66</f>
        <v>1460291</v>
      </c>
      <c r="M9" s="406">
        <f>'2. mell. 1. pont (z) 2025'!L12+'2. mell. 1. pont (z) 2025'!L27+'2. mell. 1. pont (z) 2025'!L46+'2. mell. 1. pont (z) 2025'!L66</f>
        <v>1458909</v>
      </c>
    </row>
    <row r="10" spans="1:13" x14ac:dyDescent="0.25">
      <c r="A10" s="189" t="s">
        <v>52</v>
      </c>
      <c r="B10" s="405">
        <v>1248823</v>
      </c>
      <c r="C10" s="405">
        <v>982902</v>
      </c>
      <c r="D10" s="405">
        <f>'1. melléklet (z) 2025'!D75</f>
        <v>1248000</v>
      </c>
      <c r="E10" s="405">
        <f>'1. melléklet (z) 2025'!H75</f>
        <v>1248000</v>
      </c>
      <c r="F10" s="405">
        <f>'1. melléklet (z) 2025'!L75</f>
        <v>1160271</v>
      </c>
      <c r="G10" s="405"/>
      <c r="H10" s="189" t="s">
        <v>88</v>
      </c>
      <c r="I10" s="406">
        <v>144755</v>
      </c>
      <c r="J10" s="406">
        <v>161101</v>
      </c>
      <c r="K10" s="406">
        <f>'2. mell. 1. pont (z) 2025'!D13+'2. mell. 1. pont (z) 2025'!D28+'2. mell. 1. pont (z) 2025'!D47+'2. mell. 1. pont (z) 2025'!D76</f>
        <v>186734</v>
      </c>
      <c r="L10" s="406">
        <f>'2. mell. 1. pont (z) 2025'!H13+'2. mell. 1. pont (z) 2025'!H28+'2. mell. 1. pont (z) 2025'!H47+'2. mell. 1. pont (z) 2025'!H76</f>
        <v>189988</v>
      </c>
      <c r="M10" s="406">
        <f>'2. mell. 1. pont (z) 2025'!L13+'2. mell. 1. pont (z) 2025'!L28+'2. mell. 1. pont (z) 2025'!L47+'2. mell. 1. pont (z) 2025'!L76</f>
        <v>186100</v>
      </c>
    </row>
    <row r="11" spans="1:13" x14ac:dyDescent="0.25">
      <c r="A11" s="189" t="s">
        <v>89</v>
      </c>
      <c r="B11" s="405">
        <v>2131549</v>
      </c>
      <c r="C11" s="405">
        <v>2199619</v>
      </c>
      <c r="D11" s="405">
        <f>'1. melléklet (z) 2025'!D88+'1. melléklet (z) 2025'!D94+'1. melléklet (z) 2025'!D99</f>
        <v>2005076</v>
      </c>
      <c r="E11" s="405">
        <f>'1. melléklet (z) 2025'!H88+'1. melléklet (z) 2025'!H94+'1. melléklet (z) 2025'!H99</f>
        <v>2574424</v>
      </c>
      <c r="F11" s="405">
        <f>'1. melléklet (z) 2025'!L88+'1. melléklet (z) 2025'!L94+'1. melléklet (z) 2025'!L99</f>
        <v>2574424</v>
      </c>
      <c r="G11" s="405"/>
      <c r="H11" s="189" t="s">
        <v>24</v>
      </c>
      <c r="I11" s="406">
        <v>1664816</v>
      </c>
      <c r="J11" s="406">
        <v>1775632</v>
      </c>
      <c r="K11" s="406">
        <f>'2. mell. 1. pont (z) 2025'!D14+'2. mell. 1. pont (z) 2025'!D29+'2. mell. 1. pont (z) 2025'!D48+'2. mell. 1. pont (z) 2025'!D132</f>
        <v>1662280</v>
      </c>
      <c r="L11" s="406">
        <f>'2. mell. 1. pont (z) 2025'!H14+'2. mell. 1. pont (z) 2025'!H29+'2. mell. 1. pont (z) 2025'!H48+'2. mell. 1. pont (z) 2025'!H132</f>
        <v>1972525</v>
      </c>
      <c r="M11" s="406">
        <f>'2. mell. 1. pont (z) 2025'!L14+'2. mell. 1. pont (z) 2025'!L29+'2. mell. 1. pont (z) 2025'!L48+'2. mell. 1. pont (z) 2025'!L132</f>
        <v>1751634</v>
      </c>
    </row>
    <row r="12" spans="1:13" ht="24" x14ac:dyDescent="0.25">
      <c r="A12" s="189" t="s">
        <v>119</v>
      </c>
      <c r="B12" s="405">
        <v>192925</v>
      </c>
      <c r="C12" s="405">
        <v>114968</v>
      </c>
      <c r="D12" s="405">
        <f>'1. melléklet (z) 2025'!D13+'1. melléklet (z) 2025'!D21+'1. melléklet (z) 2025'!D37+'1. melléklet (z) 2025'!D138</f>
        <v>113549</v>
      </c>
      <c r="E12" s="405">
        <f>'1. melléklet (z) 2025'!H13+'1. melléklet (z) 2025'!H21+'1. melléklet (z) 2025'!H37+'1. melléklet (z) 2025'!H138</f>
        <v>126961</v>
      </c>
      <c r="F12" s="405">
        <f>'1. melléklet (z) 2025'!L13+'1. melléklet (z) 2025'!L21+'1. melléklet (z) 2025'!L37+'1. melléklet (z) 2025'!L138</f>
        <v>108216</v>
      </c>
      <c r="G12" s="405"/>
      <c r="H12" s="407" t="s">
        <v>109</v>
      </c>
      <c r="I12" s="406">
        <v>668294</v>
      </c>
      <c r="J12" s="406">
        <v>777636</v>
      </c>
      <c r="K12" s="406">
        <f>'2. mell. 1. pont (z) 2025'!D163+'2. mell. 1. pont (z) 2025'!D178+'2. mell. 1. pont (z) 2025'!D187+'2. mell. 1. pont (z) 2025'!D196+'2. mell. 1. pont (z) 2025'!D198</f>
        <v>665368</v>
      </c>
      <c r="L12" s="406">
        <f>'2. mell. 1. pont (z) 2025'!H163+'2. mell. 1. pont (z) 2025'!H178+'2. mell. 1. pont (z) 2025'!H187+'2. mell. 1. pont (z) 2025'!H196+'2. mell. 1. pont (z) 2025'!H198</f>
        <v>1014420</v>
      </c>
      <c r="M12" s="406">
        <f>'2. mell. 1. pont (z) 2025'!L163+'2. mell. 1. pont (z) 2025'!L178+'2. mell. 1. pont (z) 2025'!L187+'2. mell. 1. pont (z) 2025'!L196+'2. mell. 1. pont (z) 2025'!L198</f>
        <v>1012081</v>
      </c>
    </row>
    <row r="13" spans="1:13" x14ac:dyDescent="0.25">
      <c r="A13" s="189" t="s">
        <v>147</v>
      </c>
      <c r="B13" s="405">
        <v>6760</v>
      </c>
      <c r="C13" s="405">
        <v>2500</v>
      </c>
      <c r="D13" s="405">
        <f>'1. melléklet (z) 2025'!D164</f>
        <v>28700</v>
      </c>
      <c r="E13" s="405">
        <f>'1. melléklet (z) 2025'!H164</f>
        <v>34601</v>
      </c>
      <c r="F13" s="405">
        <f>'1. melléklet (z) 2025'!L164</f>
        <v>31568</v>
      </c>
      <c r="G13" s="405"/>
      <c r="H13" s="189" t="s">
        <v>41</v>
      </c>
      <c r="I13" s="406">
        <v>13519</v>
      </c>
      <c r="J13" s="406">
        <v>12722</v>
      </c>
      <c r="K13" s="406">
        <f>'2. mell. 1. pont (z) 2025'!D146</f>
        <v>12000</v>
      </c>
      <c r="L13" s="406">
        <f>'2. mell. 1. pont (z) 2025'!H146</f>
        <v>12858</v>
      </c>
      <c r="M13" s="406">
        <f>'2. mell. 1. pont (z) 2025'!L146</f>
        <v>10809</v>
      </c>
    </row>
    <row r="14" spans="1:13" x14ac:dyDescent="0.25">
      <c r="A14" s="189" t="s">
        <v>90</v>
      </c>
      <c r="B14" s="405">
        <v>4000</v>
      </c>
      <c r="C14" s="405">
        <v>19000</v>
      </c>
      <c r="D14" s="405">
        <f>'1. melléklet (z) 2025'!D183</f>
        <v>60000</v>
      </c>
      <c r="E14" s="405">
        <f>'1. melléklet (z) 2025'!H183</f>
        <v>60000</v>
      </c>
      <c r="F14" s="405">
        <f>'1. melléklet (z) 2025'!L183</f>
        <v>37250</v>
      </c>
      <c r="G14" s="405"/>
      <c r="H14" s="189" t="s">
        <v>91</v>
      </c>
      <c r="I14" s="406">
        <v>1200</v>
      </c>
      <c r="J14" s="406">
        <v>0</v>
      </c>
      <c r="K14" s="406">
        <f>'2. mell. 1. pont (z) 2025'!D193</f>
        <v>60000</v>
      </c>
      <c r="L14" s="406">
        <f>'2. mell. 1. pont (z) 2025'!H193</f>
        <v>60000</v>
      </c>
      <c r="M14" s="406">
        <f>'2. mell. 1. pont (z) 2025'!L193</f>
        <v>52250</v>
      </c>
    </row>
    <row r="15" spans="1:13" x14ac:dyDescent="0.25">
      <c r="A15" s="2"/>
      <c r="B15" s="2"/>
      <c r="C15" s="2"/>
      <c r="D15" s="2"/>
      <c r="E15" s="2"/>
      <c r="F15" s="2"/>
      <c r="G15" s="405"/>
      <c r="H15" s="189" t="s">
        <v>93</v>
      </c>
      <c r="I15" s="406">
        <v>0</v>
      </c>
      <c r="J15" s="406">
        <v>0</v>
      </c>
      <c r="K15" s="406">
        <f>'2. mell. 1. pont (z) 2025'!D183+'2. mell. 1. pont (z) 2025'!D185</f>
        <v>12000</v>
      </c>
      <c r="L15" s="406">
        <f>'2. mell. 1. pont (z) 2025'!H183+'2. mell. 1. pont (z) 2025'!H185</f>
        <v>12000</v>
      </c>
      <c r="M15" s="406">
        <f>'2. mell. 1. pont (z) 2025'!L183+'2. mell. 1. pont (z) 2025'!L185</f>
        <v>0</v>
      </c>
    </row>
    <row r="16" spans="1:13" x14ac:dyDescent="0.25">
      <c r="A16" s="187" t="s">
        <v>94</v>
      </c>
      <c r="B16" s="408">
        <f>SUM(B9:B15)</f>
        <v>4006579</v>
      </c>
      <c r="C16" s="408">
        <f>SUM(C9:C15)</f>
        <v>3684772</v>
      </c>
      <c r="D16" s="408">
        <f>SUM(D9:D15)</f>
        <v>3830649</v>
      </c>
      <c r="E16" s="408">
        <f>SUM(E9:E15)</f>
        <v>4454753</v>
      </c>
      <c r="F16" s="408">
        <f>SUM(F9:F15)</f>
        <v>4279023</v>
      </c>
      <c r="G16" s="409"/>
      <c r="H16" s="187" t="s">
        <v>95</v>
      </c>
      <c r="I16" s="410">
        <f>SUM(I9:I15)</f>
        <v>3589095</v>
      </c>
      <c r="J16" s="410">
        <f>SUM(J9:J15)</f>
        <v>3966077</v>
      </c>
      <c r="K16" s="410">
        <f>SUM(K9:K15)</f>
        <v>3977004</v>
      </c>
      <c r="L16" s="410">
        <f>SUM(L9:L15)</f>
        <v>4722082</v>
      </c>
      <c r="M16" s="410">
        <f>SUM(M9:M15)</f>
        <v>4471783</v>
      </c>
    </row>
    <row r="17" spans="1:13" x14ac:dyDescent="0.25">
      <c r="A17" s="187" t="s">
        <v>1558</v>
      </c>
      <c r="B17" s="408"/>
      <c r="C17" s="408"/>
      <c r="D17" s="408"/>
      <c r="E17" s="408"/>
      <c r="F17" s="408"/>
      <c r="G17" s="409"/>
      <c r="H17" s="187"/>
      <c r="I17" s="410">
        <f>B16-I16</f>
        <v>417484</v>
      </c>
      <c r="J17" s="410">
        <f t="shared" ref="J17" si="0">C16-J16</f>
        <v>-281305</v>
      </c>
      <c r="K17" s="410">
        <f>D16-K16</f>
        <v>-146355</v>
      </c>
      <c r="L17" s="410">
        <f>E16-L16</f>
        <v>-267329</v>
      </c>
      <c r="M17" s="410">
        <f>F16-M16</f>
        <v>-192760</v>
      </c>
    </row>
    <row r="18" spans="1:13" x14ac:dyDescent="0.25">
      <c r="A18" s="187"/>
      <c r="B18" s="408"/>
      <c r="C18" s="408"/>
      <c r="D18" s="408"/>
      <c r="E18" s="408"/>
      <c r="F18" s="408"/>
      <c r="G18" s="409"/>
      <c r="H18" s="187"/>
      <c r="I18" s="410"/>
      <c r="J18" s="410"/>
      <c r="K18" s="410"/>
      <c r="L18" s="410"/>
      <c r="M18" s="410"/>
    </row>
    <row r="19" spans="1:13" x14ac:dyDescent="0.25">
      <c r="A19" s="189" t="s">
        <v>58</v>
      </c>
      <c r="B19" s="406">
        <v>207896</v>
      </c>
      <c r="C19" s="406">
        <v>99778</v>
      </c>
      <c r="D19" s="406">
        <f>'1. melléklet (z) 2025'!D111+'1. melléklet (z) 2025'!D33</f>
        <v>465301</v>
      </c>
      <c r="E19" s="406">
        <f>'1. melléklet (z) 2025'!H111+'1. melléklet (z) 2025'!H33</f>
        <v>485301</v>
      </c>
      <c r="F19" s="406">
        <f>'1. melléklet (z) 2025'!L111+'1. melléklet (z) 2025'!L33</f>
        <v>403964</v>
      </c>
      <c r="G19" s="399"/>
      <c r="H19" s="189" t="s">
        <v>43</v>
      </c>
      <c r="I19" s="406">
        <v>807794</v>
      </c>
      <c r="J19" s="406">
        <v>108143</v>
      </c>
      <c r="K19" s="406">
        <f>'2. mell. 1. pont (z) 2025'!D17+'2. mell. 1. pont (z) 2025'!D37+'2. mell. 1. pont (z) 2025'!D52+'2. mell. 1. pont (z) 2025'!D214</f>
        <v>126095</v>
      </c>
      <c r="L19" s="406">
        <f>'2. mell. 1. pont (z) 2025'!H17+'2. mell. 1. pont (z) 2025'!H37+'2. mell. 1. pont (z) 2025'!H52+'2. mell. 1. pont (z) 2025'!H214</f>
        <v>134304</v>
      </c>
      <c r="M19" s="406">
        <f>'2. mell. 1. pont (z) 2025'!L17+'2. mell. 1. pont (z) 2025'!L37+'2. mell. 1. pont (z) 2025'!L52+'2. mell. 1. pont (z) 2025'!L214</f>
        <v>117592</v>
      </c>
    </row>
    <row r="20" spans="1:13" x14ac:dyDescent="0.25">
      <c r="A20" s="189" t="s">
        <v>1428</v>
      </c>
      <c r="B20" s="405">
        <v>64148</v>
      </c>
      <c r="C20" s="405">
        <v>0</v>
      </c>
      <c r="D20" s="405">
        <v>0</v>
      </c>
      <c r="E20" s="405">
        <v>0</v>
      </c>
      <c r="F20" s="405">
        <v>0</v>
      </c>
      <c r="G20" s="405"/>
      <c r="H20" s="189" t="s">
        <v>18</v>
      </c>
      <c r="I20" s="406">
        <v>1628805</v>
      </c>
      <c r="J20" s="406">
        <v>113187</v>
      </c>
      <c r="K20" s="406">
        <f>'2. mell. 1. pont (z) 2025'!D23+'2. mell. 1. pont (z) 2025'!D42+'2. mell. 1. pont (z) 2025'!D225</f>
        <v>1391523</v>
      </c>
      <c r="L20" s="406">
        <f>'2. mell. 1. pont (z) 2025'!H23+'2. mell. 1. pont (z) 2025'!H42+'2. mell. 1. pont (z) 2025'!H225</f>
        <v>1405244</v>
      </c>
      <c r="M20" s="406">
        <f>'2. mell. 1. pont (z) 2025'!L23+'2. mell. 1. pont (z) 2025'!L42+'2. mell. 1. pont (z) 2025'!L225</f>
        <v>332690</v>
      </c>
    </row>
    <row r="21" spans="1:13" ht="24" x14ac:dyDescent="0.25">
      <c r="A21" s="189" t="s">
        <v>96</v>
      </c>
      <c r="B21" s="411">
        <v>281001</v>
      </c>
      <c r="C21" s="411">
        <v>338378</v>
      </c>
      <c r="D21" s="411">
        <f>'1. melléklet (z) 2025'!D152+'1. melléklet (z) 2025'!D23</f>
        <v>1194162</v>
      </c>
      <c r="E21" s="411">
        <f>'1. melléklet (z) 2025'!H152+'1. melléklet (z) 2025'!H23</f>
        <v>1224579</v>
      </c>
      <c r="F21" s="411">
        <f>'1. melléklet (z) 2025'!L152+'1. melléklet (z) 2025'!L23</f>
        <v>224737</v>
      </c>
      <c r="G21" s="411"/>
      <c r="H21" s="407" t="s">
        <v>108</v>
      </c>
      <c r="I21" s="406">
        <v>8530</v>
      </c>
      <c r="J21" s="406">
        <v>2269</v>
      </c>
      <c r="K21" s="406">
        <f>'2. mell. 1. pont (z) 2025'!D235</f>
        <v>6000</v>
      </c>
      <c r="L21" s="406">
        <f>'2. mell. 1. pont (z) 2025'!H235</f>
        <v>6000</v>
      </c>
      <c r="M21" s="406">
        <f>'2. mell. 1. pont (z) 2025'!L235</f>
        <v>5535</v>
      </c>
    </row>
    <row r="22" spans="1:13" x14ac:dyDescent="0.25">
      <c r="A22" s="189" t="s">
        <v>146</v>
      </c>
      <c r="B22" s="405">
        <v>0</v>
      </c>
      <c r="C22" s="405">
        <v>0</v>
      </c>
      <c r="D22" s="405">
        <f>'1. melléklet (z) 2025'!D169</f>
        <v>400</v>
      </c>
      <c r="E22" s="405">
        <f>'1. melléklet (z) 2025'!H169</f>
        <v>400</v>
      </c>
      <c r="F22" s="405">
        <f>'1. melléklet (z) 2025'!L169</f>
        <v>0</v>
      </c>
      <c r="G22" s="405"/>
      <c r="H22" s="189" t="s">
        <v>107</v>
      </c>
      <c r="I22" s="406">
        <v>0</v>
      </c>
      <c r="J22" s="406">
        <v>0</v>
      </c>
      <c r="K22" s="406">
        <v>0</v>
      </c>
      <c r="L22" s="406">
        <v>0</v>
      </c>
      <c r="M22" s="406">
        <v>0</v>
      </c>
    </row>
    <row r="23" spans="1:13" x14ac:dyDescent="0.25">
      <c r="A23" s="189" t="s">
        <v>97</v>
      </c>
      <c r="B23" s="405">
        <v>118</v>
      </c>
      <c r="C23" s="405">
        <v>365</v>
      </c>
      <c r="D23" s="405">
        <f>'1. melléklet (z) 2025'!D177</f>
        <v>300</v>
      </c>
      <c r="E23" s="405">
        <f>'1. melléklet (z) 2025'!H177</f>
        <v>300</v>
      </c>
      <c r="F23" s="405">
        <f>'1. melléklet (z) 2025'!L177</f>
        <v>139</v>
      </c>
      <c r="G23" s="405"/>
      <c r="H23" s="189" t="s">
        <v>99</v>
      </c>
      <c r="I23" s="406">
        <v>0</v>
      </c>
      <c r="J23" s="406">
        <v>0</v>
      </c>
      <c r="K23" s="406">
        <v>0</v>
      </c>
      <c r="L23" s="406">
        <v>0</v>
      </c>
      <c r="M23" s="406">
        <v>0</v>
      </c>
    </row>
    <row r="24" spans="1:13" x14ac:dyDescent="0.25">
      <c r="A24" s="187" t="s">
        <v>100</v>
      </c>
      <c r="B24" s="408">
        <v>553163</v>
      </c>
      <c r="C24" s="408">
        <v>438521</v>
      </c>
      <c r="D24" s="408">
        <f>SUM(D19:D23)</f>
        <v>1660163</v>
      </c>
      <c r="E24" s="408">
        <f>SUM(E19:E23)</f>
        <v>1710580</v>
      </c>
      <c r="F24" s="408">
        <f>SUM(F19:F23)</f>
        <v>628840</v>
      </c>
      <c r="G24" s="408"/>
      <c r="H24" s="187" t="s">
        <v>101</v>
      </c>
      <c r="I24" s="410">
        <f>SUM(I19:I23)</f>
        <v>2445129</v>
      </c>
      <c r="J24" s="410">
        <f>SUM(J19:J23)</f>
        <v>223599</v>
      </c>
      <c r="K24" s="410">
        <f>SUM(K19:K23)</f>
        <v>1523618</v>
      </c>
      <c r="L24" s="410">
        <f>SUM(L19:L23)</f>
        <v>1545548</v>
      </c>
      <c r="M24" s="410">
        <f>SUM(M19:M23)</f>
        <v>455817</v>
      </c>
    </row>
    <row r="25" spans="1:13" ht="24" x14ac:dyDescent="0.25">
      <c r="A25" s="187" t="s">
        <v>1559</v>
      </c>
      <c r="B25" s="408"/>
      <c r="C25" s="408"/>
      <c r="D25" s="408"/>
      <c r="E25" s="408"/>
      <c r="F25" s="408"/>
      <c r="G25" s="408"/>
      <c r="H25" s="187"/>
      <c r="I25" s="410">
        <f>B24-I24</f>
        <v>-1891966</v>
      </c>
      <c r="J25" s="410">
        <f>C24-J24</f>
        <v>214922</v>
      </c>
      <c r="K25" s="410">
        <f>D24-K24</f>
        <v>136545</v>
      </c>
      <c r="L25" s="410">
        <f>E24-L24</f>
        <v>165032</v>
      </c>
      <c r="M25" s="410">
        <f>F24-M24</f>
        <v>173023</v>
      </c>
    </row>
    <row r="26" spans="1:13" x14ac:dyDescent="0.25">
      <c r="A26" s="187"/>
      <c r="B26" s="408"/>
      <c r="C26" s="408"/>
      <c r="D26" s="408"/>
      <c r="E26" s="408"/>
      <c r="F26" s="408"/>
      <c r="G26" s="408"/>
      <c r="H26" s="187"/>
      <c r="I26" s="410"/>
      <c r="J26" s="410"/>
      <c r="K26" s="410"/>
      <c r="L26" s="410"/>
      <c r="M26" s="410"/>
    </row>
    <row r="27" spans="1:13" x14ac:dyDescent="0.25">
      <c r="A27" s="187" t="s">
        <v>1560</v>
      </c>
      <c r="B27" s="408">
        <f>B16+B24</f>
        <v>4559742</v>
      </c>
      <c r="C27" s="408">
        <f>C16+C24</f>
        <v>4123293</v>
      </c>
      <c r="D27" s="408">
        <f>D16+D24</f>
        <v>5490812</v>
      </c>
      <c r="E27" s="408">
        <f>E16+E24</f>
        <v>6165333</v>
      </c>
      <c r="F27" s="408">
        <f>F16+F24</f>
        <v>4907863</v>
      </c>
      <c r="G27" s="408"/>
      <c r="H27" s="187" t="s">
        <v>1561</v>
      </c>
      <c r="I27" s="410">
        <f>I16+I24</f>
        <v>6034224</v>
      </c>
      <c r="J27" s="410">
        <f>J16+J24</f>
        <v>4189676</v>
      </c>
      <c r="K27" s="410">
        <f>K16+K24</f>
        <v>5500622</v>
      </c>
      <c r="L27" s="410">
        <f>L16+L24</f>
        <v>6267630</v>
      </c>
      <c r="M27" s="410">
        <f>M16+M24</f>
        <v>4927600</v>
      </c>
    </row>
    <row r="28" spans="1:13" x14ac:dyDescent="0.25">
      <c r="A28" s="187"/>
      <c r="B28" s="408"/>
      <c r="C28" s="408"/>
      <c r="D28" s="408"/>
      <c r="E28" s="408"/>
      <c r="F28" s="408"/>
      <c r="G28" s="408"/>
      <c r="H28" s="187"/>
      <c r="I28" s="410"/>
      <c r="J28" s="410"/>
      <c r="K28" s="410"/>
      <c r="L28" s="410"/>
      <c r="M28" s="410"/>
    </row>
    <row r="29" spans="1:13" ht="14.4" x14ac:dyDescent="0.3">
      <c r="A29" s="234" t="s">
        <v>1562</v>
      </c>
      <c r="B29" s="408"/>
      <c r="C29" s="408"/>
      <c r="D29" s="408"/>
      <c r="E29" s="408"/>
      <c r="F29" s="408"/>
      <c r="G29" s="408"/>
      <c r="H29" s="187"/>
      <c r="I29" s="410">
        <f>B27-I27</f>
        <v>-1474482</v>
      </c>
      <c r="J29" s="410">
        <f>C27-J27</f>
        <v>-66383</v>
      </c>
      <c r="K29" s="410">
        <f>D27-K27</f>
        <v>-9810</v>
      </c>
      <c r="L29" s="410">
        <f>E27-L27</f>
        <v>-102297</v>
      </c>
      <c r="M29" s="410">
        <f>F27-M27</f>
        <v>-19737</v>
      </c>
    </row>
    <row r="30" spans="1:13" x14ac:dyDescent="0.25">
      <c r="A30" s="187"/>
      <c r="B30" s="408"/>
      <c r="C30" s="408"/>
      <c r="D30" s="408"/>
      <c r="E30" s="408"/>
      <c r="F30" s="408"/>
      <c r="G30" s="408"/>
      <c r="H30" s="187"/>
      <c r="I30" s="410"/>
      <c r="J30" s="410"/>
      <c r="K30" s="410"/>
      <c r="L30" s="410"/>
      <c r="M30" s="410"/>
    </row>
    <row r="31" spans="1:13" x14ac:dyDescent="0.25">
      <c r="A31" s="189" t="s">
        <v>1563</v>
      </c>
      <c r="B31" s="405">
        <v>1697018</v>
      </c>
      <c r="C31" s="405">
        <v>196169</v>
      </c>
      <c r="D31" s="405">
        <f>'1. melléklet (z) 2025'!D198</f>
        <v>107443</v>
      </c>
      <c r="E31" s="405">
        <f>'1. melléklet (z) 2025'!H198</f>
        <v>110055</v>
      </c>
      <c r="F31" s="405">
        <f>'1. melléklet (z) 2025'!L198</f>
        <v>110055</v>
      </c>
      <c r="G31" s="405"/>
      <c r="H31" s="2"/>
      <c r="I31" s="2"/>
      <c r="J31" s="2"/>
      <c r="K31" s="2"/>
      <c r="L31" s="2"/>
      <c r="M31" s="2"/>
    </row>
    <row r="32" spans="1:13" x14ac:dyDescent="0.25">
      <c r="A32" s="189" t="s">
        <v>1564</v>
      </c>
      <c r="B32" s="405">
        <v>112570</v>
      </c>
      <c r="C32" s="405">
        <v>0</v>
      </c>
      <c r="D32" s="405">
        <f>'1. melléklet (z) 2025'!D203</f>
        <v>0</v>
      </c>
      <c r="E32" s="405">
        <f>'1. melléklet (z) 2025'!H203</f>
        <v>917169</v>
      </c>
      <c r="F32" s="405">
        <f>'1. melléklet (z) 2025'!L203</f>
        <v>917169</v>
      </c>
      <c r="G32" s="405"/>
      <c r="H32" s="189" t="s">
        <v>1565</v>
      </c>
      <c r="I32" s="406">
        <v>112570</v>
      </c>
      <c r="J32" s="406">
        <v>0</v>
      </c>
      <c r="K32" s="406">
        <f>'2. mell. 1. pont (z) 2025'!D243</f>
        <v>0</v>
      </c>
      <c r="L32" s="406">
        <f>'2. mell. 1. pont (z) 2025'!H243</f>
        <v>917169</v>
      </c>
      <c r="M32" s="406">
        <f>'2. mell. 1. pont (z) 2025'!L243</f>
        <v>917169</v>
      </c>
    </row>
    <row r="33" spans="1:13" x14ac:dyDescent="0.25">
      <c r="A33" s="189" t="s">
        <v>92</v>
      </c>
      <c r="B33" s="405">
        <v>65933</v>
      </c>
      <c r="C33" s="405">
        <v>73256</v>
      </c>
      <c r="D33" s="405">
        <f>'1. melléklet (z) 2025'!D200</f>
        <v>0</v>
      </c>
      <c r="E33" s="405">
        <f>'1. melléklet (z) 2025'!H200</f>
        <v>144671</v>
      </c>
      <c r="F33" s="405">
        <f>'1. melléklet (z) 2025'!L200</f>
        <v>144671</v>
      </c>
      <c r="G33" s="408"/>
      <c r="H33" s="412" t="s">
        <v>102</v>
      </c>
      <c r="I33" s="406">
        <v>65912</v>
      </c>
      <c r="J33" s="406">
        <v>66598</v>
      </c>
      <c r="K33" s="406">
        <f>'2. mell. 1. pont (z) 2025'!D246</f>
        <v>71244</v>
      </c>
      <c r="L33" s="406">
        <f>'2. mell. 1. pont (z) 2025'!H246</f>
        <v>126040</v>
      </c>
      <c r="M33" s="406">
        <f>'2. mell. 1. pont (z) 2025'!L246</f>
        <v>126040</v>
      </c>
    </row>
    <row r="34" spans="1:13" x14ac:dyDescent="0.25">
      <c r="A34" s="189" t="s">
        <v>98</v>
      </c>
      <c r="B34" s="405">
        <v>0</v>
      </c>
      <c r="C34" s="405">
        <v>0</v>
      </c>
      <c r="D34" s="405">
        <v>0</v>
      </c>
      <c r="E34" s="405">
        <v>0</v>
      </c>
      <c r="F34" s="405">
        <v>0</v>
      </c>
      <c r="G34" s="408"/>
      <c r="H34" s="189" t="s">
        <v>104</v>
      </c>
      <c r="I34" s="406">
        <v>26389</v>
      </c>
      <c r="J34" s="406">
        <v>26389</v>
      </c>
      <c r="K34" s="406">
        <f>'2. mell. 1. pont (z) 2025'!D242</f>
        <v>26389</v>
      </c>
      <c r="L34" s="406">
        <f>'2. mell. 1. pont (z) 2025'!H242</f>
        <v>26389</v>
      </c>
      <c r="M34" s="406">
        <f>'2. mell. 1. pont (z) 2025'!L242</f>
        <v>26389</v>
      </c>
    </row>
    <row r="35" spans="1:13" x14ac:dyDescent="0.25">
      <c r="A35" s="187"/>
      <c r="B35" s="408"/>
      <c r="C35" s="408"/>
      <c r="D35" s="408"/>
      <c r="E35" s="408"/>
      <c r="F35" s="408"/>
      <c r="G35" s="408"/>
      <c r="H35" s="187"/>
      <c r="I35" s="410"/>
      <c r="J35" s="410"/>
      <c r="K35" s="410"/>
      <c r="L35" s="410"/>
      <c r="M35" s="410"/>
    </row>
    <row r="36" spans="1:13" x14ac:dyDescent="0.25">
      <c r="A36" s="187" t="s">
        <v>1566</v>
      </c>
      <c r="B36" s="408">
        <f>SUM(B31:B35)</f>
        <v>1875521</v>
      </c>
      <c r="C36" s="408">
        <f t="shared" ref="C36:D36" si="1">SUM(C31:C35)</f>
        <v>269425</v>
      </c>
      <c r="D36" s="408">
        <f t="shared" si="1"/>
        <v>107443</v>
      </c>
      <c r="E36" s="408">
        <f t="shared" ref="E36:F36" si="2">SUM(E31:E35)</f>
        <v>1171895</v>
      </c>
      <c r="F36" s="408">
        <f t="shared" si="2"/>
        <v>1171895</v>
      </c>
      <c r="G36" s="408"/>
      <c r="H36" s="187" t="s">
        <v>1567</v>
      </c>
      <c r="I36" s="410">
        <f>SUM(I32:I35)</f>
        <v>204871</v>
      </c>
      <c r="J36" s="410">
        <f>SUM(J32:J35)</f>
        <v>92987</v>
      </c>
      <c r="K36" s="410">
        <f>SUM(K32:K35)</f>
        <v>97633</v>
      </c>
      <c r="L36" s="410">
        <f>SUM(L32:L35)</f>
        <v>1069598</v>
      </c>
      <c r="M36" s="410">
        <f>SUM(M32:M35)</f>
        <v>1069598</v>
      </c>
    </row>
    <row r="37" spans="1:13" x14ac:dyDescent="0.25">
      <c r="A37" s="187"/>
      <c r="B37" s="408"/>
      <c r="C37" s="408"/>
      <c r="D37" s="408"/>
      <c r="E37" s="408"/>
      <c r="F37" s="408"/>
      <c r="G37" s="408"/>
      <c r="H37" s="187"/>
      <c r="I37" s="406"/>
      <c r="J37" s="406"/>
      <c r="K37" s="406"/>
      <c r="L37" s="406"/>
      <c r="M37" s="406"/>
    </row>
    <row r="38" spans="1:13" x14ac:dyDescent="0.25">
      <c r="A38" s="190" t="s">
        <v>1568</v>
      </c>
      <c r="B38" s="413">
        <f>B27+B36</f>
        <v>6435263</v>
      </c>
      <c r="C38" s="413">
        <f t="shared" ref="C38:D38" si="3">C27+C36</f>
        <v>4392718</v>
      </c>
      <c r="D38" s="413">
        <f t="shared" si="3"/>
        <v>5598255</v>
      </c>
      <c r="E38" s="413">
        <f t="shared" ref="E38:F38" si="4">E27+E36</f>
        <v>7337228</v>
      </c>
      <c r="F38" s="413">
        <f t="shared" si="4"/>
        <v>6079758</v>
      </c>
      <c r="G38" s="413"/>
      <c r="H38" s="190" t="s">
        <v>1569</v>
      </c>
      <c r="I38" s="413">
        <f>I27+I36</f>
        <v>6239095</v>
      </c>
      <c r="J38" s="413">
        <f t="shared" ref="J38:K38" si="5">J27+J36</f>
        <v>4282663</v>
      </c>
      <c r="K38" s="413">
        <f t="shared" si="5"/>
        <v>5598255</v>
      </c>
      <c r="L38" s="413">
        <f t="shared" ref="L38:M38" si="6">L27+L36</f>
        <v>7337228</v>
      </c>
      <c r="M38" s="413">
        <f t="shared" si="6"/>
        <v>5997198</v>
      </c>
    </row>
  </sheetData>
  <mergeCells count="2">
    <mergeCell ref="A3:L3"/>
    <mergeCell ref="A4:L4"/>
  </mergeCells>
  <phoneticPr fontId="94" type="noConversion"/>
  <pageMargins left="0.7" right="0.7" top="0.75" bottom="0.75" header="0.3" footer="0.3"/>
  <pageSetup paperSize="9" scale="7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CE4C-5C03-432E-8E09-6471F2446894}">
  <sheetPr>
    <tabColor rgb="FF92D050"/>
  </sheetPr>
  <dimension ref="A1:G255"/>
  <sheetViews>
    <sheetView view="pageBreakPreview" zoomScale="93" zoomScaleNormal="80" zoomScaleSheetLayoutView="93" workbookViewId="0">
      <pane ySplit="8" topLeftCell="A63" activePane="bottomLeft" state="frozen"/>
      <selection pane="bottomLeft" activeCell="G1" sqref="G1"/>
    </sheetView>
  </sheetViews>
  <sheetFormatPr defaultColWidth="9.109375" defaultRowHeight="13.2" x14ac:dyDescent="0.25"/>
  <cols>
    <col min="1" max="1" width="5.44140625" style="1" customWidth="1"/>
    <col min="2" max="2" width="35.6640625" style="1" customWidth="1"/>
    <col min="3" max="3" width="31.6640625" style="1" customWidth="1"/>
    <col min="4" max="4" width="14.5546875" style="492" customWidth="1"/>
    <col min="5" max="5" width="14.5546875" style="493" customWidth="1"/>
    <col min="6" max="7" width="14.5546875" style="492" customWidth="1"/>
    <col min="8" max="16384" width="9.109375" style="1"/>
  </cols>
  <sheetData>
    <row r="1" spans="1:7" ht="13.8" x14ac:dyDescent="0.25">
      <c r="G1" s="184" t="s">
        <v>1942</v>
      </c>
    </row>
    <row r="2" spans="1:7" ht="13.8" x14ac:dyDescent="0.25">
      <c r="B2" s="491"/>
      <c r="C2" s="491"/>
    </row>
    <row r="3" spans="1:7" ht="14.4" x14ac:dyDescent="0.25">
      <c r="A3" s="191"/>
      <c r="B3" s="192"/>
      <c r="C3" s="192"/>
      <c r="D3" s="520"/>
      <c r="E3" s="521"/>
      <c r="F3" s="521"/>
      <c r="G3" s="521"/>
    </row>
    <row r="4" spans="1:7" ht="13.8" x14ac:dyDescent="0.3">
      <c r="A4" s="555" t="s">
        <v>1886</v>
      </c>
      <c r="B4" s="555"/>
      <c r="C4" s="555"/>
      <c r="D4" s="555"/>
      <c r="E4" s="555"/>
      <c r="F4" s="555"/>
      <c r="G4" s="555"/>
    </row>
    <row r="5" spans="1:7" ht="13.8" x14ac:dyDescent="0.3">
      <c r="A5" s="191"/>
      <c r="B5" s="194"/>
      <c r="C5" s="191"/>
    </row>
    <row r="6" spans="1:7" ht="15.6" x14ac:dyDescent="0.3">
      <c r="A6" s="556" t="s">
        <v>240</v>
      </c>
      <c r="B6" s="556"/>
      <c r="C6" s="556"/>
      <c r="D6" s="556"/>
      <c r="E6" s="556"/>
      <c r="F6" s="556"/>
      <c r="G6" s="556"/>
    </row>
    <row r="7" spans="1:7" ht="12" customHeight="1" x14ac:dyDescent="0.25">
      <c r="A7" s="191"/>
      <c r="B7" s="195"/>
      <c r="C7" s="196"/>
    </row>
    <row r="8" spans="1:7" s="39" customFormat="1" ht="13.8" x14ac:dyDescent="0.25">
      <c r="A8" s="197" t="s">
        <v>242</v>
      </c>
      <c r="B8" s="41" t="s">
        <v>243</v>
      </c>
      <c r="C8" s="41" t="s">
        <v>244</v>
      </c>
      <c r="D8" s="494" t="s">
        <v>1887</v>
      </c>
      <c r="E8" s="495" t="s">
        <v>1635</v>
      </c>
      <c r="F8" s="494" t="s">
        <v>1888</v>
      </c>
      <c r="G8" s="494" t="s">
        <v>1889</v>
      </c>
    </row>
    <row r="9" spans="1:7" ht="13.8" x14ac:dyDescent="0.25">
      <c r="A9" s="197"/>
      <c r="B9" s="41"/>
      <c r="C9" s="41"/>
    </row>
    <row r="10" spans="1:7" ht="39.6" x14ac:dyDescent="0.25">
      <c r="A10" s="198">
        <v>1</v>
      </c>
      <c r="B10" s="199" t="s">
        <v>1429</v>
      </c>
      <c r="C10" s="200" t="s">
        <v>1890</v>
      </c>
    </row>
    <row r="11" spans="1:7" ht="13.8" x14ac:dyDescent="0.25">
      <c r="A11" s="197"/>
      <c r="B11" s="201" t="s">
        <v>28</v>
      </c>
      <c r="C11" s="41"/>
    </row>
    <row r="12" spans="1:7" ht="13.8" x14ac:dyDescent="0.25">
      <c r="A12" s="197"/>
      <c r="B12" s="202" t="s">
        <v>245</v>
      </c>
      <c r="C12" s="203"/>
      <c r="D12" s="492">
        <v>79998497</v>
      </c>
      <c r="E12" s="493">
        <v>0</v>
      </c>
      <c r="F12" s="492">
        <v>0</v>
      </c>
      <c r="G12" s="492">
        <v>79998497</v>
      </c>
    </row>
    <row r="13" spans="1:7" ht="13.8" x14ac:dyDescent="0.25">
      <c r="A13" s="197"/>
      <c r="B13" s="202" t="s">
        <v>1891</v>
      </c>
      <c r="C13" s="203" t="s">
        <v>1892</v>
      </c>
      <c r="D13" s="492">
        <v>0</v>
      </c>
      <c r="E13" s="493">
        <v>0</v>
      </c>
      <c r="F13" s="492">
        <v>17409065</v>
      </c>
      <c r="G13" s="492">
        <v>17409065</v>
      </c>
    </row>
    <row r="14" spans="1:7" s="39" customFormat="1" ht="13.8" x14ac:dyDescent="0.3">
      <c r="A14" s="496"/>
      <c r="B14" s="211" t="s">
        <v>23</v>
      </c>
      <c r="C14" s="212"/>
      <c r="D14" s="497">
        <f>SUM(D12:D13)</f>
        <v>79998497</v>
      </c>
      <c r="E14" s="497">
        <f t="shared" ref="E14:G14" si="0">SUM(E12:E13)</f>
        <v>0</v>
      </c>
      <c r="F14" s="497">
        <f t="shared" si="0"/>
        <v>17409065</v>
      </c>
      <c r="G14" s="497">
        <f t="shared" si="0"/>
        <v>97407562</v>
      </c>
    </row>
    <row r="15" spans="1:7" ht="13.8" x14ac:dyDescent="0.3">
      <c r="A15" s="191"/>
      <c r="B15" s="207"/>
      <c r="C15" s="41"/>
    </row>
    <row r="16" spans="1:7" ht="26.4" x14ac:dyDescent="0.25">
      <c r="A16" s="198">
        <v>2</v>
      </c>
      <c r="B16" s="199" t="s">
        <v>1636</v>
      </c>
      <c r="C16" s="200" t="s">
        <v>1637</v>
      </c>
      <c r="F16" s="493"/>
      <c r="G16" s="493"/>
    </row>
    <row r="17" spans="1:7" ht="13.8" x14ac:dyDescent="0.25">
      <c r="A17" s="197"/>
      <c r="B17" s="201" t="s">
        <v>28</v>
      </c>
      <c r="C17" s="41"/>
      <c r="F17" s="493"/>
      <c r="G17" s="493"/>
    </row>
    <row r="18" spans="1:7" ht="13.8" x14ac:dyDescent="0.25">
      <c r="A18" s="197"/>
      <c r="B18" s="202" t="s">
        <v>245</v>
      </c>
      <c r="C18" s="203"/>
      <c r="D18" s="492">
        <v>0</v>
      </c>
      <c r="F18" s="493">
        <v>520640860</v>
      </c>
      <c r="G18" s="493">
        <v>520640860</v>
      </c>
    </row>
    <row r="19" spans="1:7" ht="13.8" x14ac:dyDescent="0.25">
      <c r="A19" s="197"/>
      <c r="B19" s="202" t="s">
        <v>1893</v>
      </c>
      <c r="C19" s="203"/>
      <c r="D19" s="492">
        <v>0</v>
      </c>
      <c r="E19" s="493">
        <v>190059871</v>
      </c>
      <c r="F19" s="493">
        <v>0</v>
      </c>
      <c r="G19" s="493">
        <v>190059871</v>
      </c>
    </row>
    <row r="20" spans="1:7" ht="13.8" x14ac:dyDescent="0.25">
      <c r="A20" s="197"/>
      <c r="B20" s="202" t="s">
        <v>1891</v>
      </c>
      <c r="C20" s="203"/>
      <c r="D20" s="492">
        <v>0</v>
      </c>
      <c r="F20" s="493">
        <v>140000</v>
      </c>
      <c r="G20" s="493">
        <v>140000</v>
      </c>
    </row>
    <row r="21" spans="1:7" s="39" customFormat="1" ht="14.25" customHeight="1" x14ac:dyDescent="0.3">
      <c r="A21" s="496"/>
      <c r="B21" s="211" t="s">
        <v>23</v>
      </c>
      <c r="C21" s="212"/>
      <c r="D21" s="497">
        <f>SUM(D18:D20)</f>
        <v>0</v>
      </c>
      <c r="E21" s="498">
        <f>SUM(E18:E20)</f>
        <v>190059871</v>
      </c>
      <c r="F21" s="498">
        <v>520780860</v>
      </c>
      <c r="G21" s="498">
        <v>710840731</v>
      </c>
    </row>
    <row r="22" spans="1:7" ht="14.25" customHeight="1" x14ac:dyDescent="0.3">
      <c r="A22" s="191"/>
      <c r="B22" s="207"/>
      <c r="C22" s="41"/>
    </row>
    <row r="23" spans="1:7" ht="14.25" customHeight="1" x14ac:dyDescent="0.25">
      <c r="A23" s="191">
        <v>3</v>
      </c>
      <c r="B23" s="499" t="s">
        <v>1894</v>
      </c>
      <c r="C23" s="240" t="s">
        <v>1895</v>
      </c>
    </row>
    <row r="24" spans="1:7" ht="14.25" customHeight="1" x14ac:dyDescent="0.25">
      <c r="A24" s="191"/>
      <c r="B24" s="201" t="s">
        <v>28</v>
      </c>
      <c r="C24" s="41"/>
    </row>
    <row r="25" spans="1:7" ht="14.25" customHeight="1" x14ac:dyDescent="0.25">
      <c r="A25" s="191"/>
      <c r="B25" s="202" t="s">
        <v>245</v>
      </c>
      <c r="C25" s="191"/>
      <c r="D25" s="492">
        <v>0</v>
      </c>
      <c r="F25" s="492">
        <v>362284742</v>
      </c>
      <c r="G25" s="492">
        <v>362284742</v>
      </c>
    </row>
    <row r="26" spans="1:7" ht="14.25" customHeight="1" x14ac:dyDescent="0.25">
      <c r="A26" s="191"/>
      <c r="B26" s="202" t="s">
        <v>1893</v>
      </c>
      <c r="C26" s="191"/>
      <c r="D26" s="492">
        <v>0</v>
      </c>
      <c r="E26" s="493">
        <v>3810000</v>
      </c>
      <c r="F26" s="492">
        <v>0</v>
      </c>
      <c r="G26" s="492">
        <v>3810000</v>
      </c>
    </row>
    <row r="27" spans="1:7" s="39" customFormat="1" ht="13.8" x14ac:dyDescent="0.3">
      <c r="A27" s="500"/>
      <c r="B27" s="205" t="s">
        <v>23</v>
      </c>
      <c r="C27" s="206"/>
      <c r="D27" s="497">
        <f>SUM(D25:D26)</f>
        <v>0</v>
      </c>
      <c r="E27" s="497">
        <f t="shared" ref="E27:G27" si="1">SUM(E25:E26)</f>
        <v>3810000</v>
      </c>
      <c r="F27" s="497">
        <f t="shared" si="1"/>
        <v>362284742</v>
      </c>
      <c r="G27" s="497">
        <f t="shared" si="1"/>
        <v>366094742</v>
      </c>
    </row>
    <row r="28" spans="1:7" ht="13.8" x14ac:dyDescent="0.3">
      <c r="A28" s="191"/>
      <c r="B28" s="207"/>
      <c r="C28" s="240"/>
    </row>
    <row r="29" spans="1:7" ht="26.4" x14ac:dyDescent="0.25">
      <c r="A29" s="191">
        <v>4</v>
      </c>
      <c r="B29" s="501" t="s">
        <v>1896</v>
      </c>
      <c r="C29" s="200" t="s">
        <v>1897</v>
      </c>
    </row>
    <row r="30" spans="1:7" x14ac:dyDescent="0.25">
      <c r="A30" s="191"/>
      <c r="B30" s="201" t="s">
        <v>1898</v>
      </c>
      <c r="C30" s="240"/>
      <c r="D30" s="492">
        <v>0</v>
      </c>
      <c r="F30" s="492">
        <v>169770765</v>
      </c>
      <c r="G30" s="492">
        <v>169770765</v>
      </c>
    </row>
    <row r="31" spans="1:7" x14ac:dyDescent="0.25">
      <c r="A31" s="191"/>
      <c r="B31" s="202" t="s">
        <v>1893</v>
      </c>
      <c r="C31" s="240"/>
      <c r="D31" s="492">
        <v>0</v>
      </c>
      <c r="E31" s="493">
        <v>6699250</v>
      </c>
      <c r="F31" s="492">
        <v>0</v>
      </c>
      <c r="G31" s="492">
        <v>6699250</v>
      </c>
    </row>
    <row r="32" spans="1:7" s="39" customFormat="1" ht="13.8" x14ac:dyDescent="0.3">
      <c r="A32" s="500"/>
      <c r="B32" s="205" t="s">
        <v>23</v>
      </c>
      <c r="C32" s="206"/>
      <c r="D32" s="497">
        <f>SUM(D30:D31)</f>
        <v>0</v>
      </c>
      <c r="E32" s="498">
        <f>SUM(E30:E31)</f>
        <v>6699250</v>
      </c>
      <c r="F32" s="497">
        <v>169770765</v>
      </c>
      <c r="G32" s="497">
        <v>176470015</v>
      </c>
    </row>
    <row r="33" spans="1:7" ht="13.8" x14ac:dyDescent="0.3">
      <c r="A33" s="191"/>
      <c r="B33" s="207"/>
      <c r="C33" s="240"/>
    </row>
    <row r="34" spans="1:7" ht="26.4" x14ac:dyDescent="0.25">
      <c r="A34" s="191">
        <v>5</v>
      </c>
      <c r="B34" s="501" t="s">
        <v>1899</v>
      </c>
      <c r="C34" s="200" t="s">
        <v>1900</v>
      </c>
    </row>
    <row r="35" spans="1:7" x14ac:dyDescent="0.25">
      <c r="A35" s="191"/>
      <c r="B35" s="201" t="s">
        <v>1901</v>
      </c>
      <c r="C35" s="240"/>
      <c r="D35" s="492">
        <v>0</v>
      </c>
      <c r="F35" s="492">
        <v>410989535</v>
      </c>
      <c r="G35" s="492">
        <v>410989535</v>
      </c>
    </row>
    <row r="36" spans="1:7" x14ac:dyDescent="0.25">
      <c r="A36" s="191"/>
      <c r="B36" s="202" t="s">
        <v>1893</v>
      </c>
      <c r="C36" s="240"/>
      <c r="D36" s="492">
        <v>0</v>
      </c>
      <c r="E36" s="493">
        <v>0</v>
      </c>
      <c r="F36" s="492">
        <v>0</v>
      </c>
      <c r="G36" s="492">
        <v>0</v>
      </c>
    </row>
    <row r="37" spans="1:7" s="39" customFormat="1" ht="13.8" x14ac:dyDescent="0.3">
      <c r="A37" s="500"/>
      <c r="B37" s="205" t="s">
        <v>23</v>
      </c>
      <c r="C37" s="206"/>
      <c r="D37" s="497">
        <f>SUM(D35:D36)</f>
        <v>0</v>
      </c>
      <c r="E37" s="497">
        <f t="shared" ref="E37:G37" si="2">SUM(E35:E36)</f>
        <v>0</v>
      </c>
      <c r="F37" s="497">
        <f t="shared" si="2"/>
        <v>410989535</v>
      </c>
      <c r="G37" s="497">
        <f t="shared" si="2"/>
        <v>410989535</v>
      </c>
    </row>
    <row r="38" spans="1:7" ht="13.8" x14ac:dyDescent="0.3">
      <c r="A38" s="191"/>
      <c r="B38" s="207"/>
      <c r="C38" s="240"/>
    </row>
    <row r="39" spans="1:7" ht="26.4" x14ac:dyDescent="0.25">
      <c r="A39" s="191">
        <v>6</v>
      </c>
      <c r="B39" s="501" t="s">
        <v>1902</v>
      </c>
      <c r="C39" s="200" t="s">
        <v>1903</v>
      </c>
    </row>
    <row r="40" spans="1:7" x14ac:dyDescent="0.25">
      <c r="A40" s="191"/>
      <c r="B40" s="201" t="s">
        <v>1901</v>
      </c>
      <c r="C40" s="240"/>
      <c r="D40" s="492">
        <v>0</v>
      </c>
      <c r="E40" s="493">
        <v>0</v>
      </c>
      <c r="F40" s="492">
        <v>327102804</v>
      </c>
      <c r="G40" s="492">
        <v>327102804</v>
      </c>
    </row>
    <row r="41" spans="1:7" x14ac:dyDescent="0.25">
      <c r="A41" s="191"/>
      <c r="B41" s="202" t="s">
        <v>1904</v>
      </c>
      <c r="C41" s="240"/>
      <c r="D41" s="492">
        <v>0</v>
      </c>
      <c r="F41" s="492">
        <v>350000000</v>
      </c>
      <c r="G41" s="492">
        <v>350000000</v>
      </c>
    </row>
    <row r="42" spans="1:7" s="39" customFormat="1" ht="13.8" x14ac:dyDescent="0.3">
      <c r="A42" s="500"/>
      <c r="B42" s="205" t="s">
        <v>23</v>
      </c>
      <c r="C42" s="206"/>
      <c r="D42" s="497">
        <f>SUM(D40:D41)</f>
        <v>0</v>
      </c>
      <c r="E42" s="497">
        <f t="shared" ref="E42:G42" si="3">SUM(E40:E41)</f>
        <v>0</v>
      </c>
      <c r="F42" s="497">
        <f t="shared" si="3"/>
        <v>677102804</v>
      </c>
      <c r="G42" s="497">
        <f t="shared" si="3"/>
        <v>677102804</v>
      </c>
    </row>
    <row r="43" spans="1:7" ht="13.8" x14ac:dyDescent="0.3">
      <c r="A43" s="191"/>
      <c r="B43" s="207"/>
      <c r="C43" s="240"/>
    </row>
    <row r="44" spans="1:7" ht="26.4" x14ac:dyDescent="0.25">
      <c r="A44" s="191">
        <v>7</v>
      </c>
      <c r="B44" s="501" t="s">
        <v>1905</v>
      </c>
      <c r="C44" s="200" t="s">
        <v>1906</v>
      </c>
    </row>
    <row r="45" spans="1:7" x14ac:dyDescent="0.25">
      <c r="A45" s="191"/>
      <c r="B45" s="201" t="s">
        <v>1901</v>
      </c>
      <c r="C45" s="240"/>
      <c r="D45" s="492">
        <v>0</v>
      </c>
      <c r="E45" s="493">
        <v>0</v>
      </c>
      <c r="F45" s="492">
        <v>400240746</v>
      </c>
      <c r="G45" s="492">
        <v>400240746</v>
      </c>
    </row>
    <row r="46" spans="1:7" x14ac:dyDescent="0.25">
      <c r="A46" s="191"/>
      <c r="B46" s="202" t="s">
        <v>1893</v>
      </c>
      <c r="C46" s="240"/>
      <c r="D46" s="492">
        <v>0</v>
      </c>
      <c r="E46" s="493">
        <v>0</v>
      </c>
      <c r="F46" s="492">
        <v>0</v>
      </c>
      <c r="G46" s="492">
        <v>0</v>
      </c>
    </row>
    <row r="47" spans="1:7" s="39" customFormat="1" ht="13.8" x14ac:dyDescent="0.3">
      <c r="A47" s="500"/>
      <c r="B47" s="205" t="s">
        <v>23</v>
      </c>
      <c r="C47" s="206"/>
      <c r="D47" s="497">
        <f>SUM(D45:D46)</f>
        <v>0</v>
      </c>
      <c r="E47" s="497">
        <f t="shared" ref="E47:G47" si="4">SUM(E45:E46)</f>
        <v>0</v>
      </c>
      <c r="F47" s="497">
        <f t="shared" si="4"/>
        <v>400240746</v>
      </c>
      <c r="G47" s="497">
        <f t="shared" si="4"/>
        <v>400240746</v>
      </c>
    </row>
    <row r="48" spans="1:7" ht="13.8" x14ac:dyDescent="0.3">
      <c r="A48" s="191"/>
      <c r="B48" s="207"/>
      <c r="C48" s="240"/>
    </row>
    <row r="49" spans="1:7" x14ac:dyDescent="0.25">
      <c r="A49" s="191">
        <v>8</v>
      </c>
      <c r="B49" s="501" t="s">
        <v>1907</v>
      </c>
      <c r="C49" s="200" t="s">
        <v>1908</v>
      </c>
    </row>
    <row r="50" spans="1:7" x14ac:dyDescent="0.25">
      <c r="A50" s="191"/>
      <c r="B50" s="201" t="s">
        <v>1901</v>
      </c>
      <c r="C50" s="240"/>
      <c r="D50" s="492">
        <v>0</v>
      </c>
      <c r="E50" s="493">
        <v>0</v>
      </c>
      <c r="F50" s="492">
        <v>180565888</v>
      </c>
      <c r="G50" s="492">
        <v>180565888</v>
      </c>
    </row>
    <row r="51" spans="1:7" x14ac:dyDescent="0.25">
      <c r="A51" s="191"/>
      <c r="B51" s="202" t="s">
        <v>1893</v>
      </c>
      <c r="C51" s="240"/>
      <c r="D51" s="492">
        <v>0</v>
      </c>
      <c r="E51" s="493">
        <v>0</v>
      </c>
      <c r="F51" s="492">
        <v>0</v>
      </c>
      <c r="G51" s="492">
        <v>0</v>
      </c>
    </row>
    <row r="52" spans="1:7" s="39" customFormat="1" ht="13.8" x14ac:dyDescent="0.3">
      <c r="A52" s="500"/>
      <c r="B52" s="205" t="s">
        <v>23</v>
      </c>
      <c r="C52" s="206"/>
      <c r="D52" s="497">
        <f>SUM(D50:D51)</f>
        <v>0</v>
      </c>
      <c r="E52" s="497">
        <f t="shared" ref="E52:G52" si="5">SUM(E50:E51)</f>
        <v>0</v>
      </c>
      <c r="F52" s="497">
        <f t="shared" si="5"/>
        <v>180565888</v>
      </c>
      <c r="G52" s="497">
        <f t="shared" si="5"/>
        <v>180565888</v>
      </c>
    </row>
    <row r="53" spans="1:7" ht="13.8" x14ac:dyDescent="0.3">
      <c r="A53" s="191"/>
      <c r="B53" s="207"/>
      <c r="C53" s="240"/>
    </row>
    <row r="54" spans="1:7" x14ac:dyDescent="0.25">
      <c r="A54" s="191">
        <v>9</v>
      </c>
      <c r="B54" s="501" t="s">
        <v>1909</v>
      </c>
      <c r="C54" s="200" t="s">
        <v>1910</v>
      </c>
    </row>
    <row r="55" spans="1:7" x14ac:dyDescent="0.25">
      <c r="A55" s="191"/>
      <c r="B55" s="201" t="s">
        <v>1901</v>
      </c>
      <c r="C55" s="240"/>
      <c r="D55" s="492">
        <v>0</v>
      </c>
      <c r="E55" s="493">
        <v>0</v>
      </c>
      <c r="F55" s="492">
        <v>134556645</v>
      </c>
      <c r="G55" s="492">
        <v>134556645</v>
      </c>
    </row>
    <row r="56" spans="1:7" x14ac:dyDescent="0.25">
      <c r="A56" s="191"/>
      <c r="B56" s="202" t="s">
        <v>1893</v>
      </c>
      <c r="C56" s="240"/>
      <c r="D56" s="492">
        <v>0</v>
      </c>
      <c r="E56" s="493">
        <v>0</v>
      </c>
      <c r="F56" s="492">
        <v>0</v>
      </c>
      <c r="G56" s="492">
        <v>0</v>
      </c>
    </row>
    <row r="57" spans="1:7" s="39" customFormat="1" ht="13.8" x14ac:dyDescent="0.3">
      <c r="A57" s="500"/>
      <c r="B57" s="205" t="s">
        <v>23</v>
      </c>
      <c r="C57" s="206"/>
      <c r="D57" s="497">
        <f>SUM(D55:D56)</f>
        <v>0</v>
      </c>
      <c r="E57" s="497">
        <f t="shared" ref="E57:G57" si="6">SUM(E55:E56)</f>
        <v>0</v>
      </c>
      <c r="F57" s="497">
        <f t="shared" si="6"/>
        <v>134556645</v>
      </c>
      <c r="G57" s="497">
        <f t="shared" si="6"/>
        <v>134556645</v>
      </c>
    </row>
    <row r="58" spans="1:7" ht="13.8" x14ac:dyDescent="0.3">
      <c r="A58" s="191"/>
      <c r="B58" s="207"/>
      <c r="C58" s="240"/>
    </row>
    <row r="59" spans="1:7" ht="26.4" x14ac:dyDescent="0.25">
      <c r="A59" s="191">
        <v>10</v>
      </c>
      <c r="B59" s="501" t="s">
        <v>1911</v>
      </c>
      <c r="C59" s="200" t="s">
        <v>1912</v>
      </c>
    </row>
    <row r="60" spans="1:7" x14ac:dyDescent="0.25">
      <c r="A60" s="191"/>
      <c r="B60" s="201" t="s">
        <v>1901</v>
      </c>
      <c r="C60" s="240"/>
      <c r="D60" s="492">
        <v>0</v>
      </c>
      <c r="F60" s="492">
        <v>98610000</v>
      </c>
      <c r="G60" s="492">
        <v>98610000</v>
      </c>
    </row>
    <row r="61" spans="1:7" x14ac:dyDescent="0.25">
      <c r="A61" s="191"/>
      <c r="B61" s="202" t="s">
        <v>1893</v>
      </c>
      <c r="C61" s="240"/>
      <c r="D61" s="492">
        <v>0</v>
      </c>
      <c r="E61" s="493">
        <v>1390000</v>
      </c>
      <c r="F61" s="492">
        <v>0</v>
      </c>
      <c r="G61" s="492">
        <v>1390000</v>
      </c>
    </row>
    <row r="62" spans="1:7" s="39" customFormat="1" ht="13.8" x14ac:dyDescent="0.3">
      <c r="A62" s="500"/>
      <c r="B62" s="205" t="s">
        <v>23</v>
      </c>
      <c r="C62" s="206"/>
      <c r="D62" s="497">
        <f>SUM(D60:D61)</f>
        <v>0</v>
      </c>
      <c r="E62" s="497">
        <f t="shared" ref="E62:G62" si="7">SUM(E60:E61)</f>
        <v>1390000</v>
      </c>
      <c r="F62" s="497">
        <f t="shared" si="7"/>
        <v>98610000</v>
      </c>
      <c r="G62" s="497">
        <f t="shared" si="7"/>
        <v>100000000</v>
      </c>
    </row>
    <row r="63" spans="1:7" s="39" customFormat="1" ht="13.8" x14ac:dyDescent="0.3">
      <c r="A63" s="196"/>
      <c r="B63" s="207"/>
      <c r="C63" s="41"/>
      <c r="D63" s="502"/>
      <c r="E63" s="503"/>
      <c r="F63" s="502"/>
      <c r="G63" s="502"/>
    </row>
    <row r="64" spans="1:7" s="39" customFormat="1" ht="26.4" x14ac:dyDescent="0.25">
      <c r="A64" s="191">
        <v>11</v>
      </c>
      <c r="B64" s="210" t="s">
        <v>1913</v>
      </c>
      <c r="C64" s="200" t="s">
        <v>1914</v>
      </c>
      <c r="D64" s="502"/>
      <c r="E64" s="503"/>
      <c r="F64" s="502"/>
      <c r="G64" s="502"/>
    </row>
    <row r="65" spans="1:7" s="39" customFormat="1" ht="13.8" x14ac:dyDescent="0.25">
      <c r="A65" s="196"/>
      <c r="B65" s="201" t="s">
        <v>1901</v>
      </c>
      <c r="C65" s="41"/>
      <c r="D65" s="502"/>
      <c r="E65" s="503"/>
      <c r="F65" s="502">
        <v>794960894</v>
      </c>
      <c r="G65" s="502">
        <v>794960894</v>
      </c>
    </row>
    <row r="66" spans="1:7" s="39" customFormat="1" ht="13.8" x14ac:dyDescent="0.25">
      <c r="A66" s="196"/>
      <c r="B66" s="504" t="s">
        <v>1915</v>
      </c>
      <c r="C66" s="41"/>
      <c r="D66" s="502"/>
      <c r="E66" s="503"/>
      <c r="F66" s="502">
        <v>0</v>
      </c>
      <c r="G66" s="502">
        <v>0</v>
      </c>
    </row>
    <row r="67" spans="1:7" s="39" customFormat="1" ht="13.8" x14ac:dyDescent="0.3">
      <c r="A67" s="500"/>
      <c r="B67" s="205" t="s">
        <v>23</v>
      </c>
      <c r="C67" s="206"/>
      <c r="D67" s="497"/>
      <c r="E67" s="498"/>
      <c r="F67" s="497">
        <v>794960894</v>
      </c>
      <c r="G67" s="497">
        <v>794960894</v>
      </c>
    </row>
    <row r="68" spans="1:7" ht="13.8" x14ac:dyDescent="0.3">
      <c r="A68" s="191"/>
      <c r="B68" s="207"/>
      <c r="C68" s="240"/>
    </row>
    <row r="69" spans="1:7" ht="26.4" x14ac:dyDescent="0.25">
      <c r="A69" s="191">
        <v>12</v>
      </c>
      <c r="B69" s="501" t="s">
        <v>1916</v>
      </c>
      <c r="C69" s="200" t="s">
        <v>1917</v>
      </c>
    </row>
    <row r="70" spans="1:7" x14ac:dyDescent="0.25">
      <c r="A70" s="191"/>
      <c r="B70" s="201" t="s">
        <v>1901</v>
      </c>
      <c r="C70" s="240"/>
      <c r="D70" s="492">
        <v>0</v>
      </c>
      <c r="E70" s="493">
        <v>0</v>
      </c>
      <c r="F70" s="492">
        <v>78405361</v>
      </c>
      <c r="G70" s="492">
        <v>78405361</v>
      </c>
    </row>
    <row r="71" spans="1:7" x14ac:dyDescent="0.25">
      <c r="A71" s="191"/>
      <c r="B71" s="202" t="s">
        <v>1893</v>
      </c>
      <c r="C71" s="240"/>
      <c r="D71" s="492">
        <v>0</v>
      </c>
      <c r="E71" s="493">
        <v>1000000</v>
      </c>
      <c r="F71" s="492">
        <v>0</v>
      </c>
      <c r="G71" s="492">
        <v>1000000</v>
      </c>
    </row>
    <row r="72" spans="1:7" s="39" customFormat="1" ht="13.8" x14ac:dyDescent="0.3">
      <c r="A72" s="500"/>
      <c r="B72" s="205" t="s">
        <v>23</v>
      </c>
      <c r="C72" s="206"/>
      <c r="D72" s="497">
        <f>SUM(D70:D71)</f>
        <v>0</v>
      </c>
      <c r="E72" s="497">
        <f t="shared" ref="E72:G72" si="8">SUM(E70:E71)</f>
        <v>1000000</v>
      </c>
      <c r="F72" s="497">
        <f t="shared" si="8"/>
        <v>78405361</v>
      </c>
      <c r="G72" s="497">
        <f t="shared" si="8"/>
        <v>79405361</v>
      </c>
    </row>
    <row r="73" spans="1:7" ht="13.8" x14ac:dyDescent="0.3">
      <c r="A73" s="191"/>
      <c r="B73" s="207"/>
      <c r="C73" s="240"/>
    </row>
    <row r="74" spans="1:7" ht="52.8" x14ac:dyDescent="0.25">
      <c r="A74" s="191">
        <v>13</v>
      </c>
      <c r="B74" s="501" t="s">
        <v>1918</v>
      </c>
      <c r="C74" s="200" t="s">
        <v>1919</v>
      </c>
    </row>
    <row r="75" spans="1:7" x14ac:dyDescent="0.25">
      <c r="A75" s="191"/>
      <c r="B75" s="201" t="s">
        <v>1901</v>
      </c>
      <c r="C75" s="240"/>
      <c r="D75" s="492">
        <v>0</v>
      </c>
      <c r="E75" s="493">
        <v>0</v>
      </c>
      <c r="F75" s="492">
        <v>310137009</v>
      </c>
      <c r="G75" s="492">
        <v>310137009</v>
      </c>
    </row>
    <row r="76" spans="1:7" x14ac:dyDescent="0.25">
      <c r="A76" s="191"/>
      <c r="B76" s="202" t="s">
        <v>1893</v>
      </c>
      <c r="C76" s="240"/>
      <c r="D76" s="492">
        <v>0</v>
      </c>
      <c r="E76" s="493">
        <v>0</v>
      </c>
      <c r="F76" s="492">
        <v>0</v>
      </c>
      <c r="G76" s="492">
        <v>0</v>
      </c>
    </row>
    <row r="77" spans="1:7" s="39" customFormat="1" ht="13.8" x14ac:dyDescent="0.3">
      <c r="A77" s="500"/>
      <c r="B77" s="205" t="s">
        <v>23</v>
      </c>
      <c r="C77" s="206"/>
      <c r="D77" s="497">
        <f>SUM(D75:D76)</f>
        <v>0</v>
      </c>
      <c r="E77" s="497">
        <f>SUM(E75:E76)</f>
        <v>0</v>
      </c>
      <c r="F77" s="497">
        <f t="shared" ref="F77:G77" si="9">SUM(F75:F76)</f>
        <v>310137009</v>
      </c>
      <c r="G77" s="497">
        <f t="shared" si="9"/>
        <v>310137009</v>
      </c>
    </row>
    <row r="78" spans="1:7" ht="13.8" x14ac:dyDescent="0.3">
      <c r="A78" s="191"/>
      <c r="B78" s="207"/>
      <c r="C78" s="240"/>
    </row>
    <row r="79" spans="1:7" ht="26.4" x14ac:dyDescent="0.25">
      <c r="A79" s="191">
        <v>14</v>
      </c>
      <c r="B79" s="501" t="s">
        <v>1920</v>
      </c>
      <c r="C79" s="200" t="s">
        <v>1921</v>
      </c>
    </row>
    <row r="80" spans="1:7" x14ac:dyDescent="0.25">
      <c r="A80" s="191"/>
      <c r="B80" s="201" t="s">
        <v>1901</v>
      </c>
      <c r="C80" s="240"/>
      <c r="D80" s="492">
        <v>0</v>
      </c>
      <c r="E80" s="493">
        <v>0</v>
      </c>
      <c r="F80" s="492">
        <v>178457970</v>
      </c>
      <c r="G80" s="492">
        <v>178457970</v>
      </c>
    </row>
    <row r="81" spans="1:7" x14ac:dyDescent="0.25">
      <c r="A81" s="191"/>
      <c r="B81" s="202" t="s">
        <v>1893</v>
      </c>
      <c r="C81" s="240"/>
      <c r="D81" s="492">
        <v>0</v>
      </c>
      <c r="E81" s="493">
        <v>0</v>
      </c>
      <c r="F81" s="492">
        <v>0</v>
      </c>
      <c r="G81" s="492">
        <v>0</v>
      </c>
    </row>
    <row r="82" spans="1:7" s="39" customFormat="1" ht="13.8" x14ac:dyDescent="0.3">
      <c r="A82" s="500"/>
      <c r="B82" s="205" t="s">
        <v>23</v>
      </c>
      <c r="C82" s="206"/>
      <c r="D82" s="497">
        <f>SUM(D80:D81)</f>
        <v>0</v>
      </c>
      <c r="E82" s="497">
        <f>SUM(E80:E81)</f>
        <v>0</v>
      </c>
      <c r="F82" s="497">
        <f t="shared" ref="F82:G82" si="10">SUM(F80:F81)</f>
        <v>178457970</v>
      </c>
      <c r="G82" s="497">
        <f t="shared" si="10"/>
        <v>178457970</v>
      </c>
    </row>
    <row r="83" spans="1:7" ht="13.8" x14ac:dyDescent="0.3">
      <c r="A83" s="191"/>
      <c r="B83" s="207"/>
      <c r="C83" s="240"/>
    </row>
    <row r="84" spans="1:7" ht="26.4" x14ac:dyDescent="0.25">
      <c r="A84" s="191">
        <v>15</v>
      </c>
      <c r="B84" s="501" t="s">
        <v>1922</v>
      </c>
      <c r="C84" s="200" t="s">
        <v>1923</v>
      </c>
    </row>
    <row r="85" spans="1:7" x14ac:dyDescent="0.25">
      <c r="A85" s="191"/>
      <c r="B85" s="201" t="s">
        <v>1901</v>
      </c>
      <c r="C85" s="240"/>
      <c r="D85" s="492">
        <v>0</v>
      </c>
      <c r="E85" s="493">
        <v>0</v>
      </c>
      <c r="F85" s="492">
        <v>24408000</v>
      </c>
      <c r="G85" s="492">
        <v>24408000</v>
      </c>
    </row>
    <row r="86" spans="1:7" x14ac:dyDescent="0.25">
      <c r="A86" s="191"/>
      <c r="B86" s="202" t="s">
        <v>1893</v>
      </c>
      <c r="C86" s="240"/>
      <c r="D86" s="492">
        <v>0</v>
      </c>
      <c r="F86" s="492">
        <v>0</v>
      </c>
      <c r="G86" s="492">
        <v>0</v>
      </c>
    </row>
    <row r="87" spans="1:7" s="39" customFormat="1" ht="13.8" x14ac:dyDescent="0.3">
      <c r="A87" s="500"/>
      <c r="B87" s="205" t="s">
        <v>23</v>
      </c>
      <c r="C87" s="206"/>
      <c r="D87" s="497">
        <f>SUM(D85:D86)</f>
        <v>0</v>
      </c>
      <c r="E87" s="497">
        <f>SUM(E85:E86)</f>
        <v>0</v>
      </c>
      <c r="F87" s="497">
        <f t="shared" ref="F87:G87" si="11">SUM(F85:F86)</f>
        <v>24408000</v>
      </c>
      <c r="G87" s="497">
        <f t="shared" si="11"/>
        <v>24408000</v>
      </c>
    </row>
    <row r="88" spans="1:7" ht="13.8" x14ac:dyDescent="0.3">
      <c r="A88" s="191"/>
      <c r="B88" s="207"/>
      <c r="C88" s="240"/>
    </row>
    <row r="89" spans="1:7" ht="26.4" x14ac:dyDescent="0.25">
      <c r="A89" s="191">
        <v>16</v>
      </c>
      <c r="B89" s="501" t="s">
        <v>1924</v>
      </c>
      <c r="C89" s="200" t="s">
        <v>1925</v>
      </c>
    </row>
    <row r="90" spans="1:7" x14ac:dyDescent="0.25">
      <c r="A90" s="191"/>
      <c r="B90" s="201" t="s">
        <v>1901</v>
      </c>
      <c r="C90" s="240"/>
      <c r="D90" s="492">
        <v>0</v>
      </c>
      <c r="E90" s="493">
        <v>0</v>
      </c>
      <c r="F90" s="492">
        <v>368751776</v>
      </c>
      <c r="G90" s="492">
        <v>368751776</v>
      </c>
    </row>
    <row r="91" spans="1:7" x14ac:dyDescent="0.25">
      <c r="A91" s="191"/>
      <c r="B91" s="202" t="s">
        <v>1893</v>
      </c>
      <c r="C91" s="240"/>
      <c r="D91" s="492">
        <v>0</v>
      </c>
      <c r="F91" s="492">
        <v>0</v>
      </c>
      <c r="G91" s="492">
        <v>0</v>
      </c>
    </row>
    <row r="92" spans="1:7" s="39" customFormat="1" ht="13.8" x14ac:dyDescent="0.3">
      <c r="A92" s="500"/>
      <c r="B92" s="205" t="s">
        <v>23</v>
      </c>
      <c r="C92" s="206"/>
      <c r="D92" s="497">
        <f>SUM(D90:D91)</f>
        <v>0</v>
      </c>
      <c r="E92" s="497">
        <f>SUM(E90:E91)</f>
        <v>0</v>
      </c>
      <c r="F92" s="497">
        <f t="shared" ref="F92:G92" si="12">SUM(F90:F91)</f>
        <v>368751776</v>
      </c>
      <c r="G92" s="497">
        <f t="shared" si="12"/>
        <v>368751776</v>
      </c>
    </row>
    <row r="93" spans="1:7" ht="13.8" x14ac:dyDescent="0.3">
      <c r="A93" s="191"/>
      <c r="B93" s="207"/>
      <c r="C93" s="240"/>
    </row>
    <row r="94" spans="1:7" ht="39.6" x14ac:dyDescent="0.25">
      <c r="A94" s="191">
        <v>17</v>
      </c>
      <c r="B94" s="501" t="s">
        <v>1926</v>
      </c>
      <c r="C94" s="200" t="s">
        <v>1927</v>
      </c>
    </row>
    <row r="95" spans="1:7" x14ac:dyDescent="0.25">
      <c r="A95" s="191"/>
      <c r="B95" s="201" t="s">
        <v>1901</v>
      </c>
      <c r="C95" s="240"/>
      <c r="D95" s="492">
        <v>0</v>
      </c>
      <c r="E95" s="493">
        <v>0</v>
      </c>
      <c r="F95" s="492">
        <v>406590748</v>
      </c>
      <c r="G95" s="492">
        <v>406590748</v>
      </c>
    </row>
    <row r="96" spans="1:7" x14ac:dyDescent="0.25">
      <c r="A96" s="191"/>
      <c r="B96" s="202" t="s">
        <v>1893</v>
      </c>
      <c r="C96" s="240"/>
      <c r="D96" s="492">
        <v>0</v>
      </c>
      <c r="E96" s="493">
        <v>0</v>
      </c>
      <c r="F96" s="492">
        <v>0</v>
      </c>
      <c r="G96" s="492">
        <v>0</v>
      </c>
    </row>
    <row r="97" spans="1:7" s="39" customFormat="1" ht="13.8" x14ac:dyDescent="0.3">
      <c r="A97" s="500"/>
      <c r="B97" s="205" t="s">
        <v>23</v>
      </c>
      <c r="C97" s="206"/>
      <c r="D97" s="497">
        <f>SUM(D95:D96)</f>
        <v>0</v>
      </c>
      <c r="E97" s="497">
        <f>SUM(E95:E96)</f>
        <v>0</v>
      </c>
      <c r="F97" s="497">
        <f t="shared" ref="F97:G97" si="13">SUM(F95:F96)</f>
        <v>406590748</v>
      </c>
      <c r="G97" s="497">
        <f t="shared" si="13"/>
        <v>406590748</v>
      </c>
    </row>
    <row r="98" spans="1:7" ht="13.8" x14ac:dyDescent="0.3">
      <c r="A98" s="191"/>
      <c r="B98" s="207"/>
      <c r="C98" s="240"/>
    </row>
    <row r="99" spans="1:7" x14ac:dyDescent="0.25">
      <c r="A99" s="191">
        <v>18</v>
      </c>
      <c r="B99" s="501" t="s">
        <v>1928</v>
      </c>
      <c r="C99" s="200" t="s">
        <v>1929</v>
      </c>
    </row>
    <row r="100" spans="1:7" x14ac:dyDescent="0.25">
      <c r="A100" s="191"/>
      <c r="B100" s="201" t="s">
        <v>1901</v>
      </c>
      <c r="C100" s="240"/>
      <c r="D100" s="492">
        <v>0</v>
      </c>
      <c r="E100" s="493">
        <v>0</v>
      </c>
      <c r="F100" s="492">
        <v>246482286</v>
      </c>
      <c r="G100" s="492">
        <v>246482286</v>
      </c>
    </row>
    <row r="101" spans="1:7" x14ac:dyDescent="0.25">
      <c r="A101" s="191"/>
      <c r="B101" s="202" t="s">
        <v>1893</v>
      </c>
      <c r="C101" s="240"/>
      <c r="D101" s="492">
        <v>0</v>
      </c>
      <c r="E101" s="493">
        <v>3400000</v>
      </c>
      <c r="F101" s="492">
        <v>0</v>
      </c>
      <c r="G101" s="492">
        <v>3400000</v>
      </c>
    </row>
    <row r="102" spans="1:7" s="39" customFormat="1" ht="13.8" x14ac:dyDescent="0.3">
      <c r="A102" s="500"/>
      <c r="B102" s="205" t="s">
        <v>23</v>
      </c>
      <c r="C102" s="206"/>
      <c r="D102" s="497">
        <f>SUM(D100:D101)</f>
        <v>0</v>
      </c>
      <c r="E102" s="498">
        <f>SUM(E100:E101)</f>
        <v>3400000</v>
      </c>
      <c r="F102" s="497">
        <v>246482286</v>
      </c>
      <c r="G102" s="497">
        <v>249882286</v>
      </c>
    </row>
    <row r="103" spans="1:7" ht="13.8" x14ac:dyDescent="0.3">
      <c r="A103" s="191"/>
      <c r="B103" s="207"/>
      <c r="C103" s="240"/>
    </row>
    <row r="104" spans="1:7" ht="39.6" x14ac:dyDescent="0.25">
      <c r="A104" s="191">
        <v>19</v>
      </c>
      <c r="B104" s="501" t="s">
        <v>1930</v>
      </c>
      <c r="C104" s="200" t="s">
        <v>1931</v>
      </c>
    </row>
    <row r="105" spans="1:7" x14ac:dyDescent="0.25">
      <c r="A105" s="191"/>
      <c r="B105" s="201" t="s">
        <v>1901</v>
      </c>
      <c r="C105" s="240"/>
      <c r="D105" s="492">
        <v>0</v>
      </c>
      <c r="E105" s="493">
        <v>0</v>
      </c>
      <c r="F105" s="492">
        <v>154872053</v>
      </c>
      <c r="G105" s="492">
        <v>154872053</v>
      </c>
    </row>
    <row r="106" spans="1:7" x14ac:dyDescent="0.25">
      <c r="A106" s="191"/>
      <c r="B106" s="202" t="s">
        <v>1893</v>
      </c>
      <c r="C106" s="240"/>
      <c r="D106" s="492">
        <v>0</v>
      </c>
      <c r="E106" s="493">
        <v>0</v>
      </c>
      <c r="F106" s="492">
        <v>0</v>
      </c>
      <c r="G106" s="492">
        <v>0</v>
      </c>
    </row>
    <row r="107" spans="1:7" s="39" customFormat="1" ht="13.8" x14ac:dyDescent="0.3">
      <c r="A107" s="500"/>
      <c r="B107" s="205" t="s">
        <v>23</v>
      </c>
      <c r="C107" s="206"/>
      <c r="D107" s="497">
        <f>SUM(D105:D106)</f>
        <v>0</v>
      </c>
      <c r="E107" s="497">
        <f t="shared" ref="E107:G107" si="14">SUM(E105:E106)</f>
        <v>0</v>
      </c>
      <c r="F107" s="497">
        <f t="shared" si="14"/>
        <v>154872053</v>
      </c>
      <c r="G107" s="497">
        <f t="shared" si="14"/>
        <v>154872053</v>
      </c>
    </row>
    <row r="108" spans="1:7" ht="13.8" x14ac:dyDescent="0.3">
      <c r="A108" s="191"/>
      <c r="B108" s="207"/>
      <c r="C108" s="240"/>
    </row>
    <row r="109" spans="1:7" ht="26.4" x14ac:dyDescent="0.25">
      <c r="A109" s="191">
        <v>20</v>
      </c>
      <c r="B109" s="501" t="s">
        <v>1932</v>
      </c>
      <c r="C109" s="200" t="s">
        <v>1933</v>
      </c>
    </row>
    <row r="110" spans="1:7" x14ac:dyDescent="0.25">
      <c r="A110" s="191"/>
      <c r="B110" s="201" t="s">
        <v>1901</v>
      </c>
      <c r="C110" s="240"/>
      <c r="D110" s="492">
        <v>0</v>
      </c>
      <c r="E110" s="493">
        <v>0</v>
      </c>
      <c r="F110" s="492">
        <v>88457944</v>
      </c>
      <c r="G110" s="492">
        <v>88457944</v>
      </c>
    </row>
    <row r="111" spans="1:7" x14ac:dyDescent="0.25">
      <c r="A111" s="191"/>
      <c r="B111" s="202" t="s">
        <v>1893</v>
      </c>
      <c r="C111" s="240"/>
      <c r="D111" s="492">
        <v>0</v>
      </c>
      <c r="E111" s="493">
        <v>0</v>
      </c>
      <c r="F111" s="492">
        <v>0</v>
      </c>
      <c r="G111" s="492">
        <v>0</v>
      </c>
    </row>
    <row r="112" spans="1:7" s="39" customFormat="1" ht="13.8" x14ac:dyDescent="0.3">
      <c r="A112" s="500"/>
      <c r="B112" s="205" t="s">
        <v>23</v>
      </c>
      <c r="C112" s="206"/>
      <c r="D112" s="497">
        <f>SUM(D110:D111)</f>
        <v>0</v>
      </c>
      <c r="E112" s="497">
        <f t="shared" ref="E112:G112" si="15">SUM(E110:E111)</f>
        <v>0</v>
      </c>
      <c r="F112" s="497">
        <f t="shared" si="15"/>
        <v>88457944</v>
      </c>
      <c r="G112" s="497">
        <f t="shared" si="15"/>
        <v>88457944</v>
      </c>
    </row>
    <row r="113" spans="1:7" ht="13.8" x14ac:dyDescent="0.3">
      <c r="A113" s="191"/>
      <c r="B113" s="207"/>
      <c r="C113" s="240"/>
    </row>
    <row r="114" spans="1:7" ht="26.4" x14ac:dyDescent="0.25">
      <c r="A114" s="191">
        <v>21</v>
      </c>
      <c r="B114" s="501" t="s">
        <v>1934</v>
      </c>
      <c r="C114" s="200" t="s">
        <v>1935</v>
      </c>
    </row>
    <row r="115" spans="1:7" x14ac:dyDescent="0.25">
      <c r="A115" s="191"/>
      <c r="B115" s="201" t="s">
        <v>1901</v>
      </c>
      <c r="C115" s="240"/>
      <c r="D115" s="492">
        <v>0</v>
      </c>
      <c r="E115" s="493">
        <v>0</v>
      </c>
      <c r="F115" s="492">
        <v>189300000</v>
      </c>
      <c r="G115" s="492">
        <v>189300000</v>
      </c>
    </row>
    <row r="116" spans="1:7" x14ac:dyDescent="0.25">
      <c r="A116" s="191"/>
      <c r="B116" s="202" t="s">
        <v>1893</v>
      </c>
      <c r="C116" s="240"/>
      <c r="D116" s="492">
        <v>0</v>
      </c>
      <c r="E116" s="493">
        <v>2700000</v>
      </c>
      <c r="F116" s="492">
        <v>0</v>
      </c>
      <c r="G116" s="492">
        <v>2700000</v>
      </c>
    </row>
    <row r="117" spans="1:7" s="39" customFormat="1" ht="13.8" x14ac:dyDescent="0.3">
      <c r="A117" s="500"/>
      <c r="B117" s="205" t="s">
        <v>23</v>
      </c>
      <c r="C117" s="206"/>
      <c r="D117" s="497">
        <f>SUM(D115:D116)</f>
        <v>0</v>
      </c>
      <c r="E117" s="497">
        <f t="shared" ref="E117:G117" si="16">SUM(E115:E116)</f>
        <v>2700000</v>
      </c>
      <c r="F117" s="497">
        <f t="shared" si="16"/>
        <v>189300000</v>
      </c>
      <c r="G117" s="497">
        <f t="shared" si="16"/>
        <v>192000000</v>
      </c>
    </row>
    <row r="118" spans="1:7" ht="15.6" x14ac:dyDescent="0.3">
      <c r="A118" s="213"/>
      <c r="B118" s="553" t="s">
        <v>246</v>
      </c>
      <c r="C118" s="553"/>
      <c r="D118" s="505">
        <f t="shared" ref="D118:E118" si="17">SUM(D14,D21,D27,D32,D37,D42,D47,D52,D57,D62,D72,D77,D82,D87,D92,D97,D102,D107,D112,D117,)</f>
        <v>79998497</v>
      </c>
      <c r="E118" s="505">
        <f t="shared" si="17"/>
        <v>209059121</v>
      </c>
      <c r="F118" s="505">
        <f>SUM(F14,F21,F27,F32,F37,F42,F47,F52,F57,F62,F67,F72,F77,F82,F87,F92,F97,F102,F107,F112,F117,)</f>
        <v>5813135091</v>
      </c>
      <c r="G118" s="505">
        <f>SUM(G14,G21,G27,G32,G37,G42,G47,G52,G57,G62,G67,G72,G77,G82,G87,G92,G97,G102,G107,G112,G117,)</f>
        <v>6102192709</v>
      </c>
    </row>
    <row r="119" spans="1:7" ht="15.6" x14ac:dyDescent="0.3">
      <c r="A119" s="213"/>
      <c r="B119" s="214"/>
      <c r="C119" s="214"/>
    </row>
    <row r="120" spans="1:7" ht="15.6" x14ac:dyDescent="0.3">
      <c r="A120" s="556" t="s">
        <v>247</v>
      </c>
      <c r="B120" s="556"/>
      <c r="C120" s="556"/>
      <c r="D120" s="556"/>
      <c r="E120" s="556"/>
      <c r="F120" s="556"/>
      <c r="G120" s="556"/>
    </row>
    <row r="121" spans="1:7" ht="13.8" x14ac:dyDescent="0.3">
      <c r="A121" s="554" t="s">
        <v>241</v>
      </c>
      <c r="B121" s="554"/>
      <c r="C121" s="554"/>
    </row>
    <row r="122" spans="1:7" s="39" customFormat="1" ht="13.8" x14ac:dyDescent="0.3">
      <c r="A122" s="197" t="s">
        <v>242</v>
      </c>
      <c r="B122" s="193" t="s">
        <v>243</v>
      </c>
      <c r="C122" s="41" t="s">
        <v>244</v>
      </c>
      <c r="D122" s="494" t="s">
        <v>1887</v>
      </c>
      <c r="E122" s="495" t="s">
        <v>1635</v>
      </c>
      <c r="F122" s="494" t="s">
        <v>1888</v>
      </c>
      <c r="G122" s="494" t="s">
        <v>1889</v>
      </c>
    </row>
    <row r="123" spans="1:7" x14ac:dyDescent="0.25">
      <c r="A123" s="191"/>
      <c r="B123" s="215"/>
      <c r="C123" s="191"/>
    </row>
    <row r="124" spans="1:7" s="38" customFormat="1" ht="42" customHeight="1" x14ac:dyDescent="0.25">
      <c r="A124" s="191">
        <v>1</v>
      </c>
      <c r="B124" s="199" t="s">
        <v>1429</v>
      </c>
      <c r="C124" s="200" t="s">
        <v>1890</v>
      </c>
      <c r="D124" s="506"/>
      <c r="E124" s="507"/>
      <c r="F124" s="506"/>
      <c r="G124" s="506"/>
    </row>
    <row r="125" spans="1:7" s="38" customFormat="1" ht="13.8" x14ac:dyDescent="0.25">
      <c r="A125" s="41"/>
      <c r="B125" s="209" t="s">
        <v>28</v>
      </c>
      <c r="C125" s="200"/>
      <c r="D125" s="492"/>
      <c r="E125" s="493"/>
      <c r="F125" s="492"/>
      <c r="G125" s="492"/>
    </row>
    <row r="126" spans="1:7" s="38" customFormat="1" ht="13.8" x14ac:dyDescent="0.25">
      <c r="A126" s="41"/>
      <c r="B126" s="202" t="s">
        <v>254</v>
      </c>
      <c r="C126" s="203" t="s">
        <v>249</v>
      </c>
      <c r="D126" s="492">
        <v>0</v>
      </c>
      <c r="E126" s="493"/>
      <c r="F126" s="492">
        <v>4300000</v>
      </c>
      <c r="G126" s="492">
        <v>4300000</v>
      </c>
    </row>
    <row r="127" spans="1:7" s="38" customFormat="1" ht="13.8" x14ac:dyDescent="0.3">
      <c r="A127" s="41"/>
      <c r="B127" s="207"/>
      <c r="C127" s="203" t="s">
        <v>250</v>
      </c>
      <c r="D127" s="492">
        <v>27654250</v>
      </c>
      <c r="E127" s="493">
        <v>28606750</v>
      </c>
      <c r="F127" s="492">
        <v>22102497</v>
      </c>
      <c r="G127" s="492">
        <v>78363497</v>
      </c>
    </row>
    <row r="128" spans="1:7" x14ac:dyDescent="0.25">
      <c r="A128" s="191"/>
      <c r="B128" s="202"/>
      <c r="C128" s="217" t="s">
        <v>1936</v>
      </c>
      <c r="D128" s="492">
        <v>0</v>
      </c>
      <c r="F128" s="492">
        <v>14744065</v>
      </c>
      <c r="G128" s="492">
        <v>14744065</v>
      </c>
    </row>
    <row r="129" spans="1:7" s="511" customFormat="1" x14ac:dyDescent="0.25">
      <c r="A129" s="508"/>
      <c r="B129" s="509" t="s">
        <v>23</v>
      </c>
      <c r="C129" s="510"/>
      <c r="D129" s="497">
        <f>SUM(D126:D128)</f>
        <v>27654250</v>
      </c>
      <c r="E129" s="497">
        <f>SUM(E126:E128)</f>
        <v>28606750</v>
      </c>
      <c r="F129" s="497">
        <f>SUM(F126:F128)</f>
        <v>41146562</v>
      </c>
      <c r="G129" s="497">
        <f>SUM(G126:G128)</f>
        <v>97407562</v>
      </c>
    </row>
    <row r="130" spans="1:7" s="38" customFormat="1" ht="12" customHeight="1" x14ac:dyDescent="0.3">
      <c r="A130" s="41"/>
      <c r="B130" s="208"/>
      <c r="C130" s="216"/>
      <c r="D130" s="492"/>
      <c r="E130" s="493"/>
      <c r="F130" s="492"/>
      <c r="G130" s="492"/>
    </row>
    <row r="131" spans="1:7" s="38" customFormat="1" ht="12" customHeight="1" x14ac:dyDescent="0.25">
      <c r="A131" s="41">
        <v>2</v>
      </c>
      <c r="B131" s="199" t="s">
        <v>1636</v>
      </c>
      <c r="C131" s="200" t="s">
        <v>1637</v>
      </c>
      <c r="D131" s="492"/>
      <c r="E131" s="493"/>
      <c r="F131" s="492"/>
      <c r="G131" s="492"/>
    </row>
    <row r="132" spans="1:7" s="38" customFormat="1" ht="12" customHeight="1" x14ac:dyDescent="0.25">
      <c r="A132" s="41"/>
      <c r="B132" s="201" t="s">
        <v>28</v>
      </c>
      <c r="C132" s="41"/>
      <c r="D132" s="492"/>
      <c r="E132" s="493"/>
      <c r="F132" s="492"/>
      <c r="G132" s="492"/>
    </row>
    <row r="133" spans="1:7" s="38" customFormat="1" ht="12" customHeight="1" x14ac:dyDescent="0.25">
      <c r="A133" s="41"/>
      <c r="B133" s="203" t="s">
        <v>254</v>
      </c>
      <c r="C133" s="40" t="s">
        <v>1937</v>
      </c>
      <c r="D133" s="492">
        <v>240000</v>
      </c>
      <c r="E133" s="493">
        <v>4980000</v>
      </c>
      <c r="F133" s="492">
        <v>0</v>
      </c>
      <c r="G133" s="492">
        <v>5220000</v>
      </c>
    </row>
    <row r="134" spans="1:7" s="38" customFormat="1" ht="12" customHeight="1" x14ac:dyDescent="0.25">
      <c r="A134" s="41"/>
      <c r="B134" s="203"/>
      <c r="C134" s="40" t="s">
        <v>253</v>
      </c>
      <c r="D134" s="492">
        <v>0</v>
      </c>
      <c r="E134" s="493">
        <v>184979871</v>
      </c>
      <c r="F134" s="492">
        <v>520640860</v>
      </c>
      <c r="G134" s="492">
        <v>705620731</v>
      </c>
    </row>
    <row r="135" spans="1:7" s="511" customFormat="1" ht="12" customHeight="1" x14ac:dyDescent="0.25">
      <c r="A135" s="508"/>
      <c r="B135" s="510" t="s">
        <v>23</v>
      </c>
      <c r="C135" s="512"/>
      <c r="D135" s="497">
        <f>SUM(D133:D134)</f>
        <v>240000</v>
      </c>
      <c r="E135" s="498">
        <f>SUM(E133:E134)</f>
        <v>189959871</v>
      </c>
      <c r="F135" s="498">
        <f t="shared" ref="F135:G135" si="18">SUM(F133:F134)</f>
        <v>520640860</v>
      </c>
      <c r="G135" s="498">
        <f t="shared" si="18"/>
        <v>710840731</v>
      </c>
    </row>
    <row r="136" spans="1:7" s="38" customFormat="1" ht="12" customHeight="1" x14ac:dyDescent="0.3">
      <c r="A136" s="41"/>
      <c r="B136" s="216"/>
      <c r="C136" s="42"/>
      <c r="D136" s="492"/>
      <c r="E136" s="493"/>
      <c r="F136" s="492"/>
      <c r="G136" s="492"/>
    </row>
    <row r="137" spans="1:7" s="38" customFormat="1" ht="12" customHeight="1" x14ac:dyDescent="0.25">
      <c r="A137" s="240">
        <v>3</v>
      </c>
      <c r="B137" s="513" t="s">
        <v>1894</v>
      </c>
      <c r="C137" s="514" t="s">
        <v>1895</v>
      </c>
      <c r="D137" s="492"/>
      <c r="E137" s="493"/>
      <c r="F137" s="492"/>
      <c r="G137" s="492"/>
    </row>
    <row r="138" spans="1:7" s="38" customFormat="1" ht="12" customHeight="1" x14ac:dyDescent="0.25">
      <c r="A138" s="240"/>
      <c r="B138" s="513" t="s">
        <v>28</v>
      </c>
      <c r="C138" s="514"/>
      <c r="D138" s="492"/>
      <c r="E138" s="493"/>
      <c r="F138" s="492"/>
      <c r="G138" s="492"/>
    </row>
    <row r="139" spans="1:7" s="38" customFormat="1" ht="12" customHeight="1" x14ac:dyDescent="0.25">
      <c r="A139" s="41"/>
      <c r="B139" s="203" t="s">
        <v>254</v>
      </c>
      <c r="C139" s="40" t="s">
        <v>1937</v>
      </c>
      <c r="D139" s="492">
        <v>0</v>
      </c>
      <c r="E139" s="493">
        <v>0</v>
      </c>
      <c r="F139" s="492">
        <v>3810000</v>
      </c>
      <c r="G139" s="492">
        <v>3810000</v>
      </c>
    </row>
    <row r="140" spans="1:7" s="38" customFormat="1" x14ac:dyDescent="0.25">
      <c r="A140" s="191"/>
      <c r="B140" s="202"/>
      <c r="C140" s="40" t="s">
        <v>253</v>
      </c>
      <c r="D140" s="492">
        <v>0</v>
      </c>
      <c r="E140" s="493"/>
      <c r="F140" s="492">
        <v>355816473</v>
      </c>
      <c r="G140" s="492">
        <v>355816473</v>
      </c>
    </row>
    <row r="141" spans="1:7" s="38" customFormat="1" x14ac:dyDescent="0.25">
      <c r="A141" s="191"/>
      <c r="B141" s="202"/>
      <c r="C141" s="40" t="s">
        <v>252</v>
      </c>
      <c r="D141" s="492">
        <v>0</v>
      </c>
      <c r="E141" s="493"/>
      <c r="F141" s="492">
        <v>6468269</v>
      </c>
      <c r="G141" s="492">
        <v>6468269</v>
      </c>
    </row>
    <row r="142" spans="1:7" s="38" customFormat="1" ht="13.8" x14ac:dyDescent="0.3">
      <c r="A142" s="500"/>
      <c r="B142" s="205" t="s">
        <v>23</v>
      </c>
      <c r="C142" s="515"/>
      <c r="D142" s="497">
        <f>SUM(D139:D141)</f>
        <v>0</v>
      </c>
      <c r="E142" s="497">
        <f t="shared" ref="E142:G142" si="19">SUM(E139:E141)</f>
        <v>0</v>
      </c>
      <c r="F142" s="497">
        <f t="shared" si="19"/>
        <v>366094742</v>
      </c>
      <c r="G142" s="497">
        <f t="shared" si="19"/>
        <v>366094742</v>
      </c>
    </row>
    <row r="143" spans="1:7" s="38" customFormat="1" ht="13.8" x14ac:dyDescent="0.3">
      <c r="A143" s="191"/>
      <c r="B143" s="207"/>
      <c r="C143" s="240"/>
      <c r="D143" s="492"/>
      <c r="E143" s="493"/>
      <c r="F143" s="492"/>
      <c r="G143" s="492"/>
    </row>
    <row r="144" spans="1:7" s="38" customFormat="1" ht="26.4" x14ac:dyDescent="0.25">
      <c r="A144" s="191">
        <v>4</v>
      </c>
      <c r="B144" s="501" t="s">
        <v>1896</v>
      </c>
      <c r="C144" s="200" t="s">
        <v>1897</v>
      </c>
      <c r="D144" s="492"/>
      <c r="E144" s="493"/>
      <c r="F144" s="492"/>
      <c r="G144" s="492"/>
    </row>
    <row r="145" spans="1:7" s="38" customFormat="1" x14ac:dyDescent="0.25">
      <c r="A145" s="191"/>
      <c r="B145" s="201" t="s">
        <v>28</v>
      </c>
      <c r="C145" s="240"/>
      <c r="D145" s="492"/>
      <c r="E145" s="493"/>
      <c r="F145" s="492"/>
      <c r="G145" s="492"/>
    </row>
    <row r="146" spans="1:7" s="38" customFormat="1" x14ac:dyDescent="0.25">
      <c r="A146" s="191"/>
      <c r="B146" s="202" t="s">
        <v>248</v>
      </c>
      <c r="C146" s="240" t="s">
        <v>1938</v>
      </c>
      <c r="D146" s="492">
        <v>0</v>
      </c>
      <c r="E146" s="493">
        <v>254000</v>
      </c>
      <c r="F146" s="492">
        <v>4540250</v>
      </c>
      <c r="G146" s="492">
        <v>4794250</v>
      </c>
    </row>
    <row r="147" spans="1:7" s="38" customFormat="1" x14ac:dyDescent="0.25">
      <c r="A147" s="191"/>
      <c r="B147" s="202"/>
      <c r="C147" s="240" t="s">
        <v>1939</v>
      </c>
      <c r="D147" s="492">
        <v>0</v>
      </c>
      <c r="E147" s="493"/>
      <c r="F147" s="492">
        <v>171675765</v>
      </c>
      <c r="G147" s="492">
        <v>171675765</v>
      </c>
    </row>
    <row r="148" spans="1:7" s="38" customFormat="1" ht="13.8" x14ac:dyDescent="0.3">
      <c r="A148" s="500"/>
      <c r="B148" s="205" t="s">
        <v>23</v>
      </c>
      <c r="C148" s="206"/>
      <c r="D148" s="497">
        <f>SUM(D146:D147)</f>
        <v>0</v>
      </c>
      <c r="E148" s="497">
        <f t="shared" ref="E148:G148" si="20">SUM(E146:E147)</f>
        <v>254000</v>
      </c>
      <c r="F148" s="497">
        <f t="shared" si="20"/>
        <v>176216015</v>
      </c>
      <c r="G148" s="497">
        <f t="shared" si="20"/>
        <v>176470015</v>
      </c>
    </row>
    <row r="149" spans="1:7" s="38" customFormat="1" ht="13.8" x14ac:dyDescent="0.3">
      <c r="A149" s="191"/>
      <c r="B149" s="207"/>
      <c r="C149" s="240"/>
      <c r="D149" s="492"/>
      <c r="E149" s="493"/>
      <c r="F149" s="492"/>
      <c r="G149" s="492"/>
    </row>
    <row r="150" spans="1:7" s="38" customFormat="1" ht="26.4" x14ac:dyDescent="0.25">
      <c r="A150" s="191">
        <v>5</v>
      </c>
      <c r="B150" s="501" t="s">
        <v>1899</v>
      </c>
      <c r="C150" s="200" t="s">
        <v>1900</v>
      </c>
      <c r="D150" s="492"/>
      <c r="E150" s="493"/>
      <c r="F150" s="492"/>
      <c r="G150" s="492"/>
    </row>
    <row r="151" spans="1:7" s="38" customFormat="1" x14ac:dyDescent="0.25">
      <c r="A151" s="191"/>
      <c r="B151" s="201" t="s">
        <v>28</v>
      </c>
      <c r="C151" s="240"/>
      <c r="D151" s="492"/>
      <c r="E151" s="493"/>
      <c r="F151" s="492"/>
      <c r="G151" s="492"/>
    </row>
    <row r="152" spans="1:7" s="38" customFormat="1" x14ac:dyDescent="0.25">
      <c r="A152" s="191"/>
      <c r="B152" s="202" t="s">
        <v>248</v>
      </c>
      <c r="C152" s="240" t="s">
        <v>1938</v>
      </c>
      <c r="D152" s="492">
        <v>0</v>
      </c>
      <c r="E152" s="493">
        <v>0</v>
      </c>
      <c r="F152" s="492">
        <v>1270000</v>
      </c>
      <c r="G152" s="492">
        <v>1270000</v>
      </c>
    </row>
    <row r="153" spans="1:7" s="38" customFormat="1" x14ac:dyDescent="0.25">
      <c r="A153" s="191"/>
      <c r="B153" s="202"/>
      <c r="C153" s="240" t="s">
        <v>1939</v>
      </c>
      <c r="D153" s="492">
        <v>0</v>
      </c>
      <c r="E153" s="493"/>
      <c r="F153" s="492">
        <v>409719535</v>
      </c>
      <c r="G153" s="492">
        <v>409719535</v>
      </c>
    </row>
    <row r="154" spans="1:7" s="38" customFormat="1" ht="13.8" x14ac:dyDescent="0.3">
      <c r="A154" s="500"/>
      <c r="B154" s="205" t="s">
        <v>23</v>
      </c>
      <c r="C154" s="206"/>
      <c r="D154" s="497">
        <f>SUM(D152:D153)</f>
        <v>0</v>
      </c>
      <c r="E154" s="497">
        <f t="shared" ref="E154:G154" si="21">SUM(E152:E153)</f>
        <v>0</v>
      </c>
      <c r="F154" s="497">
        <f t="shared" si="21"/>
        <v>410989535</v>
      </c>
      <c r="G154" s="497">
        <f t="shared" si="21"/>
        <v>410989535</v>
      </c>
    </row>
    <row r="155" spans="1:7" s="38" customFormat="1" ht="13.8" x14ac:dyDescent="0.3">
      <c r="A155" s="191"/>
      <c r="B155" s="207"/>
      <c r="C155" s="240"/>
      <c r="D155" s="492"/>
      <c r="E155" s="493"/>
      <c r="F155" s="492"/>
      <c r="G155" s="492"/>
    </row>
    <row r="156" spans="1:7" s="38" customFormat="1" ht="26.4" x14ac:dyDescent="0.25">
      <c r="A156" s="191">
        <v>6</v>
      </c>
      <c r="B156" s="501" t="s">
        <v>1902</v>
      </c>
      <c r="C156" s="200" t="s">
        <v>1903</v>
      </c>
      <c r="D156" s="492"/>
      <c r="E156" s="493"/>
      <c r="F156" s="492"/>
      <c r="G156" s="492"/>
    </row>
    <row r="157" spans="1:7" s="38" customFormat="1" x14ac:dyDescent="0.25">
      <c r="A157" s="191"/>
      <c r="B157" s="201" t="s">
        <v>28</v>
      </c>
      <c r="C157" s="240"/>
      <c r="D157" s="492"/>
      <c r="E157" s="493"/>
      <c r="F157" s="492"/>
      <c r="G157" s="492"/>
    </row>
    <row r="158" spans="1:7" s="38" customFormat="1" x14ac:dyDescent="0.25">
      <c r="A158" s="191"/>
      <c r="B158" s="202" t="s">
        <v>248</v>
      </c>
      <c r="C158" s="240" t="s">
        <v>1938</v>
      </c>
      <c r="D158" s="492">
        <v>0</v>
      </c>
      <c r="E158" s="493">
        <v>0</v>
      </c>
      <c r="F158" s="492">
        <v>3810000</v>
      </c>
      <c r="G158" s="492">
        <v>3810000</v>
      </c>
    </row>
    <row r="159" spans="1:7" s="38" customFormat="1" x14ac:dyDescent="0.25">
      <c r="A159" s="191"/>
      <c r="B159" s="202"/>
      <c r="C159" s="240" t="s">
        <v>1939</v>
      </c>
      <c r="D159" s="492">
        <v>0</v>
      </c>
      <c r="E159" s="493"/>
      <c r="F159" s="492">
        <v>673292804</v>
      </c>
      <c r="G159" s="492">
        <v>673292804</v>
      </c>
    </row>
    <row r="160" spans="1:7" s="38" customFormat="1" ht="13.8" x14ac:dyDescent="0.3">
      <c r="A160" s="500"/>
      <c r="B160" s="205" t="s">
        <v>23</v>
      </c>
      <c r="C160" s="206"/>
      <c r="D160" s="497">
        <f>SUM(D158:D159)</f>
        <v>0</v>
      </c>
      <c r="E160" s="497">
        <f t="shared" ref="E160:G160" si="22">SUM(E158:E159)</f>
        <v>0</v>
      </c>
      <c r="F160" s="497">
        <f t="shared" si="22"/>
        <v>677102804</v>
      </c>
      <c r="G160" s="497">
        <f t="shared" si="22"/>
        <v>677102804</v>
      </c>
    </row>
    <row r="161" spans="1:7" s="38" customFormat="1" ht="13.8" x14ac:dyDescent="0.3">
      <c r="A161" s="191"/>
      <c r="B161" s="207"/>
      <c r="C161" s="240"/>
      <c r="D161" s="492"/>
      <c r="E161" s="493"/>
      <c r="F161" s="492"/>
      <c r="G161" s="492"/>
    </row>
    <row r="162" spans="1:7" s="38" customFormat="1" ht="26.4" x14ac:dyDescent="0.25">
      <c r="A162" s="191">
        <v>7</v>
      </c>
      <c r="B162" s="501" t="s">
        <v>1905</v>
      </c>
      <c r="C162" s="200" t="s">
        <v>1906</v>
      </c>
      <c r="D162" s="492"/>
      <c r="E162" s="493"/>
      <c r="F162" s="492"/>
      <c r="G162" s="492"/>
    </row>
    <row r="163" spans="1:7" s="38" customFormat="1" x14ac:dyDescent="0.25">
      <c r="A163" s="191"/>
      <c r="B163" s="201" t="s">
        <v>28</v>
      </c>
      <c r="C163" s="240"/>
      <c r="D163" s="492"/>
      <c r="E163" s="493"/>
      <c r="F163" s="492"/>
      <c r="G163" s="492"/>
    </row>
    <row r="164" spans="1:7" s="38" customFormat="1" x14ac:dyDescent="0.25">
      <c r="A164" s="191"/>
      <c r="B164" s="202" t="s">
        <v>248</v>
      </c>
      <c r="C164" s="240" t="s">
        <v>1938</v>
      </c>
      <c r="D164" s="492">
        <v>0</v>
      </c>
      <c r="E164" s="493">
        <v>0</v>
      </c>
      <c r="F164" s="492">
        <v>2540000</v>
      </c>
      <c r="G164" s="492">
        <v>2540000</v>
      </c>
    </row>
    <row r="165" spans="1:7" s="38" customFormat="1" x14ac:dyDescent="0.25">
      <c r="A165" s="191"/>
      <c r="B165" s="202"/>
      <c r="C165" s="240" t="s">
        <v>1939</v>
      </c>
      <c r="D165" s="492">
        <v>0</v>
      </c>
      <c r="E165" s="493"/>
      <c r="F165" s="492">
        <v>397700746</v>
      </c>
      <c r="G165" s="492">
        <v>397700746</v>
      </c>
    </row>
    <row r="166" spans="1:7" s="38" customFormat="1" ht="13.8" x14ac:dyDescent="0.3">
      <c r="A166" s="500"/>
      <c r="B166" s="205" t="s">
        <v>23</v>
      </c>
      <c r="C166" s="206"/>
      <c r="D166" s="497">
        <f>SUM(D164:D165)</f>
        <v>0</v>
      </c>
      <c r="E166" s="498">
        <f>SUM(E164:E165)</f>
        <v>0</v>
      </c>
      <c r="F166" s="497">
        <v>400240746</v>
      </c>
      <c r="G166" s="497">
        <v>400240746</v>
      </c>
    </row>
    <row r="167" spans="1:7" s="38" customFormat="1" ht="13.8" x14ac:dyDescent="0.3">
      <c r="A167" s="191"/>
      <c r="B167" s="207"/>
      <c r="C167" s="240"/>
      <c r="D167" s="492"/>
      <c r="E167" s="493"/>
      <c r="F167" s="492"/>
      <c r="G167" s="492"/>
    </row>
    <row r="168" spans="1:7" s="38" customFormat="1" x14ac:dyDescent="0.25">
      <c r="A168" s="191">
        <v>8</v>
      </c>
      <c r="B168" s="501" t="s">
        <v>1907</v>
      </c>
      <c r="C168" s="200" t="s">
        <v>1908</v>
      </c>
      <c r="D168" s="492"/>
      <c r="E168" s="493"/>
      <c r="F168" s="492"/>
      <c r="G168" s="492"/>
    </row>
    <row r="169" spans="1:7" s="38" customFormat="1" x14ac:dyDescent="0.25">
      <c r="A169" s="191"/>
      <c r="B169" s="201" t="s">
        <v>28</v>
      </c>
      <c r="C169" s="240"/>
      <c r="D169" s="492"/>
      <c r="E169" s="493"/>
      <c r="F169" s="492"/>
      <c r="G169" s="492"/>
    </row>
    <row r="170" spans="1:7" s="38" customFormat="1" x14ac:dyDescent="0.25">
      <c r="A170" s="191"/>
      <c r="B170" s="202" t="s">
        <v>248</v>
      </c>
      <c r="C170" s="240" t="s">
        <v>1938</v>
      </c>
      <c r="D170" s="492">
        <v>0</v>
      </c>
      <c r="E170" s="493">
        <v>0</v>
      </c>
      <c r="F170" s="492">
        <v>635000</v>
      </c>
      <c r="G170" s="492">
        <v>635000</v>
      </c>
    </row>
    <row r="171" spans="1:7" s="38" customFormat="1" x14ac:dyDescent="0.25">
      <c r="A171" s="191"/>
      <c r="B171" s="202"/>
      <c r="C171" s="240" t="s">
        <v>1939</v>
      </c>
      <c r="D171" s="492">
        <v>0</v>
      </c>
      <c r="E171" s="493"/>
      <c r="F171" s="492">
        <v>179930888</v>
      </c>
      <c r="G171" s="492">
        <v>179930888</v>
      </c>
    </row>
    <row r="172" spans="1:7" s="38" customFormat="1" ht="13.8" x14ac:dyDescent="0.3">
      <c r="A172" s="500"/>
      <c r="B172" s="205" t="s">
        <v>23</v>
      </c>
      <c r="C172" s="206"/>
      <c r="D172" s="497">
        <f>SUM(D170:D171)</f>
        <v>0</v>
      </c>
      <c r="E172" s="498">
        <f>SUM(E170:E171)</f>
        <v>0</v>
      </c>
      <c r="F172" s="497">
        <v>180565888</v>
      </c>
      <c r="G172" s="497">
        <v>180565888</v>
      </c>
    </row>
    <row r="173" spans="1:7" s="38" customFormat="1" ht="13.8" x14ac:dyDescent="0.3">
      <c r="A173" s="191"/>
      <c r="B173" s="207"/>
      <c r="C173" s="240"/>
      <c r="D173" s="492"/>
      <c r="E173" s="493"/>
      <c r="F173" s="492"/>
      <c r="G173" s="492"/>
    </row>
    <row r="174" spans="1:7" s="38" customFormat="1" x14ac:dyDescent="0.25">
      <c r="A174" s="191">
        <v>9</v>
      </c>
      <c r="B174" s="501" t="s">
        <v>1909</v>
      </c>
      <c r="C174" s="200" t="s">
        <v>1910</v>
      </c>
      <c r="D174" s="492"/>
      <c r="E174" s="493"/>
      <c r="F174" s="492"/>
      <c r="G174" s="492"/>
    </row>
    <row r="175" spans="1:7" s="38" customFormat="1" x14ac:dyDescent="0.25">
      <c r="A175" s="191"/>
      <c r="B175" s="201" t="s">
        <v>28</v>
      </c>
      <c r="C175" s="240"/>
      <c r="D175" s="492"/>
      <c r="E175" s="493"/>
      <c r="F175" s="492"/>
      <c r="G175" s="492"/>
    </row>
    <row r="176" spans="1:7" s="38" customFormat="1" x14ac:dyDescent="0.25">
      <c r="A176" s="191"/>
      <c r="B176" s="202" t="s">
        <v>248</v>
      </c>
      <c r="C176" s="240" t="s">
        <v>1938</v>
      </c>
      <c r="D176" s="492">
        <v>0</v>
      </c>
      <c r="E176" s="493">
        <v>0</v>
      </c>
      <c r="F176" s="492">
        <v>1368631</v>
      </c>
      <c r="G176" s="492">
        <v>1368631</v>
      </c>
    </row>
    <row r="177" spans="1:7" s="38" customFormat="1" x14ac:dyDescent="0.25">
      <c r="A177" s="191"/>
      <c r="B177" s="202"/>
      <c r="C177" s="240" t="s">
        <v>1939</v>
      </c>
      <c r="D177" s="492">
        <v>0</v>
      </c>
      <c r="E177" s="493">
        <v>0</v>
      </c>
      <c r="F177" s="492">
        <v>133188014</v>
      </c>
      <c r="G177" s="492">
        <v>133188014</v>
      </c>
    </row>
    <row r="178" spans="1:7" s="38" customFormat="1" ht="13.8" x14ac:dyDescent="0.3">
      <c r="A178" s="500"/>
      <c r="B178" s="205" t="s">
        <v>23</v>
      </c>
      <c r="C178" s="206"/>
      <c r="D178" s="497">
        <f>SUM(D176:D177)</f>
        <v>0</v>
      </c>
      <c r="E178" s="498">
        <f>SUM(E176:E177)</f>
        <v>0</v>
      </c>
      <c r="F178" s="497">
        <v>134556645</v>
      </c>
      <c r="G178" s="497">
        <v>134556645</v>
      </c>
    </row>
    <row r="179" spans="1:7" s="38" customFormat="1" ht="13.8" x14ac:dyDescent="0.3">
      <c r="A179" s="191"/>
      <c r="B179" s="207"/>
      <c r="C179" s="240"/>
      <c r="D179" s="492"/>
      <c r="E179" s="493"/>
      <c r="F179" s="492"/>
      <c r="G179" s="492"/>
    </row>
    <row r="180" spans="1:7" s="38" customFormat="1" ht="26.4" x14ac:dyDescent="0.25">
      <c r="A180" s="191">
        <v>10</v>
      </c>
      <c r="B180" s="501" t="s">
        <v>1911</v>
      </c>
      <c r="C180" s="200" t="s">
        <v>1912</v>
      </c>
      <c r="D180" s="492"/>
      <c r="E180" s="493"/>
      <c r="F180" s="492"/>
      <c r="G180" s="492"/>
    </row>
    <row r="181" spans="1:7" s="38" customFormat="1" x14ac:dyDescent="0.25">
      <c r="A181" s="191"/>
      <c r="B181" s="201" t="s">
        <v>28</v>
      </c>
      <c r="C181" s="240"/>
      <c r="D181" s="492"/>
      <c r="E181" s="493"/>
      <c r="F181" s="492"/>
      <c r="G181" s="492"/>
    </row>
    <row r="182" spans="1:7" s="38" customFormat="1" x14ac:dyDescent="0.25">
      <c r="A182" s="191"/>
      <c r="B182" s="202" t="s">
        <v>248</v>
      </c>
      <c r="C182" s="240" t="s">
        <v>1938</v>
      </c>
      <c r="D182" s="492">
        <v>0</v>
      </c>
      <c r="E182" s="493">
        <v>1390000</v>
      </c>
      <c r="F182" s="492">
        <v>5152056</v>
      </c>
      <c r="G182" s="492">
        <v>6542056</v>
      </c>
    </row>
    <row r="183" spans="1:7" s="38" customFormat="1" x14ac:dyDescent="0.25">
      <c r="A183" s="191"/>
      <c r="B183" s="202"/>
      <c r="C183" s="240" t="s">
        <v>1939</v>
      </c>
      <c r="D183" s="492">
        <v>0</v>
      </c>
      <c r="E183" s="493"/>
      <c r="F183" s="492">
        <v>93457944</v>
      </c>
      <c r="G183" s="492">
        <v>93457944</v>
      </c>
    </row>
    <row r="184" spans="1:7" s="38" customFormat="1" ht="13.8" x14ac:dyDescent="0.3">
      <c r="A184" s="500"/>
      <c r="B184" s="205" t="s">
        <v>23</v>
      </c>
      <c r="C184" s="206"/>
      <c r="D184" s="497">
        <f>SUM(D182:D183)</f>
        <v>0</v>
      </c>
      <c r="E184" s="497">
        <f t="shared" ref="E184:G184" si="23">SUM(E182:E183)</f>
        <v>1390000</v>
      </c>
      <c r="F184" s="497">
        <f t="shared" si="23"/>
        <v>98610000</v>
      </c>
      <c r="G184" s="497">
        <f t="shared" si="23"/>
        <v>100000000</v>
      </c>
    </row>
    <row r="185" spans="1:7" s="38" customFormat="1" ht="13.8" x14ac:dyDescent="0.3">
      <c r="A185" s="196"/>
      <c r="B185" s="207"/>
      <c r="C185" s="41"/>
      <c r="D185" s="492"/>
      <c r="E185" s="516"/>
      <c r="F185" s="492"/>
      <c r="G185" s="492"/>
    </row>
    <row r="186" spans="1:7" s="38" customFormat="1" ht="26.4" x14ac:dyDescent="0.25">
      <c r="A186" s="191">
        <v>11</v>
      </c>
      <c r="B186" s="210" t="s">
        <v>1913</v>
      </c>
      <c r="C186" s="200" t="s">
        <v>1914</v>
      </c>
      <c r="D186" s="492"/>
      <c r="E186" s="516"/>
      <c r="F186" s="492"/>
      <c r="G186" s="492"/>
    </row>
    <row r="187" spans="1:7" s="38" customFormat="1" ht="13.8" x14ac:dyDescent="0.25">
      <c r="A187" s="196"/>
      <c r="B187" s="201" t="s">
        <v>1940</v>
      </c>
      <c r="C187" s="41"/>
      <c r="D187" s="492"/>
      <c r="E187" s="516"/>
      <c r="F187" s="492"/>
      <c r="G187" s="492"/>
    </row>
    <row r="188" spans="1:7" s="38" customFormat="1" x14ac:dyDescent="0.25">
      <c r="A188" s="196"/>
      <c r="B188" s="504" t="s">
        <v>1941</v>
      </c>
      <c r="C188" s="240" t="s">
        <v>1938</v>
      </c>
      <c r="D188" s="492"/>
      <c r="E188" s="516"/>
      <c r="F188" s="492">
        <v>10913870</v>
      </c>
      <c r="G188" s="492">
        <v>10913870</v>
      </c>
    </row>
    <row r="189" spans="1:7" s="38" customFormat="1" x14ac:dyDescent="0.25">
      <c r="A189" s="196"/>
      <c r="B189" s="504"/>
      <c r="C189" s="240" t="s">
        <v>1939</v>
      </c>
      <c r="D189" s="492"/>
      <c r="E189" s="516"/>
      <c r="F189" s="492">
        <v>781047024</v>
      </c>
      <c r="G189" s="492">
        <v>781047024</v>
      </c>
    </row>
    <row r="190" spans="1:7" s="38" customFormat="1" x14ac:dyDescent="0.25">
      <c r="A190" s="196"/>
      <c r="B190" s="504"/>
      <c r="C190" s="240" t="s">
        <v>252</v>
      </c>
      <c r="D190" s="492"/>
      <c r="E190" s="516"/>
      <c r="F190" s="492">
        <v>3000000</v>
      </c>
      <c r="G190" s="492">
        <v>3000000</v>
      </c>
    </row>
    <row r="191" spans="1:7" s="38" customFormat="1" ht="13.8" x14ac:dyDescent="0.3">
      <c r="A191" s="500"/>
      <c r="B191" s="205" t="s">
        <v>23</v>
      </c>
      <c r="C191" s="206"/>
      <c r="D191" s="497"/>
      <c r="E191" s="498"/>
      <c r="F191" s="497">
        <v>794960894</v>
      </c>
      <c r="G191" s="497">
        <v>794960894</v>
      </c>
    </row>
    <row r="192" spans="1:7" s="38" customFormat="1" ht="13.8" x14ac:dyDescent="0.3">
      <c r="A192" s="191"/>
      <c r="B192" s="207"/>
      <c r="C192" s="240"/>
      <c r="D192" s="492"/>
      <c r="E192" s="493"/>
      <c r="F192" s="492"/>
      <c r="G192" s="492"/>
    </row>
    <row r="193" spans="1:7" s="38" customFormat="1" ht="26.4" x14ac:dyDescent="0.25">
      <c r="A193" s="191">
        <v>12</v>
      </c>
      <c r="B193" s="501" t="s">
        <v>1916</v>
      </c>
      <c r="C193" s="200" t="s">
        <v>1917</v>
      </c>
      <c r="D193" s="492"/>
      <c r="E193" s="493"/>
      <c r="F193" s="492"/>
      <c r="G193" s="492"/>
    </row>
    <row r="194" spans="1:7" s="38" customFormat="1" x14ac:dyDescent="0.25">
      <c r="A194" s="191"/>
      <c r="B194" s="201" t="s">
        <v>28</v>
      </c>
      <c r="C194" s="240"/>
      <c r="D194" s="492"/>
      <c r="E194" s="493"/>
      <c r="F194" s="492"/>
      <c r="G194" s="492"/>
    </row>
    <row r="195" spans="1:7" s="38" customFormat="1" x14ac:dyDescent="0.25">
      <c r="A195" s="191"/>
      <c r="B195" s="202" t="s">
        <v>248</v>
      </c>
      <c r="C195" s="240" t="s">
        <v>1938</v>
      </c>
      <c r="D195" s="492">
        <v>0</v>
      </c>
      <c r="E195" s="493">
        <v>1075000</v>
      </c>
      <c r="F195" s="492">
        <v>5419743</v>
      </c>
      <c r="G195" s="492">
        <v>6494743</v>
      </c>
    </row>
    <row r="196" spans="1:7" s="38" customFormat="1" x14ac:dyDescent="0.25">
      <c r="A196" s="191"/>
      <c r="B196" s="202"/>
      <c r="C196" s="240" t="s">
        <v>1939</v>
      </c>
      <c r="D196" s="492">
        <v>0</v>
      </c>
      <c r="E196" s="493"/>
      <c r="F196" s="492">
        <v>72910618</v>
      </c>
      <c r="G196" s="492">
        <v>72910618</v>
      </c>
    </row>
    <row r="197" spans="1:7" s="38" customFormat="1" ht="13.8" x14ac:dyDescent="0.3">
      <c r="A197" s="500"/>
      <c r="B197" s="205" t="s">
        <v>23</v>
      </c>
      <c r="C197" s="206"/>
      <c r="D197" s="497">
        <f>SUM(D195:D196)</f>
        <v>0</v>
      </c>
      <c r="E197" s="497">
        <f t="shared" ref="E197:G197" si="24">SUM(E195:E196)</f>
        <v>1075000</v>
      </c>
      <c r="F197" s="497">
        <f t="shared" si="24"/>
        <v>78330361</v>
      </c>
      <c r="G197" s="497">
        <f t="shared" si="24"/>
        <v>79405361</v>
      </c>
    </row>
    <row r="198" spans="1:7" s="38" customFormat="1" ht="13.8" x14ac:dyDescent="0.3">
      <c r="A198" s="191"/>
      <c r="B198" s="207"/>
      <c r="C198" s="240"/>
      <c r="D198" s="492"/>
      <c r="E198" s="493"/>
      <c r="F198" s="492"/>
      <c r="G198" s="492"/>
    </row>
    <row r="199" spans="1:7" s="38" customFormat="1" ht="52.8" x14ac:dyDescent="0.25">
      <c r="A199" s="191">
        <v>13</v>
      </c>
      <c r="B199" s="501" t="s">
        <v>1918</v>
      </c>
      <c r="C199" s="200" t="s">
        <v>1919</v>
      </c>
      <c r="D199" s="492"/>
      <c r="E199" s="493"/>
      <c r="F199" s="492"/>
      <c r="G199" s="492"/>
    </row>
    <row r="200" spans="1:7" s="38" customFormat="1" x14ac:dyDescent="0.25">
      <c r="A200" s="191"/>
      <c r="B200" s="201" t="s">
        <v>28</v>
      </c>
      <c r="C200" s="240"/>
      <c r="D200" s="492"/>
      <c r="E200" s="493"/>
      <c r="F200" s="492"/>
      <c r="G200" s="492"/>
    </row>
    <row r="201" spans="1:7" s="38" customFormat="1" x14ac:dyDescent="0.25">
      <c r="A201" s="191"/>
      <c r="B201" s="202" t="s">
        <v>248</v>
      </c>
      <c r="C201" s="240" t="s">
        <v>1938</v>
      </c>
      <c r="D201" s="492">
        <v>0</v>
      </c>
      <c r="E201" s="493">
        <v>0</v>
      </c>
      <c r="F201" s="492">
        <v>1270000</v>
      </c>
      <c r="G201" s="492">
        <v>1270000</v>
      </c>
    </row>
    <row r="202" spans="1:7" s="38" customFormat="1" x14ac:dyDescent="0.25">
      <c r="A202" s="191"/>
      <c r="B202" s="202"/>
      <c r="C202" s="240" t="s">
        <v>1939</v>
      </c>
      <c r="D202" s="492">
        <v>0</v>
      </c>
      <c r="E202" s="493">
        <v>0</v>
      </c>
      <c r="F202" s="492">
        <v>308867009</v>
      </c>
      <c r="G202" s="492">
        <v>308867009</v>
      </c>
    </row>
    <row r="203" spans="1:7" s="38" customFormat="1" ht="13.8" x14ac:dyDescent="0.3">
      <c r="A203" s="500"/>
      <c r="B203" s="205" t="s">
        <v>23</v>
      </c>
      <c r="C203" s="206"/>
      <c r="D203" s="497">
        <f>SUM(D201:D202)</f>
        <v>0</v>
      </c>
      <c r="E203" s="497">
        <f t="shared" ref="E203:G203" si="25">SUM(E201:E202)</f>
        <v>0</v>
      </c>
      <c r="F203" s="497">
        <f t="shared" si="25"/>
        <v>310137009</v>
      </c>
      <c r="G203" s="497">
        <f t="shared" si="25"/>
        <v>310137009</v>
      </c>
    </row>
    <row r="204" spans="1:7" s="38" customFormat="1" ht="13.8" x14ac:dyDescent="0.3">
      <c r="A204" s="191"/>
      <c r="B204" s="207"/>
      <c r="C204" s="240"/>
      <c r="D204" s="492"/>
      <c r="E204" s="493"/>
      <c r="F204" s="492"/>
      <c r="G204" s="492"/>
    </row>
    <row r="205" spans="1:7" s="38" customFormat="1" ht="26.4" x14ac:dyDescent="0.25">
      <c r="A205" s="191">
        <v>14</v>
      </c>
      <c r="B205" s="501" t="s">
        <v>1920</v>
      </c>
      <c r="C205" s="200" t="s">
        <v>1921</v>
      </c>
      <c r="D205" s="492"/>
      <c r="E205" s="493"/>
      <c r="F205" s="492"/>
      <c r="G205" s="492"/>
    </row>
    <row r="206" spans="1:7" s="38" customFormat="1" x14ac:dyDescent="0.25">
      <c r="A206" s="191"/>
      <c r="B206" s="201" t="s">
        <v>28</v>
      </c>
      <c r="C206" s="240"/>
      <c r="D206" s="492"/>
      <c r="E206" s="493"/>
      <c r="F206" s="492"/>
      <c r="G206" s="492"/>
    </row>
    <row r="207" spans="1:7" s="38" customFormat="1" x14ac:dyDescent="0.25">
      <c r="A207" s="191"/>
      <c r="B207" s="202" t="s">
        <v>248</v>
      </c>
      <c r="C207" s="240" t="s">
        <v>249</v>
      </c>
      <c r="D207" s="492">
        <v>0</v>
      </c>
      <c r="E207" s="493">
        <v>500000</v>
      </c>
      <c r="F207" s="492">
        <v>52708000</v>
      </c>
      <c r="G207" s="492">
        <v>53208000</v>
      </c>
    </row>
    <row r="208" spans="1:7" s="38" customFormat="1" x14ac:dyDescent="0.25">
      <c r="A208" s="191"/>
      <c r="B208" s="202"/>
      <c r="C208" s="240" t="s">
        <v>250</v>
      </c>
      <c r="D208" s="492">
        <v>0</v>
      </c>
      <c r="E208" s="493">
        <v>0</v>
      </c>
      <c r="F208" s="492">
        <v>105836970</v>
      </c>
      <c r="G208" s="492">
        <v>105836970</v>
      </c>
    </row>
    <row r="209" spans="1:7" s="38" customFormat="1" x14ac:dyDescent="0.25">
      <c r="A209" s="191"/>
      <c r="B209" s="202"/>
      <c r="C209" s="240" t="s">
        <v>251</v>
      </c>
      <c r="D209" s="492">
        <v>0</v>
      </c>
      <c r="E209" s="493">
        <v>0</v>
      </c>
      <c r="F209" s="492">
        <v>19413000</v>
      </c>
      <c r="G209" s="492">
        <v>19413000</v>
      </c>
    </row>
    <row r="210" spans="1:7" s="38" customFormat="1" ht="13.8" x14ac:dyDescent="0.3">
      <c r="A210" s="500"/>
      <c r="B210" s="205" t="s">
        <v>23</v>
      </c>
      <c r="C210" s="206"/>
      <c r="D210" s="497">
        <f>SUM(D207:D209)</f>
        <v>0</v>
      </c>
      <c r="E210" s="497">
        <f t="shared" ref="E210:G210" si="26">SUM(E207:E209)</f>
        <v>500000</v>
      </c>
      <c r="F210" s="497">
        <f t="shared" si="26"/>
        <v>177957970</v>
      </c>
      <c r="G210" s="497">
        <f t="shared" si="26"/>
        <v>178457970</v>
      </c>
    </row>
    <row r="211" spans="1:7" s="38" customFormat="1" ht="13.8" x14ac:dyDescent="0.3">
      <c r="A211" s="191"/>
      <c r="B211" s="207"/>
      <c r="C211" s="240"/>
      <c r="D211" s="492"/>
      <c r="E211" s="493"/>
      <c r="F211" s="492"/>
      <c r="G211" s="492"/>
    </row>
    <row r="212" spans="1:7" s="38" customFormat="1" ht="26.4" x14ac:dyDescent="0.25">
      <c r="A212" s="191">
        <v>15</v>
      </c>
      <c r="B212" s="501" t="s">
        <v>1922</v>
      </c>
      <c r="C212" s="200" t="s">
        <v>1923</v>
      </c>
      <c r="D212" s="492"/>
      <c r="E212" s="493"/>
      <c r="F212" s="492"/>
      <c r="G212" s="492"/>
    </row>
    <row r="213" spans="1:7" s="38" customFormat="1" x14ac:dyDescent="0.25">
      <c r="A213" s="191"/>
      <c r="B213" s="201" t="s">
        <v>28</v>
      </c>
      <c r="C213" s="240"/>
      <c r="D213" s="492"/>
      <c r="E213" s="493"/>
      <c r="F213" s="492"/>
      <c r="G213" s="492"/>
    </row>
    <row r="214" spans="1:7" s="38" customFormat="1" x14ac:dyDescent="0.25">
      <c r="A214" s="191"/>
      <c r="B214" s="202" t="s">
        <v>248</v>
      </c>
      <c r="C214" s="240" t="s">
        <v>249</v>
      </c>
      <c r="D214" s="492">
        <v>0</v>
      </c>
      <c r="E214" s="493">
        <v>0</v>
      </c>
      <c r="F214" s="492">
        <v>24408000</v>
      </c>
      <c r="G214" s="492">
        <v>24408000</v>
      </c>
    </row>
    <row r="215" spans="1:7" s="38" customFormat="1" ht="13.8" x14ac:dyDescent="0.3">
      <c r="A215" s="500"/>
      <c r="B215" s="205" t="s">
        <v>23</v>
      </c>
      <c r="C215" s="206"/>
      <c r="D215" s="497">
        <f>SUM(D214)</f>
        <v>0</v>
      </c>
      <c r="E215" s="497">
        <f t="shared" ref="E215:G215" si="27">SUM(E214)</f>
        <v>0</v>
      </c>
      <c r="F215" s="497">
        <f t="shared" si="27"/>
        <v>24408000</v>
      </c>
      <c r="G215" s="497">
        <f t="shared" si="27"/>
        <v>24408000</v>
      </c>
    </row>
    <row r="216" spans="1:7" s="38" customFormat="1" ht="13.8" x14ac:dyDescent="0.3">
      <c r="A216" s="191"/>
      <c r="B216" s="207"/>
      <c r="C216" s="240"/>
      <c r="D216" s="492"/>
      <c r="E216" s="493"/>
      <c r="F216" s="492"/>
      <c r="G216" s="492"/>
    </row>
    <row r="217" spans="1:7" s="38" customFormat="1" ht="26.4" x14ac:dyDescent="0.25">
      <c r="A217" s="191">
        <v>16</v>
      </c>
      <c r="B217" s="501" t="s">
        <v>1924</v>
      </c>
      <c r="C217" s="200" t="s">
        <v>1925</v>
      </c>
      <c r="D217" s="492"/>
      <c r="E217" s="493"/>
      <c r="F217" s="492"/>
      <c r="G217" s="492"/>
    </row>
    <row r="218" spans="1:7" s="38" customFormat="1" x14ac:dyDescent="0.25">
      <c r="A218" s="191"/>
      <c r="B218" s="201" t="s">
        <v>28</v>
      </c>
      <c r="C218" s="240"/>
      <c r="D218" s="492"/>
      <c r="E218" s="493"/>
      <c r="F218" s="492"/>
      <c r="G218" s="492"/>
    </row>
    <row r="219" spans="1:7" s="38" customFormat="1" x14ac:dyDescent="0.25">
      <c r="A219" s="191"/>
      <c r="B219" s="202" t="s">
        <v>248</v>
      </c>
      <c r="C219" s="240" t="s">
        <v>1938</v>
      </c>
      <c r="D219" s="492">
        <v>0</v>
      </c>
      <c r="E219" s="493"/>
      <c r="F219" s="492">
        <v>635000</v>
      </c>
      <c r="G219" s="492">
        <v>635000</v>
      </c>
    </row>
    <row r="220" spans="1:7" s="38" customFormat="1" x14ac:dyDescent="0.25">
      <c r="A220" s="191"/>
      <c r="B220" s="202"/>
      <c r="C220" s="240" t="s">
        <v>1939</v>
      </c>
      <c r="D220" s="492">
        <v>0</v>
      </c>
      <c r="E220" s="516"/>
      <c r="F220" s="492">
        <v>368116776</v>
      </c>
      <c r="G220" s="492">
        <v>368116776</v>
      </c>
    </row>
    <row r="221" spans="1:7" s="38" customFormat="1" ht="13.8" x14ac:dyDescent="0.3">
      <c r="A221" s="500"/>
      <c r="B221" s="205" t="s">
        <v>23</v>
      </c>
      <c r="C221" s="206"/>
      <c r="D221" s="497">
        <f>SUM(D219:D220)</f>
        <v>0</v>
      </c>
      <c r="E221" s="497">
        <f t="shared" ref="E221:G221" si="28">SUM(E219:E220)</f>
        <v>0</v>
      </c>
      <c r="F221" s="497">
        <f t="shared" si="28"/>
        <v>368751776</v>
      </c>
      <c r="G221" s="497">
        <f t="shared" si="28"/>
        <v>368751776</v>
      </c>
    </row>
    <row r="222" spans="1:7" s="38" customFormat="1" ht="13.8" x14ac:dyDescent="0.3">
      <c r="A222" s="191"/>
      <c r="B222" s="207"/>
      <c r="C222" s="240"/>
      <c r="D222" s="492"/>
      <c r="E222" s="493"/>
      <c r="F222" s="492"/>
      <c r="G222" s="492"/>
    </row>
    <row r="223" spans="1:7" s="38" customFormat="1" ht="39.6" x14ac:dyDescent="0.25">
      <c r="A223" s="191">
        <v>17</v>
      </c>
      <c r="B223" s="501" t="s">
        <v>1926</v>
      </c>
      <c r="C223" s="200" t="s">
        <v>1927</v>
      </c>
      <c r="D223" s="492"/>
      <c r="E223" s="493"/>
      <c r="F223" s="492"/>
      <c r="G223" s="492"/>
    </row>
    <row r="224" spans="1:7" s="38" customFormat="1" x14ac:dyDescent="0.25">
      <c r="A224" s="191"/>
      <c r="B224" s="201" t="s">
        <v>28</v>
      </c>
      <c r="C224" s="240"/>
      <c r="D224" s="492"/>
      <c r="E224" s="493"/>
      <c r="F224" s="492"/>
      <c r="G224" s="492"/>
    </row>
    <row r="225" spans="1:7" s="38" customFormat="1" x14ac:dyDescent="0.25">
      <c r="A225" s="191"/>
      <c r="B225" s="202" t="s">
        <v>248</v>
      </c>
      <c r="C225" s="240" t="s">
        <v>1938</v>
      </c>
      <c r="D225" s="492">
        <v>0</v>
      </c>
      <c r="E225" s="493">
        <v>0</v>
      </c>
      <c r="F225" s="492">
        <v>5715000</v>
      </c>
      <c r="G225" s="492">
        <v>5715000</v>
      </c>
    </row>
    <row r="226" spans="1:7" s="38" customFormat="1" x14ac:dyDescent="0.25">
      <c r="A226" s="191"/>
      <c r="B226" s="202"/>
      <c r="C226" s="240" t="s">
        <v>1939</v>
      </c>
      <c r="D226" s="492">
        <v>0</v>
      </c>
      <c r="E226" s="493">
        <v>0</v>
      </c>
      <c r="F226" s="492">
        <v>400875748</v>
      </c>
      <c r="G226" s="492">
        <v>400875748</v>
      </c>
    </row>
    <row r="227" spans="1:7" s="38" customFormat="1" ht="13.8" x14ac:dyDescent="0.3">
      <c r="A227" s="500"/>
      <c r="B227" s="205" t="s">
        <v>23</v>
      </c>
      <c r="C227" s="206"/>
      <c r="D227" s="497">
        <f>SUM(D225:D226)</f>
        <v>0</v>
      </c>
      <c r="E227" s="498">
        <f>SUM(E225:E226)</f>
        <v>0</v>
      </c>
      <c r="F227" s="497">
        <v>406590748</v>
      </c>
      <c r="G227" s="497">
        <v>406590748</v>
      </c>
    </row>
    <row r="228" spans="1:7" s="38" customFormat="1" ht="13.8" x14ac:dyDescent="0.3">
      <c r="A228" s="191"/>
      <c r="B228" s="207"/>
      <c r="C228" s="240"/>
      <c r="D228" s="492"/>
      <c r="E228" s="493"/>
      <c r="F228" s="492"/>
      <c r="G228" s="492"/>
    </row>
    <row r="229" spans="1:7" s="38" customFormat="1" x14ac:dyDescent="0.25">
      <c r="A229" s="191">
        <v>18</v>
      </c>
      <c r="B229" s="501" t="s">
        <v>1928</v>
      </c>
      <c r="C229" s="200" t="s">
        <v>1929</v>
      </c>
      <c r="D229" s="492"/>
      <c r="E229" s="493"/>
      <c r="F229" s="492"/>
      <c r="G229" s="492"/>
    </row>
    <row r="230" spans="1:7" s="38" customFormat="1" x14ac:dyDescent="0.25">
      <c r="A230" s="191"/>
      <c r="B230" s="201" t="s">
        <v>28</v>
      </c>
      <c r="C230" s="240"/>
      <c r="D230" s="492"/>
      <c r="E230" s="493"/>
      <c r="F230" s="492"/>
      <c r="G230" s="492"/>
    </row>
    <row r="231" spans="1:7" s="38" customFormat="1" x14ac:dyDescent="0.25">
      <c r="A231" s="191"/>
      <c r="B231" s="202" t="s">
        <v>248</v>
      </c>
      <c r="C231" s="240" t="s">
        <v>1938</v>
      </c>
      <c r="D231" s="492">
        <v>0</v>
      </c>
      <c r="E231" s="493">
        <v>3475000</v>
      </c>
      <c r="F231" s="492">
        <v>12762426</v>
      </c>
      <c r="G231" s="492">
        <v>16237426</v>
      </c>
    </row>
    <row r="232" spans="1:7" s="38" customFormat="1" x14ac:dyDescent="0.25">
      <c r="A232" s="191"/>
      <c r="B232" s="202"/>
      <c r="C232" s="240" t="s">
        <v>1939</v>
      </c>
      <c r="D232" s="492">
        <v>0</v>
      </c>
      <c r="E232" s="493">
        <v>0</v>
      </c>
      <c r="F232" s="492">
        <v>233644860</v>
      </c>
      <c r="G232" s="492">
        <v>233644860</v>
      </c>
    </row>
    <row r="233" spans="1:7" s="38" customFormat="1" ht="13.8" x14ac:dyDescent="0.3">
      <c r="A233" s="500"/>
      <c r="B233" s="205" t="s">
        <v>23</v>
      </c>
      <c r="C233" s="206"/>
      <c r="D233" s="497">
        <f>SUM(D231:D232)</f>
        <v>0</v>
      </c>
      <c r="E233" s="497">
        <f t="shared" ref="E233:G233" si="29">SUM(E231:E232)</f>
        <v>3475000</v>
      </c>
      <c r="F233" s="497">
        <f t="shared" si="29"/>
        <v>246407286</v>
      </c>
      <c r="G233" s="497">
        <f t="shared" si="29"/>
        <v>249882286</v>
      </c>
    </row>
    <row r="234" spans="1:7" s="38" customFormat="1" ht="13.8" x14ac:dyDescent="0.3">
      <c r="A234" s="191"/>
      <c r="B234" s="207"/>
      <c r="C234" s="240"/>
      <c r="D234" s="492"/>
      <c r="E234" s="493"/>
      <c r="F234" s="492"/>
      <c r="G234" s="492"/>
    </row>
    <row r="235" spans="1:7" s="38" customFormat="1" ht="39.6" x14ac:dyDescent="0.25">
      <c r="A235" s="191">
        <v>19</v>
      </c>
      <c r="B235" s="501" t="s">
        <v>1928</v>
      </c>
      <c r="C235" s="200" t="s">
        <v>1931</v>
      </c>
      <c r="D235" s="492"/>
      <c r="E235" s="493"/>
      <c r="F235" s="492"/>
      <c r="G235" s="492"/>
    </row>
    <row r="236" spans="1:7" s="38" customFormat="1" x14ac:dyDescent="0.25">
      <c r="A236" s="191"/>
      <c r="B236" s="201" t="s">
        <v>28</v>
      </c>
      <c r="C236" s="240"/>
      <c r="D236" s="492"/>
      <c r="E236" s="493"/>
      <c r="F236" s="492"/>
      <c r="G236" s="492"/>
    </row>
    <row r="237" spans="1:7" s="38" customFormat="1" x14ac:dyDescent="0.25">
      <c r="A237" s="191"/>
      <c r="B237" s="202" t="s">
        <v>248</v>
      </c>
      <c r="C237" s="240" t="s">
        <v>1938</v>
      </c>
      <c r="D237" s="492">
        <v>0</v>
      </c>
      <c r="E237" s="493">
        <v>0</v>
      </c>
      <c r="F237" s="492">
        <v>635000</v>
      </c>
      <c r="G237" s="492">
        <v>635000</v>
      </c>
    </row>
    <row r="238" spans="1:7" s="38" customFormat="1" x14ac:dyDescent="0.25">
      <c r="A238" s="191"/>
      <c r="B238" s="202"/>
      <c r="C238" s="240" t="s">
        <v>1939</v>
      </c>
      <c r="D238" s="492">
        <v>0</v>
      </c>
      <c r="E238" s="493">
        <v>0</v>
      </c>
      <c r="F238" s="492">
        <v>154237053</v>
      </c>
      <c r="G238" s="492">
        <v>154237053</v>
      </c>
    </row>
    <row r="239" spans="1:7" s="38" customFormat="1" ht="13.8" x14ac:dyDescent="0.3">
      <c r="A239" s="500"/>
      <c r="B239" s="205" t="s">
        <v>23</v>
      </c>
      <c r="C239" s="206"/>
      <c r="D239" s="497">
        <f>SUM(D237:D238)</f>
        <v>0</v>
      </c>
      <c r="E239" s="498">
        <f>SUM(E237:E238)</f>
        <v>0</v>
      </c>
      <c r="F239" s="497">
        <v>154872053</v>
      </c>
      <c r="G239" s="497">
        <v>154872053</v>
      </c>
    </row>
    <row r="240" spans="1:7" s="38" customFormat="1" ht="13.8" x14ac:dyDescent="0.3">
      <c r="A240" s="191"/>
      <c r="B240" s="207"/>
      <c r="C240" s="240"/>
      <c r="D240" s="492"/>
      <c r="E240" s="493"/>
      <c r="F240" s="492"/>
      <c r="G240" s="492"/>
    </row>
    <row r="241" spans="1:7" s="38" customFormat="1" ht="26.4" x14ac:dyDescent="0.25">
      <c r="A241" s="191">
        <v>20</v>
      </c>
      <c r="B241" s="501" t="s">
        <v>1932</v>
      </c>
      <c r="C241" s="200" t="s">
        <v>1933</v>
      </c>
      <c r="D241" s="492"/>
      <c r="E241" s="493"/>
      <c r="F241" s="492"/>
      <c r="G241" s="492"/>
    </row>
    <row r="242" spans="1:7" s="38" customFormat="1" x14ac:dyDescent="0.25">
      <c r="A242" s="191"/>
      <c r="B242" s="201" t="s">
        <v>28</v>
      </c>
      <c r="C242" s="240"/>
      <c r="D242" s="492"/>
      <c r="E242" s="493"/>
      <c r="F242" s="492"/>
      <c r="G242" s="492"/>
    </row>
    <row r="243" spans="1:7" s="38" customFormat="1" x14ac:dyDescent="0.25">
      <c r="A243" s="191"/>
      <c r="B243" s="202" t="s">
        <v>248</v>
      </c>
      <c r="C243" s="240" t="s">
        <v>1938</v>
      </c>
      <c r="D243" s="492">
        <v>0</v>
      </c>
      <c r="E243" s="493">
        <v>0</v>
      </c>
      <c r="F243" s="492">
        <v>1500000</v>
      </c>
      <c r="G243" s="492">
        <v>1500000</v>
      </c>
    </row>
    <row r="244" spans="1:7" s="38" customFormat="1" x14ac:dyDescent="0.25">
      <c r="A244" s="191"/>
      <c r="B244" s="202"/>
      <c r="C244" s="240" t="s">
        <v>1939</v>
      </c>
      <c r="D244" s="492">
        <v>0</v>
      </c>
      <c r="E244" s="493">
        <v>0</v>
      </c>
      <c r="F244" s="492">
        <v>86957944</v>
      </c>
      <c r="G244" s="492">
        <v>86957944</v>
      </c>
    </row>
    <row r="245" spans="1:7" s="38" customFormat="1" ht="13.8" x14ac:dyDescent="0.3">
      <c r="A245" s="500"/>
      <c r="B245" s="205" t="s">
        <v>23</v>
      </c>
      <c r="C245" s="206"/>
      <c r="D245" s="497">
        <f>SUM(D243:D244)</f>
        <v>0</v>
      </c>
      <c r="E245" s="498">
        <f>SUM(E243:E244)</f>
        <v>0</v>
      </c>
      <c r="F245" s="497">
        <v>88457944</v>
      </c>
      <c r="G245" s="497">
        <v>88457944</v>
      </c>
    </row>
    <row r="246" spans="1:7" s="38" customFormat="1" ht="13.8" x14ac:dyDescent="0.3">
      <c r="A246" s="191"/>
      <c r="B246" s="207"/>
      <c r="C246" s="240"/>
      <c r="D246" s="492"/>
      <c r="E246" s="493"/>
      <c r="F246" s="492"/>
      <c r="G246" s="492"/>
    </row>
    <row r="247" spans="1:7" s="38" customFormat="1" ht="26.4" x14ac:dyDescent="0.25">
      <c r="A247" s="191">
        <v>21</v>
      </c>
      <c r="B247" s="501" t="s">
        <v>1934</v>
      </c>
      <c r="C247" s="200" t="s">
        <v>1935</v>
      </c>
      <c r="D247" s="492"/>
      <c r="E247" s="493"/>
      <c r="F247" s="492"/>
      <c r="G247" s="492"/>
    </row>
    <row r="248" spans="1:7" s="38" customFormat="1" x14ac:dyDescent="0.25">
      <c r="A248" s="191"/>
      <c r="B248" s="201" t="s">
        <v>28</v>
      </c>
      <c r="C248" s="240"/>
      <c r="D248" s="492"/>
      <c r="E248" s="493"/>
      <c r="F248" s="492"/>
      <c r="G248" s="492"/>
    </row>
    <row r="249" spans="1:7" s="38" customFormat="1" x14ac:dyDescent="0.25">
      <c r="A249" s="191"/>
      <c r="B249" s="202" t="s">
        <v>248</v>
      </c>
      <c r="C249" s="240" t="s">
        <v>1938</v>
      </c>
      <c r="D249" s="492">
        <v>0</v>
      </c>
      <c r="E249" s="493">
        <v>1000000</v>
      </c>
      <c r="F249" s="492">
        <v>14910748</v>
      </c>
      <c r="G249" s="492">
        <v>15910748</v>
      </c>
    </row>
    <row r="250" spans="1:7" s="38" customFormat="1" x14ac:dyDescent="0.25">
      <c r="A250" s="191"/>
      <c r="B250" s="202"/>
      <c r="C250" s="240" t="s">
        <v>1939</v>
      </c>
      <c r="D250" s="492">
        <v>0</v>
      </c>
      <c r="E250" s="493">
        <v>0</v>
      </c>
      <c r="F250" s="492">
        <v>176089252</v>
      </c>
      <c r="G250" s="492">
        <v>176089252</v>
      </c>
    </row>
    <row r="251" spans="1:7" s="38" customFormat="1" ht="13.8" x14ac:dyDescent="0.3">
      <c r="A251" s="500"/>
      <c r="B251" s="205" t="s">
        <v>23</v>
      </c>
      <c r="C251" s="206"/>
      <c r="D251" s="517">
        <f>SUM(D249:D250)</f>
        <v>0</v>
      </c>
      <c r="E251" s="518">
        <f>SUM(E249:E250)</f>
        <v>1000000</v>
      </c>
      <c r="F251" s="517">
        <v>191000000</v>
      </c>
      <c r="G251" s="517">
        <v>192000000</v>
      </c>
    </row>
    <row r="252" spans="1:7" ht="15.6" x14ac:dyDescent="0.3">
      <c r="A252" s="204"/>
      <c r="C252" s="519" t="s">
        <v>255</v>
      </c>
      <c r="D252" s="502">
        <f>SUM(D129,D135,D142,D148,D154,D160,D166,D172,D178,D184,D191,D197,D203,D210,D215,D221,D227,D233,D239,D245,D251,)</f>
        <v>27894250</v>
      </c>
      <c r="E252" s="502">
        <f>SUM(E129,E135,E142,E148,E154,E160,E166,E172,E178,E184,E191,E197,E203,E210,E215,E221,E227,E233,E239,E245,E251,)</f>
        <v>226260621</v>
      </c>
      <c r="F252" s="502">
        <f>SUM(F129,F135,F142,F148,F154,F160,F166,F172,F178,F184,F191,F197,F203,F210,F215,F221,F227,F233,F239,F245,F251,)</f>
        <v>5848037838</v>
      </c>
      <c r="G252" s="502">
        <f>SUM(G129,G135,G142,G148,G154,G160,G166,G172,G178,G184,G191,G197,G203,G210,G215,G221,G227,G233,G239,G245,G251,)</f>
        <v>6102192709</v>
      </c>
    </row>
    <row r="253" spans="1:7" x14ac:dyDescent="0.25">
      <c r="A253" s="191"/>
      <c r="B253" s="215"/>
      <c r="C253" s="191"/>
    </row>
    <row r="254" spans="1:7" x14ac:dyDescent="0.25">
      <c r="A254" s="191"/>
      <c r="B254" s="215"/>
      <c r="C254" s="191"/>
    </row>
    <row r="255" spans="1:7" x14ac:dyDescent="0.25">
      <c r="A255" s="191"/>
      <c r="B255" s="215"/>
      <c r="C255" s="191"/>
    </row>
  </sheetData>
  <mergeCells count="5">
    <mergeCell ref="B118:C118"/>
    <mergeCell ref="A121:C121"/>
    <mergeCell ref="A4:G4"/>
    <mergeCell ref="A6:G6"/>
    <mergeCell ref="A120:G120"/>
  </mergeCells>
  <pageMargins left="0.70866141732283472" right="0.70866141732283472" top="0.35433070866141736" bottom="0.35433070866141736" header="0.31496062992125984" footer="0.31496062992125984"/>
  <pageSetup paperSize="9" fitToHeight="0" orientation="landscape" r:id="rId1"/>
  <rowBreaks count="1" manualBreakCount="1">
    <brk id="118" max="6"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45918-EC56-4804-8B4C-F887EF828DBF}">
  <sheetPr>
    <tabColor rgb="FF92D050"/>
    <pageSetUpPr fitToPage="1"/>
  </sheetPr>
  <dimension ref="A1:C72"/>
  <sheetViews>
    <sheetView workbookViewId="0">
      <pane ySplit="4" topLeftCell="A53" activePane="bottomLeft" state="frozen"/>
      <selection activeCell="C123" sqref="C123"/>
      <selection pane="bottomLeft" activeCell="C1" sqref="C1"/>
    </sheetView>
  </sheetViews>
  <sheetFormatPr defaultRowHeight="13.2" x14ac:dyDescent="0.25"/>
  <cols>
    <col min="1" max="1" width="8.109375" style="45" customWidth="1"/>
    <col min="2" max="2" width="48.88671875" style="45" customWidth="1"/>
    <col min="3" max="3" width="32.88671875" style="45" customWidth="1"/>
    <col min="4" max="256" width="9.109375" style="45"/>
    <col min="257" max="257" width="8.109375" style="45" customWidth="1"/>
    <col min="258" max="258" width="41" style="45" customWidth="1"/>
    <col min="259" max="259" width="32.88671875" style="45" customWidth="1"/>
    <col min="260" max="512" width="9.109375" style="45"/>
    <col min="513" max="513" width="8.109375" style="45" customWidth="1"/>
    <col min="514" max="514" width="41" style="45" customWidth="1"/>
    <col min="515" max="515" width="32.88671875" style="45" customWidth="1"/>
    <col min="516" max="768" width="9.109375" style="45"/>
    <col min="769" max="769" width="8.109375" style="45" customWidth="1"/>
    <col min="770" max="770" width="41" style="45" customWidth="1"/>
    <col min="771" max="771" width="32.88671875" style="45" customWidth="1"/>
    <col min="772" max="1024" width="9.109375" style="45"/>
    <col min="1025" max="1025" width="8.109375" style="45" customWidth="1"/>
    <col min="1026" max="1026" width="41" style="45" customWidth="1"/>
    <col min="1027" max="1027" width="32.88671875" style="45" customWidth="1"/>
    <col min="1028" max="1280" width="9.109375" style="45"/>
    <col min="1281" max="1281" width="8.109375" style="45" customWidth="1"/>
    <col min="1282" max="1282" width="41" style="45" customWidth="1"/>
    <col min="1283" max="1283" width="32.88671875" style="45" customWidth="1"/>
    <col min="1284" max="1536" width="9.109375" style="45"/>
    <col min="1537" max="1537" width="8.109375" style="45" customWidth="1"/>
    <col min="1538" max="1538" width="41" style="45" customWidth="1"/>
    <col min="1539" max="1539" width="32.88671875" style="45" customWidth="1"/>
    <col min="1540" max="1792" width="9.109375" style="45"/>
    <col min="1793" max="1793" width="8.109375" style="45" customWidth="1"/>
    <col min="1794" max="1794" width="41" style="45" customWidth="1"/>
    <col min="1795" max="1795" width="32.88671875" style="45" customWidth="1"/>
    <col min="1796" max="2048" width="9.109375" style="45"/>
    <col min="2049" max="2049" width="8.109375" style="45" customWidth="1"/>
    <col min="2050" max="2050" width="41" style="45" customWidth="1"/>
    <col min="2051" max="2051" width="32.88671875" style="45" customWidth="1"/>
    <col min="2052" max="2304" width="9.109375" style="45"/>
    <col min="2305" max="2305" width="8.109375" style="45" customWidth="1"/>
    <col min="2306" max="2306" width="41" style="45" customWidth="1"/>
    <col min="2307" max="2307" width="32.88671875" style="45" customWidth="1"/>
    <col min="2308" max="2560" width="9.109375" style="45"/>
    <col min="2561" max="2561" width="8.109375" style="45" customWidth="1"/>
    <col min="2562" max="2562" width="41" style="45" customWidth="1"/>
    <col min="2563" max="2563" width="32.88671875" style="45" customWidth="1"/>
    <col min="2564" max="2816" width="9.109375" style="45"/>
    <col min="2817" max="2817" width="8.109375" style="45" customWidth="1"/>
    <col min="2818" max="2818" width="41" style="45" customWidth="1"/>
    <col min="2819" max="2819" width="32.88671875" style="45" customWidth="1"/>
    <col min="2820" max="3072" width="9.109375" style="45"/>
    <col min="3073" max="3073" width="8.109375" style="45" customWidth="1"/>
    <col min="3074" max="3074" width="41" style="45" customWidth="1"/>
    <col min="3075" max="3075" width="32.88671875" style="45" customWidth="1"/>
    <col min="3076" max="3328" width="9.109375" style="45"/>
    <col min="3329" max="3329" width="8.109375" style="45" customWidth="1"/>
    <col min="3330" max="3330" width="41" style="45" customWidth="1"/>
    <col min="3331" max="3331" width="32.88671875" style="45" customWidth="1"/>
    <col min="3332" max="3584" width="9.109375" style="45"/>
    <col min="3585" max="3585" width="8.109375" style="45" customWidth="1"/>
    <col min="3586" max="3586" width="41" style="45" customWidth="1"/>
    <col min="3587" max="3587" width="32.88671875" style="45" customWidth="1"/>
    <col min="3588" max="3840" width="9.109375" style="45"/>
    <col min="3841" max="3841" width="8.109375" style="45" customWidth="1"/>
    <col min="3842" max="3842" width="41" style="45" customWidth="1"/>
    <col min="3843" max="3843" width="32.88671875" style="45" customWidth="1"/>
    <col min="3844" max="4096" width="9.109375" style="45"/>
    <col min="4097" max="4097" width="8.109375" style="45" customWidth="1"/>
    <col min="4098" max="4098" width="41" style="45" customWidth="1"/>
    <col min="4099" max="4099" width="32.88671875" style="45" customWidth="1"/>
    <col min="4100" max="4352" width="9.109375" style="45"/>
    <col min="4353" max="4353" width="8.109375" style="45" customWidth="1"/>
    <col min="4354" max="4354" width="41" style="45" customWidth="1"/>
    <col min="4355" max="4355" width="32.88671875" style="45" customWidth="1"/>
    <col min="4356" max="4608" width="9.109375" style="45"/>
    <col min="4609" max="4609" width="8.109375" style="45" customWidth="1"/>
    <col min="4610" max="4610" width="41" style="45" customWidth="1"/>
    <col min="4611" max="4611" width="32.88671875" style="45" customWidth="1"/>
    <col min="4612" max="4864" width="9.109375" style="45"/>
    <col min="4865" max="4865" width="8.109375" style="45" customWidth="1"/>
    <col min="4866" max="4866" width="41" style="45" customWidth="1"/>
    <col min="4867" max="4867" width="32.88671875" style="45" customWidth="1"/>
    <col min="4868" max="5120" width="9.109375" style="45"/>
    <col min="5121" max="5121" width="8.109375" style="45" customWidth="1"/>
    <col min="5122" max="5122" width="41" style="45" customWidth="1"/>
    <col min="5123" max="5123" width="32.88671875" style="45" customWidth="1"/>
    <col min="5124" max="5376" width="9.109375" style="45"/>
    <col min="5377" max="5377" width="8.109375" style="45" customWidth="1"/>
    <col min="5378" max="5378" width="41" style="45" customWidth="1"/>
    <col min="5379" max="5379" width="32.88671875" style="45" customWidth="1"/>
    <col min="5380" max="5632" width="9.109375" style="45"/>
    <col min="5633" max="5633" width="8.109375" style="45" customWidth="1"/>
    <col min="5634" max="5634" width="41" style="45" customWidth="1"/>
    <col min="5635" max="5635" width="32.88671875" style="45" customWidth="1"/>
    <col min="5636" max="5888" width="9.109375" style="45"/>
    <col min="5889" max="5889" width="8.109375" style="45" customWidth="1"/>
    <col min="5890" max="5890" width="41" style="45" customWidth="1"/>
    <col min="5891" max="5891" width="32.88671875" style="45" customWidth="1"/>
    <col min="5892" max="6144" width="9.109375" style="45"/>
    <col min="6145" max="6145" width="8.109375" style="45" customWidth="1"/>
    <col min="6146" max="6146" width="41" style="45" customWidth="1"/>
    <col min="6147" max="6147" width="32.88671875" style="45" customWidth="1"/>
    <col min="6148" max="6400" width="9.109375" style="45"/>
    <col min="6401" max="6401" width="8.109375" style="45" customWidth="1"/>
    <col min="6402" max="6402" width="41" style="45" customWidth="1"/>
    <col min="6403" max="6403" width="32.88671875" style="45" customWidth="1"/>
    <col min="6404" max="6656" width="9.109375" style="45"/>
    <col min="6657" max="6657" width="8.109375" style="45" customWidth="1"/>
    <col min="6658" max="6658" width="41" style="45" customWidth="1"/>
    <col min="6659" max="6659" width="32.88671875" style="45" customWidth="1"/>
    <col min="6660" max="6912" width="9.109375" style="45"/>
    <col min="6913" max="6913" width="8.109375" style="45" customWidth="1"/>
    <col min="6914" max="6914" width="41" style="45" customWidth="1"/>
    <col min="6915" max="6915" width="32.88671875" style="45" customWidth="1"/>
    <col min="6916" max="7168" width="9.109375" style="45"/>
    <col min="7169" max="7169" width="8.109375" style="45" customWidth="1"/>
    <col min="7170" max="7170" width="41" style="45" customWidth="1"/>
    <col min="7171" max="7171" width="32.88671875" style="45" customWidth="1"/>
    <col min="7172" max="7424" width="9.109375" style="45"/>
    <col min="7425" max="7425" width="8.109375" style="45" customWidth="1"/>
    <col min="7426" max="7426" width="41" style="45" customWidth="1"/>
    <col min="7427" max="7427" width="32.88671875" style="45" customWidth="1"/>
    <col min="7428" max="7680" width="9.109375" style="45"/>
    <col min="7681" max="7681" width="8.109375" style="45" customWidth="1"/>
    <col min="7682" max="7682" width="41" style="45" customWidth="1"/>
    <col min="7683" max="7683" width="32.88671875" style="45" customWidth="1"/>
    <col min="7684" max="7936" width="9.109375" style="45"/>
    <col min="7937" max="7937" width="8.109375" style="45" customWidth="1"/>
    <col min="7938" max="7938" width="41" style="45" customWidth="1"/>
    <col min="7939" max="7939" width="32.88671875" style="45" customWidth="1"/>
    <col min="7940" max="8192" width="9.109375" style="45"/>
    <col min="8193" max="8193" width="8.109375" style="45" customWidth="1"/>
    <col min="8194" max="8194" width="41" style="45" customWidth="1"/>
    <col min="8195" max="8195" width="32.88671875" style="45" customWidth="1"/>
    <col min="8196" max="8448" width="9.109375" style="45"/>
    <col min="8449" max="8449" width="8.109375" style="45" customWidth="1"/>
    <col min="8450" max="8450" width="41" style="45" customWidth="1"/>
    <col min="8451" max="8451" width="32.88671875" style="45" customWidth="1"/>
    <col min="8452" max="8704" width="9.109375" style="45"/>
    <col min="8705" max="8705" width="8.109375" style="45" customWidth="1"/>
    <col min="8706" max="8706" width="41" style="45" customWidth="1"/>
    <col min="8707" max="8707" width="32.88671875" style="45" customWidth="1"/>
    <col min="8708" max="8960" width="9.109375" style="45"/>
    <col min="8961" max="8961" width="8.109375" style="45" customWidth="1"/>
    <col min="8962" max="8962" width="41" style="45" customWidth="1"/>
    <col min="8963" max="8963" width="32.88671875" style="45" customWidth="1"/>
    <col min="8964" max="9216" width="9.109375" style="45"/>
    <col min="9217" max="9217" width="8.109375" style="45" customWidth="1"/>
    <col min="9218" max="9218" width="41" style="45" customWidth="1"/>
    <col min="9219" max="9219" width="32.88671875" style="45" customWidth="1"/>
    <col min="9220" max="9472" width="9.109375" style="45"/>
    <col min="9473" max="9473" width="8.109375" style="45" customWidth="1"/>
    <col min="9474" max="9474" width="41" style="45" customWidth="1"/>
    <col min="9475" max="9475" width="32.88671875" style="45" customWidth="1"/>
    <col min="9476" max="9728" width="9.109375" style="45"/>
    <col min="9729" max="9729" width="8.109375" style="45" customWidth="1"/>
    <col min="9730" max="9730" width="41" style="45" customWidth="1"/>
    <col min="9731" max="9731" width="32.88671875" style="45" customWidth="1"/>
    <col min="9732" max="9984" width="9.109375" style="45"/>
    <col min="9985" max="9985" width="8.109375" style="45" customWidth="1"/>
    <col min="9986" max="9986" width="41" style="45" customWidth="1"/>
    <col min="9987" max="9987" width="32.88671875" style="45" customWidth="1"/>
    <col min="9988" max="10240" width="9.109375" style="45"/>
    <col min="10241" max="10241" width="8.109375" style="45" customWidth="1"/>
    <col min="10242" max="10242" width="41" style="45" customWidth="1"/>
    <col min="10243" max="10243" width="32.88671875" style="45" customWidth="1"/>
    <col min="10244" max="10496" width="9.109375" style="45"/>
    <col min="10497" max="10497" width="8.109375" style="45" customWidth="1"/>
    <col min="10498" max="10498" width="41" style="45" customWidth="1"/>
    <col min="10499" max="10499" width="32.88671875" style="45" customWidth="1"/>
    <col min="10500" max="10752" width="9.109375" style="45"/>
    <col min="10753" max="10753" width="8.109375" style="45" customWidth="1"/>
    <col min="10754" max="10754" width="41" style="45" customWidth="1"/>
    <col min="10755" max="10755" width="32.88671875" style="45" customWidth="1"/>
    <col min="10756" max="11008" width="9.109375" style="45"/>
    <col min="11009" max="11009" width="8.109375" style="45" customWidth="1"/>
    <col min="11010" max="11010" width="41" style="45" customWidth="1"/>
    <col min="11011" max="11011" width="32.88671875" style="45" customWidth="1"/>
    <col min="11012" max="11264" width="9.109375" style="45"/>
    <col min="11265" max="11265" width="8.109375" style="45" customWidth="1"/>
    <col min="11266" max="11266" width="41" style="45" customWidth="1"/>
    <col min="11267" max="11267" width="32.88671875" style="45" customWidth="1"/>
    <col min="11268" max="11520" width="9.109375" style="45"/>
    <col min="11521" max="11521" width="8.109375" style="45" customWidth="1"/>
    <col min="11522" max="11522" width="41" style="45" customWidth="1"/>
    <col min="11523" max="11523" width="32.88671875" style="45" customWidth="1"/>
    <col min="11524" max="11776" width="9.109375" style="45"/>
    <col min="11777" max="11777" width="8.109375" style="45" customWidth="1"/>
    <col min="11778" max="11778" width="41" style="45" customWidth="1"/>
    <col min="11779" max="11779" width="32.88671875" style="45" customWidth="1"/>
    <col min="11780" max="12032" width="9.109375" style="45"/>
    <col min="12033" max="12033" width="8.109375" style="45" customWidth="1"/>
    <col min="12034" max="12034" width="41" style="45" customWidth="1"/>
    <col min="12035" max="12035" width="32.88671875" style="45" customWidth="1"/>
    <col min="12036" max="12288" width="9.109375" style="45"/>
    <col min="12289" max="12289" width="8.109375" style="45" customWidth="1"/>
    <col min="12290" max="12290" width="41" style="45" customWidth="1"/>
    <col min="12291" max="12291" width="32.88671875" style="45" customWidth="1"/>
    <col min="12292" max="12544" width="9.109375" style="45"/>
    <col min="12545" max="12545" width="8.109375" style="45" customWidth="1"/>
    <col min="12546" max="12546" width="41" style="45" customWidth="1"/>
    <col min="12547" max="12547" width="32.88671875" style="45" customWidth="1"/>
    <col min="12548" max="12800" width="9.109375" style="45"/>
    <col min="12801" max="12801" width="8.109375" style="45" customWidth="1"/>
    <col min="12802" max="12802" width="41" style="45" customWidth="1"/>
    <col min="12803" max="12803" width="32.88671875" style="45" customWidth="1"/>
    <col min="12804" max="13056" width="9.109375" style="45"/>
    <col min="13057" max="13057" width="8.109375" style="45" customWidth="1"/>
    <col min="13058" max="13058" width="41" style="45" customWidth="1"/>
    <col min="13059" max="13059" width="32.88671875" style="45" customWidth="1"/>
    <col min="13060" max="13312" width="9.109375" style="45"/>
    <col min="13313" max="13313" width="8.109375" style="45" customWidth="1"/>
    <col min="13314" max="13314" width="41" style="45" customWidth="1"/>
    <col min="13315" max="13315" width="32.88671875" style="45" customWidth="1"/>
    <col min="13316" max="13568" width="9.109375" style="45"/>
    <col min="13569" max="13569" width="8.109375" style="45" customWidth="1"/>
    <col min="13570" max="13570" width="41" style="45" customWidth="1"/>
    <col min="13571" max="13571" width="32.88671875" style="45" customWidth="1"/>
    <col min="13572" max="13824" width="9.109375" style="45"/>
    <col min="13825" max="13825" width="8.109375" style="45" customWidth="1"/>
    <col min="13826" max="13826" width="41" style="45" customWidth="1"/>
    <col min="13827" max="13827" width="32.88671875" style="45" customWidth="1"/>
    <col min="13828" max="14080" width="9.109375" style="45"/>
    <col min="14081" max="14081" width="8.109375" style="45" customWidth="1"/>
    <col min="14082" max="14082" width="41" style="45" customWidth="1"/>
    <col min="14083" max="14083" width="32.88671875" style="45" customWidth="1"/>
    <col min="14084" max="14336" width="9.109375" style="45"/>
    <col min="14337" max="14337" width="8.109375" style="45" customWidth="1"/>
    <col min="14338" max="14338" width="41" style="45" customWidth="1"/>
    <col min="14339" max="14339" width="32.88671875" style="45" customWidth="1"/>
    <col min="14340" max="14592" width="9.109375" style="45"/>
    <col min="14593" max="14593" width="8.109375" style="45" customWidth="1"/>
    <col min="14594" max="14594" width="41" style="45" customWidth="1"/>
    <col min="14595" max="14595" width="32.88671875" style="45" customWidth="1"/>
    <col min="14596" max="14848" width="9.109375" style="45"/>
    <col min="14849" max="14849" width="8.109375" style="45" customWidth="1"/>
    <col min="14850" max="14850" width="41" style="45" customWidth="1"/>
    <col min="14851" max="14851" width="32.88671875" style="45" customWidth="1"/>
    <col min="14852" max="15104" width="9.109375" style="45"/>
    <col min="15105" max="15105" width="8.109375" style="45" customWidth="1"/>
    <col min="15106" max="15106" width="41" style="45" customWidth="1"/>
    <col min="15107" max="15107" width="32.88671875" style="45" customWidth="1"/>
    <col min="15108" max="15360" width="9.109375" style="45"/>
    <col min="15361" max="15361" width="8.109375" style="45" customWidth="1"/>
    <col min="15362" max="15362" width="41" style="45" customWidth="1"/>
    <col min="15363" max="15363" width="32.88671875" style="45" customWidth="1"/>
    <col min="15364" max="15616" width="9.109375" style="45"/>
    <col min="15617" max="15617" width="8.109375" style="45" customWidth="1"/>
    <col min="15618" max="15618" width="41" style="45" customWidth="1"/>
    <col min="15619" max="15619" width="32.88671875" style="45" customWidth="1"/>
    <col min="15620" max="15872" width="9.109375" style="45"/>
    <col min="15873" max="15873" width="8.109375" style="45" customWidth="1"/>
    <col min="15874" max="15874" width="41" style="45" customWidth="1"/>
    <col min="15875" max="15875" width="32.88671875" style="45" customWidth="1"/>
    <col min="15876" max="16128" width="9.109375" style="45"/>
    <col min="16129" max="16129" width="8.109375" style="45" customWidth="1"/>
    <col min="16130" max="16130" width="41" style="45" customWidth="1"/>
    <col min="16131" max="16131" width="32.88671875" style="45" customWidth="1"/>
    <col min="16132" max="16384" width="9.109375" style="45"/>
  </cols>
  <sheetData>
    <row r="1" spans="1:3" ht="20.25" customHeight="1" x14ac:dyDescent="0.25">
      <c r="C1" s="46" t="s">
        <v>1580</v>
      </c>
    </row>
    <row r="2" spans="1:3" ht="18" customHeight="1" x14ac:dyDescent="0.25">
      <c r="A2" s="557" t="s">
        <v>471</v>
      </c>
      <c r="B2" s="558"/>
      <c r="C2" s="558"/>
    </row>
    <row r="3" spans="1:3" ht="18" customHeight="1" x14ac:dyDescent="0.25">
      <c r="A3" s="47"/>
      <c r="B3" s="48"/>
      <c r="C3" s="48"/>
    </row>
    <row r="4" spans="1:3" ht="45" x14ac:dyDescent="0.25">
      <c r="A4" s="49" t="s">
        <v>472</v>
      </c>
      <c r="B4" s="49" t="s">
        <v>157</v>
      </c>
      <c r="C4" s="49" t="s">
        <v>1581</v>
      </c>
    </row>
    <row r="5" spans="1:3" ht="26.4" x14ac:dyDescent="0.25">
      <c r="A5" s="50" t="s">
        <v>473</v>
      </c>
      <c r="B5" s="51" t="s">
        <v>474</v>
      </c>
      <c r="C5" s="52">
        <v>265015480</v>
      </c>
    </row>
    <row r="6" spans="1:3" x14ac:dyDescent="0.25">
      <c r="A6" s="53" t="s">
        <v>514</v>
      </c>
      <c r="B6" s="54" t="s">
        <v>1582</v>
      </c>
      <c r="C6" s="55">
        <v>0</v>
      </c>
    </row>
    <row r="7" spans="1:3" ht="26.4" x14ac:dyDescent="0.25">
      <c r="A7" s="56" t="s">
        <v>475</v>
      </c>
      <c r="B7" s="57" t="s">
        <v>1583</v>
      </c>
      <c r="C7" s="58">
        <v>265015480</v>
      </c>
    </row>
    <row r="8" spans="1:3" s="62" customFormat="1" ht="39.6" x14ac:dyDescent="0.25">
      <c r="A8" s="59" t="s">
        <v>476</v>
      </c>
      <c r="B8" s="60" t="s">
        <v>1584</v>
      </c>
      <c r="C8" s="61">
        <v>11580740</v>
      </c>
    </row>
    <row r="9" spans="1:3" ht="26.4" x14ac:dyDescent="0.25">
      <c r="A9" s="53" t="s">
        <v>477</v>
      </c>
      <c r="B9" s="54" t="s">
        <v>478</v>
      </c>
      <c r="C9" s="55">
        <v>-7609620718</v>
      </c>
    </row>
    <row r="10" spans="1:3" ht="26.4" x14ac:dyDescent="0.25">
      <c r="A10" s="53" t="s">
        <v>479</v>
      </c>
      <c r="B10" s="54" t="s">
        <v>480</v>
      </c>
      <c r="C10" s="55">
        <v>7692180248</v>
      </c>
    </row>
    <row r="11" spans="1:3" ht="26.4" x14ac:dyDescent="0.25">
      <c r="A11" s="53" t="s">
        <v>481</v>
      </c>
      <c r="B11" s="54" t="s">
        <v>482</v>
      </c>
      <c r="C11" s="55">
        <v>-110054411</v>
      </c>
    </row>
    <row r="12" spans="1:3" ht="26.4" x14ac:dyDescent="0.25">
      <c r="A12" s="53" t="s">
        <v>521</v>
      </c>
      <c r="B12" s="54" t="s">
        <v>1585</v>
      </c>
      <c r="C12" s="55">
        <v>0</v>
      </c>
    </row>
    <row r="13" spans="1:3" ht="26.4" x14ac:dyDescent="0.25">
      <c r="A13" s="53" t="s">
        <v>523</v>
      </c>
      <c r="B13" s="54" t="s">
        <v>1586</v>
      </c>
      <c r="C13" s="55">
        <v>0</v>
      </c>
    </row>
    <row r="14" spans="1:3" ht="26.4" x14ac:dyDescent="0.25">
      <c r="A14" s="53" t="s">
        <v>525</v>
      </c>
      <c r="B14" s="54" t="s">
        <v>1587</v>
      </c>
      <c r="C14" s="55">
        <v>0</v>
      </c>
    </row>
    <row r="15" spans="1:3" x14ac:dyDescent="0.25">
      <c r="A15" s="53" t="s">
        <v>527</v>
      </c>
      <c r="B15" s="54" t="s">
        <v>1588</v>
      </c>
      <c r="C15" s="55">
        <v>0</v>
      </c>
    </row>
    <row r="16" spans="1:3" x14ac:dyDescent="0.25">
      <c r="A16" s="53" t="s">
        <v>529</v>
      </c>
      <c r="B16" s="54" t="s">
        <v>1589</v>
      </c>
      <c r="C16" s="55">
        <v>0</v>
      </c>
    </row>
    <row r="17" spans="1:3" ht="39.6" x14ac:dyDescent="0.25">
      <c r="A17" s="53" t="s">
        <v>531</v>
      </c>
      <c r="B17" s="54" t="s">
        <v>1590</v>
      </c>
      <c r="C17" s="55">
        <v>0</v>
      </c>
    </row>
    <row r="18" spans="1:3" ht="39.6" x14ac:dyDescent="0.25">
      <c r="A18" s="53" t="s">
        <v>532</v>
      </c>
      <c r="B18" s="54" t="s">
        <v>1591</v>
      </c>
      <c r="C18" s="55">
        <v>0</v>
      </c>
    </row>
    <row r="19" spans="1:3" ht="26.4" x14ac:dyDescent="0.25">
      <c r="A19" s="53" t="s">
        <v>502</v>
      </c>
      <c r="B19" s="54" t="s">
        <v>503</v>
      </c>
      <c r="C19" s="55">
        <v>0</v>
      </c>
    </row>
    <row r="20" spans="1:3" ht="26.4" x14ac:dyDescent="0.25">
      <c r="A20" s="53" t="s">
        <v>483</v>
      </c>
      <c r="B20" s="54" t="s">
        <v>1592</v>
      </c>
      <c r="C20" s="55">
        <v>-637929</v>
      </c>
    </row>
    <row r="21" spans="1:3" ht="26.4" x14ac:dyDescent="0.25">
      <c r="A21" s="53" t="s">
        <v>536</v>
      </c>
      <c r="B21" s="54" t="s">
        <v>1593</v>
      </c>
      <c r="C21" s="55">
        <v>0</v>
      </c>
    </row>
    <row r="22" spans="1:3" ht="26.4" x14ac:dyDescent="0.25">
      <c r="A22" s="53" t="s">
        <v>484</v>
      </c>
      <c r="B22" s="54" t="s">
        <v>485</v>
      </c>
      <c r="C22" s="55">
        <v>545474</v>
      </c>
    </row>
    <row r="23" spans="1:3" ht="26.4" x14ac:dyDescent="0.25">
      <c r="A23" s="53" t="s">
        <v>539</v>
      </c>
      <c r="B23" s="54" t="s">
        <v>1594</v>
      </c>
      <c r="C23" s="55">
        <v>0</v>
      </c>
    </row>
    <row r="24" spans="1:3" ht="26.4" x14ac:dyDescent="0.25">
      <c r="A24" s="56" t="s">
        <v>504</v>
      </c>
      <c r="B24" s="57" t="s">
        <v>505</v>
      </c>
      <c r="C24" s="58">
        <v>0</v>
      </c>
    </row>
    <row r="25" spans="1:3" ht="26.4" x14ac:dyDescent="0.25">
      <c r="A25" s="56" t="s">
        <v>542</v>
      </c>
      <c r="B25" s="57" t="s">
        <v>1595</v>
      </c>
      <c r="C25" s="58">
        <v>0</v>
      </c>
    </row>
    <row r="26" spans="1:3" ht="26.4" x14ac:dyDescent="0.25">
      <c r="A26" s="53" t="s">
        <v>486</v>
      </c>
      <c r="B26" s="54" t="s">
        <v>487</v>
      </c>
      <c r="C26" s="55">
        <v>-1183403</v>
      </c>
    </row>
    <row r="27" spans="1:3" ht="39.6" x14ac:dyDescent="0.25">
      <c r="A27" s="53" t="s">
        <v>544</v>
      </c>
      <c r="B27" s="54" t="s">
        <v>1596</v>
      </c>
      <c r="C27" s="55">
        <v>0</v>
      </c>
    </row>
    <row r="28" spans="1:3" ht="26.4" x14ac:dyDescent="0.25">
      <c r="A28" s="53" t="s">
        <v>546</v>
      </c>
      <c r="B28" s="54" t="s">
        <v>1597</v>
      </c>
      <c r="C28" s="55">
        <v>0</v>
      </c>
    </row>
    <row r="29" spans="1:3" ht="26.4" x14ac:dyDescent="0.25">
      <c r="A29" s="53" t="s">
        <v>548</v>
      </c>
      <c r="B29" s="54" t="s">
        <v>1598</v>
      </c>
      <c r="C29" s="55">
        <v>0</v>
      </c>
    </row>
    <row r="30" spans="1:3" ht="26.4" x14ac:dyDescent="0.25">
      <c r="A30" s="53" t="s">
        <v>550</v>
      </c>
      <c r="B30" s="54" t="s">
        <v>1599</v>
      </c>
      <c r="C30" s="55">
        <v>0</v>
      </c>
    </row>
    <row r="31" spans="1:3" ht="26.4" x14ac:dyDescent="0.25">
      <c r="A31" s="53" t="s">
        <v>552</v>
      </c>
      <c r="B31" s="54" t="s">
        <v>1600</v>
      </c>
      <c r="C31" s="55">
        <v>0</v>
      </c>
    </row>
    <row r="32" spans="1:3" ht="26.4" x14ac:dyDescent="0.25">
      <c r="A32" s="53" t="s">
        <v>554</v>
      </c>
      <c r="B32" s="54" t="s">
        <v>1601</v>
      </c>
      <c r="C32" s="55">
        <v>0</v>
      </c>
    </row>
    <row r="33" spans="1:3" ht="28.5" customHeight="1" x14ac:dyDescent="0.25">
      <c r="A33" s="53" t="s">
        <v>556</v>
      </c>
      <c r="B33" s="54" t="s">
        <v>1602</v>
      </c>
      <c r="C33" s="55">
        <v>0</v>
      </c>
    </row>
    <row r="34" spans="1:3" ht="26.4" x14ac:dyDescent="0.25">
      <c r="A34" s="53" t="s">
        <v>558</v>
      </c>
      <c r="B34" s="54" t="s">
        <v>1603</v>
      </c>
      <c r="C34" s="55">
        <v>0</v>
      </c>
    </row>
    <row r="35" spans="1:3" ht="26.4" x14ac:dyDescent="0.25">
      <c r="A35" s="53" t="s">
        <v>560</v>
      </c>
      <c r="B35" s="54" t="s">
        <v>1604</v>
      </c>
      <c r="C35" s="55">
        <v>0</v>
      </c>
    </row>
    <row r="36" spans="1:3" ht="26.4" x14ac:dyDescent="0.25">
      <c r="A36" s="53" t="s">
        <v>562</v>
      </c>
      <c r="B36" s="54" t="s">
        <v>1605</v>
      </c>
      <c r="C36" s="55">
        <v>0</v>
      </c>
    </row>
    <row r="37" spans="1:3" ht="52.8" x14ac:dyDescent="0.25">
      <c r="A37" s="53" t="s">
        <v>564</v>
      </c>
      <c r="B37" s="54" t="s">
        <v>1606</v>
      </c>
      <c r="C37" s="55">
        <v>0</v>
      </c>
    </row>
    <row r="38" spans="1:3" ht="39.6" x14ac:dyDescent="0.25">
      <c r="A38" s="53" t="s">
        <v>488</v>
      </c>
      <c r="B38" s="54" t="s">
        <v>1607</v>
      </c>
      <c r="C38" s="55">
        <v>0</v>
      </c>
    </row>
    <row r="39" spans="1:3" ht="39.6" x14ac:dyDescent="0.25">
      <c r="A39" s="53" t="s">
        <v>506</v>
      </c>
      <c r="B39" s="54" t="s">
        <v>1608</v>
      </c>
      <c r="C39" s="55">
        <v>500000</v>
      </c>
    </row>
    <row r="40" spans="1:3" ht="26.4" x14ac:dyDescent="0.25">
      <c r="A40" s="53" t="s">
        <v>567</v>
      </c>
      <c r="B40" s="54" t="s">
        <v>1609</v>
      </c>
      <c r="C40" s="55">
        <v>821553</v>
      </c>
    </row>
    <row r="41" spans="1:3" ht="26.4" x14ac:dyDescent="0.25">
      <c r="A41" s="53" t="s">
        <v>569</v>
      </c>
      <c r="B41" s="54" t="s">
        <v>1431</v>
      </c>
      <c r="C41" s="55">
        <v>821553</v>
      </c>
    </row>
    <row r="42" spans="1:3" ht="39.6" x14ac:dyDescent="0.25">
      <c r="A42" s="53" t="s">
        <v>570</v>
      </c>
      <c r="B42" s="54" t="s">
        <v>1610</v>
      </c>
      <c r="C42" s="55">
        <v>0</v>
      </c>
    </row>
    <row r="43" spans="1:3" x14ac:dyDescent="0.25">
      <c r="A43" s="53" t="s">
        <v>489</v>
      </c>
      <c r="B43" s="239" t="s">
        <v>1611</v>
      </c>
      <c r="C43" s="55">
        <v>-39816996</v>
      </c>
    </row>
    <row r="44" spans="1:3" ht="26.4" x14ac:dyDescent="0.25">
      <c r="A44" s="53" t="s">
        <v>490</v>
      </c>
      <c r="B44" s="54" t="s">
        <v>491</v>
      </c>
      <c r="C44" s="55">
        <v>-39816996</v>
      </c>
    </row>
    <row r="45" spans="1:3" x14ac:dyDescent="0.25">
      <c r="A45" s="53" t="s">
        <v>507</v>
      </c>
      <c r="B45" s="54" t="s">
        <v>508</v>
      </c>
      <c r="C45" s="55">
        <v>0</v>
      </c>
    </row>
    <row r="46" spans="1:3" ht="26.4" x14ac:dyDescent="0.25">
      <c r="A46" s="53" t="s">
        <v>492</v>
      </c>
      <c r="B46" s="54" t="s">
        <v>493</v>
      </c>
      <c r="C46" s="55">
        <v>18000</v>
      </c>
    </row>
    <row r="47" spans="1:3" ht="26.4" x14ac:dyDescent="0.25">
      <c r="A47" s="53" t="s">
        <v>494</v>
      </c>
      <c r="B47" s="54" t="s">
        <v>495</v>
      </c>
      <c r="C47" s="55">
        <v>2239182</v>
      </c>
    </row>
    <row r="48" spans="1:3" ht="26.4" x14ac:dyDescent="0.25">
      <c r="A48" s="53" t="s">
        <v>574</v>
      </c>
      <c r="B48" s="54" t="s">
        <v>1612</v>
      </c>
      <c r="C48" s="55">
        <v>0</v>
      </c>
    </row>
    <row r="49" spans="1:3" ht="52.8" x14ac:dyDescent="0.25">
      <c r="A49" s="53" t="s">
        <v>576</v>
      </c>
      <c r="B49" s="54" t="s">
        <v>1613</v>
      </c>
      <c r="C49" s="55">
        <v>0</v>
      </c>
    </row>
    <row r="50" spans="1:3" ht="39.6" x14ac:dyDescent="0.25">
      <c r="A50" s="53" t="s">
        <v>496</v>
      </c>
      <c r="B50" s="54" t="s">
        <v>497</v>
      </c>
      <c r="C50" s="55">
        <v>-2199431</v>
      </c>
    </row>
    <row r="51" spans="1:3" ht="26.4" x14ac:dyDescent="0.25">
      <c r="A51" s="53" t="s">
        <v>578</v>
      </c>
      <c r="B51" s="54" t="s">
        <v>1614</v>
      </c>
      <c r="C51" s="55">
        <v>0</v>
      </c>
    </row>
    <row r="52" spans="1:3" ht="26.4" x14ac:dyDescent="0.25">
      <c r="A52" s="53" t="s">
        <v>580</v>
      </c>
      <c r="B52" s="54" t="s">
        <v>1615</v>
      </c>
      <c r="C52" s="55">
        <v>0</v>
      </c>
    </row>
    <row r="53" spans="1:3" ht="26.4" x14ac:dyDescent="0.25">
      <c r="A53" s="53" t="s">
        <v>581</v>
      </c>
      <c r="B53" s="54" t="s">
        <v>1616</v>
      </c>
      <c r="C53" s="55">
        <v>0</v>
      </c>
    </row>
    <row r="54" spans="1:3" ht="52.8" x14ac:dyDescent="0.25">
      <c r="A54" s="53" t="s">
        <v>583</v>
      </c>
      <c r="B54" s="54" t="s">
        <v>1617</v>
      </c>
      <c r="C54" s="55">
        <v>0</v>
      </c>
    </row>
    <row r="55" spans="1:3" ht="52.8" x14ac:dyDescent="0.25">
      <c r="A55" s="53" t="s">
        <v>584</v>
      </c>
      <c r="B55" s="54" t="s">
        <v>1618</v>
      </c>
      <c r="C55" s="55">
        <v>0</v>
      </c>
    </row>
    <row r="56" spans="1:3" ht="52.8" x14ac:dyDescent="0.25">
      <c r="A56" s="53" t="s">
        <v>585</v>
      </c>
      <c r="B56" s="54" t="s">
        <v>1619</v>
      </c>
      <c r="C56" s="55">
        <v>0</v>
      </c>
    </row>
    <row r="57" spans="1:3" s="62" customFormat="1" ht="26.4" x14ac:dyDescent="0.25">
      <c r="A57" s="59" t="s">
        <v>498</v>
      </c>
      <c r="B57" s="60" t="s">
        <v>499</v>
      </c>
      <c r="C57" s="61">
        <v>276596220</v>
      </c>
    </row>
    <row r="58" spans="1:3" s="62" customFormat="1" ht="39.6" x14ac:dyDescent="0.25">
      <c r="A58" s="59" t="s">
        <v>500</v>
      </c>
      <c r="B58" s="60" t="s">
        <v>1620</v>
      </c>
      <c r="C58" s="61">
        <v>276596220</v>
      </c>
    </row>
    <row r="59" spans="1:3" s="62" customFormat="1" x14ac:dyDescent="0.25">
      <c r="A59" s="59" t="s">
        <v>588</v>
      </c>
      <c r="B59" s="60" t="s">
        <v>1621</v>
      </c>
      <c r="C59" s="61">
        <v>0</v>
      </c>
    </row>
    <row r="60" spans="1:3" s="62" customFormat="1" ht="39.6" x14ac:dyDescent="0.25">
      <c r="A60" s="59" t="s">
        <v>1622</v>
      </c>
      <c r="B60" s="60" t="s">
        <v>1623</v>
      </c>
      <c r="C60" s="61"/>
    </row>
    <row r="61" spans="1:3" s="62" customFormat="1" ht="26.4" x14ac:dyDescent="0.25">
      <c r="A61" s="59" t="s">
        <v>590</v>
      </c>
      <c r="B61" s="60" t="s">
        <v>1624</v>
      </c>
      <c r="C61" s="61">
        <v>0</v>
      </c>
    </row>
    <row r="62" spans="1:3" s="62" customFormat="1" x14ac:dyDescent="0.25">
      <c r="A62" s="59" t="s">
        <v>592</v>
      </c>
      <c r="B62" s="60" t="s">
        <v>1625</v>
      </c>
      <c r="C62" s="61">
        <v>0</v>
      </c>
    </row>
    <row r="63" spans="1:3" ht="26.4" x14ac:dyDescent="0.25">
      <c r="A63" s="53" t="s">
        <v>594</v>
      </c>
      <c r="B63" s="54" t="s">
        <v>1626</v>
      </c>
      <c r="C63" s="55">
        <v>0</v>
      </c>
    </row>
    <row r="64" spans="1:3" ht="26.4" x14ac:dyDescent="0.25">
      <c r="A64" s="53" t="s">
        <v>596</v>
      </c>
      <c r="B64" s="54" t="s">
        <v>1627</v>
      </c>
      <c r="C64" s="55">
        <v>0</v>
      </c>
    </row>
    <row r="65" spans="1:3" ht="26.4" x14ac:dyDescent="0.25">
      <c r="A65" s="53" t="s">
        <v>597</v>
      </c>
      <c r="B65" s="54" t="s">
        <v>1628</v>
      </c>
      <c r="C65" s="55">
        <v>0</v>
      </c>
    </row>
    <row r="66" spans="1:3" ht="27" customHeight="1" x14ac:dyDescent="0.25">
      <c r="A66" s="53" t="s">
        <v>598</v>
      </c>
      <c r="B66" s="54" t="s">
        <v>1629</v>
      </c>
      <c r="C66" s="55">
        <v>0</v>
      </c>
    </row>
    <row r="67" spans="1:3" ht="27" customHeight="1" x14ac:dyDescent="0.25">
      <c r="A67" s="53" t="s">
        <v>600</v>
      </c>
      <c r="B67" s="54" t="s">
        <v>1630</v>
      </c>
      <c r="C67" s="55">
        <v>0</v>
      </c>
    </row>
    <row r="68" spans="1:3" s="62" customFormat="1" ht="26.4" x14ac:dyDescent="0.25">
      <c r="A68" s="59" t="s">
        <v>601</v>
      </c>
      <c r="B68" s="60" t="s">
        <v>1631</v>
      </c>
      <c r="C68" s="61">
        <v>0</v>
      </c>
    </row>
    <row r="69" spans="1:3" s="62" customFormat="1" ht="26.4" x14ac:dyDescent="0.25">
      <c r="A69" s="59" t="s">
        <v>501</v>
      </c>
      <c r="B69" s="60" t="s">
        <v>1632</v>
      </c>
      <c r="C69" s="61">
        <v>0</v>
      </c>
    </row>
    <row r="70" spans="1:3" s="62" customFormat="1" x14ac:dyDescent="0.25">
      <c r="A70" s="59" t="s">
        <v>604</v>
      </c>
      <c r="B70" s="60" t="s">
        <v>1621</v>
      </c>
      <c r="C70" s="61">
        <v>0</v>
      </c>
    </row>
    <row r="71" spans="1:3" ht="26.4" x14ac:dyDescent="0.25">
      <c r="A71" s="53" t="s">
        <v>606</v>
      </c>
      <c r="B71" s="54" t="s">
        <v>1633</v>
      </c>
      <c r="C71" s="55">
        <v>27040807</v>
      </c>
    </row>
    <row r="72" spans="1:3" ht="26.4" x14ac:dyDescent="0.25">
      <c r="A72" s="53" t="s">
        <v>608</v>
      </c>
      <c r="B72" s="54" t="s">
        <v>1634</v>
      </c>
      <c r="C72" s="55">
        <v>0</v>
      </c>
    </row>
  </sheetData>
  <mergeCells count="1">
    <mergeCell ref="A2:C2"/>
  </mergeCells>
  <pageMargins left="0.74803149606299213" right="0.74803149606299213" top="0.98425196850393704" bottom="0.78740157480314965" header="0.51181102362204722" footer="0.51181102362204722"/>
  <pageSetup paperSize="9" scale="98" fitToHeight="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5CBC4-71B7-4515-A8E1-16B7279B4CF1}">
  <sheetPr>
    <tabColor rgb="FF92D050"/>
    <pageSetUpPr fitToPage="1"/>
  </sheetPr>
  <dimension ref="A1:AB13"/>
  <sheetViews>
    <sheetView view="pageBreakPreview" zoomScale="115" zoomScaleNormal="100" zoomScaleSheetLayoutView="115" workbookViewId="0">
      <selection activeCell="AB1" sqref="AB1"/>
    </sheetView>
  </sheetViews>
  <sheetFormatPr defaultColWidth="9.109375" defaultRowHeight="16.8" x14ac:dyDescent="0.3"/>
  <cols>
    <col min="1" max="1" width="16.5546875" style="182" customWidth="1"/>
    <col min="2" max="3" width="9.6640625" style="37" customWidth="1"/>
    <col min="4" max="4" width="10.5546875" style="37" customWidth="1"/>
    <col min="5" max="5" width="8.33203125" style="37" bestFit="1" customWidth="1"/>
    <col min="6" max="6" width="7" style="37" bestFit="1" customWidth="1"/>
    <col min="7" max="7" width="7.6640625" style="37" bestFit="1" customWidth="1"/>
    <col min="8" max="8" width="8.33203125" style="37" bestFit="1" customWidth="1"/>
    <col min="9" max="10" width="8.33203125" style="37" customWidth="1"/>
    <col min="11" max="11" width="6.109375" style="37" bestFit="1" customWidth="1"/>
    <col min="12" max="12" width="4.6640625" style="37" bestFit="1" customWidth="1"/>
    <col min="13" max="13" width="7.6640625" style="37" bestFit="1" customWidth="1"/>
    <col min="14" max="14" width="8.33203125" style="37" bestFit="1" customWidth="1"/>
    <col min="15" max="15" width="6.88671875" style="37" bestFit="1" customWidth="1"/>
    <col min="16" max="16" width="7.6640625" style="37" bestFit="1" customWidth="1"/>
    <col min="17" max="17" width="8.33203125" style="37" bestFit="1" customWidth="1"/>
    <col min="18" max="18" width="6.88671875" style="37" bestFit="1" customWidth="1"/>
    <col min="19" max="19" width="7.6640625" style="37" bestFit="1" customWidth="1"/>
    <col min="20" max="20" width="8.33203125" style="183" bestFit="1" customWidth="1"/>
    <col min="21" max="21" width="6.88671875" style="183" bestFit="1" customWidth="1"/>
    <col min="22" max="22" width="7.6640625" style="183" bestFit="1" customWidth="1"/>
    <col min="23" max="23" width="8.33203125" style="183" bestFit="1" customWidth="1"/>
    <col min="24" max="24" width="6.88671875" style="183" bestFit="1" customWidth="1"/>
    <col min="25" max="25" width="7.6640625" style="183" bestFit="1" customWidth="1"/>
    <col min="26" max="26" width="8.33203125" style="37" bestFit="1" customWidth="1"/>
    <col min="27" max="27" width="8" style="37" bestFit="1" customWidth="1"/>
    <col min="28" max="16384" width="9.109375" style="37"/>
  </cols>
  <sheetData>
    <row r="1" spans="1:28" x14ac:dyDescent="0.3">
      <c r="A1" s="476"/>
      <c r="B1" s="477"/>
      <c r="C1" s="477"/>
      <c r="D1" s="477"/>
      <c r="E1" s="477"/>
      <c r="F1" s="477"/>
      <c r="G1" s="477"/>
      <c r="H1" s="477"/>
      <c r="I1" s="477"/>
      <c r="J1" s="477"/>
      <c r="K1" s="477"/>
      <c r="L1" s="477"/>
      <c r="M1" s="477"/>
      <c r="N1" s="477"/>
      <c r="O1" s="477"/>
      <c r="P1" s="477"/>
      <c r="Q1" s="477"/>
      <c r="R1" s="477"/>
      <c r="S1" s="477"/>
      <c r="T1" s="478"/>
      <c r="U1" s="478"/>
      <c r="V1" s="478"/>
      <c r="W1" s="478"/>
      <c r="X1" s="478"/>
      <c r="Y1" s="478"/>
      <c r="Z1" s="184"/>
      <c r="AA1" s="184"/>
      <c r="AB1" s="184" t="s">
        <v>1879</v>
      </c>
    </row>
    <row r="2" spans="1:28" ht="16.5" customHeight="1" x14ac:dyDescent="0.3">
      <c r="A2" s="527" t="s">
        <v>1424</v>
      </c>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479"/>
    </row>
    <row r="3" spans="1:28" s="480" customFormat="1" ht="19.5" customHeight="1" x14ac:dyDescent="0.3">
      <c r="A3" s="527" t="s">
        <v>1749</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479"/>
    </row>
    <row r="4" spans="1:28" s="480" customFormat="1" ht="18.600000000000001" x14ac:dyDescent="0.3">
      <c r="B4" s="481"/>
      <c r="C4" s="481"/>
      <c r="D4" s="481"/>
      <c r="E4" s="481"/>
      <c r="F4" s="481"/>
      <c r="G4" s="481"/>
      <c r="H4" s="481"/>
      <c r="I4" s="481"/>
      <c r="J4" s="481"/>
      <c r="K4" s="481"/>
      <c r="L4" s="481"/>
      <c r="M4" s="481"/>
      <c r="N4" s="481"/>
      <c r="O4" s="481"/>
      <c r="P4" s="481"/>
      <c r="Q4" s="481"/>
      <c r="R4" s="481"/>
      <c r="S4" s="481"/>
      <c r="T4" s="482"/>
      <c r="U4" s="482"/>
      <c r="V4" s="482"/>
      <c r="W4" s="482"/>
      <c r="X4" s="185"/>
      <c r="Y4" s="185"/>
      <c r="Z4" s="185"/>
      <c r="AA4" s="185"/>
    </row>
    <row r="5" spans="1:28" s="484" customFormat="1" ht="39.75" customHeight="1" x14ac:dyDescent="0.25">
      <c r="A5" s="483"/>
      <c r="B5" s="528" t="s">
        <v>20</v>
      </c>
      <c r="C5" s="529"/>
      <c r="D5" s="530"/>
      <c r="E5" s="528" t="s">
        <v>175</v>
      </c>
      <c r="F5" s="529"/>
      <c r="G5" s="530"/>
      <c r="H5" s="528" t="s">
        <v>24</v>
      </c>
      <c r="I5" s="529"/>
      <c r="J5" s="530"/>
      <c r="K5" s="528" t="s">
        <v>41</v>
      </c>
      <c r="L5" s="529"/>
      <c r="M5" s="530"/>
      <c r="N5" s="528" t="s">
        <v>42</v>
      </c>
      <c r="O5" s="529"/>
      <c r="P5" s="530"/>
      <c r="Q5" s="528" t="s">
        <v>43</v>
      </c>
      <c r="R5" s="529"/>
      <c r="S5" s="530"/>
      <c r="T5" s="528" t="s">
        <v>18</v>
      </c>
      <c r="U5" s="529"/>
      <c r="V5" s="530"/>
      <c r="W5" s="528" t="s">
        <v>44</v>
      </c>
      <c r="X5" s="529"/>
      <c r="Y5" s="530"/>
      <c r="Z5" s="525" t="s">
        <v>176</v>
      </c>
      <c r="AA5" s="526"/>
      <c r="AB5" s="526"/>
    </row>
    <row r="6" spans="1:28" s="484" customFormat="1" ht="30.75" customHeight="1" x14ac:dyDescent="0.25">
      <c r="A6" s="483"/>
      <c r="B6" s="485" t="s">
        <v>177</v>
      </c>
      <c r="C6" s="485" t="s">
        <v>1557</v>
      </c>
      <c r="D6" s="485" t="s">
        <v>178</v>
      </c>
      <c r="E6" s="485" t="s">
        <v>177</v>
      </c>
      <c r="F6" s="485" t="s">
        <v>1557</v>
      </c>
      <c r="G6" s="485" t="s">
        <v>178</v>
      </c>
      <c r="H6" s="485" t="s">
        <v>177</v>
      </c>
      <c r="I6" s="485" t="s">
        <v>1557</v>
      </c>
      <c r="J6" s="485" t="s">
        <v>178</v>
      </c>
      <c r="K6" s="485" t="s">
        <v>177</v>
      </c>
      <c r="L6" s="485" t="s">
        <v>1557</v>
      </c>
      <c r="M6" s="485" t="s">
        <v>178</v>
      </c>
      <c r="N6" s="485" t="s">
        <v>177</v>
      </c>
      <c r="O6" s="485" t="s">
        <v>1557</v>
      </c>
      <c r="P6" s="485" t="s">
        <v>178</v>
      </c>
      <c r="Q6" s="485" t="s">
        <v>177</v>
      </c>
      <c r="R6" s="485" t="s">
        <v>1557</v>
      </c>
      <c r="S6" s="485" t="s">
        <v>178</v>
      </c>
      <c r="T6" s="485" t="s">
        <v>177</v>
      </c>
      <c r="U6" s="485" t="s">
        <v>1557</v>
      </c>
      <c r="V6" s="485" t="s">
        <v>178</v>
      </c>
      <c r="W6" s="485" t="s">
        <v>177</v>
      </c>
      <c r="X6" s="485" t="s">
        <v>1557</v>
      </c>
      <c r="Y6" s="485" t="s">
        <v>178</v>
      </c>
      <c r="Z6" s="485" t="s">
        <v>177</v>
      </c>
      <c r="AA6" s="485" t="s">
        <v>1557</v>
      </c>
      <c r="AB6" s="485" t="s">
        <v>178</v>
      </c>
    </row>
    <row r="7" spans="1:28" ht="23.25" customHeight="1" x14ac:dyDescent="0.3">
      <c r="A7" s="486" t="s">
        <v>179</v>
      </c>
      <c r="B7" s="487">
        <v>450967</v>
      </c>
      <c r="C7" s="487">
        <f>461618+7300</f>
        <v>468918</v>
      </c>
      <c r="D7" s="487">
        <v>467608</v>
      </c>
      <c r="E7" s="487">
        <v>63488</v>
      </c>
      <c r="F7" s="487">
        <f>64876-1200</f>
        <v>63676</v>
      </c>
      <c r="G7" s="487">
        <v>63599</v>
      </c>
      <c r="H7" s="487">
        <v>71778</v>
      </c>
      <c r="I7" s="487">
        <v>60518</v>
      </c>
      <c r="J7" s="487">
        <v>57877</v>
      </c>
      <c r="K7" s="487">
        <v>0</v>
      </c>
      <c r="L7" s="487">
        <v>0</v>
      </c>
      <c r="M7" s="487">
        <v>0</v>
      </c>
      <c r="N7" s="487">
        <v>0</v>
      </c>
      <c r="O7" s="487">
        <v>0</v>
      </c>
      <c r="P7" s="487">
        <v>0</v>
      </c>
      <c r="Q7" s="487">
        <v>3700</v>
      </c>
      <c r="R7" s="487">
        <v>1700</v>
      </c>
      <c r="S7" s="487">
        <v>354</v>
      </c>
      <c r="T7" s="487">
        <v>0</v>
      </c>
      <c r="U7" s="487">
        <v>0</v>
      </c>
      <c r="V7" s="487">
        <v>0</v>
      </c>
      <c r="W7" s="487">
        <v>0</v>
      </c>
      <c r="X7" s="487">
        <v>0</v>
      </c>
      <c r="Y7" s="487">
        <v>0</v>
      </c>
      <c r="Z7" s="487">
        <f t="shared" ref="Z7:Z12" si="0">B7+E7+H7+K7+N7+Q7+T7+W7</f>
        <v>589933</v>
      </c>
      <c r="AA7" s="487">
        <f t="shared" ref="AA7:AB12" si="1">C7+F7+I7+L7+O7+R7+U7+X7</f>
        <v>594812</v>
      </c>
      <c r="AB7" s="487">
        <f t="shared" si="1"/>
        <v>589438</v>
      </c>
    </row>
    <row r="8" spans="1:28" ht="27" x14ac:dyDescent="0.3">
      <c r="A8" s="486" t="s">
        <v>180</v>
      </c>
      <c r="B8" s="487">
        <v>39300</v>
      </c>
      <c r="C8" s="487">
        <v>41220</v>
      </c>
      <c r="D8" s="487">
        <v>42579</v>
      </c>
      <c r="E8" s="487">
        <v>5400</v>
      </c>
      <c r="F8" s="487">
        <v>5650</v>
      </c>
      <c r="G8" s="487">
        <v>5680</v>
      </c>
      <c r="H8" s="487">
        <v>4200</v>
      </c>
      <c r="I8" s="487">
        <v>4200</v>
      </c>
      <c r="J8" s="487">
        <v>4382</v>
      </c>
      <c r="K8" s="487">
        <v>0</v>
      </c>
      <c r="L8" s="487">
        <v>0</v>
      </c>
      <c r="M8" s="487">
        <v>0</v>
      </c>
      <c r="N8" s="487">
        <v>0</v>
      </c>
      <c r="O8" s="487">
        <v>0</v>
      </c>
      <c r="P8" s="487">
        <v>0</v>
      </c>
      <c r="Q8" s="487">
        <v>300</v>
      </c>
      <c r="R8" s="487">
        <v>300</v>
      </c>
      <c r="S8" s="487">
        <v>0</v>
      </c>
      <c r="T8" s="487">
        <v>0</v>
      </c>
      <c r="U8" s="487">
        <v>0</v>
      </c>
      <c r="V8" s="487">
        <v>0</v>
      </c>
      <c r="W8" s="487">
        <v>0</v>
      </c>
      <c r="X8" s="487">
        <v>0</v>
      </c>
      <c r="Y8" s="487">
        <v>0</v>
      </c>
      <c r="Z8" s="487">
        <f t="shared" si="0"/>
        <v>49200</v>
      </c>
      <c r="AA8" s="487">
        <f t="shared" si="1"/>
        <v>51370</v>
      </c>
      <c r="AB8" s="487">
        <f t="shared" si="1"/>
        <v>52641</v>
      </c>
    </row>
    <row r="9" spans="1:28" ht="27" x14ac:dyDescent="0.3">
      <c r="A9" s="486" t="s">
        <v>181</v>
      </c>
      <c r="B9" s="487">
        <v>11074</v>
      </c>
      <c r="C9" s="487">
        <v>11842</v>
      </c>
      <c r="D9" s="487">
        <v>11805</v>
      </c>
      <c r="E9" s="487">
        <v>1524</v>
      </c>
      <c r="F9" s="487">
        <v>1624</v>
      </c>
      <c r="G9" s="487">
        <v>1618</v>
      </c>
      <c r="H9" s="487">
        <v>240</v>
      </c>
      <c r="I9" s="487">
        <v>240</v>
      </c>
      <c r="J9" s="487">
        <v>357</v>
      </c>
      <c r="K9" s="487">
        <v>0</v>
      </c>
      <c r="L9" s="487">
        <v>0</v>
      </c>
      <c r="M9" s="487">
        <v>0</v>
      </c>
      <c r="N9" s="487">
        <v>0</v>
      </c>
      <c r="O9" s="487">
        <v>0</v>
      </c>
      <c r="P9" s="487">
        <v>0</v>
      </c>
      <c r="Q9" s="487">
        <v>0</v>
      </c>
      <c r="R9" s="487">
        <v>0</v>
      </c>
      <c r="S9" s="487">
        <v>0</v>
      </c>
      <c r="T9" s="487">
        <v>0</v>
      </c>
      <c r="U9" s="487">
        <v>0</v>
      </c>
      <c r="V9" s="487">
        <v>0</v>
      </c>
      <c r="W9" s="487">
        <v>0</v>
      </c>
      <c r="X9" s="487">
        <v>0</v>
      </c>
      <c r="Y9" s="487">
        <v>0</v>
      </c>
      <c r="Z9" s="487">
        <f t="shared" si="0"/>
        <v>12838</v>
      </c>
      <c r="AA9" s="487">
        <f t="shared" si="1"/>
        <v>13706</v>
      </c>
      <c r="AB9" s="487">
        <f t="shared" si="1"/>
        <v>13780</v>
      </c>
    </row>
    <row r="10" spans="1:28" ht="27" x14ac:dyDescent="0.3">
      <c r="A10" s="486" t="s">
        <v>182</v>
      </c>
      <c r="B10" s="487">
        <v>11005</v>
      </c>
      <c r="C10" s="487">
        <v>11850</v>
      </c>
      <c r="D10" s="487">
        <v>11729</v>
      </c>
      <c r="E10" s="487">
        <v>1550</v>
      </c>
      <c r="F10" s="487">
        <v>1660</v>
      </c>
      <c r="G10" s="487">
        <v>1649</v>
      </c>
      <c r="H10" s="487">
        <v>32</v>
      </c>
      <c r="I10" s="487">
        <v>32</v>
      </c>
      <c r="J10" s="487">
        <v>61</v>
      </c>
      <c r="K10" s="487">
        <v>0</v>
      </c>
      <c r="L10" s="487">
        <v>0</v>
      </c>
      <c r="M10" s="487">
        <v>0</v>
      </c>
      <c r="N10" s="487">
        <v>0</v>
      </c>
      <c r="O10" s="487">
        <v>0</v>
      </c>
      <c r="P10" s="487">
        <v>0</v>
      </c>
      <c r="Q10" s="487">
        <v>0</v>
      </c>
      <c r="R10" s="487">
        <v>0</v>
      </c>
      <c r="S10" s="487">
        <v>0</v>
      </c>
      <c r="T10" s="487">
        <v>0</v>
      </c>
      <c r="U10" s="487">
        <v>0</v>
      </c>
      <c r="V10" s="487">
        <v>0</v>
      </c>
      <c r="W10" s="487">
        <v>0</v>
      </c>
      <c r="X10" s="487">
        <v>0</v>
      </c>
      <c r="Y10" s="487">
        <v>0</v>
      </c>
      <c r="Z10" s="487">
        <f t="shared" si="0"/>
        <v>12587</v>
      </c>
      <c r="AA10" s="487">
        <f t="shared" si="1"/>
        <v>13542</v>
      </c>
      <c r="AB10" s="487">
        <f t="shared" si="1"/>
        <v>13439</v>
      </c>
    </row>
    <row r="11" spans="1:28" ht="27" x14ac:dyDescent="0.3">
      <c r="A11" s="486" t="s">
        <v>1742</v>
      </c>
      <c r="B11" s="487">
        <v>10589</v>
      </c>
      <c r="C11" s="487">
        <v>11472</v>
      </c>
      <c r="D11" s="487">
        <v>11938</v>
      </c>
      <c r="E11" s="487">
        <v>1455</v>
      </c>
      <c r="F11" s="487">
        <v>1570</v>
      </c>
      <c r="G11" s="487">
        <v>1597</v>
      </c>
      <c r="H11" s="487">
        <v>0</v>
      </c>
      <c r="I11" s="487">
        <v>580</v>
      </c>
      <c r="J11" s="487">
        <v>680</v>
      </c>
      <c r="K11" s="487">
        <v>0</v>
      </c>
      <c r="L11" s="487">
        <v>0</v>
      </c>
      <c r="M11" s="487">
        <v>0</v>
      </c>
      <c r="N11" s="487">
        <v>0</v>
      </c>
      <c r="O11" s="487">
        <v>0</v>
      </c>
      <c r="P11" s="487">
        <v>0</v>
      </c>
      <c r="Q11" s="487">
        <v>0</v>
      </c>
      <c r="R11" s="487">
        <v>0</v>
      </c>
      <c r="S11" s="487">
        <v>0</v>
      </c>
      <c r="T11" s="487">
        <v>0</v>
      </c>
      <c r="U11" s="487">
        <v>0</v>
      </c>
      <c r="V11" s="487">
        <v>0</v>
      </c>
      <c r="W11" s="487">
        <v>0</v>
      </c>
      <c r="X11" s="487">
        <v>0</v>
      </c>
      <c r="Y11" s="487">
        <v>0</v>
      </c>
      <c r="Z11" s="487">
        <f t="shared" si="0"/>
        <v>12044</v>
      </c>
      <c r="AA11" s="487">
        <f t="shared" si="1"/>
        <v>13622</v>
      </c>
      <c r="AB11" s="487">
        <f t="shared" si="1"/>
        <v>14215</v>
      </c>
    </row>
    <row r="12" spans="1:28" ht="27" x14ac:dyDescent="0.3">
      <c r="A12" s="486" t="s">
        <v>1743</v>
      </c>
      <c r="B12" s="487">
        <v>5604</v>
      </c>
      <c r="C12" s="487">
        <v>6084</v>
      </c>
      <c r="D12" s="487">
        <v>5716</v>
      </c>
      <c r="E12" s="487">
        <v>781</v>
      </c>
      <c r="F12" s="487">
        <v>843</v>
      </c>
      <c r="G12" s="487">
        <v>779</v>
      </c>
      <c r="H12" s="487">
        <v>0</v>
      </c>
      <c r="I12" s="487">
        <v>580</v>
      </c>
      <c r="J12" s="487">
        <v>639</v>
      </c>
      <c r="K12" s="487">
        <v>0</v>
      </c>
      <c r="L12" s="487">
        <v>0</v>
      </c>
      <c r="M12" s="487">
        <v>0</v>
      </c>
      <c r="N12" s="487">
        <v>0</v>
      </c>
      <c r="O12" s="487">
        <v>0</v>
      </c>
      <c r="P12" s="487">
        <v>0</v>
      </c>
      <c r="Q12" s="487">
        <v>0</v>
      </c>
      <c r="R12" s="487">
        <v>0</v>
      </c>
      <c r="S12" s="487">
        <v>0</v>
      </c>
      <c r="T12" s="487">
        <v>0</v>
      </c>
      <c r="U12" s="487">
        <v>0</v>
      </c>
      <c r="V12" s="487">
        <v>0</v>
      </c>
      <c r="W12" s="487">
        <v>0</v>
      </c>
      <c r="X12" s="487">
        <v>0</v>
      </c>
      <c r="Y12" s="487">
        <v>0</v>
      </c>
      <c r="Z12" s="487">
        <f t="shared" si="0"/>
        <v>6385</v>
      </c>
      <c r="AA12" s="487">
        <f t="shared" si="1"/>
        <v>7507</v>
      </c>
      <c r="AB12" s="487">
        <f t="shared" si="1"/>
        <v>7134</v>
      </c>
    </row>
    <row r="13" spans="1:28" s="490" customFormat="1" ht="24.75" customHeight="1" x14ac:dyDescent="0.3">
      <c r="A13" s="488" t="s">
        <v>21</v>
      </c>
      <c r="B13" s="489">
        <f>SUM(B7:B12)</f>
        <v>528539</v>
      </c>
      <c r="C13" s="489">
        <f>SUM(C7:C12)</f>
        <v>551386</v>
      </c>
      <c r="D13" s="489">
        <f>SUM(D7:D12)</f>
        <v>551375</v>
      </c>
      <c r="E13" s="489">
        <f t="shared" ref="E13:AB13" si="2">SUM(E7:E12)</f>
        <v>74198</v>
      </c>
      <c r="F13" s="489">
        <f t="shared" ref="F13" si="3">SUM(F7:F12)</f>
        <v>75023</v>
      </c>
      <c r="G13" s="489">
        <f t="shared" si="2"/>
        <v>74922</v>
      </c>
      <c r="H13" s="489">
        <f t="shared" si="2"/>
        <v>76250</v>
      </c>
      <c r="I13" s="489">
        <f t="shared" ref="I13" si="4">SUM(I7:I12)</f>
        <v>66150</v>
      </c>
      <c r="J13" s="489">
        <f t="shared" si="2"/>
        <v>63996</v>
      </c>
      <c r="K13" s="489">
        <f t="shared" si="2"/>
        <v>0</v>
      </c>
      <c r="L13" s="489">
        <f t="shared" ref="L13" si="5">SUM(L7:L12)</f>
        <v>0</v>
      </c>
      <c r="M13" s="489">
        <f t="shared" si="2"/>
        <v>0</v>
      </c>
      <c r="N13" s="489">
        <f t="shared" si="2"/>
        <v>0</v>
      </c>
      <c r="O13" s="489">
        <f t="shared" ref="O13" si="6">SUM(O7:O12)</f>
        <v>0</v>
      </c>
      <c r="P13" s="489">
        <f t="shared" si="2"/>
        <v>0</v>
      </c>
      <c r="Q13" s="489">
        <f t="shared" si="2"/>
        <v>4000</v>
      </c>
      <c r="R13" s="489">
        <f t="shared" ref="R13" si="7">SUM(R7:R12)</f>
        <v>2000</v>
      </c>
      <c r="S13" s="489">
        <f t="shared" si="2"/>
        <v>354</v>
      </c>
      <c r="T13" s="489">
        <f t="shared" si="2"/>
        <v>0</v>
      </c>
      <c r="U13" s="489">
        <f t="shared" ref="U13" si="8">SUM(U7:U12)</f>
        <v>0</v>
      </c>
      <c r="V13" s="489">
        <f t="shared" si="2"/>
        <v>0</v>
      </c>
      <c r="W13" s="489">
        <f t="shared" si="2"/>
        <v>0</v>
      </c>
      <c r="X13" s="489">
        <f t="shared" ref="X13" si="9">SUM(X7:X12)</f>
        <v>0</v>
      </c>
      <c r="Y13" s="489">
        <f t="shared" si="2"/>
        <v>0</v>
      </c>
      <c r="Z13" s="489">
        <f t="shared" si="2"/>
        <v>682987</v>
      </c>
      <c r="AA13" s="489">
        <f t="shared" ref="AA13" si="10">SUM(AA7:AA12)</f>
        <v>694559</v>
      </c>
      <c r="AB13" s="489">
        <f t="shared" si="2"/>
        <v>690647</v>
      </c>
    </row>
  </sheetData>
  <mergeCells count="11">
    <mergeCell ref="Z5:AB5"/>
    <mergeCell ref="A2:Z2"/>
    <mergeCell ref="A3:Z3"/>
    <mergeCell ref="B5:D5"/>
    <mergeCell ref="E5:G5"/>
    <mergeCell ref="H5:J5"/>
    <mergeCell ref="K5:M5"/>
    <mergeCell ref="N5:P5"/>
    <mergeCell ref="Q5:S5"/>
    <mergeCell ref="T5:V5"/>
    <mergeCell ref="W5:Y5"/>
  </mergeCells>
  <printOptions horizontalCentered="1"/>
  <pageMargins left="0.19685039370078741" right="0.19685039370078741" top="0.39370078740157483" bottom="0.39370078740157483" header="0.51181102362204722" footer="0.51181102362204722"/>
  <pageSetup paperSize="9" scale="63"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2C30D-76CA-4A7C-9C9E-76D5F9FA7F05}">
  <sheetPr>
    <tabColor rgb="FF92D050"/>
  </sheetPr>
  <dimension ref="A1:F26"/>
  <sheetViews>
    <sheetView view="pageBreakPreview" zoomScale="115" zoomScaleNormal="100" zoomScaleSheetLayoutView="115" workbookViewId="0">
      <selection activeCell="F1" sqref="F1"/>
    </sheetView>
  </sheetViews>
  <sheetFormatPr defaultRowHeight="13.2" x14ac:dyDescent="0.25"/>
  <cols>
    <col min="1" max="1" width="55.33203125" style="235" bestFit="1" customWidth="1"/>
    <col min="2" max="2" width="12.88671875" style="235" customWidth="1"/>
    <col min="3" max="3" width="12" style="235" customWidth="1"/>
    <col min="4" max="4" width="12.44140625" style="235" bestFit="1" customWidth="1"/>
    <col min="5" max="5" width="14.33203125" style="235" customWidth="1"/>
    <col min="6" max="6" width="12.88671875" style="235" customWidth="1"/>
    <col min="7" max="254" width="9.109375" style="1"/>
    <col min="255" max="255" width="55.33203125" style="1" bestFit="1" customWidth="1"/>
    <col min="256" max="256" width="10.5546875" style="1" bestFit="1" customWidth="1"/>
    <col min="257" max="257" width="9.109375" style="1" bestFit="1" customWidth="1"/>
    <col min="258" max="258" width="12.44140625" style="1" bestFit="1" customWidth="1"/>
    <col min="259" max="259" width="11.33203125" style="1" bestFit="1" customWidth="1"/>
    <col min="260" max="260" width="12.44140625" style="1" bestFit="1" customWidth="1"/>
    <col min="261" max="261" width="14" style="1" bestFit="1" customWidth="1"/>
    <col min="262" max="262" width="8.33203125" style="1" bestFit="1" customWidth="1"/>
    <col min="263" max="510" width="9.109375" style="1"/>
    <col min="511" max="511" width="55.33203125" style="1" bestFit="1" customWidth="1"/>
    <col min="512" max="512" width="10.5546875" style="1" bestFit="1" customWidth="1"/>
    <col min="513" max="513" width="9.109375" style="1" bestFit="1" customWidth="1"/>
    <col min="514" max="514" width="12.44140625" style="1" bestFit="1" customWidth="1"/>
    <col min="515" max="515" width="11.33203125" style="1" bestFit="1" customWidth="1"/>
    <col min="516" max="516" width="12.44140625" style="1" bestFit="1" customWidth="1"/>
    <col min="517" max="517" width="14" style="1" bestFit="1" customWidth="1"/>
    <col min="518" max="518" width="8.33203125" style="1" bestFit="1" customWidth="1"/>
    <col min="519" max="766" width="9.109375" style="1"/>
    <col min="767" max="767" width="55.33203125" style="1" bestFit="1" customWidth="1"/>
    <col min="768" max="768" width="10.5546875" style="1" bestFit="1" customWidth="1"/>
    <col min="769" max="769" width="9.109375" style="1" bestFit="1" customWidth="1"/>
    <col min="770" max="770" width="12.44140625" style="1" bestFit="1" customWidth="1"/>
    <col min="771" max="771" width="11.33203125" style="1" bestFit="1" customWidth="1"/>
    <col min="772" max="772" width="12.44140625" style="1" bestFit="1" customWidth="1"/>
    <col min="773" max="773" width="14" style="1" bestFit="1" customWidth="1"/>
    <col min="774" max="774" width="8.33203125" style="1" bestFit="1" customWidth="1"/>
    <col min="775" max="1022" width="9.109375" style="1"/>
    <col min="1023" max="1023" width="55.33203125" style="1" bestFit="1" customWidth="1"/>
    <col min="1024" max="1024" width="10.5546875" style="1" bestFit="1" customWidth="1"/>
    <col min="1025" max="1025" width="9.109375" style="1" bestFit="1" customWidth="1"/>
    <col min="1026" max="1026" width="12.44140625" style="1" bestFit="1" customWidth="1"/>
    <col min="1027" max="1027" width="11.33203125" style="1" bestFit="1" customWidth="1"/>
    <col min="1028" max="1028" width="12.44140625" style="1" bestFit="1" customWidth="1"/>
    <col min="1029" max="1029" width="14" style="1" bestFit="1" customWidth="1"/>
    <col min="1030" max="1030" width="8.33203125" style="1" bestFit="1" customWidth="1"/>
    <col min="1031" max="1278" width="9.109375" style="1"/>
    <col min="1279" max="1279" width="55.33203125" style="1" bestFit="1" customWidth="1"/>
    <col min="1280" max="1280" width="10.5546875" style="1" bestFit="1" customWidth="1"/>
    <col min="1281" max="1281" width="9.109375" style="1" bestFit="1" customWidth="1"/>
    <col min="1282" max="1282" width="12.44140625" style="1" bestFit="1" customWidth="1"/>
    <col min="1283" max="1283" width="11.33203125" style="1" bestFit="1" customWidth="1"/>
    <col min="1284" max="1284" width="12.44140625" style="1" bestFit="1" customWidth="1"/>
    <col min="1285" max="1285" width="14" style="1" bestFit="1" customWidth="1"/>
    <col min="1286" max="1286" width="8.33203125" style="1" bestFit="1" customWidth="1"/>
    <col min="1287" max="1534" width="9.109375" style="1"/>
    <col min="1535" max="1535" width="55.33203125" style="1" bestFit="1" customWidth="1"/>
    <col min="1536" max="1536" width="10.5546875" style="1" bestFit="1" customWidth="1"/>
    <col min="1537" max="1537" width="9.109375" style="1" bestFit="1" customWidth="1"/>
    <col min="1538" max="1538" width="12.44140625" style="1" bestFit="1" customWidth="1"/>
    <col min="1539" max="1539" width="11.33203125" style="1" bestFit="1" customWidth="1"/>
    <col min="1540" max="1540" width="12.44140625" style="1" bestFit="1" customWidth="1"/>
    <col min="1541" max="1541" width="14" style="1" bestFit="1" customWidth="1"/>
    <col min="1542" max="1542" width="8.33203125" style="1" bestFit="1" customWidth="1"/>
    <col min="1543" max="1790" width="9.109375" style="1"/>
    <col min="1791" max="1791" width="55.33203125" style="1" bestFit="1" customWidth="1"/>
    <col min="1792" max="1792" width="10.5546875" style="1" bestFit="1" customWidth="1"/>
    <col min="1793" max="1793" width="9.109375" style="1" bestFit="1" customWidth="1"/>
    <col min="1794" max="1794" width="12.44140625" style="1" bestFit="1" customWidth="1"/>
    <col min="1795" max="1795" width="11.33203125" style="1" bestFit="1" customWidth="1"/>
    <col min="1796" max="1796" width="12.44140625" style="1" bestFit="1" customWidth="1"/>
    <col min="1797" max="1797" width="14" style="1" bestFit="1" customWidth="1"/>
    <col min="1798" max="1798" width="8.33203125" style="1" bestFit="1" customWidth="1"/>
    <col min="1799" max="2046" width="9.109375" style="1"/>
    <col min="2047" max="2047" width="55.33203125" style="1" bestFit="1" customWidth="1"/>
    <col min="2048" max="2048" width="10.5546875" style="1" bestFit="1" customWidth="1"/>
    <col min="2049" max="2049" width="9.109375" style="1" bestFit="1" customWidth="1"/>
    <col min="2050" max="2050" width="12.44140625" style="1" bestFit="1" customWidth="1"/>
    <col min="2051" max="2051" width="11.33203125" style="1" bestFit="1" customWidth="1"/>
    <col min="2052" max="2052" width="12.44140625" style="1" bestFit="1" customWidth="1"/>
    <col min="2053" max="2053" width="14" style="1" bestFit="1" customWidth="1"/>
    <col min="2054" max="2054" width="8.33203125" style="1" bestFit="1" customWidth="1"/>
    <col min="2055" max="2302" width="9.109375" style="1"/>
    <col min="2303" max="2303" width="55.33203125" style="1" bestFit="1" customWidth="1"/>
    <col min="2304" max="2304" width="10.5546875" style="1" bestFit="1" customWidth="1"/>
    <col min="2305" max="2305" width="9.109375" style="1" bestFit="1" customWidth="1"/>
    <col min="2306" max="2306" width="12.44140625" style="1" bestFit="1" customWidth="1"/>
    <col min="2307" max="2307" width="11.33203125" style="1" bestFit="1" customWidth="1"/>
    <col min="2308" max="2308" width="12.44140625" style="1" bestFit="1" customWidth="1"/>
    <col min="2309" max="2309" width="14" style="1" bestFit="1" customWidth="1"/>
    <col min="2310" max="2310" width="8.33203125" style="1" bestFit="1" customWidth="1"/>
    <col min="2311" max="2558" width="9.109375" style="1"/>
    <col min="2559" max="2559" width="55.33203125" style="1" bestFit="1" customWidth="1"/>
    <col min="2560" max="2560" width="10.5546875" style="1" bestFit="1" customWidth="1"/>
    <col min="2561" max="2561" width="9.109375" style="1" bestFit="1" customWidth="1"/>
    <col min="2562" max="2562" width="12.44140625" style="1" bestFit="1" customWidth="1"/>
    <col min="2563" max="2563" width="11.33203125" style="1" bestFit="1" customWidth="1"/>
    <col min="2564" max="2564" width="12.44140625" style="1" bestFit="1" customWidth="1"/>
    <col min="2565" max="2565" width="14" style="1" bestFit="1" customWidth="1"/>
    <col min="2566" max="2566" width="8.33203125" style="1" bestFit="1" customWidth="1"/>
    <col min="2567" max="2814" width="9.109375" style="1"/>
    <col min="2815" max="2815" width="55.33203125" style="1" bestFit="1" customWidth="1"/>
    <col min="2816" max="2816" width="10.5546875" style="1" bestFit="1" customWidth="1"/>
    <col min="2817" max="2817" width="9.109375" style="1" bestFit="1" customWidth="1"/>
    <col min="2818" max="2818" width="12.44140625" style="1" bestFit="1" customWidth="1"/>
    <col min="2819" max="2819" width="11.33203125" style="1" bestFit="1" customWidth="1"/>
    <col min="2820" max="2820" width="12.44140625" style="1" bestFit="1" customWidth="1"/>
    <col min="2821" max="2821" width="14" style="1" bestFit="1" customWidth="1"/>
    <col min="2822" max="2822" width="8.33203125" style="1" bestFit="1" customWidth="1"/>
    <col min="2823" max="3070" width="9.109375" style="1"/>
    <col min="3071" max="3071" width="55.33203125" style="1" bestFit="1" customWidth="1"/>
    <col min="3072" max="3072" width="10.5546875" style="1" bestFit="1" customWidth="1"/>
    <col min="3073" max="3073" width="9.109375" style="1" bestFit="1" customWidth="1"/>
    <col min="3074" max="3074" width="12.44140625" style="1" bestFit="1" customWidth="1"/>
    <col min="3075" max="3075" width="11.33203125" style="1" bestFit="1" customWidth="1"/>
    <col min="3076" max="3076" width="12.44140625" style="1" bestFit="1" customWidth="1"/>
    <col min="3077" max="3077" width="14" style="1" bestFit="1" customWidth="1"/>
    <col min="3078" max="3078" width="8.33203125" style="1" bestFit="1" customWidth="1"/>
    <col min="3079" max="3326" width="9.109375" style="1"/>
    <col min="3327" max="3327" width="55.33203125" style="1" bestFit="1" customWidth="1"/>
    <col min="3328" max="3328" width="10.5546875" style="1" bestFit="1" customWidth="1"/>
    <col min="3329" max="3329" width="9.109375" style="1" bestFit="1" customWidth="1"/>
    <col min="3330" max="3330" width="12.44140625" style="1" bestFit="1" customWidth="1"/>
    <col min="3331" max="3331" width="11.33203125" style="1" bestFit="1" customWidth="1"/>
    <col min="3332" max="3332" width="12.44140625" style="1" bestFit="1" customWidth="1"/>
    <col min="3333" max="3333" width="14" style="1" bestFit="1" customWidth="1"/>
    <col min="3334" max="3334" width="8.33203125" style="1" bestFit="1" customWidth="1"/>
    <col min="3335" max="3582" width="9.109375" style="1"/>
    <col min="3583" max="3583" width="55.33203125" style="1" bestFit="1" customWidth="1"/>
    <col min="3584" max="3584" width="10.5546875" style="1" bestFit="1" customWidth="1"/>
    <col min="3585" max="3585" width="9.109375" style="1" bestFit="1" customWidth="1"/>
    <col min="3586" max="3586" width="12.44140625" style="1" bestFit="1" customWidth="1"/>
    <col min="3587" max="3587" width="11.33203125" style="1" bestFit="1" customWidth="1"/>
    <col min="3588" max="3588" width="12.44140625" style="1" bestFit="1" customWidth="1"/>
    <col min="3589" max="3589" width="14" style="1" bestFit="1" customWidth="1"/>
    <col min="3590" max="3590" width="8.33203125" style="1" bestFit="1" customWidth="1"/>
    <col min="3591" max="3838" width="9.109375" style="1"/>
    <col min="3839" max="3839" width="55.33203125" style="1" bestFit="1" customWidth="1"/>
    <col min="3840" max="3840" width="10.5546875" style="1" bestFit="1" customWidth="1"/>
    <col min="3841" max="3841" width="9.109375" style="1" bestFit="1" customWidth="1"/>
    <col min="3842" max="3842" width="12.44140625" style="1" bestFit="1" customWidth="1"/>
    <col min="3843" max="3843" width="11.33203125" style="1" bestFit="1" customWidth="1"/>
    <col min="3844" max="3844" width="12.44140625" style="1" bestFit="1" customWidth="1"/>
    <col min="3845" max="3845" width="14" style="1" bestFit="1" customWidth="1"/>
    <col min="3846" max="3846" width="8.33203125" style="1" bestFit="1" customWidth="1"/>
    <col min="3847" max="4094" width="9.109375" style="1"/>
    <col min="4095" max="4095" width="55.33203125" style="1" bestFit="1" customWidth="1"/>
    <col min="4096" max="4096" width="10.5546875" style="1" bestFit="1" customWidth="1"/>
    <col min="4097" max="4097" width="9.109375" style="1" bestFit="1" customWidth="1"/>
    <col min="4098" max="4098" width="12.44140625" style="1" bestFit="1" customWidth="1"/>
    <col min="4099" max="4099" width="11.33203125" style="1" bestFit="1" customWidth="1"/>
    <col min="4100" max="4100" width="12.44140625" style="1" bestFit="1" customWidth="1"/>
    <col min="4101" max="4101" width="14" style="1" bestFit="1" customWidth="1"/>
    <col min="4102" max="4102" width="8.33203125" style="1" bestFit="1" customWidth="1"/>
    <col min="4103" max="4350" width="9.109375" style="1"/>
    <col min="4351" max="4351" width="55.33203125" style="1" bestFit="1" customWidth="1"/>
    <col min="4352" max="4352" width="10.5546875" style="1" bestFit="1" customWidth="1"/>
    <col min="4353" max="4353" width="9.109375" style="1" bestFit="1" customWidth="1"/>
    <col min="4354" max="4354" width="12.44140625" style="1" bestFit="1" customWidth="1"/>
    <col min="4355" max="4355" width="11.33203125" style="1" bestFit="1" customWidth="1"/>
    <col min="4356" max="4356" width="12.44140625" style="1" bestFit="1" customWidth="1"/>
    <col min="4357" max="4357" width="14" style="1" bestFit="1" customWidth="1"/>
    <col min="4358" max="4358" width="8.33203125" style="1" bestFit="1" customWidth="1"/>
    <col min="4359" max="4606" width="9.109375" style="1"/>
    <col min="4607" max="4607" width="55.33203125" style="1" bestFit="1" customWidth="1"/>
    <col min="4608" max="4608" width="10.5546875" style="1" bestFit="1" customWidth="1"/>
    <col min="4609" max="4609" width="9.109375" style="1" bestFit="1" customWidth="1"/>
    <col min="4610" max="4610" width="12.44140625" style="1" bestFit="1" customWidth="1"/>
    <col min="4611" max="4611" width="11.33203125" style="1" bestFit="1" customWidth="1"/>
    <col min="4612" max="4612" width="12.44140625" style="1" bestFit="1" customWidth="1"/>
    <col min="4613" max="4613" width="14" style="1" bestFit="1" customWidth="1"/>
    <col min="4614" max="4614" width="8.33203125" style="1" bestFit="1" customWidth="1"/>
    <col min="4615" max="4862" width="9.109375" style="1"/>
    <col min="4863" max="4863" width="55.33203125" style="1" bestFit="1" customWidth="1"/>
    <col min="4864" max="4864" width="10.5546875" style="1" bestFit="1" customWidth="1"/>
    <col min="4865" max="4865" width="9.109375" style="1" bestFit="1" customWidth="1"/>
    <col min="4866" max="4866" width="12.44140625" style="1" bestFit="1" customWidth="1"/>
    <col min="4867" max="4867" width="11.33203125" style="1" bestFit="1" customWidth="1"/>
    <col min="4868" max="4868" width="12.44140625" style="1" bestFit="1" customWidth="1"/>
    <col min="4869" max="4869" width="14" style="1" bestFit="1" customWidth="1"/>
    <col min="4870" max="4870" width="8.33203125" style="1" bestFit="1" customWidth="1"/>
    <col min="4871" max="5118" width="9.109375" style="1"/>
    <col min="5119" max="5119" width="55.33203125" style="1" bestFit="1" customWidth="1"/>
    <col min="5120" max="5120" width="10.5546875" style="1" bestFit="1" customWidth="1"/>
    <col min="5121" max="5121" width="9.109375" style="1" bestFit="1" customWidth="1"/>
    <col min="5122" max="5122" width="12.44140625" style="1" bestFit="1" customWidth="1"/>
    <col min="5123" max="5123" width="11.33203125" style="1" bestFit="1" customWidth="1"/>
    <col min="5124" max="5124" width="12.44140625" style="1" bestFit="1" customWidth="1"/>
    <col min="5125" max="5125" width="14" style="1" bestFit="1" customWidth="1"/>
    <col min="5126" max="5126" width="8.33203125" style="1" bestFit="1" customWidth="1"/>
    <col min="5127" max="5374" width="9.109375" style="1"/>
    <col min="5375" max="5375" width="55.33203125" style="1" bestFit="1" customWidth="1"/>
    <col min="5376" max="5376" width="10.5546875" style="1" bestFit="1" customWidth="1"/>
    <col min="5377" max="5377" width="9.109375" style="1" bestFit="1" customWidth="1"/>
    <col min="5378" max="5378" width="12.44140625" style="1" bestFit="1" customWidth="1"/>
    <col min="5379" max="5379" width="11.33203125" style="1" bestFit="1" customWidth="1"/>
    <col min="5380" max="5380" width="12.44140625" style="1" bestFit="1" customWidth="1"/>
    <col min="5381" max="5381" width="14" style="1" bestFit="1" customWidth="1"/>
    <col min="5382" max="5382" width="8.33203125" style="1" bestFit="1" customWidth="1"/>
    <col min="5383" max="5630" width="9.109375" style="1"/>
    <col min="5631" max="5631" width="55.33203125" style="1" bestFit="1" customWidth="1"/>
    <col min="5632" max="5632" width="10.5546875" style="1" bestFit="1" customWidth="1"/>
    <col min="5633" max="5633" width="9.109375" style="1" bestFit="1" customWidth="1"/>
    <col min="5634" max="5634" width="12.44140625" style="1" bestFit="1" customWidth="1"/>
    <col min="5635" max="5635" width="11.33203125" style="1" bestFit="1" customWidth="1"/>
    <col min="5636" max="5636" width="12.44140625" style="1" bestFit="1" customWidth="1"/>
    <col min="5637" max="5637" width="14" style="1" bestFit="1" customWidth="1"/>
    <col min="5638" max="5638" width="8.33203125" style="1" bestFit="1" customWidth="1"/>
    <col min="5639" max="5886" width="9.109375" style="1"/>
    <col min="5887" max="5887" width="55.33203125" style="1" bestFit="1" customWidth="1"/>
    <col min="5888" max="5888" width="10.5546875" style="1" bestFit="1" customWidth="1"/>
    <col min="5889" max="5889" width="9.109375" style="1" bestFit="1" customWidth="1"/>
    <col min="5890" max="5890" width="12.44140625" style="1" bestFit="1" customWidth="1"/>
    <col min="5891" max="5891" width="11.33203125" style="1" bestFit="1" customWidth="1"/>
    <col min="5892" max="5892" width="12.44140625" style="1" bestFit="1" customWidth="1"/>
    <col min="5893" max="5893" width="14" style="1" bestFit="1" customWidth="1"/>
    <col min="5894" max="5894" width="8.33203125" style="1" bestFit="1" customWidth="1"/>
    <col min="5895" max="6142" width="9.109375" style="1"/>
    <col min="6143" max="6143" width="55.33203125" style="1" bestFit="1" customWidth="1"/>
    <col min="6144" max="6144" width="10.5546875" style="1" bestFit="1" customWidth="1"/>
    <col min="6145" max="6145" width="9.109375" style="1" bestFit="1" customWidth="1"/>
    <col min="6146" max="6146" width="12.44140625" style="1" bestFit="1" customWidth="1"/>
    <col min="6147" max="6147" width="11.33203125" style="1" bestFit="1" customWidth="1"/>
    <col min="6148" max="6148" width="12.44140625" style="1" bestFit="1" customWidth="1"/>
    <col min="6149" max="6149" width="14" style="1" bestFit="1" customWidth="1"/>
    <col min="6150" max="6150" width="8.33203125" style="1" bestFit="1" customWidth="1"/>
    <col min="6151" max="6398" width="9.109375" style="1"/>
    <col min="6399" max="6399" width="55.33203125" style="1" bestFit="1" customWidth="1"/>
    <col min="6400" max="6400" width="10.5546875" style="1" bestFit="1" customWidth="1"/>
    <col min="6401" max="6401" width="9.109375" style="1" bestFit="1" customWidth="1"/>
    <col min="6402" max="6402" width="12.44140625" style="1" bestFit="1" customWidth="1"/>
    <col min="6403" max="6403" width="11.33203125" style="1" bestFit="1" customWidth="1"/>
    <col min="6404" max="6404" width="12.44140625" style="1" bestFit="1" customWidth="1"/>
    <col min="6405" max="6405" width="14" style="1" bestFit="1" customWidth="1"/>
    <col min="6406" max="6406" width="8.33203125" style="1" bestFit="1" customWidth="1"/>
    <col min="6407" max="6654" width="9.109375" style="1"/>
    <col min="6655" max="6655" width="55.33203125" style="1" bestFit="1" customWidth="1"/>
    <col min="6656" max="6656" width="10.5546875" style="1" bestFit="1" customWidth="1"/>
    <col min="6657" max="6657" width="9.109375" style="1" bestFit="1" customWidth="1"/>
    <col min="6658" max="6658" width="12.44140625" style="1" bestFit="1" customWidth="1"/>
    <col min="6659" max="6659" width="11.33203125" style="1" bestFit="1" customWidth="1"/>
    <col min="6660" max="6660" width="12.44140625" style="1" bestFit="1" customWidth="1"/>
    <col min="6661" max="6661" width="14" style="1" bestFit="1" customWidth="1"/>
    <col min="6662" max="6662" width="8.33203125" style="1" bestFit="1" customWidth="1"/>
    <col min="6663" max="6910" width="9.109375" style="1"/>
    <col min="6911" max="6911" width="55.33203125" style="1" bestFit="1" customWidth="1"/>
    <col min="6912" max="6912" width="10.5546875" style="1" bestFit="1" customWidth="1"/>
    <col min="6913" max="6913" width="9.109375" style="1" bestFit="1" customWidth="1"/>
    <col min="6914" max="6914" width="12.44140625" style="1" bestFit="1" customWidth="1"/>
    <col min="6915" max="6915" width="11.33203125" style="1" bestFit="1" customWidth="1"/>
    <col min="6916" max="6916" width="12.44140625" style="1" bestFit="1" customWidth="1"/>
    <col min="6917" max="6917" width="14" style="1" bestFit="1" customWidth="1"/>
    <col min="6918" max="6918" width="8.33203125" style="1" bestFit="1" customWidth="1"/>
    <col min="6919" max="7166" width="9.109375" style="1"/>
    <col min="7167" max="7167" width="55.33203125" style="1" bestFit="1" customWidth="1"/>
    <col min="7168" max="7168" width="10.5546875" style="1" bestFit="1" customWidth="1"/>
    <col min="7169" max="7169" width="9.109375" style="1" bestFit="1" customWidth="1"/>
    <col min="7170" max="7170" width="12.44140625" style="1" bestFit="1" customWidth="1"/>
    <col min="7171" max="7171" width="11.33203125" style="1" bestFit="1" customWidth="1"/>
    <col min="7172" max="7172" width="12.44140625" style="1" bestFit="1" customWidth="1"/>
    <col min="7173" max="7173" width="14" style="1" bestFit="1" customWidth="1"/>
    <col min="7174" max="7174" width="8.33203125" style="1" bestFit="1" customWidth="1"/>
    <col min="7175" max="7422" width="9.109375" style="1"/>
    <col min="7423" max="7423" width="55.33203125" style="1" bestFit="1" customWidth="1"/>
    <col min="7424" max="7424" width="10.5546875" style="1" bestFit="1" customWidth="1"/>
    <col min="7425" max="7425" width="9.109375" style="1" bestFit="1" customWidth="1"/>
    <col min="7426" max="7426" width="12.44140625" style="1" bestFit="1" customWidth="1"/>
    <col min="7427" max="7427" width="11.33203125" style="1" bestFit="1" customWidth="1"/>
    <col min="7428" max="7428" width="12.44140625" style="1" bestFit="1" customWidth="1"/>
    <col min="7429" max="7429" width="14" style="1" bestFit="1" customWidth="1"/>
    <col min="7430" max="7430" width="8.33203125" style="1" bestFit="1" customWidth="1"/>
    <col min="7431" max="7678" width="9.109375" style="1"/>
    <col min="7679" max="7679" width="55.33203125" style="1" bestFit="1" customWidth="1"/>
    <col min="7680" max="7680" width="10.5546875" style="1" bestFit="1" customWidth="1"/>
    <col min="7681" max="7681" width="9.109375" style="1" bestFit="1" customWidth="1"/>
    <col min="7682" max="7682" width="12.44140625" style="1" bestFit="1" customWidth="1"/>
    <col min="7683" max="7683" width="11.33203125" style="1" bestFit="1" customWidth="1"/>
    <col min="7684" max="7684" width="12.44140625" style="1" bestFit="1" customWidth="1"/>
    <col min="7685" max="7685" width="14" style="1" bestFit="1" customWidth="1"/>
    <col min="7686" max="7686" width="8.33203125" style="1" bestFit="1" customWidth="1"/>
    <col min="7687" max="7934" width="9.109375" style="1"/>
    <col min="7935" max="7935" width="55.33203125" style="1" bestFit="1" customWidth="1"/>
    <col min="7936" max="7936" width="10.5546875" style="1" bestFit="1" customWidth="1"/>
    <col min="7937" max="7937" width="9.109375" style="1" bestFit="1" customWidth="1"/>
    <col min="7938" max="7938" width="12.44140625" style="1" bestFit="1" customWidth="1"/>
    <col min="7939" max="7939" width="11.33203125" style="1" bestFit="1" customWidth="1"/>
    <col min="7940" max="7940" width="12.44140625" style="1" bestFit="1" customWidth="1"/>
    <col min="7941" max="7941" width="14" style="1" bestFit="1" customWidth="1"/>
    <col min="7942" max="7942" width="8.33203125" style="1" bestFit="1" customWidth="1"/>
    <col min="7943" max="8190" width="9.109375" style="1"/>
    <col min="8191" max="8191" width="55.33203125" style="1" bestFit="1" customWidth="1"/>
    <col min="8192" max="8192" width="10.5546875" style="1" bestFit="1" customWidth="1"/>
    <col min="8193" max="8193" width="9.109375" style="1" bestFit="1" customWidth="1"/>
    <col min="8194" max="8194" width="12.44140625" style="1" bestFit="1" customWidth="1"/>
    <col min="8195" max="8195" width="11.33203125" style="1" bestFit="1" customWidth="1"/>
    <col min="8196" max="8196" width="12.44140625" style="1" bestFit="1" customWidth="1"/>
    <col min="8197" max="8197" width="14" style="1" bestFit="1" customWidth="1"/>
    <col min="8198" max="8198" width="8.33203125" style="1" bestFit="1" customWidth="1"/>
    <col min="8199" max="8446" width="9.109375" style="1"/>
    <col min="8447" max="8447" width="55.33203125" style="1" bestFit="1" customWidth="1"/>
    <col min="8448" max="8448" width="10.5546875" style="1" bestFit="1" customWidth="1"/>
    <col min="8449" max="8449" width="9.109375" style="1" bestFit="1" customWidth="1"/>
    <col min="8450" max="8450" width="12.44140625" style="1" bestFit="1" customWidth="1"/>
    <col min="8451" max="8451" width="11.33203125" style="1" bestFit="1" customWidth="1"/>
    <col min="8452" max="8452" width="12.44140625" style="1" bestFit="1" customWidth="1"/>
    <col min="8453" max="8453" width="14" style="1" bestFit="1" customWidth="1"/>
    <col min="8454" max="8454" width="8.33203125" style="1" bestFit="1" customWidth="1"/>
    <col min="8455" max="8702" width="9.109375" style="1"/>
    <col min="8703" max="8703" width="55.33203125" style="1" bestFit="1" customWidth="1"/>
    <col min="8704" max="8704" width="10.5546875" style="1" bestFit="1" customWidth="1"/>
    <col min="8705" max="8705" width="9.109375" style="1" bestFit="1" customWidth="1"/>
    <col min="8706" max="8706" width="12.44140625" style="1" bestFit="1" customWidth="1"/>
    <col min="8707" max="8707" width="11.33203125" style="1" bestFit="1" customWidth="1"/>
    <col min="8708" max="8708" width="12.44140625" style="1" bestFit="1" customWidth="1"/>
    <col min="8709" max="8709" width="14" style="1" bestFit="1" customWidth="1"/>
    <col min="8710" max="8710" width="8.33203125" style="1" bestFit="1" customWidth="1"/>
    <col min="8711" max="8958" width="9.109375" style="1"/>
    <col min="8959" max="8959" width="55.33203125" style="1" bestFit="1" customWidth="1"/>
    <col min="8960" max="8960" width="10.5546875" style="1" bestFit="1" customWidth="1"/>
    <col min="8961" max="8961" width="9.109375" style="1" bestFit="1" customWidth="1"/>
    <col min="8962" max="8962" width="12.44140625" style="1" bestFit="1" customWidth="1"/>
    <col min="8963" max="8963" width="11.33203125" style="1" bestFit="1" customWidth="1"/>
    <col min="8964" max="8964" width="12.44140625" style="1" bestFit="1" customWidth="1"/>
    <col min="8965" max="8965" width="14" style="1" bestFit="1" customWidth="1"/>
    <col min="8966" max="8966" width="8.33203125" style="1" bestFit="1" customWidth="1"/>
    <col min="8967" max="9214" width="9.109375" style="1"/>
    <col min="9215" max="9215" width="55.33203125" style="1" bestFit="1" customWidth="1"/>
    <col min="9216" max="9216" width="10.5546875" style="1" bestFit="1" customWidth="1"/>
    <col min="9217" max="9217" width="9.109375" style="1" bestFit="1" customWidth="1"/>
    <col min="9218" max="9218" width="12.44140625" style="1" bestFit="1" customWidth="1"/>
    <col min="9219" max="9219" width="11.33203125" style="1" bestFit="1" customWidth="1"/>
    <col min="9220" max="9220" width="12.44140625" style="1" bestFit="1" customWidth="1"/>
    <col min="9221" max="9221" width="14" style="1" bestFit="1" customWidth="1"/>
    <col min="9222" max="9222" width="8.33203125" style="1" bestFit="1" customWidth="1"/>
    <col min="9223" max="9470" width="9.109375" style="1"/>
    <col min="9471" max="9471" width="55.33203125" style="1" bestFit="1" customWidth="1"/>
    <col min="9472" max="9472" width="10.5546875" style="1" bestFit="1" customWidth="1"/>
    <col min="9473" max="9473" width="9.109375" style="1" bestFit="1" customWidth="1"/>
    <col min="9474" max="9474" width="12.44140625" style="1" bestFit="1" customWidth="1"/>
    <col min="9475" max="9475" width="11.33203125" style="1" bestFit="1" customWidth="1"/>
    <col min="9476" max="9476" width="12.44140625" style="1" bestFit="1" customWidth="1"/>
    <col min="9477" max="9477" width="14" style="1" bestFit="1" customWidth="1"/>
    <col min="9478" max="9478" width="8.33203125" style="1" bestFit="1" customWidth="1"/>
    <col min="9479" max="9726" width="9.109375" style="1"/>
    <col min="9727" max="9727" width="55.33203125" style="1" bestFit="1" customWidth="1"/>
    <col min="9728" max="9728" width="10.5546875" style="1" bestFit="1" customWidth="1"/>
    <col min="9729" max="9729" width="9.109375" style="1" bestFit="1" customWidth="1"/>
    <col min="9730" max="9730" width="12.44140625" style="1" bestFit="1" customWidth="1"/>
    <col min="9731" max="9731" width="11.33203125" style="1" bestFit="1" customWidth="1"/>
    <col min="9732" max="9732" width="12.44140625" style="1" bestFit="1" customWidth="1"/>
    <col min="9733" max="9733" width="14" style="1" bestFit="1" customWidth="1"/>
    <col min="9734" max="9734" width="8.33203125" style="1" bestFit="1" customWidth="1"/>
    <col min="9735" max="9982" width="9.109375" style="1"/>
    <col min="9983" max="9983" width="55.33203125" style="1" bestFit="1" customWidth="1"/>
    <col min="9984" max="9984" width="10.5546875" style="1" bestFit="1" customWidth="1"/>
    <col min="9985" max="9985" width="9.109375" style="1" bestFit="1" customWidth="1"/>
    <col min="9986" max="9986" width="12.44140625" style="1" bestFit="1" customWidth="1"/>
    <col min="9987" max="9987" width="11.33203125" style="1" bestFit="1" customWidth="1"/>
    <col min="9988" max="9988" width="12.44140625" style="1" bestFit="1" customWidth="1"/>
    <col min="9989" max="9989" width="14" style="1" bestFit="1" customWidth="1"/>
    <col min="9990" max="9990" width="8.33203125" style="1" bestFit="1" customWidth="1"/>
    <col min="9991" max="10238" width="9.109375" style="1"/>
    <col min="10239" max="10239" width="55.33203125" style="1" bestFit="1" customWidth="1"/>
    <col min="10240" max="10240" width="10.5546875" style="1" bestFit="1" customWidth="1"/>
    <col min="10241" max="10241" width="9.109375" style="1" bestFit="1" customWidth="1"/>
    <col min="10242" max="10242" width="12.44140625" style="1" bestFit="1" customWidth="1"/>
    <col min="10243" max="10243" width="11.33203125" style="1" bestFit="1" customWidth="1"/>
    <col min="10244" max="10244" width="12.44140625" style="1" bestFit="1" customWidth="1"/>
    <col min="10245" max="10245" width="14" style="1" bestFit="1" customWidth="1"/>
    <col min="10246" max="10246" width="8.33203125" style="1" bestFit="1" customWidth="1"/>
    <col min="10247" max="10494" width="9.109375" style="1"/>
    <col min="10495" max="10495" width="55.33203125" style="1" bestFit="1" customWidth="1"/>
    <col min="10496" max="10496" width="10.5546875" style="1" bestFit="1" customWidth="1"/>
    <col min="10497" max="10497" width="9.109375" style="1" bestFit="1" customWidth="1"/>
    <col min="10498" max="10498" width="12.44140625" style="1" bestFit="1" customWidth="1"/>
    <col min="10499" max="10499" width="11.33203125" style="1" bestFit="1" customWidth="1"/>
    <col min="10500" max="10500" width="12.44140625" style="1" bestFit="1" customWidth="1"/>
    <col min="10501" max="10501" width="14" style="1" bestFit="1" customWidth="1"/>
    <col min="10502" max="10502" width="8.33203125" style="1" bestFit="1" customWidth="1"/>
    <col min="10503" max="10750" width="9.109375" style="1"/>
    <col min="10751" max="10751" width="55.33203125" style="1" bestFit="1" customWidth="1"/>
    <col min="10752" max="10752" width="10.5546875" style="1" bestFit="1" customWidth="1"/>
    <col min="10753" max="10753" width="9.109375" style="1" bestFit="1" customWidth="1"/>
    <col min="10754" max="10754" width="12.44140625" style="1" bestFit="1" customWidth="1"/>
    <col min="10755" max="10755" width="11.33203125" style="1" bestFit="1" customWidth="1"/>
    <col min="10756" max="10756" width="12.44140625" style="1" bestFit="1" customWidth="1"/>
    <col min="10757" max="10757" width="14" style="1" bestFit="1" customWidth="1"/>
    <col min="10758" max="10758" width="8.33203125" style="1" bestFit="1" customWidth="1"/>
    <col min="10759" max="11006" width="9.109375" style="1"/>
    <col min="11007" max="11007" width="55.33203125" style="1" bestFit="1" customWidth="1"/>
    <col min="11008" max="11008" width="10.5546875" style="1" bestFit="1" customWidth="1"/>
    <col min="11009" max="11009" width="9.109375" style="1" bestFit="1" customWidth="1"/>
    <col min="11010" max="11010" width="12.44140625" style="1" bestFit="1" customWidth="1"/>
    <col min="11011" max="11011" width="11.33203125" style="1" bestFit="1" customWidth="1"/>
    <col min="11012" max="11012" width="12.44140625" style="1" bestFit="1" customWidth="1"/>
    <col min="11013" max="11013" width="14" style="1" bestFit="1" customWidth="1"/>
    <col min="11014" max="11014" width="8.33203125" style="1" bestFit="1" customWidth="1"/>
    <col min="11015" max="11262" width="9.109375" style="1"/>
    <col min="11263" max="11263" width="55.33203125" style="1" bestFit="1" customWidth="1"/>
    <col min="11264" max="11264" width="10.5546875" style="1" bestFit="1" customWidth="1"/>
    <col min="11265" max="11265" width="9.109375" style="1" bestFit="1" customWidth="1"/>
    <col min="11266" max="11266" width="12.44140625" style="1" bestFit="1" customWidth="1"/>
    <col min="11267" max="11267" width="11.33203125" style="1" bestFit="1" customWidth="1"/>
    <col min="11268" max="11268" width="12.44140625" style="1" bestFit="1" customWidth="1"/>
    <col min="11269" max="11269" width="14" style="1" bestFit="1" customWidth="1"/>
    <col min="11270" max="11270" width="8.33203125" style="1" bestFit="1" customWidth="1"/>
    <col min="11271" max="11518" width="9.109375" style="1"/>
    <col min="11519" max="11519" width="55.33203125" style="1" bestFit="1" customWidth="1"/>
    <col min="11520" max="11520" width="10.5546875" style="1" bestFit="1" customWidth="1"/>
    <col min="11521" max="11521" width="9.109375" style="1" bestFit="1" customWidth="1"/>
    <col min="11522" max="11522" width="12.44140625" style="1" bestFit="1" customWidth="1"/>
    <col min="11523" max="11523" width="11.33203125" style="1" bestFit="1" customWidth="1"/>
    <col min="11524" max="11524" width="12.44140625" style="1" bestFit="1" customWidth="1"/>
    <col min="11525" max="11525" width="14" style="1" bestFit="1" customWidth="1"/>
    <col min="11526" max="11526" width="8.33203125" style="1" bestFit="1" customWidth="1"/>
    <col min="11527" max="11774" width="9.109375" style="1"/>
    <col min="11775" max="11775" width="55.33203125" style="1" bestFit="1" customWidth="1"/>
    <col min="11776" max="11776" width="10.5546875" style="1" bestFit="1" customWidth="1"/>
    <col min="11777" max="11777" width="9.109375" style="1" bestFit="1" customWidth="1"/>
    <col min="11778" max="11778" width="12.44140625" style="1" bestFit="1" customWidth="1"/>
    <col min="11779" max="11779" width="11.33203125" style="1" bestFit="1" customWidth="1"/>
    <col min="11780" max="11780" width="12.44140625" style="1" bestFit="1" customWidth="1"/>
    <col min="11781" max="11781" width="14" style="1" bestFit="1" customWidth="1"/>
    <col min="11782" max="11782" width="8.33203125" style="1" bestFit="1" customWidth="1"/>
    <col min="11783" max="12030" width="9.109375" style="1"/>
    <col min="12031" max="12031" width="55.33203125" style="1" bestFit="1" customWidth="1"/>
    <col min="12032" max="12032" width="10.5546875" style="1" bestFit="1" customWidth="1"/>
    <col min="12033" max="12033" width="9.109375" style="1" bestFit="1" customWidth="1"/>
    <col min="12034" max="12034" width="12.44140625" style="1" bestFit="1" customWidth="1"/>
    <col min="12035" max="12035" width="11.33203125" style="1" bestFit="1" customWidth="1"/>
    <col min="12036" max="12036" width="12.44140625" style="1" bestFit="1" customWidth="1"/>
    <col min="12037" max="12037" width="14" style="1" bestFit="1" customWidth="1"/>
    <col min="12038" max="12038" width="8.33203125" style="1" bestFit="1" customWidth="1"/>
    <col min="12039" max="12286" width="9.109375" style="1"/>
    <col min="12287" max="12287" width="55.33203125" style="1" bestFit="1" customWidth="1"/>
    <col min="12288" max="12288" width="10.5546875" style="1" bestFit="1" customWidth="1"/>
    <col min="12289" max="12289" width="9.109375" style="1" bestFit="1" customWidth="1"/>
    <col min="12290" max="12290" width="12.44140625" style="1" bestFit="1" customWidth="1"/>
    <col min="12291" max="12291" width="11.33203125" style="1" bestFit="1" customWidth="1"/>
    <col min="12292" max="12292" width="12.44140625" style="1" bestFit="1" customWidth="1"/>
    <col min="12293" max="12293" width="14" style="1" bestFit="1" customWidth="1"/>
    <col min="12294" max="12294" width="8.33203125" style="1" bestFit="1" customWidth="1"/>
    <col min="12295" max="12542" width="9.109375" style="1"/>
    <col min="12543" max="12543" width="55.33203125" style="1" bestFit="1" customWidth="1"/>
    <col min="12544" max="12544" width="10.5546875" style="1" bestFit="1" customWidth="1"/>
    <col min="12545" max="12545" width="9.109375" style="1" bestFit="1" customWidth="1"/>
    <col min="12546" max="12546" width="12.44140625" style="1" bestFit="1" customWidth="1"/>
    <col min="12547" max="12547" width="11.33203125" style="1" bestFit="1" customWidth="1"/>
    <col min="12548" max="12548" width="12.44140625" style="1" bestFit="1" customWidth="1"/>
    <col min="12549" max="12549" width="14" style="1" bestFit="1" customWidth="1"/>
    <col min="12550" max="12550" width="8.33203125" style="1" bestFit="1" customWidth="1"/>
    <col min="12551" max="12798" width="9.109375" style="1"/>
    <col min="12799" max="12799" width="55.33203125" style="1" bestFit="1" customWidth="1"/>
    <col min="12800" max="12800" width="10.5546875" style="1" bestFit="1" customWidth="1"/>
    <col min="12801" max="12801" width="9.109375" style="1" bestFit="1" customWidth="1"/>
    <col min="12802" max="12802" width="12.44140625" style="1" bestFit="1" customWidth="1"/>
    <col min="12803" max="12803" width="11.33203125" style="1" bestFit="1" customWidth="1"/>
    <col min="12804" max="12804" width="12.44140625" style="1" bestFit="1" customWidth="1"/>
    <col min="12805" max="12805" width="14" style="1" bestFit="1" customWidth="1"/>
    <col min="12806" max="12806" width="8.33203125" style="1" bestFit="1" customWidth="1"/>
    <col min="12807" max="13054" width="9.109375" style="1"/>
    <col min="13055" max="13055" width="55.33203125" style="1" bestFit="1" customWidth="1"/>
    <col min="13056" max="13056" width="10.5546875" style="1" bestFit="1" customWidth="1"/>
    <col min="13057" max="13057" width="9.109375" style="1" bestFit="1" customWidth="1"/>
    <col min="13058" max="13058" width="12.44140625" style="1" bestFit="1" customWidth="1"/>
    <col min="13059" max="13059" width="11.33203125" style="1" bestFit="1" customWidth="1"/>
    <col min="13060" max="13060" width="12.44140625" style="1" bestFit="1" customWidth="1"/>
    <col min="13061" max="13061" width="14" style="1" bestFit="1" customWidth="1"/>
    <col min="13062" max="13062" width="8.33203125" style="1" bestFit="1" customWidth="1"/>
    <col min="13063" max="13310" width="9.109375" style="1"/>
    <col min="13311" max="13311" width="55.33203125" style="1" bestFit="1" customWidth="1"/>
    <col min="13312" max="13312" width="10.5546875" style="1" bestFit="1" customWidth="1"/>
    <col min="13313" max="13313" width="9.109375" style="1" bestFit="1" customWidth="1"/>
    <col min="13314" max="13314" width="12.44140625" style="1" bestFit="1" customWidth="1"/>
    <col min="13315" max="13315" width="11.33203125" style="1" bestFit="1" customWidth="1"/>
    <col min="13316" max="13316" width="12.44140625" style="1" bestFit="1" customWidth="1"/>
    <col min="13317" max="13317" width="14" style="1" bestFit="1" customWidth="1"/>
    <col min="13318" max="13318" width="8.33203125" style="1" bestFit="1" customWidth="1"/>
    <col min="13319" max="13566" width="9.109375" style="1"/>
    <col min="13567" max="13567" width="55.33203125" style="1" bestFit="1" customWidth="1"/>
    <col min="13568" max="13568" width="10.5546875" style="1" bestFit="1" customWidth="1"/>
    <col min="13569" max="13569" width="9.109375" style="1" bestFit="1" customWidth="1"/>
    <col min="13570" max="13570" width="12.44140625" style="1" bestFit="1" customWidth="1"/>
    <col min="13571" max="13571" width="11.33203125" style="1" bestFit="1" customWidth="1"/>
    <col min="13572" max="13572" width="12.44140625" style="1" bestFit="1" customWidth="1"/>
    <col min="13573" max="13573" width="14" style="1" bestFit="1" customWidth="1"/>
    <col min="13574" max="13574" width="8.33203125" style="1" bestFit="1" customWidth="1"/>
    <col min="13575" max="13822" width="9.109375" style="1"/>
    <col min="13823" max="13823" width="55.33203125" style="1" bestFit="1" customWidth="1"/>
    <col min="13824" max="13824" width="10.5546875" style="1" bestFit="1" customWidth="1"/>
    <col min="13825" max="13825" width="9.109375" style="1" bestFit="1" customWidth="1"/>
    <col min="13826" max="13826" width="12.44140625" style="1" bestFit="1" customWidth="1"/>
    <col min="13827" max="13827" width="11.33203125" style="1" bestFit="1" customWidth="1"/>
    <col min="13828" max="13828" width="12.44140625" style="1" bestFit="1" customWidth="1"/>
    <col min="13829" max="13829" width="14" style="1" bestFit="1" customWidth="1"/>
    <col min="13830" max="13830" width="8.33203125" style="1" bestFit="1" customWidth="1"/>
    <col min="13831" max="14078" width="9.109375" style="1"/>
    <col min="14079" max="14079" width="55.33203125" style="1" bestFit="1" customWidth="1"/>
    <col min="14080" max="14080" width="10.5546875" style="1" bestFit="1" customWidth="1"/>
    <col min="14081" max="14081" width="9.109375" style="1" bestFit="1" customWidth="1"/>
    <col min="14082" max="14082" width="12.44140625" style="1" bestFit="1" customWidth="1"/>
    <col min="14083" max="14083" width="11.33203125" style="1" bestFit="1" customWidth="1"/>
    <col min="14084" max="14084" width="12.44140625" style="1" bestFit="1" customWidth="1"/>
    <col min="14085" max="14085" width="14" style="1" bestFit="1" customWidth="1"/>
    <col min="14086" max="14086" width="8.33203125" style="1" bestFit="1" customWidth="1"/>
    <col min="14087" max="14334" width="9.109375" style="1"/>
    <col min="14335" max="14335" width="55.33203125" style="1" bestFit="1" customWidth="1"/>
    <col min="14336" max="14336" width="10.5546875" style="1" bestFit="1" customWidth="1"/>
    <col min="14337" max="14337" width="9.109375" style="1" bestFit="1" customWidth="1"/>
    <col min="14338" max="14338" width="12.44140625" style="1" bestFit="1" customWidth="1"/>
    <col min="14339" max="14339" width="11.33203125" style="1" bestFit="1" customWidth="1"/>
    <col min="14340" max="14340" width="12.44140625" style="1" bestFit="1" customWidth="1"/>
    <col min="14341" max="14341" width="14" style="1" bestFit="1" customWidth="1"/>
    <col min="14342" max="14342" width="8.33203125" style="1" bestFit="1" customWidth="1"/>
    <col min="14343" max="14590" width="9.109375" style="1"/>
    <col min="14591" max="14591" width="55.33203125" style="1" bestFit="1" customWidth="1"/>
    <col min="14592" max="14592" width="10.5546875" style="1" bestFit="1" customWidth="1"/>
    <col min="14593" max="14593" width="9.109375" style="1" bestFit="1" customWidth="1"/>
    <col min="14594" max="14594" width="12.44140625" style="1" bestFit="1" customWidth="1"/>
    <col min="14595" max="14595" width="11.33203125" style="1" bestFit="1" customWidth="1"/>
    <col min="14596" max="14596" width="12.44140625" style="1" bestFit="1" customWidth="1"/>
    <col min="14597" max="14597" width="14" style="1" bestFit="1" customWidth="1"/>
    <col min="14598" max="14598" width="8.33203125" style="1" bestFit="1" customWidth="1"/>
    <col min="14599" max="14846" width="9.109375" style="1"/>
    <col min="14847" max="14847" width="55.33203125" style="1" bestFit="1" customWidth="1"/>
    <col min="14848" max="14848" width="10.5546875" style="1" bestFit="1" customWidth="1"/>
    <col min="14849" max="14849" width="9.109375" style="1" bestFit="1" customWidth="1"/>
    <col min="14850" max="14850" width="12.44140625" style="1" bestFit="1" customWidth="1"/>
    <col min="14851" max="14851" width="11.33203125" style="1" bestFit="1" customWidth="1"/>
    <col min="14852" max="14852" width="12.44140625" style="1" bestFit="1" customWidth="1"/>
    <col min="14853" max="14853" width="14" style="1" bestFit="1" customWidth="1"/>
    <col min="14854" max="14854" width="8.33203125" style="1" bestFit="1" customWidth="1"/>
    <col min="14855" max="15102" width="9.109375" style="1"/>
    <col min="15103" max="15103" width="55.33203125" style="1" bestFit="1" customWidth="1"/>
    <col min="15104" max="15104" width="10.5546875" style="1" bestFit="1" customWidth="1"/>
    <col min="15105" max="15105" width="9.109375" style="1" bestFit="1" customWidth="1"/>
    <col min="15106" max="15106" width="12.44140625" style="1" bestFit="1" customWidth="1"/>
    <col min="15107" max="15107" width="11.33203125" style="1" bestFit="1" customWidth="1"/>
    <col min="15108" max="15108" width="12.44140625" style="1" bestFit="1" customWidth="1"/>
    <col min="15109" max="15109" width="14" style="1" bestFit="1" customWidth="1"/>
    <col min="15110" max="15110" width="8.33203125" style="1" bestFit="1" customWidth="1"/>
    <col min="15111" max="15358" width="9.109375" style="1"/>
    <col min="15359" max="15359" width="55.33203125" style="1" bestFit="1" customWidth="1"/>
    <col min="15360" max="15360" width="10.5546875" style="1" bestFit="1" customWidth="1"/>
    <col min="15361" max="15361" width="9.109375" style="1" bestFit="1" customWidth="1"/>
    <col min="15362" max="15362" width="12.44140625" style="1" bestFit="1" customWidth="1"/>
    <col min="15363" max="15363" width="11.33203125" style="1" bestFit="1" customWidth="1"/>
    <col min="15364" max="15364" width="12.44140625" style="1" bestFit="1" customWidth="1"/>
    <col min="15365" max="15365" width="14" style="1" bestFit="1" customWidth="1"/>
    <col min="15366" max="15366" width="8.33203125" style="1" bestFit="1" customWidth="1"/>
    <col min="15367" max="15614" width="9.109375" style="1"/>
    <col min="15615" max="15615" width="55.33203125" style="1" bestFit="1" customWidth="1"/>
    <col min="15616" max="15616" width="10.5546875" style="1" bestFit="1" customWidth="1"/>
    <col min="15617" max="15617" width="9.109375" style="1" bestFit="1" customWidth="1"/>
    <col min="15618" max="15618" width="12.44140625" style="1" bestFit="1" customWidth="1"/>
    <col min="15619" max="15619" width="11.33203125" style="1" bestFit="1" customWidth="1"/>
    <col min="15620" max="15620" width="12.44140625" style="1" bestFit="1" customWidth="1"/>
    <col min="15621" max="15621" width="14" style="1" bestFit="1" customWidth="1"/>
    <col min="15622" max="15622" width="8.33203125" style="1" bestFit="1" customWidth="1"/>
    <col min="15623" max="15870" width="9.109375" style="1"/>
    <col min="15871" max="15871" width="55.33203125" style="1" bestFit="1" customWidth="1"/>
    <col min="15872" max="15872" width="10.5546875" style="1" bestFit="1" customWidth="1"/>
    <col min="15873" max="15873" width="9.109375" style="1" bestFit="1" customWidth="1"/>
    <col min="15874" max="15874" width="12.44140625" style="1" bestFit="1" customWidth="1"/>
    <col min="15875" max="15875" width="11.33203125" style="1" bestFit="1" customWidth="1"/>
    <col min="15876" max="15876" width="12.44140625" style="1" bestFit="1" customWidth="1"/>
    <col min="15877" max="15877" width="14" style="1" bestFit="1" customWidth="1"/>
    <col min="15878" max="15878" width="8.33203125" style="1" bestFit="1" customWidth="1"/>
    <col min="15879" max="16126" width="9.109375" style="1"/>
    <col min="16127" max="16127" width="55.33203125" style="1" bestFit="1" customWidth="1"/>
    <col min="16128" max="16128" width="10.5546875" style="1" bestFit="1" customWidth="1"/>
    <col min="16129" max="16129" width="9.109375" style="1" bestFit="1" customWidth="1"/>
    <col min="16130" max="16130" width="12.44140625" style="1" bestFit="1" customWidth="1"/>
    <col min="16131" max="16131" width="11.33203125" style="1" bestFit="1" customWidth="1"/>
    <col min="16132" max="16132" width="12.44140625" style="1" bestFit="1" customWidth="1"/>
    <col min="16133" max="16133" width="14" style="1" bestFit="1" customWidth="1"/>
    <col min="16134" max="16134" width="8.33203125" style="1" bestFit="1" customWidth="1"/>
    <col min="16135" max="16384" width="9.109375" style="1"/>
  </cols>
  <sheetData>
    <row r="1" spans="1:6" ht="13.8" x14ac:dyDescent="0.25">
      <c r="F1" s="276" t="s">
        <v>1751</v>
      </c>
    </row>
    <row r="3" spans="1:6" ht="13.8" x14ac:dyDescent="0.25">
      <c r="A3" s="531" t="s">
        <v>1752</v>
      </c>
      <c r="B3" s="531"/>
      <c r="C3" s="531"/>
      <c r="D3" s="531"/>
      <c r="E3" s="531"/>
      <c r="F3" s="531"/>
    </row>
    <row r="4" spans="1:6" ht="15.6" x14ac:dyDescent="0.25">
      <c r="A4" s="277"/>
      <c r="B4" s="278"/>
      <c r="C4" s="278"/>
      <c r="D4" s="278"/>
      <c r="E4" s="278"/>
      <c r="F4" s="279" t="s">
        <v>230</v>
      </c>
    </row>
    <row r="5" spans="1:6" ht="65.25" customHeight="1" x14ac:dyDescent="0.25">
      <c r="A5" s="280" t="s">
        <v>157</v>
      </c>
      <c r="B5" s="281" t="s">
        <v>121</v>
      </c>
      <c r="C5" s="281" t="s">
        <v>275</v>
      </c>
      <c r="D5" s="281" t="s">
        <v>40</v>
      </c>
      <c r="E5" s="281" t="s">
        <v>256</v>
      </c>
      <c r="F5" s="282" t="s">
        <v>228</v>
      </c>
    </row>
    <row r="6" spans="1:6" x14ac:dyDescent="0.25">
      <c r="A6" s="283" t="s">
        <v>257</v>
      </c>
      <c r="B6" s="284">
        <v>29291009</v>
      </c>
      <c r="C6" s="285">
        <v>19586234</v>
      </c>
      <c r="D6" s="285">
        <v>7859551</v>
      </c>
      <c r="E6" s="285">
        <v>4851126732</v>
      </c>
      <c r="F6" s="286">
        <f t="shared" ref="F6:F24" si="0">SUM(B6:E6)</f>
        <v>4907863526</v>
      </c>
    </row>
    <row r="7" spans="1:6" x14ac:dyDescent="0.25">
      <c r="A7" s="283" t="s">
        <v>258</v>
      </c>
      <c r="B7" s="284">
        <v>202214333</v>
      </c>
      <c r="C7" s="285">
        <v>775576233</v>
      </c>
      <c r="D7" s="285">
        <v>690646597</v>
      </c>
      <c r="E7" s="285">
        <v>3259163975</v>
      </c>
      <c r="F7" s="286">
        <f t="shared" si="0"/>
        <v>4927601138</v>
      </c>
    </row>
    <row r="8" spans="1:6" x14ac:dyDescent="0.25">
      <c r="A8" s="287" t="s">
        <v>259</v>
      </c>
      <c r="B8" s="288">
        <v>-172923324</v>
      </c>
      <c r="C8" s="289">
        <v>-755989999</v>
      </c>
      <c r="D8" s="289">
        <v>-682787046</v>
      </c>
      <c r="E8" s="289">
        <v>1591962757</v>
      </c>
      <c r="F8" s="290">
        <f t="shared" si="0"/>
        <v>-19737612</v>
      </c>
    </row>
    <row r="9" spans="1:6" x14ac:dyDescent="0.25">
      <c r="A9" s="283" t="s">
        <v>260</v>
      </c>
      <c r="B9" s="284">
        <v>174931887</v>
      </c>
      <c r="C9" s="285">
        <v>757314722</v>
      </c>
      <c r="D9" s="285">
        <v>682787505</v>
      </c>
      <c r="E9" s="285">
        <v>1169282608</v>
      </c>
      <c r="F9" s="286">
        <f t="shared" si="0"/>
        <v>2784316722</v>
      </c>
    </row>
    <row r="10" spans="1:6" x14ac:dyDescent="0.25">
      <c r="A10" s="283" t="s">
        <v>261</v>
      </c>
      <c r="B10" s="284">
        <v>0</v>
      </c>
      <c r="C10" s="285">
        <v>0</v>
      </c>
      <c r="D10" s="285">
        <v>0</v>
      </c>
      <c r="E10" s="285">
        <v>2682019580</v>
      </c>
      <c r="F10" s="286">
        <f t="shared" si="0"/>
        <v>2682019580</v>
      </c>
    </row>
    <row r="11" spans="1:6" x14ac:dyDescent="0.25">
      <c r="A11" s="287" t="s">
        <v>262</v>
      </c>
      <c r="B11" s="288">
        <v>174931887</v>
      </c>
      <c r="C11" s="288">
        <v>757314722</v>
      </c>
      <c r="D11" s="288">
        <v>682787505</v>
      </c>
      <c r="E11" s="288">
        <v>-1512736972</v>
      </c>
      <c r="F11" s="291">
        <f t="shared" si="0"/>
        <v>102297142</v>
      </c>
    </row>
    <row r="12" spans="1:6" x14ac:dyDescent="0.25">
      <c r="A12" s="287" t="s">
        <v>263</v>
      </c>
      <c r="B12" s="288">
        <v>2008563</v>
      </c>
      <c r="C12" s="289">
        <v>1324723</v>
      </c>
      <c r="D12" s="289">
        <v>459</v>
      </c>
      <c r="E12" s="289">
        <v>79225785</v>
      </c>
      <c r="F12" s="291">
        <f t="shared" si="0"/>
        <v>82559530</v>
      </c>
    </row>
    <row r="13" spans="1:6" x14ac:dyDescent="0.25">
      <c r="A13" s="283" t="s">
        <v>264</v>
      </c>
      <c r="B13" s="284">
        <v>0</v>
      </c>
      <c r="C13" s="285">
        <v>0</v>
      </c>
      <c r="D13" s="285">
        <v>0</v>
      </c>
      <c r="E13" s="285">
        <v>0</v>
      </c>
      <c r="F13" s="286">
        <f t="shared" si="0"/>
        <v>0</v>
      </c>
    </row>
    <row r="14" spans="1:6" x14ac:dyDescent="0.25">
      <c r="A14" s="283" t="s">
        <v>265</v>
      </c>
      <c r="B14" s="284">
        <v>0</v>
      </c>
      <c r="C14" s="285">
        <v>0</v>
      </c>
      <c r="D14" s="285">
        <v>0</v>
      </c>
      <c r="E14" s="285">
        <v>0</v>
      </c>
      <c r="F14" s="286">
        <f t="shared" si="0"/>
        <v>0</v>
      </c>
    </row>
    <row r="15" spans="1:6" x14ac:dyDescent="0.25">
      <c r="A15" s="287" t="s">
        <v>266</v>
      </c>
      <c r="B15" s="288">
        <v>0</v>
      </c>
      <c r="C15" s="289">
        <v>0</v>
      </c>
      <c r="D15" s="289">
        <v>0</v>
      </c>
      <c r="E15" s="289">
        <v>0</v>
      </c>
      <c r="F15" s="291">
        <f t="shared" si="0"/>
        <v>0</v>
      </c>
    </row>
    <row r="16" spans="1:6" x14ac:dyDescent="0.25">
      <c r="A16" s="283" t="s">
        <v>267</v>
      </c>
      <c r="B16" s="284">
        <v>0</v>
      </c>
      <c r="C16" s="285">
        <v>0</v>
      </c>
      <c r="D16" s="285">
        <v>0</v>
      </c>
      <c r="E16" s="285">
        <v>0</v>
      </c>
      <c r="F16" s="286">
        <f t="shared" si="0"/>
        <v>0</v>
      </c>
    </row>
    <row r="17" spans="1:6" x14ac:dyDescent="0.25">
      <c r="A17" s="283" t="s">
        <v>268</v>
      </c>
      <c r="B17" s="284">
        <v>0</v>
      </c>
      <c r="C17" s="285">
        <v>0</v>
      </c>
      <c r="D17" s="285">
        <v>0</v>
      </c>
      <c r="E17" s="285">
        <v>0</v>
      </c>
      <c r="F17" s="286">
        <f t="shared" si="0"/>
        <v>0</v>
      </c>
    </row>
    <row r="18" spans="1:6" x14ac:dyDescent="0.25">
      <c r="A18" s="287" t="s">
        <v>269</v>
      </c>
      <c r="B18" s="288">
        <v>0</v>
      </c>
      <c r="C18" s="289">
        <v>0</v>
      </c>
      <c r="D18" s="289">
        <v>0</v>
      </c>
      <c r="E18" s="289">
        <v>0</v>
      </c>
      <c r="F18" s="291">
        <f t="shared" si="0"/>
        <v>0</v>
      </c>
    </row>
    <row r="19" spans="1:6" x14ac:dyDescent="0.25">
      <c r="A19" s="287" t="s">
        <v>270</v>
      </c>
      <c r="B19" s="288">
        <v>0</v>
      </c>
      <c r="C19" s="289">
        <v>0</v>
      </c>
      <c r="D19" s="289">
        <v>0</v>
      </c>
      <c r="E19" s="289">
        <v>0</v>
      </c>
      <c r="F19" s="291">
        <f t="shared" si="0"/>
        <v>0</v>
      </c>
    </row>
    <row r="20" spans="1:6" x14ac:dyDescent="0.25">
      <c r="A20" s="287" t="s">
        <v>271</v>
      </c>
      <c r="B20" s="288">
        <v>2008563</v>
      </c>
      <c r="C20" s="288">
        <v>1324723</v>
      </c>
      <c r="D20" s="288">
        <v>459</v>
      </c>
      <c r="E20" s="288">
        <v>79225785</v>
      </c>
      <c r="F20" s="291">
        <f t="shared" si="0"/>
        <v>82559530</v>
      </c>
    </row>
    <row r="21" spans="1:6" ht="26.4" x14ac:dyDescent="0.25">
      <c r="A21" s="287" t="s">
        <v>272</v>
      </c>
      <c r="B21" s="288">
        <v>2008563</v>
      </c>
      <c r="C21" s="289">
        <v>0</v>
      </c>
      <c r="D21" s="289">
        <v>0</v>
      </c>
      <c r="E21" s="289">
        <v>0</v>
      </c>
      <c r="F21" s="291">
        <f t="shared" si="0"/>
        <v>2008563</v>
      </c>
    </row>
    <row r="22" spans="1:6" x14ac:dyDescent="0.25">
      <c r="A22" s="287" t="s">
        <v>273</v>
      </c>
      <c r="B22" s="288">
        <v>0</v>
      </c>
      <c r="C22" s="289">
        <v>1324723</v>
      </c>
      <c r="D22" s="289">
        <v>459</v>
      </c>
      <c r="E22" s="289">
        <v>79225785</v>
      </c>
      <c r="F22" s="291">
        <f t="shared" si="0"/>
        <v>80550967</v>
      </c>
    </row>
    <row r="23" spans="1:6" ht="26.4" x14ac:dyDescent="0.25">
      <c r="A23" s="287" t="s">
        <v>1753</v>
      </c>
      <c r="B23" s="288">
        <v>0</v>
      </c>
      <c r="C23" s="289">
        <v>0</v>
      </c>
      <c r="D23" s="289">
        <v>0</v>
      </c>
      <c r="E23" s="289">
        <v>0</v>
      </c>
      <c r="F23" s="291">
        <f t="shared" si="0"/>
        <v>0</v>
      </c>
    </row>
    <row r="24" spans="1:6" ht="26.4" x14ac:dyDescent="0.25">
      <c r="A24" s="287" t="s">
        <v>274</v>
      </c>
      <c r="B24" s="288">
        <v>0</v>
      </c>
      <c r="C24" s="289">
        <v>0</v>
      </c>
      <c r="D24" s="289">
        <v>0</v>
      </c>
      <c r="E24" s="289">
        <v>0</v>
      </c>
      <c r="F24" s="291">
        <f t="shared" si="0"/>
        <v>0</v>
      </c>
    </row>
    <row r="25" spans="1:6" x14ac:dyDescent="0.25">
      <c r="A25" s="292"/>
      <c r="B25" s="292"/>
      <c r="C25" s="292"/>
      <c r="D25" s="292"/>
      <c r="E25" s="292"/>
      <c r="F25" s="292"/>
    </row>
    <row r="26" spans="1:6" x14ac:dyDescent="0.25">
      <c r="A26" s="283" t="s">
        <v>1754</v>
      </c>
      <c r="B26" s="284">
        <v>4053486</v>
      </c>
      <c r="C26" s="284">
        <v>7946714</v>
      </c>
      <c r="D26" s="284">
        <v>2882495</v>
      </c>
      <c r="E26" s="284">
        <v>-14882695</v>
      </c>
      <c r="F26" s="284">
        <f>SUM(B26:E26)</f>
        <v>0</v>
      </c>
    </row>
  </sheetData>
  <mergeCells count="1">
    <mergeCell ref="A3:F3"/>
  </mergeCells>
  <pageMargins left="0.7" right="0.7" top="0.75" bottom="0.75" header="0.3" footer="0.3"/>
  <pageSetup paperSize="9" scale="9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57E9C-8FB6-452F-BBD8-CFAE0FA66C1F}">
  <sheetPr>
    <tabColor rgb="FF92D050"/>
  </sheetPr>
  <dimension ref="A1:H56"/>
  <sheetViews>
    <sheetView view="pageBreakPreview" zoomScaleNormal="100" zoomScaleSheetLayoutView="100" workbookViewId="0">
      <selection activeCell="H25" sqref="H25"/>
    </sheetView>
  </sheetViews>
  <sheetFormatPr defaultRowHeight="13.2" x14ac:dyDescent="0.25"/>
  <cols>
    <col min="1" max="4" width="8" style="66" customWidth="1"/>
    <col min="5" max="5" width="24" style="66" customWidth="1"/>
    <col min="6" max="6" width="11.88671875" style="66" customWidth="1"/>
    <col min="7" max="7" width="12.6640625" style="66" bestFit="1" customWidth="1"/>
    <col min="8" max="8" width="11.44140625" style="66" bestFit="1" customWidth="1"/>
    <col min="9" max="256" width="9.109375" style="1"/>
    <col min="257" max="260" width="8" style="1" customWidth="1"/>
    <col min="261" max="261" width="24" style="1" customWidth="1"/>
    <col min="262" max="262" width="11.88671875" style="1" customWidth="1"/>
    <col min="263" max="263" width="12.6640625" style="1" bestFit="1" customWidth="1"/>
    <col min="264" max="264" width="11.44140625" style="1" bestFit="1" customWidth="1"/>
    <col min="265" max="512" width="9.109375" style="1"/>
    <col min="513" max="516" width="8" style="1" customWidth="1"/>
    <col min="517" max="517" width="24" style="1" customWidth="1"/>
    <col min="518" max="518" width="11.88671875" style="1" customWidth="1"/>
    <col min="519" max="519" width="12.6640625" style="1" bestFit="1" customWidth="1"/>
    <col min="520" max="520" width="11.44140625" style="1" bestFit="1" customWidth="1"/>
    <col min="521" max="768" width="9.109375" style="1"/>
    <col min="769" max="772" width="8" style="1" customWidth="1"/>
    <col min="773" max="773" width="24" style="1" customWidth="1"/>
    <col min="774" max="774" width="11.88671875" style="1" customWidth="1"/>
    <col min="775" max="775" width="12.6640625" style="1" bestFit="1" customWidth="1"/>
    <col min="776" max="776" width="11.44140625" style="1" bestFit="1" customWidth="1"/>
    <col min="777" max="1024" width="9.109375" style="1"/>
    <col min="1025" max="1028" width="8" style="1" customWidth="1"/>
    <col min="1029" max="1029" width="24" style="1" customWidth="1"/>
    <col min="1030" max="1030" width="11.88671875" style="1" customWidth="1"/>
    <col min="1031" max="1031" width="12.6640625" style="1" bestFit="1" customWidth="1"/>
    <col min="1032" max="1032" width="11.44140625" style="1" bestFit="1" customWidth="1"/>
    <col min="1033" max="1280" width="9.109375" style="1"/>
    <col min="1281" max="1284" width="8" style="1" customWidth="1"/>
    <col min="1285" max="1285" width="24" style="1" customWidth="1"/>
    <col min="1286" max="1286" width="11.88671875" style="1" customWidth="1"/>
    <col min="1287" max="1287" width="12.6640625" style="1" bestFit="1" customWidth="1"/>
    <col min="1288" max="1288" width="11.44140625" style="1" bestFit="1" customWidth="1"/>
    <col min="1289" max="1536" width="9.109375" style="1"/>
    <col min="1537" max="1540" width="8" style="1" customWidth="1"/>
    <col min="1541" max="1541" width="24" style="1" customWidth="1"/>
    <col min="1542" max="1542" width="11.88671875" style="1" customWidth="1"/>
    <col min="1543" max="1543" width="12.6640625" style="1" bestFit="1" customWidth="1"/>
    <col min="1544" max="1544" width="11.44140625" style="1" bestFit="1" customWidth="1"/>
    <col min="1545" max="1792" width="9.109375" style="1"/>
    <col min="1793" max="1796" width="8" style="1" customWidth="1"/>
    <col min="1797" max="1797" width="24" style="1" customWidth="1"/>
    <col min="1798" max="1798" width="11.88671875" style="1" customWidth="1"/>
    <col min="1799" max="1799" width="12.6640625" style="1" bestFit="1" customWidth="1"/>
    <col min="1800" max="1800" width="11.44140625" style="1" bestFit="1" customWidth="1"/>
    <col min="1801" max="2048" width="9.109375" style="1"/>
    <col min="2049" max="2052" width="8" style="1" customWidth="1"/>
    <col min="2053" max="2053" width="24" style="1" customWidth="1"/>
    <col min="2054" max="2054" width="11.88671875" style="1" customWidth="1"/>
    <col min="2055" max="2055" width="12.6640625" style="1" bestFit="1" customWidth="1"/>
    <col min="2056" max="2056" width="11.44140625" style="1" bestFit="1" customWidth="1"/>
    <col min="2057" max="2304" width="9.109375" style="1"/>
    <col min="2305" max="2308" width="8" style="1" customWidth="1"/>
    <col min="2309" max="2309" width="24" style="1" customWidth="1"/>
    <col min="2310" max="2310" width="11.88671875" style="1" customWidth="1"/>
    <col min="2311" max="2311" width="12.6640625" style="1" bestFit="1" customWidth="1"/>
    <col min="2312" max="2312" width="11.44140625" style="1" bestFit="1" customWidth="1"/>
    <col min="2313" max="2560" width="9.109375" style="1"/>
    <col min="2561" max="2564" width="8" style="1" customWidth="1"/>
    <col min="2565" max="2565" width="24" style="1" customWidth="1"/>
    <col min="2566" max="2566" width="11.88671875" style="1" customWidth="1"/>
    <col min="2567" max="2567" width="12.6640625" style="1" bestFit="1" customWidth="1"/>
    <col min="2568" max="2568" width="11.44140625" style="1" bestFit="1" customWidth="1"/>
    <col min="2569" max="2816" width="9.109375" style="1"/>
    <col min="2817" max="2820" width="8" style="1" customWidth="1"/>
    <col min="2821" max="2821" width="24" style="1" customWidth="1"/>
    <col min="2822" max="2822" width="11.88671875" style="1" customWidth="1"/>
    <col min="2823" max="2823" width="12.6640625" style="1" bestFit="1" customWidth="1"/>
    <col min="2824" max="2824" width="11.44140625" style="1" bestFit="1" customWidth="1"/>
    <col min="2825" max="3072" width="9.109375" style="1"/>
    <col min="3073" max="3076" width="8" style="1" customWidth="1"/>
    <col min="3077" max="3077" width="24" style="1" customWidth="1"/>
    <col min="3078" max="3078" width="11.88671875" style="1" customWidth="1"/>
    <col min="3079" max="3079" width="12.6640625" style="1" bestFit="1" customWidth="1"/>
    <col min="3080" max="3080" width="11.44140625" style="1" bestFit="1" customWidth="1"/>
    <col min="3081" max="3328" width="9.109375" style="1"/>
    <col min="3329" max="3332" width="8" style="1" customWidth="1"/>
    <col min="3333" max="3333" width="24" style="1" customWidth="1"/>
    <col min="3334" max="3334" width="11.88671875" style="1" customWidth="1"/>
    <col min="3335" max="3335" width="12.6640625" style="1" bestFit="1" customWidth="1"/>
    <col min="3336" max="3336" width="11.44140625" style="1" bestFit="1" customWidth="1"/>
    <col min="3337" max="3584" width="9.109375" style="1"/>
    <col min="3585" max="3588" width="8" style="1" customWidth="1"/>
    <col min="3589" max="3589" width="24" style="1" customWidth="1"/>
    <col min="3590" max="3590" width="11.88671875" style="1" customWidth="1"/>
    <col min="3591" max="3591" width="12.6640625" style="1" bestFit="1" customWidth="1"/>
    <col min="3592" max="3592" width="11.44140625" style="1" bestFit="1" customWidth="1"/>
    <col min="3593" max="3840" width="9.109375" style="1"/>
    <col min="3841" max="3844" width="8" style="1" customWidth="1"/>
    <col min="3845" max="3845" width="24" style="1" customWidth="1"/>
    <col min="3846" max="3846" width="11.88671875" style="1" customWidth="1"/>
    <col min="3847" max="3847" width="12.6640625" style="1" bestFit="1" customWidth="1"/>
    <col min="3848" max="3848" width="11.44140625" style="1" bestFit="1" customWidth="1"/>
    <col min="3849" max="4096" width="9.109375" style="1"/>
    <col min="4097" max="4100" width="8" style="1" customWidth="1"/>
    <col min="4101" max="4101" width="24" style="1" customWidth="1"/>
    <col min="4102" max="4102" width="11.88671875" style="1" customWidth="1"/>
    <col min="4103" max="4103" width="12.6640625" style="1" bestFit="1" customWidth="1"/>
    <col min="4104" max="4104" width="11.44140625" style="1" bestFit="1" customWidth="1"/>
    <col min="4105" max="4352" width="9.109375" style="1"/>
    <col min="4353" max="4356" width="8" style="1" customWidth="1"/>
    <col min="4357" max="4357" width="24" style="1" customWidth="1"/>
    <col min="4358" max="4358" width="11.88671875" style="1" customWidth="1"/>
    <col min="4359" max="4359" width="12.6640625" style="1" bestFit="1" customWidth="1"/>
    <col min="4360" max="4360" width="11.44140625" style="1" bestFit="1" customWidth="1"/>
    <col min="4361" max="4608" width="9.109375" style="1"/>
    <col min="4609" max="4612" width="8" style="1" customWidth="1"/>
    <col min="4613" max="4613" width="24" style="1" customWidth="1"/>
    <col min="4614" max="4614" width="11.88671875" style="1" customWidth="1"/>
    <col min="4615" max="4615" width="12.6640625" style="1" bestFit="1" customWidth="1"/>
    <col min="4616" max="4616" width="11.44140625" style="1" bestFit="1" customWidth="1"/>
    <col min="4617" max="4864" width="9.109375" style="1"/>
    <col min="4865" max="4868" width="8" style="1" customWidth="1"/>
    <col min="4869" max="4869" width="24" style="1" customWidth="1"/>
    <col min="4870" max="4870" width="11.88671875" style="1" customWidth="1"/>
    <col min="4871" max="4871" width="12.6640625" style="1" bestFit="1" customWidth="1"/>
    <col min="4872" max="4872" width="11.44140625" style="1" bestFit="1" customWidth="1"/>
    <col min="4873" max="5120" width="9.109375" style="1"/>
    <col min="5121" max="5124" width="8" style="1" customWidth="1"/>
    <col min="5125" max="5125" width="24" style="1" customWidth="1"/>
    <col min="5126" max="5126" width="11.88671875" style="1" customWidth="1"/>
    <col min="5127" max="5127" width="12.6640625" style="1" bestFit="1" customWidth="1"/>
    <col min="5128" max="5128" width="11.44140625" style="1" bestFit="1" customWidth="1"/>
    <col min="5129" max="5376" width="9.109375" style="1"/>
    <col min="5377" max="5380" width="8" style="1" customWidth="1"/>
    <col min="5381" max="5381" width="24" style="1" customWidth="1"/>
    <col min="5382" max="5382" width="11.88671875" style="1" customWidth="1"/>
    <col min="5383" max="5383" width="12.6640625" style="1" bestFit="1" customWidth="1"/>
    <col min="5384" max="5384" width="11.44140625" style="1" bestFit="1" customWidth="1"/>
    <col min="5385" max="5632" width="9.109375" style="1"/>
    <col min="5633" max="5636" width="8" style="1" customWidth="1"/>
    <col min="5637" max="5637" width="24" style="1" customWidth="1"/>
    <col min="5638" max="5638" width="11.88671875" style="1" customWidth="1"/>
    <col min="5639" max="5639" width="12.6640625" style="1" bestFit="1" customWidth="1"/>
    <col min="5640" max="5640" width="11.44140625" style="1" bestFit="1" customWidth="1"/>
    <col min="5641" max="5888" width="9.109375" style="1"/>
    <col min="5889" max="5892" width="8" style="1" customWidth="1"/>
    <col min="5893" max="5893" width="24" style="1" customWidth="1"/>
    <col min="5894" max="5894" width="11.88671875" style="1" customWidth="1"/>
    <col min="5895" max="5895" width="12.6640625" style="1" bestFit="1" customWidth="1"/>
    <col min="5896" max="5896" width="11.44140625" style="1" bestFit="1" customWidth="1"/>
    <col min="5897" max="6144" width="9.109375" style="1"/>
    <col min="6145" max="6148" width="8" style="1" customWidth="1"/>
    <col min="6149" max="6149" width="24" style="1" customWidth="1"/>
    <col min="6150" max="6150" width="11.88671875" style="1" customWidth="1"/>
    <col min="6151" max="6151" width="12.6640625" style="1" bestFit="1" customWidth="1"/>
    <col min="6152" max="6152" width="11.44140625" style="1" bestFit="1" customWidth="1"/>
    <col min="6153" max="6400" width="9.109375" style="1"/>
    <col min="6401" max="6404" width="8" style="1" customWidth="1"/>
    <col min="6405" max="6405" width="24" style="1" customWidth="1"/>
    <col min="6406" max="6406" width="11.88671875" style="1" customWidth="1"/>
    <col min="6407" max="6407" width="12.6640625" style="1" bestFit="1" customWidth="1"/>
    <col min="6408" max="6408" width="11.44140625" style="1" bestFit="1" customWidth="1"/>
    <col min="6409" max="6656" width="9.109375" style="1"/>
    <col min="6657" max="6660" width="8" style="1" customWidth="1"/>
    <col min="6661" max="6661" width="24" style="1" customWidth="1"/>
    <col min="6662" max="6662" width="11.88671875" style="1" customWidth="1"/>
    <col min="6663" max="6663" width="12.6640625" style="1" bestFit="1" customWidth="1"/>
    <col min="6664" max="6664" width="11.44140625" style="1" bestFit="1" customWidth="1"/>
    <col min="6665" max="6912" width="9.109375" style="1"/>
    <col min="6913" max="6916" width="8" style="1" customWidth="1"/>
    <col min="6917" max="6917" width="24" style="1" customWidth="1"/>
    <col min="6918" max="6918" width="11.88671875" style="1" customWidth="1"/>
    <col min="6919" max="6919" width="12.6640625" style="1" bestFit="1" customWidth="1"/>
    <col min="6920" max="6920" width="11.44140625" style="1" bestFit="1" customWidth="1"/>
    <col min="6921" max="7168" width="9.109375" style="1"/>
    <col min="7169" max="7172" width="8" style="1" customWidth="1"/>
    <col min="7173" max="7173" width="24" style="1" customWidth="1"/>
    <col min="7174" max="7174" width="11.88671875" style="1" customWidth="1"/>
    <col min="7175" max="7175" width="12.6640625" style="1" bestFit="1" customWidth="1"/>
    <col min="7176" max="7176" width="11.44140625" style="1" bestFit="1" customWidth="1"/>
    <col min="7177" max="7424" width="9.109375" style="1"/>
    <col min="7425" max="7428" width="8" style="1" customWidth="1"/>
    <col min="7429" max="7429" width="24" style="1" customWidth="1"/>
    <col min="7430" max="7430" width="11.88671875" style="1" customWidth="1"/>
    <col min="7431" max="7431" width="12.6640625" style="1" bestFit="1" customWidth="1"/>
    <col min="7432" max="7432" width="11.44140625" style="1" bestFit="1" customWidth="1"/>
    <col min="7433" max="7680" width="9.109375" style="1"/>
    <col min="7681" max="7684" width="8" style="1" customWidth="1"/>
    <col min="7685" max="7685" width="24" style="1" customWidth="1"/>
    <col min="7686" max="7686" width="11.88671875" style="1" customWidth="1"/>
    <col min="7687" max="7687" width="12.6640625" style="1" bestFit="1" customWidth="1"/>
    <col min="7688" max="7688" width="11.44140625" style="1" bestFit="1" customWidth="1"/>
    <col min="7689" max="7936" width="9.109375" style="1"/>
    <col min="7937" max="7940" width="8" style="1" customWidth="1"/>
    <col min="7941" max="7941" width="24" style="1" customWidth="1"/>
    <col min="7942" max="7942" width="11.88671875" style="1" customWidth="1"/>
    <col min="7943" max="7943" width="12.6640625" style="1" bestFit="1" customWidth="1"/>
    <col min="7944" max="7944" width="11.44140625" style="1" bestFit="1" customWidth="1"/>
    <col min="7945" max="8192" width="9.109375" style="1"/>
    <col min="8193" max="8196" width="8" style="1" customWidth="1"/>
    <col min="8197" max="8197" width="24" style="1" customWidth="1"/>
    <col min="8198" max="8198" width="11.88671875" style="1" customWidth="1"/>
    <col min="8199" max="8199" width="12.6640625" style="1" bestFit="1" customWidth="1"/>
    <col min="8200" max="8200" width="11.44140625" style="1" bestFit="1" customWidth="1"/>
    <col min="8201" max="8448" width="9.109375" style="1"/>
    <col min="8449" max="8452" width="8" style="1" customWidth="1"/>
    <col min="8453" max="8453" width="24" style="1" customWidth="1"/>
    <col min="8454" max="8454" width="11.88671875" style="1" customWidth="1"/>
    <col min="8455" max="8455" width="12.6640625" style="1" bestFit="1" customWidth="1"/>
    <col min="8456" max="8456" width="11.44140625" style="1" bestFit="1" customWidth="1"/>
    <col min="8457" max="8704" width="9.109375" style="1"/>
    <col min="8705" max="8708" width="8" style="1" customWidth="1"/>
    <col min="8709" max="8709" width="24" style="1" customWidth="1"/>
    <col min="8710" max="8710" width="11.88671875" style="1" customWidth="1"/>
    <col min="8711" max="8711" width="12.6640625" style="1" bestFit="1" customWidth="1"/>
    <col min="8712" max="8712" width="11.44140625" style="1" bestFit="1" customWidth="1"/>
    <col min="8713" max="8960" width="9.109375" style="1"/>
    <col min="8961" max="8964" width="8" style="1" customWidth="1"/>
    <col min="8965" max="8965" width="24" style="1" customWidth="1"/>
    <col min="8966" max="8966" width="11.88671875" style="1" customWidth="1"/>
    <col min="8967" max="8967" width="12.6640625" style="1" bestFit="1" customWidth="1"/>
    <col min="8968" max="8968" width="11.44140625" style="1" bestFit="1" customWidth="1"/>
    <col min="8969" max="9216" width="9.109375" style="1"/>
    <col min="9217" max="9220" width="8" style="1" customWidth="1"/>
    <col min="9221" max="9221" width="24" style="1" customWidth="1"/>
    <col min="9222" max="9222" width="11.88671875" style="1" customWidth="1"/>
    <col min="9223" max="9223" width="12.6640625" style="1" bestFit="1" customWidth="1"/>
    <col min="9224" max="9224" width="11.44140625" style="1" bestFit="1" customWidth="1"/>
    <col min="9225" max="9472" width="9.109375" style="1"/>
    <col min="9473" max="9476" width="8" style="1" customWidth="1"/>
    <col min="9477" max="9477" width="24" style="1" customWidth="1"/>
    <col min="9478" max="9478" width="11.88671875" style="1" customWidth="1"/>
    <col min="9479" max="9479" width="12.6640625" style="1" bestFit="1" customWidth="1"/>
    <col min="9480" max="9480" width="11.44140625" style="1" bestFit="1" customWidth="1"/>
    <col min="9481" max="9728" width="9.109375" style="1"/>
    <col min="9729" max="9732" width="8" style="1" customWidth="1"/>
    <col min="9733" max="9733" width="24" style="1" customWidth="1"/>
    <col min="9734" max="9734" width="11.88671875" style="1" customWidth="1"/>
    <col min="9735" max="9735" width="12.6640625" style="1" bestFit="1" customWidth="1"/>
    <col min="9736" max="9736" width="11.44140625" style="1" bestFit="1" customWidth="1"/>
    <col min="9737" max="9984" width="9.109375" style="1"/>
    <col min="9985" max="9988" width="8" style="1" customWidth="1"/>
    <col min="9989" max="9989" width="24" style="1" customWidth="1"/>
    <col min="9990" max="9990" width="11.88671875" style="1" customWidth="1"/>
    <col min="9991" max="9991" width="12.6640625" style="1" bestFit="1" customWidth="1"/>
    <col min="9992" max="9992" width="11.44140625" style="1" bestFit="1" customWidth="1"/>
    <col min="9993" max="10240" width="9.109375" style="1"/>
    <col min="10241" max="10244" width="8" style="1" customWidth="1"/>
    <col min="10245" max="10245" width="24" style="1" customWidth="1"/>
    <col min="10246" max="10246" width="11.88671875" style="1" customWidth="1"/>
    <col min="10247" max="10247" width="12.6640625" style="1" bestFit="1" customWidth="1"/>
    <col min="10248" max="10248" width="11.44140625" style="1" bestFit="1" customWidth="1"/>
    <col min="10249" max="10496" width="9.109375" style="1"/>
    <col min="10497" max="10500" width="8" style="1" customWidth="1"/>
    <col min="10501" max="10501" width="24" style="1" customWidth="1"/>
    <col min="10502" max="10502" width="11.88671875" style="1" customWidth="1"/>
    <col min="10503" max="10503" width="12.6640625" style="1" bestFit="1" customWidth="1"/>
    <col min="10504" max="10504" width="11.44140625" style="1" bestFit="1" customWidth="1"/>
    <col min="10505" max="10752" width="9.109375" style="1"/>
    <col min="10753" max="10756" width="8" style="1" customWidth="1"/>
    <col min="10757" max="10757" width="24" style="1" customWidth="1"/>
    <col min="10758" max="10758" width="11.88671875" style="1" customWidth="1"/>
    <col min="10759" max="10759" width="12.6640625" style="1" bestFit="1" customWidth="1"/>
    <col min="10760" max="10760" width="11.44140625" style="1" bestFit="1" customWidth="1"/>
    <col min="10761" max="11008" width="9.109375" style="1"/>
    <col min="11009" max="11012" width="8" style="1" customWidth="1"/>
    <col min="11013" max="11013" width="24" style="1" customWidth="1"/>
    <col min="11014" max="11014" width="11.88671875" style="1" customWidth="1"/>
    <col min="11015" max="11015" width="12.6640625" style="1" bestFit="1" customWidth="1"/>
    <col min="11016" max="11016" width="11.44140625" style="1" bestFit="1" customWidth="1"/>
    <col min="11017" max="11264" width="9.109375" style="1"/>
    <col min="11265" max="11268" width="8" style="1" customWidth="1"/>
    <col min="11269" max="11269" width="24" style="1" customWidth="1"/>
    <col min="11270" max="11270" width="11.88671875" style="1" customWidth="1"/>
    <col min="11271" max="11271" width="12.6640625" style="1" bestFit="1" customWidth="1"/>
    <col min="11272" max="11272" width="11.44140625" style="1" bestFit="1" customWidth="1"/>
    <col min="11273" max="11520" width="9.109375" style="1"/>
    <col min="11521" max="11524" width="8" style="1" customWidth="1"/>
    <col min="11525" max="11525" width="24" style="1" customWidth="1"/>
    <col min="11526" max="11526" width="11.88671875" style="1" customWidth="1"/>
    <col min="11527" max="11527" width="12.6640625" style="1" bestFit="1" customWidth="1"/>
    <col min="11528" max="11528" width="11.44140625" style="1" bestFit="1" customWidth="1"/>
    <col min="11529" max="11776" width="9.109375" style="1"/>
    <col min="11777" max="11780" width="8" style="1" customWidth="1"/>
    <col min="11781" max="11781" width="24" style="1" customWidth="1"/>
    <col min="11782" max="11782" width="11.88671875" style="1" customWidth="1"/>
    <col min="11783" max="11783" width="12.6640625" style="1" bestFit="1" customWidth="1"/>
    <col min="11784" max="11784" width="11.44140625" style="1" bestFit="1" customWidth="1"/>
    <col min="11785" max="12032" width="9.109375" style="1"/>
    <col min="12033" max="12036" width="8" style="1" customWidth="1"/>
    <col min="12037" max="12037" width="24" style="1" customWidth="1"/>
    <col min="12038" max="12038" width="11.88671875" style="1" customWidth="1"/>
    <col min="12039" max="12039" width="12.6640625" style="1" bestFit="1" customWidth="1"/>
    <col min="12040" max="12040" width="11.44140625" style="1" bestFit="1" customWidth="1"/>
    <col min="12041" max="12288" width="9.109375" style="1"/>
    <col min="12289" max="12292" width="8" style="1" customWidth="1"/>
    <col min="12293" max="12293" width="24" style="1" customWidth="1"/>
    <col min="12294" max="12294" width="11.88671875" style="1" customWidth="1"/>
    <col min="12295" max="12295" width="12.6640625" style="1" bestFit="1" customWidth="1"/>
    <col min="12296" max="12296" width="11.44140625" style="1" bestFit="1" customWidth="1"/>
    <col min="12297" max="12544" width="9.109375" style="1"/>
    <col min="12545" max="12548" width="8" style="1" customWidth="1"/>
    <col min="12549" max="12549" width="24" style="1" customWidth="1"/>
    <col min="12550" max="12550" width="11.88671875" style="1" customWidth="1"/>
    <col min="12551" max="12551" width="12.6640625" style="1" bestFit="1" customWidth="1"/>
    <col min="12552" max="12552" width="11.44140625" style="1" bestFit="1" customWidth="1"/>
    <col min="12553" max="12800" width="9.109375" style="1"/>
    <col min="12801" max="12804" width="8" style="1" customWidth="1"/>
    <col min="12805" max="12805" width="24" style="1" customWidth="1"/>
    <col min="12806" max="12806" width="11.88671875" style="1" customWidth="1"/>
    <col min="12807" max="12807" width="12.6640625" style="1" bestFit="1" customWidth="1"/>
    <col min="12808" max="12808" width="11.44140625" style="1" bestFit="1" customWidth="1"/>
    <col min="12809" max="13056" width="9.109375" style="1"/>
    <col min="13057" max="13060" width="8" style="1" customWidth="1"/>
    <col min="13061" max="13061" width="24" style="1" customWidth="1"/>
    <col min="13062" max="13062" width="11.88671875" style="1" customWidth="1"/>
    <col min="13063" max="13063" width="12.6640625" style="1" bestFit="1" customWidth="1"/>
    <col min="13064" max="13064" width="11.44140625" style="1" bestFit="1" customWidth="1"/>
    <col min="13065" max="13312" width="9.109375" style="1"/>
    <col min="13313" max="13316" width="8" style="1" customWidth="1"/>
    <col min="13317" max="13317" width="24" style="1" customWidth="1"/>
    <col min="13318" max="13318" width="11.88671875" style="1" customWidth="1"/>
    <col min="13319" max="13319" width="12.6640625" style="1" bestFit="1" customWidth="1"/>
    <col min="13320" max="13320" width="11.44140625" style="1" bestFit="1" customWidth="1"/>
    <col min="13321" max="13568" width="9.109375" style="1"/>
    <col min="13569" max="13572" width="8" style="1" customWidth="1"/>
    <col min="13573" max="13573" width="24" style="1" customWidth="1"/>
    <col min="13574" max="13574" width="11.88671875" style="1" customWidth="1"/>
    <col min="13575" max="13575" width="12.6640625" style="1" bestFit="1" customWidth="1"/>
    <col min="13576" max="13576" width="11.44140625" style="1" bestFit="1" customWidth="1"/>
    <col min="13577" max="13824" width="9.109375" style="1"/>
    <col min="13825" max="13828" width="8" style="1" customWidth="1"/>
    <col min="13829" max="13829" width="24" style="1" customWidth="1"/>
    <col min="13830" max="13830" width="11.88671875" style="1" customWidth="1"/>
    <col min="13831" max="13831" width="12.6640625" style="1" bestFit="1" customWidth="1"/>
    <col min="13832" max="13832" width="11.44140625" style="1" bestFit="1" customWidth="1"/>
    <col min="13833" max="14080" width="9.109375" style="1"/>
    <col min="14081" max="14084" width="8" style="1" customWidth="1"/>
    <col min="14085" max="14085" width="24" style="1" customWidth="1"/>
    <col min="14086" max="14086" width="11.88671875" style="1" customWidth="1"/>
    <col min="14087" max="14087" width="12.6640625" style="1" bestFit="1" customWidth="1"/>
    <col min="14088" max="14088" width="11.44140625" style="1" bestFit="1" customWidth="1"/>
    <col min="14089" max="14336" width="9.109375" style="1"/>
    <col min="14337" max="14340" width="8" style="1" customWidth="1"/>
    <col min="14341" max="14341" width="24" style="1" customWidth="1"/>
    <col min="14342" max="14342" width="11.88671875" style="1" customWidth="1"/>
    <col min="14343" max="14343" width="12.6640625" style="1" bestFit="1" customWidth="1"/>
    <col min="14344" max="14344" width="11.44140625" style="1" bestFit="1" customWidth="1"/>
    <col min="14345" max="14592" width="9.109375" style="1"/>
    <col min="14593" max="14596" width="8" style="1" customWidth="1"/>
    <col min="14597" max="14597" width="24" style="1" customWidth="1"/>
    <col min="14598" max="14598" width="11.88671875" style="1" customWidth="1"/>
    <col min="14599" max="14599" width="12.6640625" style="1" bestFit="1" customWidth="1"/>
    <col min="14600" max="14600" width="11.44140625" style="1" bestFit="1" customWidth="1"/>
    <col min="14601" max="14848" width="9.109375" style="1"/>
    <col min="14849" max="14852" width="8" style="1" customWidth="1"/>
    <col min="14853" max="14853" width="24" style="1" customWidth="1"/>
    <col min="14854" max="14854" width="11.88671875" style="1" customWidth="1"/>
    <col min="14855" max="14855" width="12.6640625" style="1" bestFit="1" customWidth="1"/>
    <col min="14856" max="14856" width="11.44140625" style="1" bestFit="1" customWidth="1"/>
    <col min="14857" max="15104" width="9.109375" style="1"/>
    <col min="15105" max="15108" width="8" style="1" customWidth="1"/>
    <col min="15109" max="15109" width="24" style="1" customWidth="1"/>
    <col min="15110" max="15110" width="11.88671875" style="1" customWidth="1"/>
    <col min="15111" max="15111" width="12.6640625" style="1" bestFit="1" customWidth="1"/>
    <col min="15112" max="15112" width="11.44140625" style="1" bestFit="1" customWidth="1"/>
    <col min="15113" max="15360" width="9.109375" style="1"/>
    <col min="15361" max="15364" width="8" style="1" customWidth="1"/>
    <col min="15365" max="15365" width="24" style="1" customWidth="1"/>
    <col min="15366" max="15366" width="11.88671875" style="1" customWidth="1"/>
    <col min="15367" max="15367" width="12.6640625" style="1" bestFit="1" customWidth="1"/>
    <col min="15368" max="15368" width="11.44140625" style="1" bestFit="1" customWidth="1"/>
    <col min="15369" max="15616" width="9.109375" style="1"/>
    <col min="15617" max="15620" width="8" style="1" customWidth="1"/>
    <col min="15621" max="15621" width="24" style="1" customWidth="1"/>
    <col min="15622" max="15622" width="11.88671875" style="1" customWidth="1"/>
    <col min="15623" max="15623" width="12.6640625" style="1" bestFit="1" customWidth="1"/>
    <col min="15624" max="15624" width="11.44140625" style="1" bestFit="1" customWidth="1"/>
    <col min="15625" max="15872" width="9.109375" style="1"/>
    <col min="15873" max="15876" width="8" style="1" customWidth="1"/>
    <col min="15877" max="15877" width="24" style="1" customWidth="1"/>
    <col min="15878" max="15878" width="11.88671875" style="1" customWidth="1"/>
    <col min="15879" max="15879" width="12.6640625" style="1" bestFit="1" customWidth="1"/>
    <col min="15880" max="15880" width="11.44140625" style="1" bestFit="1" customWidth="1"/>
    <col min="15881" max="16128" width="9.109375" style="1"/>
    <col min="16129" max="16132" width="8" style="1" customWidth="1"/>
    <col min="16133" max="16133" width="24" style="1" customWidth="1"/>
    <col min="16134" max="16134" width="11.88671875" style="1" customWidth="1"/>
    <col min="16135" max="16135" width="12.6640625" style="1" bestFit="1" customWidth="1"/>
    <col min="16136" max="16136" width="11.44140625" style="1" bestFit="1" customWidth="1"/>
    <col min="16137" max="16384" width="9.109375" style="1"/>
  </cols>
  <sheetData>
    <row r="1" spans="1:8" ht="16.8" x14ac:dyDescent="0.3">
      <c r="A1" s="64"/>
      <c r="B1" s="64"/>
      <c r="C1" s="64"/>
      <c r="D1" s="64"/>
      <c r="E1" s="64"/>
      <c r="F1" s="64"/>
      <c r="G1" s="64"/>
      <c r="H1" s="261" t="s">
        <v>1880</v>
      </c>
    </row>
    <row r="2" spans="1:8" ht="16.8" x14ac:dyDescent="0.3">
      <c r="A2" s="64"/>
      <c r="B2" s="64"/>
      <c r="C2" s="64"/>
      <c r="D2" s="64"/>
      <c r="E2" s="64"/>
      <c r="F2" s="64"/>
      <c r="G2" s="262"/>
      <c r="H2" s="262"/>
    </row>
    <row r="3" spans="1:8" ht="16.8" x14ac:dyDescent="0.3">
      <c r="A3" s="532" t="s">
        <v>1881</v>
      </c>
      <c r="B3" s="532"/>
      <c r="C3" s="532"/>
      <c r="D3" s="532"/>
      <c r="E3" s="532"/>
      <c r="F3" s="532"/>
      <c r="G3" s="532"/>
      <c r="H3" s="532"/>
    </row>
    <row r="4" spans="1:8" ht="16.8" x14ac:dyDescent="0.3">
      <c r="A4" s="270"/>
      <c r="B4" s="270"/>
      <c r="C4" s="270"/>
      <c r="D4" s="270"/>
      <c r="E4" s="270"/>
      <c r="F4" s="270"/>
      <c r="G4" s="270"/>
      <c r="H4" s="270"/>
    </row>
    <row r="5" spans="1:8" ht="16.8" x14ac:dyDescent="0.3">
      <c r="A5" s="64"/>
      <c r="B5" s="64"/>
      <c r="C5" s="64"/>
      <c r="D5" s="64"/>
      <c r="E5" s="64"/>
      <c r="F5" s="64"/>
      <c r="G5" s="64"/>
      <c r="H5" s="271" t="s">
        <v>22</v>
      </c>
    </row>
    <row r="6" spans="1:8" ht="33.6" x14ac:dyDescent="0.3">
      <c r="A6" s="64"/>
      <c r="B6" s="64"/>
      <c r="C6" s="64"/>
      <c r="D6" s="64"/>
      <c r="E6" s="64"/>
      <c r="F6" s="272" t="s">
        <v>148</v>
      </c>
      <c r="G6" s="272" t="s">
        <v>152</v>
      </c>
      <c r="H6" s="273" t="s">
        <v>276</v>
      </c>
    </row>
    <row r="7" spans="1:8" ht="16.8" x14ac:dyDescent="0.3">
      <c r="A7" s="64"/>
      <c r="B7" s="64"/>
      <c r="C7" s="64"/>
      <c r="D7" s="64"/>
      <c r="E7" s="64"/>
      <c r="F7" s="65"/>
      <c r="G7" s="65"/>
      <c r="H7" s="65"/>
    </row>
    <row r="8" spans="1:8" ht="16.8" x14ac:dyDescent="0.3">
      <c r="A8" s="260" t="s">
        <v>275</v>
      </c>
      <c r="B8" s="64"/>
      <c r="C8" s="64"/>
      <c r="D8" s="64"/>
      <c r="E8" s="64"/>
      <c r="F8" s="65"/>
      <c r="G8" s="65"/>
      <c r="H8" s="65"/>
    </row>
    <row r="9" spans="1:8" ht="16.8" x14ac:dyDescent="0.3">
      <c r="A9" s="64"/>
      <c r="B9" s="64" t="s">
        <v>277</v>
      </c>
      <c r="C9" s="64"/>
      <c r="D9" s="64"/>
      <c r="E9" s="64"/>
      <c r="F9" s="65">
        <v>2457</v>
      </c>
      <c r="G9" s="65">
        <v>10012</v>
      </c>
      <c r="H9" s="65">
        <v>6367</v>
      </c>
    </row>
    <row r="10" spans="1:8" ht="16.8" x14ac:dyDescent="0.3">
      <c r="A10" s="64"/>
      <c r="B10" s="64" t="s">
        <v>278</v>
      </c>
      <c r="C10" s="64"/>
      <c r="D10" s="64"/>
      <c r="E10" s="64"/>
      <c r="F10" s="65">
        <v>663</v>
      </c>
      <c r="G10" s="65">
        <v>2704</v>
      </c>
      <c r="H10" s="65">
        <v>1719</v>
      </c>
    </row>
    <row r="11" spans="1:8" ht="16.8" x14ac:dyDescent="0.3">
      <c r="A11" s="64"/>
      <c r="B11" s="64"/>
      <c r="C11" s="64"/>
      <c r="D11" s="64"/>
      <c r="E11" s="64"/>
      <c r="F11" s="65"/>
      <c r="G11" s="65"/>
      <c r="H11" s="65"/>
    </row>
    <row r="12" spans="1:8" ht="16.8" x14ac:dyDescent="0.3">
      <c r="A12" s="260" t="s">
        <v>121</v>
      </c>
      <c r="B12" s="64"/>
      <c r="C12" s="64"/>
      <c r="D12" s="64"/>
      <c r="E12" s="64"/>
      <c r="F12" s="65"/>
      <c r="G12" s="65"/>
      <c r="H12" s="65"/>
    </row>
    <row r="13" spans="1:8" ht="16.8" x14ac:dyDescent="0.3">
      <c r="A13" s="64"/>
      <c r="B13" s="64" t="s">
        <v>277</v>
      </c>
      <c r="C13" s="64"/>
      <c r="D13" s="64"/>
      <c r="E13" s="64"/>
      <c r="F13" s="65">
        <v>3544</v>
      </c>
      <c r="G13" s="65">
        <v>5204</v>
      </c>
      <c r="H13" s="65">
        <v>3831</v>
      </c>
    </row>
    <row r="14" spans="1:8" ht="16.8" x14ac:dyDescent="0.3">
      <c r="A14" s="64"/>
      <c r="B14" s="64" t="s">
        <v>279</v>
      </c>
      <c r="C14" s="64"/>
      <c r="D14" s="64"/>
      <c r="E14" s="64"/>
      <c r="F14" s="65">
        <v>1394</v>
      </c>
      <c r="G14" s="65">
        <v>1094</v>
      </c>
      <c r="H14" s="65">
        <v>0</v>
      </c>
    </row>
    <row r="15" spans="1:8" ht="16.8" x14ac:dyDescent="0.3">
      <c r="A15" s="64"/>
      <c r="B15" s="64" t="s">
        <v>278</v>
      </c>
      <c r="C15" s="64"/>
      <c r="D15" s="64"/>
      <c r="E15" s="64"/>
      <c r="F15" s="65">
        <v>1333</v>
      </c>
      <c r="G15" s="65">
        <v>1333</v>
      </c>
      <c r="H15" s="65">
        <v>1034</v>
      </c>
    </row>
    <row r="16" spans="1:8" ht="16.8" x14ac:dyDescent="0.3">
      <c r="A16" s="64"/>
      <c r="B16" s="64"/>
      <c r="C16" s="64"/>
      <c r="D16" s="64"/>
      <c r="E16" s="64"/>
      <c r="F16" s="65"/>
      <c r="G16" s="65"/>
      <c r="H16" s="65"/>
    </row>
    <row r="17" spans="1:8" ht="16.8" x14ac:dyDescent="0.3">
      <c r="A17" s="260" t="s">
        <v>256</v>
      </c>
      <c r="B17" s="64"/>
      <c r="C17" s="64"/>
      <c r="D17" s="64"/>
      <c r="E17" s="64"/>
      <c r="F17" s="65"/>
      <c r="G17" s="65"/>
      <c r="H17" s="65"/>
    </row>
    <row r="18" spans="1:8" ht="16.8" x14ac:dyDescent="0.3">
      <c r="A18" s="64"/>
      <c r="B18" s="64" t="s">
        <v>277</v>
      </c>
      <c r="C18" s="64"/>
      <c r="D18" s="64"/>
      <c r="E18" s="64"/>
      <c r="F18" s="65">
        <v>999429</v>
      </c>
      <c r="G18" s="65">
        <v>1014701</v>
      </c>
      <c r="H18" s="65">
        <v>225214</v>
      </c>
    </row>
    <row r="19" spans="1:8" ht="16.8" x14ac:dyDescent="0.3">
      <c r="A19" s="64"/>
      <c r="B19" s="64" t="s">
        <v>279</v>
      </c>
      <c r="C19" s="64"/>
      <c r="D19" s="64"/>
      <c r="E19" s="64"/>
      <c r="F19" s="65">
        <v>27000</v>
      </c>
      <c r="G19" s="65">
        <v>11350</v>
      </c>
      <c r="H19" s="65">
        <v>0</v>
      </c>
    </row>
    <row r="20" spans="1:8" ht="16.8" x14ac:dyDescent="0.3">
      <c r="A20" s="64"/>
      <c r="B20" s="64" t="s">
        <v>278</v>
      </c>
      <c r="C20" s="64"/>
      <c r="D20" s="64"/>
      <c r="E20" s="64"/>
      <c r="F20" s="65">
        <v>272539</v>
      </c>
      <c r="G20" s="65">
        <v>273127</v>
      </c>
      <c r="H20" s="65">
        <v>53212</v>
      </c>
    </row>
    <row r="21" spans="1:8" ht="16.8" x14ac:dyDescent="0.3">
      <c r="A21" s="64"/>
      <c r="B21" s="64"/>
      <c r="C21" s="64"/>
      <c r="D21" s="64"/>
      <c r="E21" s="64"/>
      <c r="F21" s="65"/>
      <c r="G21" s="65"/>
      <c r="H21" s="65"/>
    </row>
    <row r="22" spans="1:8" ht="16.8" x14ac:dyDescent="0.3">
      <c r="A22" s="64"/>
      <c r="B22" s="64"/>
      <c r="C22" s="64"/>
      <c r="D22" s="64"/>
      <c r="E22" s="64"/>
      <c r="F22" s="65"/>
      <c r="G22" s="65"/>
      <c r="H22" s="65"/>
    </row>
    <row r="23" spans="1:8" ht="16.8" x14ac:dyDescent="0.3">
      <c r="A23" s="64"/>
      <c r="B23" s="64"/>
      <c r="C23" s="64"/>
      <c r="D23" s="64"/>
      <c r="E23" s="64"/>
      <c r="F23" s="65"/>
      <c r="G23" s="65"/>
      <c r="H23" s="65"/>
    </row>
    <row r="24" spans="1:8" ht="16.8" x14ac:dyDescent="0.3">
      <c r="A24" s="64"/>
      <c r="B24" s="64"/>
      <c r="C24" s="64"/>
      <c r="D24" s="64"/>
      <c r="E24" s="64"/>
      <c r="F24" s="65"/>
      <c r="G24" s="65"/>
      <c r="H24" s="65"/>
    </row>
    <row r="25" spans="1:8" ht="16.8" x14ac:dyDescent="0.3">
      <c r="A25" s="274" t="s">
        <v>21</v>
      </c>
      <c r="B25" s="64"/>
      <c r="C25" s="64"/>
      <c r="D25" s="64"/>
      <c r="E25" s="64"/>
      <c r="F25" s="275">
        <f>SUM(F7:F24)</f>
        <v>1308359</v>
      </c>
      <c r="G25" s="275">
        <f>SUM(G7:G24)</f>
        <v>1319525</v>
      </c>
      <c r="H25" s="275">
        <f>SUM(H7:H24)</f>
        <v>291377</v>
      </c>
    </row>
    <row r="26" spans="1:8" ht="16.8" x14ac:dyDescent="0.3">
      <c r="A26" s="64"/>
      <c r="B26" s="64"/>
      <c r="C26" s="64"/>
      <c r="D26" s="64"/>
      <c r="E26" s="64"/>
      <c r="F26" s="65"/>
      <c r="G26" s="65"/>
      <c r="H26" s="65"/>
    </row>
    <row r="27" spans="1:8" ht="16.8" x14ac:dyDescent="0.3">
      <c r="A27" s="64"/>
      <c r="B27" s="64"/>
      <c r="C27" s="64"/>
      <c r="D27" s="64"/>
      <c r="E27" s="64"/>
      <c r="F27" s="64"/>
      <c r="G27" s="64"/>
      <c r="H27" s="64"/>
    </row>
    <row r="28" spans="1:8" ht="16.8" x14ac:dyDescent="0.3">
      <c r="A28" s="64"/>
      <c r="B28" s="64"/>
      <c r="C28" s="64"/>
      <c r="D28" s="64"/>
      <c r="E28" s="64"/>
      <c r="F28" s="64"/>
      <c r="G28" s="64"/>
      <c r="H28" s="64"/>
    </row>
    <row r="29" spans="1:8" ht="16.8" x14ac:dyDescent="0.3">
      <c r="A29" s="64"/>
      <c r="B29" s="64"/>
      <c r="C29" s="64"/>
      <c r="D29" s="64"/>
      <c r="E29" s="64"/>
      <c r="F29" s="64"/>
      <c r="G29" s="64"/>
      <c r="H29" s="64"/>
    </row>
    <row r="30" spans="1:8" ht="16.8" x14ac:dyDescent="0.3">
      <c r="A30" s="64"/>
      <c r="B30" s="64"/>
      <c r="C30" s="64"/>
      <c r="D30" s="64"/>
      <c r="E30" s="64"/>
      <c r="F30" s="64"/>
      <c r="G30" s="64"/>
      <c r="H30" s="64"/>
    </row>
    <row r="31" spans="1:8" ht="16.8" x14ac:dyDescent="0.3">
      <c r="A31" s="64"/>
      <c r="B31" s="64"/>
      <c r="C31" s="64"/>
      <c r="D31" s="64"/>
      <c r="E31" s="64"/>
      <c r="F31" s="64"/>
      <c r="G31" s="64"/>
      <c r="H31" s="64"/>
    </row>
    <row r="32" spans="1:8" ht="16.8" x14ac:dyDescent="0.3">
      <c r="A32" s="64"/>
      <c r="B32" s="64"/>
      <c r="C32" s="64"/>
      <c r="D32" s="64"/>
      <c r="E32" s="64"/>
      <c r="F32" s="64"/>
      <c r="G32" s="64"/>
      <c r="H32" s="64"/>
    </row>
    <row r="33" spans="1:8" ht="16.8" x14ac:dyDescent="0.3">
      <c r="A33" s="64"/>
      <c r="B33" s="64"/>
      <c r="C33" s="64"/>
      <c r="D33" s="64"/>
      <c r="E33" s="64"/>
      <c r="F33" s="64"/>
      <c r="G33" s="64"/>
      <c r="H33" s="64"/>
    </row>
    <row r="34" spans="1:8" ht="16.8" x14ac:dyDescent="0.3">
      <c r="A34" s="64"/>
      <c r="B34" s="64"/>
      <c r="C34" s="64"/>
      <c r="D34" s="64"/>
      <c r="E34" s="64"/>
      <c r="F34" s="64"/>
      <c r="G34" s="64"/>
      <c r="H34" s="64"/>
    </row>
    <row r="35" spans="1:8" ht="16.8" x14ac:dyDescent="0.3">
      <c r="A35" s="64"/>
      <c r="B35" s="64"/>
      <c r="C35" s="64"/>
      <c r="D35" s="64"/>
      <c r="E35" s="64"/>
      <c r="F35" s="64"/>
      <c r="G35" s="64"/>
      <c r="H35" s="64"/>
    </row>
    <row r="36" spans="1:8" ht="16.8" x14ac:dyDescent="0.3">
      <c r="A36" s="64"/>
      <c r="B36" s="64"/>
      <c r="C36" s="64"/>
      <c r="D36" s="64"/>
      <c r="E36" s="64"/>
      <c r="F36" s="64"/>
      <c r="G36" s="64"/>
      <c r="H36" s="64"/>
    </row>
    <row r="37" spans="1:8" ht="16.8" x14ac:dyDescent="0.3">
      <c r="A37" s="64"/>
      <c r="B37" s="64"/>
      <c r="C37" s="64"/>
      <c r="D37" s="64"/>
      <c r="E37" s="64"/>
      <c r="F37" s="64"/>
      <c r="G37" s="64"/>
      <c r="H37" s="64"/>
    </row>
    <row r="38" spans="1:8" ht="16.8" x14ac:dyDescent="0.3">
      <c r="A38" s="64"/>
      <c r="B38" s="64"/>
      <c r="C38" s="64"/>
      <c r="D38" s="64"/>
      <c r="E38" s="64"/>
      <c r="F38" s="64"/>
      <c r="G38" s="64"/>
      <c r="H38" s="64"/>
    </row>
    <row r="39" spans="1:8" ht="16.8" x14ac:dyDescent="0.3">
      <c r="A39" s="64"/>
      <c r="B39" s="64"/>
      <c r="C39" s="64"/>
      <c r="D39" s="64"/>
      <c r="E39" s="64"/>
      <c r="F39" s="64"/>
      <c r="G39" s="64"/>
      <c r="H39" s="64"/>
    </row>
    <row r="40" spans="1:8" ht="16.8" x14ac:dyDescent="0.3">
      <c r="A40" s="64"/>
      <c r="B40" s="64"/>
      <c r="C40" s="64"/>
      <c r="D40" s="64"/>
      <c r="E40" s="64"/>
      <c r="F40" s="64"/>
      <c r="G40" s="64"/>
      <c r="H40" s="64"/>
    </row>
    <row r="41" spans="1:8" ht="16.8" x14ac:dyDescent="0.3">
      <c r="A41" s="64"/>
      <c r="B41" s="64"/>
      <c r="C41" s="64"/>
      <c r="D41" s="64"/>
      <c r="E41" s="64"/>
      <c r="F41" s="64"/>
      <c r="G41" s="64"/>
      <c r="H41" s="64"/>
    </row>
    <row r="42" spans="1:8" ht="16.8" x14ac:dyDescent="0.3">
      <c r="A42" s="64"/>
      <c r="B42" s="64"/>
      <c r="C42" s="64"/>
      <c r="D42" s="64"/>
      <c r="E42" s="64"/>
      <c r="F42" s="64"/>
      <c r="G42" s="64"/>
      <c r="H42" s="64"/>
    </row>
    <row r="43" spans="1:8" ht="16.8" x14ac:dyDescent="0.3">
      <c r="A43" s="64"/>
      <c r="B43" s="64"/>
      <c r="C43" s="64"/>
      <c r="D43" s="64"/>
      <c r="E43" s="64"/>
      <c r="F43" s="64"/>
      <c r="G43" s="64"/>
      <c r="H43" s="64"/>
    </row>
    <row r="44" spans="1:8" ht="16.8" x14ac:dyDescent="0.3">
      <c r="A44" s="64"/>
      <c r="B44" s="64"/>
      <c r="C44" s="64"/>
      <c r="D44" s="64"/>
      <c r="E44" s="64"/>
      <c r="F44" s="64"/>
      <c r="G44" s="64"/>
      <c r="H44" s="64"/>
    </row>
    <row r="45" spans="1:8" ht="16.8" x14ac:dyDescent="0.3">
      <c r="A45" s="64"/>
      <c r="B45" s="64"/>
      <c r="C45" s="64"/>
      <c r="D45" s="64"/>
      <c r="E45" s="64"/>
      <c r="F45" s="64"/>
      <c r="G45" s="64"/>
      <c r="H45" s="64"/>
    </row>
    <row r="46" spans="1:8" ht="16.8" x14ac:dyDescent="0.3">
      <c r="A46" s="64"/>
      <c r="B46" s="64"/>
      <c r="C46" s="64"/>
      <c r="D46" s="64"/>
      <c r="E46" s="64"/>
      <c r="F46" s="64"/>
      <c r="G46" s="64"/>
      <c r="H46" s="64"/>
    </row>
    <row r="47" spans="1:8" ht="16.8" x14ac:dyDescent="0.3">
      <c r="A47" s="64"/>
      <c r="B47" s="64"/>
      <c r="C47" s="64"/>
      <c r="D47" s="64"/>
      <c r="E47" s="64"/>
      <c r="F47" s="64"/>
      <c r="G47" s="64"/>
      <c r="H47" s="64"/>
    </row>
    <row r="48" spans="1:8" ht="16.8" x14ac:dyDescent="0.3">
      <c r="A48" s="64"/>
      <c r="B48" s="64"/>
      <c r="C48" s="64"/>
      <c r="D48" s="64"/>
      <c r="E48" s="64"/>
      <c r="F48" s="64"/>
      <c r="G48" s="64"/>
      <c r="H48" s="64"/>
    </row>
    <row r="49" spans="1:8" ht="16.8" x14ac:dyDescent="0.3">
      <c r="A49" s="64"/>
      <c r="B49" s="64"/>
      <c r="C49" s="64"/>
      <c r="D49" s="64"/>
      <c r="E49" s="64"/>
      <c r="F49" s="64"/>
      <c r="G49" s="64"/>
      <c r="H49" s="64"/>
    </row>
    <row r="50" spans="1:8" ht="16.8" x14ac:dyDescent="0.3">
      <c r="A50" s="64"/>
      <c r="B50" s="64"/>
      <c r="C50" s="64"/>
      <c r="D50" s="64"/>
      <c r="E50" s="64"/>
      <c r="F50" s="64"/>
      <c r="G50" s="64"/>
      <c r="H50" s="64"/>
    </row>
    <row r="51" spans="1:8" ht="16.8" x14ac:dyDescent="0.3">
      <c r="A51" s="64"/>
      <c r="B51" s="64"/>
      <c r="C51" s="64"/>
      <c r="D51" s="64"/>
      <c r="E51" s="64"/>
      <c r="F51" s="64"/>
      <c r="G51" s="64"/>
      <c r="H51" s="64"/>
    </row>
    <row r="52" spans="1:8" ht="16.8" x14ac:dyDescent="0.3">
      <c r="A52" s="64"/>
      <c r="B52" s="64"/>
      <c r="C52" s="64"/>
      <c r="D52" s="64"/>
      <c r="E52" s="64"/>
      <c r="F52" s="64"/>
      <c r="G52" s="64"/>
      <c r="H52" s="64"/>
    </row>
    <row r="53" spans="1:8" ht="16.8" x14ac:dyDescent="0.3">
      <c r="A53" s="64"/>
      <c r="B53" s="64"/>
      <c r="C53" s="64"/>
      <c r="D53" s="64"/>
      <c r="E53" s="64"/>
      <c r="F53" s="64"/>
      <c r="G53" s="64"/>
      <c r="H53" s="64"/>
    </row>
    <row r="54" spans="1:8" ht="16.8" x14ac:dyDescent="0.3">
      <c r="A54" s="64"/>
      <c r="B54" s="64"/>
      <c r="C54" s="64"/>
      <c r="D54" s="64"/>
      <c r="E54" s="64"/>
      <c r="F54" s="64"/>
      <c r="G54" s="64"/>
      <c r="H54" s="64"/>
    </row>
    <row r="55" spans="1:8" ht="16.8" x14ac:dyDescent="0.3">
      <c r="A55" s="64"/>
      <c r="B55" s="64"/>
      <c r="C55" s="64"/>
      <c r="D55" s="64"/>
      <c r="E55" s="64"/>
      <c r="F55" s="64"/>
      <c r="G55" s="64"/>
      <c r="H55" s="64"/>
    </row>
    <row r="56" spans="1:8" ht="16.8" x14ac:dyDescent="0.3">
      <c r="A56" s="64"/>
      <c r="B56" s="64"/>
      <c r="C56" s="64"/>
      <c r="D56" s="64"/>
      <c r="E56" s="64"/>
      <c r="F56" s="64"/>
      <c r="G56" s="64"/>
      <c r="H56" s="64"/>
    </row>
  </sheetData>
  <mergeCells count="1">
    <mergeCell ref="A3:H3"/>
  </mergeCells>
  <pageMargins left="0.7" right="0.7" top="0.75" bottom="0.75" header="0.3" footer="0.3"/>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A3F66-0D8F-4800-969E-345D4029B1E6}">
  <sheetPr>
    <tabColor rgb="FF92D050"/>
  </sheetPr>
  <dimension ref="A1:H46"/>
  <sheetViews>
    <sheetView tabSelected="1" view="pageBreakPreview" zoomScaleNormal="100" zoomScaleSheetLayoutView="100" workbookViewId="0">
      <selection activeCell="H27" sqref="H27"/>
    </sheetView>
  </sheetViews>
  <sheetFormatPr defaultRowHeight="13.2" x14ac:dyDescent="0.25"/>
  <cols>
    <col min="1" max="1" width="4.6640625" style="269" customWidth="1"/>
    <col min="2" max="4" width="8" style="269" customWidth="1"/>
    <col min="5" max="5" width="20.44140625" style="269" customWidth="1"/>
    <col min="6" max="6" width="12.6640625" style="269" bestFit="1" customWidth="1"/>
    <col min="7" max="7" width="12.6640625" style="269" customWidth="1"/>
    <col min="8" max="8" width="11.109375" style="269" customWidth="1"/>
    <col min="9" max="256" width="9.109375" style="1"/>
    <col min="257" max="257" width="4.6640625" style="1" customWidth="1"/>
    <col min="258" max="260" width="8" style="1" customWidth="1"/>
    <col min="261" max="261" width="20.44140625" style="1" customWidth="1"/>
    <col min="262" max="262" width="12.6640625" style="1" bestFit="1" customWidth="1"/>
    <col min="263" max="263" width="12.6640625" style="1" customWidth="1"/>
    <col min="264" max="264" width="11.109375" style="1" customWidth="1"/>
    <col min="265" max="512" width="9.109375" style="1"/>
    <col min="513" max="513" width="4.6640625" style="1" customWidth="1"/>
    <col min="514" max="516" width="8" style="1" customWidth="1"/>
    <col min="517" max="517" width="20.44140625" style="1" customWidth="1"/>
    <col min="518" max="518" width="12.6640625" style="1" bestFit="1" customWidth="1"/>
    <col min="519" max="519" width="12.6640625" style="1" customWidth="1"/>
    <col min="520" max="520" width="11.109375" style="1" customWidth="1"/>
    <col min="521" max="768" width="9.109375" style="1"/>
    <col min="769" max="769" width="4.6640625" style="1" customWidth="1"/>
    <col min="770" max="772" width="8" style="1" customWidth="1"/>
    <col min="773" max="773" width="20.44140625" style="1" customWidth="1"/>
    <col min="774" max="774" width="12.6640625" style="1" bestFit="1" customWidth="1"/>
    <col min="775" max="775" width="12.6640625" style="1" customWidth="1"/>
    <col min="776" max="776" width="11.109375" style="1" customWidth="1"/>
    <col min="777" max="1024" width="9.109375" style="1"/>
    <col min="1025" max="1025" width="4.6640625" style="1" customWidth="1"/>
    <col min="1026" max="1028" width="8" style="1" customWidth="1"/>
    <col min="1029" max="1029" width="20.44140625" style="1" customWidth="1"/>
    <col min="1030" max="1030" width="12.6640625" style="1" bestFit="1" customWidth="1"/>
    <col min="1031" max="1031" width="12.6640625" style="1" customWidth="1"/>
    <col min="1032" max="1032" width="11.109375" style="1" customWidth="1"/>
    <col min="1033" max="1280" width="9.109375" style="1"/>
    <col min="1281" max="1281" width="4.6640625" style="1" customWidth="1"/>
    <col min="1282" max="1284" width="8" style="1" customWidth="1"/>
    <col min="1285" max="1285" width="20.44140625" style="1" customWidth="1"/>
    <col min="1286" max="1286" width="12.6640625" style="1" bestFit="1" customWidth="1"/>
    <col min="1287" max="1287" width="12.6640625" style="1" customWidth="1"/>
    <col min="1288" max="1288" width="11.109375" style="1" customWidth="1"/>
    <col min="1289" max="1536" width="9.109375" style="1"/>
    <col min="1537" max="1537" width="4.6640625" style="1" customWidth="1"/>
    <col min="1538" max="1540" width="8" style="1" customWidth="1"/>
    <col min="1541" max="1541" width="20.44140625" style="1" customWidth="1"/>
    <col min="1542" max="1542" width="12.6640625" style="1" bestFit="1" customWidth="1"/>
    <col min="1543" max="1543" width="12.6640625" style="1" customWidth="1"/>
    <col min="1544" max="1544" width="11.109375" style="1" customWidth="1"/>
    <col min="1545" max="1792" width="9.109375" style="1"/>
    <col min="1793" max="1793" width="4.6640625" style="1" customWidth="1"/>
    <col min="1794" max="1796" width="8" style="1" customWidth="1"/>
    <col min="1797" max="1797" width="20.44140625" style="1" customWidth="1"/>
    <col min="1798" max="1798" width="12.6640625" style="1" bestFit="1" customWidth="1"/>
    <col min="1799" max="1799" width="12.6640625" style="1" customWidth="1"/>
    <col min="1800" max="1800" width="11.109375" style="1" customWidth="1"/>
    <col min="1801" max="2048" width="9.109375" style="1"/>
    <col min="2049" max="2049" width="4.6640625" style="1" customWidth="1"/>
    <col min="2050" max="2052" width="8" style="1" customWidth="1"/>
    <col min="2053" max="2053" width="20.44140625" style="1" customWidth="1"/>
    <col min="2054" max="2054" width="12.6640625" style="1" bestFit="1" customWidth="1"/>
    <col min="2055" max="2055" width="12.6640625" style="1" customWidth="1"/>
    <col min="2056" max="2056" width="11.109375" style="1" customWidth="1"/>
    <col min="2057" max="2304" width="9.109375" style="1"/>
    <col min="2305" max="2305" width="4.6640625" style="1" customWidth="1"/>
    <col min="2306" max="2308" width="8" style="1" customWidth="1"/>
    <col min="2309" max="2309" width="20.44140625" style="1" customWidth="1"/>
    <col min="2310" max="2310" width="12.6640625" style="1" bestFit="1" customWidth="1"/>
    <col min="2311" max="2311" width="12.6640625" style="1" customWidth="1"/>
    <col min="2312" max="2312" width="11.109375" style="1" customWidth="1"/>
    <col min="2313" max="2560" width="9.109375" style="1"/>
    <col min="2561" max="2561" width="4.6640625" style="1" customWidth="1"/>
    <col min="2562" max="2564" width="8" style="1" customWidth="1"/>
    <col min="2565" max="2565" width="20.44140625" style="1" customWidth="1"/>
    <col min="2566" max="2566" width="12.6640625" style="1" bestFit="1" customWidth="1"/>
    <col min="2567" max="2567" width="12.6640625" style="1" customWidth="1"/>
    <col min="2568" max="2568" width="11.109375" style="1" customWidth="1"/>
    <col min="2569" max="2816" width="9.109375" style="1"/>
    <col min="2817" max="2817" width="4.6640625" style="1" customWidth="1"/>
    <col min="2818" max="2820" width="8" style="1" customWidth="1"/>
    <col min="2821" max="2821" width="20.44140625" style="1" customWidth="1"/>
    <col min="2822" max="2822" width="12.6640625" style="1" bestFit="1" customWidth="1"/>
    <col min="2823" max="2823" width="12.6640625" style="1" customWidth="1"/>
    <col min="2824" max="2824" width="11.109375" style="1" customWidth="1"/>
    <col min="2825" max="3072" width="9.109375" style="1"/>
    <col min="3073" max="3073" width="4.6640625" style="1" customWidth="1"/>
    <col min="3074" max="3076" width="8" style="1" customWidth="1"/>
    <col min="3077" max="3077" width="20.44140625" style="1" customWidth="1"/>
    <col min="3078" max="3078" width="12.6640625" style="1" bestFit="1" customWidth="1"/>
    <col min="3079" max="3079" width="12.6640625" style="1" customWidth="1"/>
    <col min="3080" max="3080" width="11.109375" style="1" customWidth="1"/>
    <col min="3081" max="3328" width="9.109375" style="1"/>
    <col min="3329" max="3329" width="4.6640625" style="1" customWidth="1"/>
    <col min="3330" max="3332" width="8" style="1" customWidth="1"/>
    <col min="3333" max="3333" width="20.44140625" style="1" customWidth="1"/>
    <col min="3334" max="3334" width="12.6640625" style="1" bestFit="1" customWidth="1"/>
    <col min="3335" max="3335" width="12.6640625" style="1" customWidth="1"/>
    <col min="3336" max="3336" width="11.109375" style="1" customWidth="1"/>
    <col min="3337" max="3584" width="9.109375" style="1"/>
    <col min="3585" max="3585" width="4.6640625" style="1" customWidth="1"/>
    <col min="3586" max="3588" width="8" style="1" customWidth="1"/>
    <col min="3589" max="3589" width="20.44140625" style="1" customWidth="1"/>
    <col min="3590" max="3590" width="12.6640625" style="1" bestFit="1" customWidth="1"/>
    <col min="3591" max="3591" width="12.6640625" style="1" customWidth="1"/>
    <col min="3592" max="3592" width="11.109375" style="1" customWidth="1"/>
    <col min="3593" max="3840" width="9.109375" style="1"/>
    <col min="3841" max="3841" width="4.6640625" style="1" customWidth="1"/>
    <col min="3842" max="3844" width="8" style="1" customWidth="1"/>
    <col min="3845" max="3845" width="20.44140625" style="1" customWidth="1"/>
    <col min="3846" max="3846" width="12.6640625" style="1" bestFit="1" customWidth="1"/>
    <col min="3847" max="3847" width="12.6640625" style="1" customWidth="1"/>
    <col min="3848" max="3848" width="11.109375" style="1" customWidth="1"/>
    <col min="3849" max="4096" width="9.109375" style="1"/>
    <col min="4097" max="4097" width="4.6640625" style="1" customWidth="1"/>
    <col min="4098" max="4100" width="8" style="1" customWidth="1"/>
    <col min="4101" max="4101" width="20.44140625" style="1" customWidth="1"/>
    <col min="4102" max="4102" width="12.6640625" style="1" bestFit="1" customWidth="1"/>
    <col min="4103" max="4103" width="12.6640625" style="1" customWidth="1"/>
    <col min="4104" max="4104" width="11.109375" style="1" customWidth="1"/>
    <col min="4105" max="4352" width="9.109375" style="1"/>
    <col min="4353" max="4353" width="4.6640625" style="1" customWidth="1"/>
    <col min="4354" max="4356" width="8" style="1" customWidth="1"/>
    <col min="4357" max="4357" width="20.44140625" style="1" customWidth="1"/>
    <col min="4358" max="4358" width="12.6640625" style="1" bestFit="1" customWidth="1"/>
    <col min="4359" max="4359" width="12.6640625" style="1" customWidth="1"/>
    <col min="4360" max="4360" width="11.109375" style="1" customWidth="1"/>
    <col min="4361" max="4608" width="9.109375" style="1"/>
    <col min="4609" max="4609" width="4.6640625" style="1" customWidth="1"/>
    <col min="4610" max="4612" width="8" style="1" customWidth="1"/>
    <col min="4613" max="4613" width="20.44140625" style="1" customWidth="1"/>
    <col min="4614" max="4614" width="12.6640625" style="1" bestFit="1" customWidth="1"/>
    <col min="4615" max="4615" width="12.6640625" style="1" customWidth="1"/>
    <col min="4616" max="4616" width="11.109375" style="1" customWidth="1"/>
    <col min="4617" max="4864" width="9.109375" style="1"/>
    <col min="4865" max="4865" width="4.6640625" style="1" customWidth="1"/>
    <col min="4866" max="4868" width="8" style="1" customWidth="1"/>
    <col min="4869" max="4869" width="20.44140625" style="1" customWidth="1"/>
    <col min="4870" max="4870" width="12.6640625" style="1" bestFit="1" customWidth="1"/>
    <col min="4871" max="4871" width="12.6640625" style="1" customWidth="1"/>
    <col min="4872" max="4872" width="11.109375" style="1" customWidth="1"/>
    <col min="4873" max="5120" width="9.109375" style="1"/>
    <col min="5121" max="5121" width="4.6640625" style="1" customWidth="1"/>
    <col min="5122" max="5124" width="8" style="1" customWidth="1"/>
    <col min="5125" max="5125" width="20.44140625" style="1" customWidth="1"/>
    <col min="5126" max="5126" width="12.6640625" style="1" bestFit="1" customWidth="1"/>
    <col min="5127" max="5127" width="12.6640625" style="1" customWidth="1"/>
    <col min="5128" max="5128" width="11.109375" style="1" customWidth="1"/>
    <col min="5129" max="5376" width="9.109375" style="1"/>
    <col min="5377" max="5377" width="4.6640625" style="1" customWidth="1"/>
    <col min="5378" max="5380" width="8" style="1" customWidth="1"/>
    <col min="5381" max="5381" width="20.44140625" style="1" customWidth="1"/>
    <col min="5382" max="5382" width="12.6640625" style="1" bestFit="1" customWidth="1"/>
    <col min="5383" max="5383" width="12.6640625" style="1" customWidth="1"/>
    <col min="5384" max="5384" width="11.109375" style="1" customWidth="1"/>
    <col min="5385" max="5632" width="9.109375" style="1"/>
    <col min="5633" max="5633" width="4.6640625" style="1" customWidth="1"/>
    <col min="5634" max="5636" width="8" style="1" customWidth="1"/>
    <col min="5637" max="5637" width="20.44140625" style="1" customWidth="1"/>
    <col min="5638" max="5638" width="12.6640625" style="1" bestFit="1" customWidth="1"/>
    <col min="5639" max="5639" width="12.6640625" style="1" customWidth="1"/>
    <col min="5640" max="5640" width="11.109375" style="1" customWidth="1"/>
    <col min="5641" max="5888" width="9.109375" style="1"/>
    <col min="5889" max="5889" width="4.6640625" style="1" customWidth="1"/>
    <col min="5890" max="5892" width="8" style="1" customWidth="1"/>
    <col min="5893" max="5893" width="20.44140625" style="1" customWidth="1"/>
    <col min="5894" max="5894" width="12.6640625" style="1" bestFit="1" customWidth="1"/>
    <col min="5895" max="5895" width="12.6640625" style="1" customWidth="1"/>
    <col min="5896" max="5896" width="11.109375" style="1" customWidth="1"/>
    <col min="5897" max="6144" width="9.109375" style="1"/>
    <col min="6145" max="6145" width="4.6640625" style="1" customWidth="1"/>
    <col min="6146" max="6148" width="8" style="1" customWidth="1"/>
    <col min="6149" max="6149" width="20.44140625" style="1" customWidth="1"/>
    <col min="6150" max="6150" width="12.6640625" style="1" bestFit="1" customWidth="1"/>
    <col min="6151" max="6151" width="12.6640625" style="1" customWidth="1"/>
    <col min="6152" max="6152" width="11.109375" style="1" customWidth="1"/>
    <col min="6153" max="6400" width="9.109375" style="1"/>
    <col min="6401" max="6401" width="4.6640625" style="1" customWidth="1"/>
    <col min="6402" max="6404" width="8" style="1" customWidth="1"/>
    <col min="6405" max="6405" width="20.44140625" style="1" customWidth="1"/>
    <col min="6406" max="6406" width="12.6640625" style="1" bestFit="1" customWidth="1"/>
    <col min="6407" max="6407" width="12.6640625" style="1" customWidth="1"/>
    <col min="6408" max="6408" width="11.109375" style="1" customWidth="1"/>
    <col min="6409" max="6656" width="9.109375" style="1"/>
    <col min="6657" max="6657" width="4.6640625" style="1" customWidth="1"/>
    <col min="6658" max="6660" width="8" style="1" customWidth="1"/>
    <col min="6661" max="6661" width="20.44140625" style="1" customWidth="1"/>
    <col min="6662" max="6662" width="12.6640625" style="1" bestFit="1" customWidth="1"/>
    <col min="6663" max="6663" width="12.6640625" style="1" customWidth="1"/>
    <col min="6664" max="6664" width="11.109375" style="1" customWidth="1"/>
    <col min="6665" max="6912" width="9.109375" style="1"/>
    <col min="6913" max="6913" width="4.6640625" style="1" customWidth="1"/>
    <col min="6914" max="6916" width="8" style="1" customWidth="1"/>
    <col min="6917" max="6917" width="20.44140625" style="1" customWidth="1"/>
    <col min="6918" max="6918" width="12.6640625" style="1" bestFit="1" customWidth="1"/>
    <col min="6919" max="6919" width="12.6640625" style="1" customWidth="1"/>
    <col min="6920" max="6920" width="11.109375" style="1" customWidth="1"/>
    <col min="6921" max="7168" width="9.109375" style="1"/>
    <col min="7169" max="7169" width="4.6640625" style="1" customWidth="1"/>
    <col min="7170" max="7172" width="8" style="1" customWidth="1"/>
    <col min="7173" max="7173" width="20.44140625" style="1" customWidth="1"/>
    <col min="7174" max="7174" width="12.6640625" style="1" bestFit="1" customWidth="1"/>
    <col min="7175" max="7175" width="12.6640625" style="1" customWidth="1"/>
    <col min="7176" max="7176" width="11.109375" style="1" customWidth="1"/>
    <col min="7177" max="7424" width="9.109375" style="1"/>
    <col min="7425" max="7425" width="4.6640625" style="1" customWidth="1"/>
    <col min="7426" max="7428" width="8" style="1" customWidth="1"/>
    <col min="7429" max="7429" width="20.44140625" style="1" customWidth="1"/>
    <col min="7430" max="7430" width="12.6640625" style="1" bestFit="1" customWidth="1"/>
    <col min="7431" max="7431" width="12.6640625" style="1" customWidth="1"/>
    <col min="7432" max="7432" width="11.109375" style="1" customWidth="1"/>
    <col min="7433" max="7680" width="9.109375" style="1"/>
    <col min="7681" max="7681" width="4.6640625" style="1" customWidth="1"/>
    <col min="7682" max="7684" width="8" style="1" customWidth="1"/>
    <col min="7685" max="7685" width="20.44140625" style="1" customWidth="1"/>
    <col min="7686" max="7686" width="12.6640625" style="1" bestFit="1" customWidth="1"/>
    <col min="7687" max="7687" width="12.6640625" style="1" customWidth="1"/>
    <col min="7688" max="7688" width="11.109375" style="1" customWidth="1"/>
    <col min="7689" max="7936" width="9.109375" style="1"/>
    <col min="7937" max="7937" width="4.6640625" style="1" customWidth="1"/>
    <col min="7938" max="7940" width="8" style="1" customWidth="1"/>
    <col min="7941" max="7941" width="20.44140625" style="1" customWidth="1"/>
    <col min="7942" max="7942" width="12.6640625" style="1" bestFit="1" customWidth="1"/>
    <col min="7943" max="7943" width="12.6640625" style="1" customWidth="1"/>
    <col min="7944" max="7944" width="11.109375" style="1" customWidth="1"/>
    <col min="7945" max="8192" width="9.109375" style="1"/>
    <col min="8193" max="8193" width="4.6640625" style="1" customWidth="1"/>
    <col min="8194" max="8196" width="8" style="1" customWidth="1"/>
    <col min="8197" max="8197" width="20.44140625" style="1" customWidth="1"/>
    <col min="8198" max="8198" width="12.6640625" style="1" bestFit="1" customWidth="1"/>
    <col min="8199" max="8199" width="12.6640625" style="1" customWidth="1"/>
    <col min="8200" max="8200" width="11.109375" style="1" customWidth="1"/>
    <col min="8201" max="8448" width="9.109375" style="1"/>
    <col min="8449" max="8449" width="4.6640625" style="1" customWidth="1"/>
    <col min="8450" max="8452" width="8" style="1" customWidth="1"/>
    <col min="8453" max="8453" width="20.44140625" style="1" customWidth="1"/>
    <col min="8454" max="8454" width="12.6640625" style="1" bestFit="1" customWidth="1"/>
    <col min="8455" max="8455" width="12.6640625" style="1" customWidth="1"/>
    <col min="8456" max="8456" width="11.109375" style="1" customWidth="1"/>
    <col min="8457" max="8704" width="9.109375" style="1"/>
    <col min="8705" max="8705" width="4.6640625" style="1" customWidth="1"/>
    <col min="8706" max="8708" width="8" style="1" customWidth="1"/>
    <col min="8709" max="8709" width="20.44140625" style="1" customWidth="1"/>
    <col min="8710" max="8710" width="12.6640625" style="1" bestFit="1" customWidth="1"/>
    <col min="8711" max="8711" width="12.6640625" style="1" customWidth="1"/>
    <col min="8712" max="8712" width="11.109375" style="1" customWidth="1"/>
    <col min="8713" max="8960" width="9.109375" style="1"/>
    <col min="8961" max="8961" width="4.6640625" style="1" customWidth="1"/>
    <col min="8962" max="8964" width="8" style="1" customWidth="1"/>
    <col min="8965" max="8965" width="20.44140625" style="1" customWidth="1"/>
    <col min="8966" max="8966" width="12.6640625" style="1" bestFit="1" customWidth="1"/>
    <col min="8967" max="8967" width="12.6640625" style="1" customWidth="1"/>
    <col min="8968" max="8968" width="11.109375" style="1" customWidth="1"/>
    <col min="8969" max="9216" width="9.109375" style="1"/>
    <col min="9217" max="9217" width="4.6640625" style="1" customWidth="1"/>
    <col min="9218" max="9220" width="8" style="1" customWidth="1"/>
    <col min="9221" max="9221" width="20.44140625" style="1" customWidth="1"/>
    <col min="9222" max="9222" width="12.6640625" style="1" bestFit="1" customWidth="1"/>
    <col min="9223" max="9223" width="12.6640625" style="1" customWidth="1"/>
    <col min="9224" max="9224" width="11.109375" style="1" customWidth="1"/>
    <col min="9225" max="9472" width="9.109375" style="1"/>
    <col min="9473" max="9473" width="4.6640625" style="1" customWidth="1"/>
    <col min="9474" max="9476" width="8" style="1" customWidth="1"/>
    <col min="9477" max="9477" width="20.44140625" style="1" customWidth="1"/>
    <col min="9478" max="9478" width="12.6640625" style="1" bestFit="1" customWidth="1"/>
    <col min="9479" max="9479" width="12.6640625" style="1" customWidth="1"/>
    <col min="9480" max="9480" width="11.109375" style="1" customWidth="1"/>
    <col min="9481" max="9728" width="9.109375" style="1"/>
    <col min="9729" max="9729" width="4.6640625" style="1" customWidth="1"/>
    <col min="9730" max="9732" width="8" style="1" customWidth="1"/>
    <col min="9733" max="9733" width="20.44140625" style="1" customWidth="1"/>
    <col min="9734" max="9734" width="12.6640625" style="1" bestFit="1" customWidth="1"/>
    <col min="9735" max="9735" width="12.6640625" style="1" customWidth="1"/>
    <col min="9736" max="9736" width="11.109375" style="1" customWidth="1"/>
    <col min="9737" max="9984" width="9.109375" style="1"/>
    <col min="9985" max="9985" width="4.6640625" style="1" customWidth="1"/>
    <col min="9986" max="9988" width="8" style="1" customWidth="1"/>
    <col min="9989" max="9989" width="20.44140625" style="1" customWidth="1"/>
    <col min="9990" max="9990" width="12.6640625" style="1" bestFit="1" customWidth="1"/>
    <col min="9991" max="9991" width="12.6640625" style="1" customWidth="1"/>
    <col min="9992" max="9992" width="11.109375" style="1" customWidth="1"/>
    <col min="9993" max="10240" width="9.109375" style="1"/>
    <col min="10241" max="10241" width="4.6640625" style="1" customWidth="1"/>
    <col min="10242" max="10244" width="8" style="1" customWidth="1"/>
    <col min="10245" max="10245" width="20.44140625" style="1" customWidth="1"/>
    <col min="10246" max="10246" width="12.6640625" style="1" bestFit="1" customWidth="1"/>
    <col min="10247" max="10247" width="12.6640625" style="1" customWidth="1"/>
    <col min="10248" max="10248" width="11.109375" style="1" customWidth="1"/>
    <col min="10249" max="10496" width="9.109375" style="1"/>
    <col min="10497" max="10497" width="4.6640625" style="1" customWidth="1"/>
    <col min="10498" max="10500" width="8" style="1" customWidth="1"/>
    <col min="10501" max="10501" width="20.44140625" style="1" customWidth="1"/>
    <col min="10502" max="10502" width="12.6640625" style="1" bestFit="1" customWidth="1"/>
    <col min="10503" max="10503" width="12.6640625" style="1" customWidth="1"/>
    <col min="10504" max="10504" width="11.109375" style="1" customWidth="1"/>
    <col min="10505" max="10752" width="9.109375" style="1"/>
    <col min="10753" max="10753" width="4.6640625" style="1" customWidth="1"/>
    <col min="10754" max="10756" width="8" style="1" customWidth="1"/>
    <col min="10757" max="10757" width="20.44140625" style="1" customWidth="1"/>
    <col min="10758" max="10758" width="12.6640625" style="1" bestFit="1" customWidth="1"/>
    <col min="10759" max="10759" width="12.6640625" style="1" customWidth="1"/>
    <col min="10760" max="10760" width="11.109375" style="1" customWidth="1"/>
    <col min="10761" max="11008" width="9.109375" style="1"/>
    <col min="11009" max="11009" width="4.6640625" style="1" customWidth="1"/>
    <col min="11010" max="11012" width="8" style="1" customWidth="1"/>
    <col min="11013" max="11013" width="20.44140625" style="1" customWidth="1"/>
    <col min="11014" max="11014" width="12.6640625" style="1" bestFit="1" customWidth="1"/>
    <col min="11015" max="11015" width="12.6640625" style="1" customWidth="1"/>
    <col min="11016" max="11016" width="11.109375" style="1" customWidth="1"/>
    <col min="11017" max="11264" width="9.109375" style="1"/>
    <col min="11265" max="11265" width="4.6640625" style="1" customWidth="1"/>
    <col min="11266" max="11268" width="8" style="1" customWidth="1"/>
    <col min="11269" max="11269" width="20.44140625" style="1" customWidth="1"/>
    <col min="11270" max="11270" width="12.6640625" style="1" bestFit="1" customWidth="1"/>
    <col min="11271" max="11271" width="12.6640625" style="1" customWidth="1"/>
    <col min="11272" max="11272" width="11.109375" style="1" customWidth="1"/>
    <col min="11273" max="11520" width="9.109375" style="1"/>
    <col min="11521" max="11521" width="4.6640625" style="1" customWidth="1"/>
    <col min="11522" max="11524" width="8" style="1" customWidth="1"/>
    <col min="11525" max="11525" width="20.44140625" style="1" customWidth="1"/>
    <col min="11526" max="11526" width="12.6640625" style="1" bestFit="1" customWidth="1"/>
    <col min="11527" max="11527" width="12.6640625" style="1" customWidth="1"/>
    <col min="11528" max="11528" width="11.109375" style="1" customWidth="1"/>
    <col min="11529" max="11776" width="9.109375" style="1"/>
    <col min="11777" max="11777" width="4.6640625" style="1" customWidth="1"/>
    <col min="11778" max="11780" width="8" style="1" customWidth="1"/>
    <col min="11781" max="11781" width="20.44140625" style="1" customWidth="1"/>
    <col min="11782" max="11782" width="12.6640625" style="1" bestFit="1" customWidth="1"/>
    <col min="11783" max="11783" width="12.6640625" style="1" customWidth="1"/>
    <col min="11784" max="11784" width="11.109375" style="1" customWidth="1"/>
    <col min="11785" max="12032" width="9.109375" style="1"/>
    <col min="12033" max="12033" width="4.6640625" style="1" customWidth="1"/>
    <col min="12034" max="12036" width="8" style="1" customWidth="1"/>
    <col min="12037" max="12037" width="20.44140625" style="1" customWidth="1"/>
    <col min="12038" max="12038" width="12.6640625" style="1" bestFit="1" customWidth="1"/>
    <col min="12039" max="12039" width="12.6640625" style="1" customWidth="1"/>
    <col min="12040" max="12040" width="11.109375" style="1" customWidth="1"/>
    <col min="12041" max="12288" width="9.109375" style="1"/>
    <col min="12289" max="12289" width="4.6640625" style="1" customWidth="1"/>
    <col min="12290" max="12292" width="8" style="1" customWidth="1"/>
    <col min="12293" max="12293" width="20.44140625" style="1" customWidth="1"/>
    <col min="12294" max="12294" width="12.6640625" style="1" bestFit="1" customWidth="1"/>
    <col min="12295" max="12295" width="12.6640625" style="1" customWidth="1"/>
    <col min="12296" max="12296" width="11.109375" style="1" customWidth="1"/>
    <col min="12297" max="12544" width="9.109375" style="1"/>
    <col min="12545" max="12545" width="4.6640625" style="1" customWidth="1"/>
    <col min="12546" max="12548" width="8" style="1" customWidth="1"/>
    <col min="12549" max="12549" width="20.44140625" style="1" customWidth="1"/>
    <col min="12550" max="12550" width="12.6640625" style="1" bestFit="1" customWidth="1"/>
    <col min="12551" max="12551" width="12.6640625" style="1" customWidth="1"/>
    <col min="12552" max="12552" width="11.109375" style="1" customWidth="1"/>
    <col min="12553" max="12800" width="9.109375" style="1"/>
    <col min="12801" max="12801" width="4.6640625" style="1" customWidth="1"/>
    <col min="12802" max="12804" width="8" style="1" customWidth="1"/>
    <col min="12805" max="12805" width="20.44140625" style="1" customWidth="1"/>
    <col min="12806" max="12806" width="12.6640625" style="1" bestFit="1" customWidth="1"/>
    <col min="12807" max="12807" width="12.6640625" style="1" customWidth="1"/>
    <col min="12808" max="12808" width="11.109375" style="1" customWidth="1"/>
    <col min="12809" max="13056" width="9.109375" style="1"/>
    <col min="13057" max="13057" width="4.6640625" style="1" customWidth="1"/>
    <col min="13058" max="13060" width="8" style="1" customWidth="1"/>
    <col min="13061" max="13061" width="20.44140625" style="1" customWidth="1"/>
    <col min="13062" max="13062" width="12.6640625" style="1" bestFit="1" customWidth="1"/>
    <col min="13063" max="13063" width="12.6640625" style="1" customWidth="1"/>
    <col min="13064" max="13064" width="11.109375" style="1" customWidth="1"/>
    <col min="13065" max="13312" width="9.109375" style="1"/>
    <col min="13313" max="13313" width="4.6640625" style="1" customWidth="1"/>
    <col min="13314" max="13316" width="8" style="1" customWidth="1"/>
    <col min="13317" max="13317" width="20.44140625" style="1" customWidth="1"/>
    <col min="13318" max="13318" width="12.6640625" style="1" bestFit="1" customWidth="1"/>
    <col min="13319" max="13319" width="12.6640625" style="1" customWidth="1"/>
    <col min="13320" max="13320" width="11.109375" style="1" customWidth="1"/>
    <col min="13321" max="13568" width="9.109375" style="1"/>
    <col min="13569" max="13569" width="4.6640625" style="1" customWidth="1"/>
    <col min="13570" max="13572" width="8" style="1" customWidth="1"/>
    <col min="13573" max="13573" width="20.44140625" style="1" customWidth="1"/>
    <col min="13574" max="13574" width="12.6640625" style="1" bestFit="1" customWidth="1"/>
    <col min="13575" max="13575" width="12.6640625" style="1" customWidth="1"/>
    <col min="13576" max="13576" width="11.109375" style="1" customWidth="1"/>
    <col min="13577" max="13824" width="9.109375" style="1"/>
    <col min="13825" max="13825" width="4.6640625" style="1" customWidth="1"/>
    <col min="13826" max="13828" width="8" style="1" customWidth="1"/>
    <col min="13829" max="13829" width="20.44140625" style="1" customWidth="1"/>
    <col min="13830" max="13830" width="12.6640625" style="1" bestFit="1" customWidth="1"/>
    <col min="13831" max="13831" width="12.6640625" style="1" customWidth="1"/>
    <col min="13832" max="13832" width="11.109375" style="1" customWidth="1"/>
    <col min="13833" max="14080" width="9.109375" style="1"/>
    <col min="14081" max="14081" width="4.6640625" style="1" customWidth="1"/>
    <col min="14082" max="14084" width="8" style="1" customWidth="1"/>
    <col min="14085" max="14085" width="20.44140625" style="1" customWidth="1"/>
    <col min="14086" max="14086" width="12.6640625" style="1" bestFit="1" customWidth="1"/>
    <col min="14087" max="14087" width="12.6640625" style="1" customWidth="1"/>
    <col min="14088" max="14088" width="11.109375" style="1" customWidth="1"/>
    <col min="14089" max="14336" width="9.109375" style="1"/>
    <col min="14337" max="14337" width="4.6640625" style="1" customWidth="1"/>
    <col min="14338" max="14340" width="8" style="1" customWidth="1"/>
    <col min="14341" max="14341" width="20.44140625" style="1" customWidth="1"/>
    <col min="14342" max="14342" width="12.6640625" style="1" bestFit="1" customWidth="1"/>
    <col min="14343" max="14343" width="12.6640625" style="1" customWidth="1"/>
    <col min="14344" max="14344" width="11.109375" style="1" customWidth="1"/>
    <col min="14345" max="14592" width="9.109375" style="1"/>
    <col min="14593" max="14593" width="4.6640625" style="1" customWidth="1"/>
    <col min="14594" max="14596" width="8" style="1" customWidth="1"/>
    <col min="14597" max="14597" width="20.44140625" style="1" customWidth="1"/>
    <col min="14598" max="14598" width="12.6640625" style="1" bestFit="1" customWidth="1"/>
    <col min="14599" max="14599" width="12.6640625" style="1" customWidth="1"/>
    <col min="14600" max="14600" width="11.109375" style="1" customWidth="1"/>
    <col min="14601" max="14848" width="9.109375" style="1"/>
    <col min="14849" max="14849" width="4.6640625" style="1" customWidth="1"/>
    <col min="14850" max="14852" width="8" style="1" customWidth="1"/>
    <col min="14853" max="14853" width="20.44140625" style="1" customWidth="1"/>
    <col min="14854" max="14854" width="12.6640625" style="1" bestFit="1" customWidth="1"/>
    <col min="14855" max="14855" width="12.6640625" style="1" customWidth="1"/>
    <col min="14856" max="14856" width="11.109375" style="1" customWidth="1"/>
    <col min="14857" max="15104" width="9.109375" style="1"/>
    <col min="15105" max="15105" width="4.6640625" style="1" customWidth="1"/>
    <col min="15106" max="15108" width="8" style="1" customWidth="1"/>
    <col min="15109" max="15109" width="20.44140625" style="1" customWidth="1"/>
    <col min="15110" max="15110" width="12.6640625" style="1" bestFit="1" customWidth="1"/>
    <col min="15111" max="15111" width="12.6640625" style="1" customWidth="1"/>
    <col min="15112" max="15112" width="11.109375" style="1" customWidth="1"/>
    <col min="15113" max="15360" width="9.109375" style="1"/>
    <col min="15361" max="15361" width="4.6640625" style="1" customWidth="1"/>
    <col min="15362" max="15364" width="8" style="1" customWidth="1"/>
    <col min="15365" max="15365" width="20.44140625" style="1" customWidth="1"/>
    <col min="15366" max="15366" width="12.6640625" style="1" bestFit="1" customWidth="1"/>
    <col min="15367" max="15367" width="12.6640625" style="1" customWidth="1"/>
    <col min="15368" max="15368" width="11.109375" style="1" customWidth="1"/>
    <col min="15369" max="15616" width="9.109375" style="1"/>
    <col min="15617" max="15617" width="4.6640625" style="1" customWidth="1"/>
    <col min="15618" max="15620" width="8" style="1" customWidth="1"/>
    <col min="15621" max="15621" width="20.44140625" style="1" customWidth="1"/>
    <col min="15622" max="15622" width="12.6640625" style="1" bestFit="1" customWidth="1"/>
    <col min="15623" max="15623" width="12.6640625" style="1" customWidth="1"/>
    <col min="15624" max="15624" width="11.109375" style="1" customWidth="1"/>
    <col min="15625" max="15872" width="9.109375" style="1"/>
    <col min="15873" max="15873" width="4.6640625" style="1" customWidth="1"/>
    <col min="15874" max="15876" width="8" style="1" customWidth="1"/>
    <col min="15877" max="15877" width="20.44140625" style="1" customWidth="1"/>
    <col min="15878" max="15878" width="12.6640625" style="1" bestFit="1" customWidth="1"/>
    <col min="15879" max="15879" width="12.6640625" style="1" customWidth="1"/>
    <col min="15880" max="15880" width="11.109375" style="1" customWidth="1"/>
    <col min="15881" max="16128" width="9.109375" style="1"/>
    <col min="16129" max="16129" width="4.6640625" style="1" customWidth="1"/>
    <col min="16130" max="16132" width="8" style="1" customWidth="1"/>
    <col min="16133" max="16133" width="20.44140625" style="1" customWidth="1"/>
    <col min="16134" max="16134" width="12.6640625" style="1" bestFit="1" customWidth="1"/>
    <col min="16135" max="16135" width="12.6640625" style="1" customWidth="1"/>
    <col min="16136" max="16136" width="11.109375" style="1" customWidth="1"/>
    <col min="16137" max="16384" width="9.109375" style="1"/>
  </cols>
  <sheetData>
    <row r="1" spans="1:8" ht="16.8" x14ac:dyDescent="0.3">
      <c r="A1" s="260"/>
      <c r="B1" s="64"/>
      <c r="C1" s="64"/>
      <c r="D1" s="64"/>
      <c r="E1" s="64"/>
      <c r="F1" s="64"/>
      <c r="G1" s="64"/>
      <c r="H1" s="261" t="s">
        <v>1883</v>
      </c>
    </row>
    <row r="2" spans="1:8" ht="16.8" x14ac:dyDescent="0.3">
      <c r="A2" s="260"/>
      <c r="B2" s="64"/>
      <c r="C2" s="64"/>
      <c r="D2" s="64"/>
      <c r="E2" s="64"/>
      <c r="F2" s="64"/>
      <c r="G2" s="64"/>
      <c r="H2" s="262"/>
    </row>
    <row r="3" spans="1:8" ht="16.8" x14ac:dyDescent="0.3">
      <c r="A3" s="533" t="s">
        <v>1882</v>
      </c>
      <c r="B3" s="533"/>
      <c r="C3" s="533"/>
      <c r="D3" s="533"/>
      <c r="E3" s="533"/>
      <c r="F3" s="533"/>
      <c r="G3" s="533"/>
      <c r="H3" s="533"/>
    </row>
    <row r="4" spans="1:8" ht="16.8" x14ac:dyDescent="0.3">
      <c r="A4" s="260"/>
      <c r="B4" s="260"/>
      <c r="C4" s="260"/>
      <c r="D4" s="260"/>
      <c r="E4" s="260"/>
      <c r="F4" s="260"/>
      <c r="G4" s="260"/>
      <c r="H4" s="263" t="s">
        <v>22</v>
      </c>
    </row>
    <row r="5" spans="1:8" ht="33.6" x14ac:dyDescent="0.3">
      <c r="A5" s="260"/>
      <c r="B5" s="260"/>
      <c r="C5" s="260"/>
      <c r="D5" s="260"/>
      <c r="E5" s="260"/>
      <c r="F5" s="264" t="s">
        <v>148</v>
      </c>
      <c r="G5" s="264" t="s">
        <v>152</v>
      </c>
      <c r="H5" s="265" t="s">
        <v>276</v>
      </c>
    </row>
    <row r="6" spans="1:8" ht="16.8" x14ac:dyDescent="0.3">
      <c r="A6" s="260"/>
      <c r="B6" s="260"/>
      <c r="C6" s="260"/>
      <c r="D6" s="260"/>
      <c r="E6" s="260"/>
      <c r="F6" s="260"/>
      <c r="G6" s="260"/>
      <c r="H6" s="260"/>
    </row>
    <row r="7" spans="1:8" ht="16.8" x14ac:dyDescent="0.3">
      <c r="A7" s="260" t="s">
        <v>275</v>
      </c>
      <c r="B7" s="260"/>
      <c r="C7" s="260"/>
      <c r="D7" s="260"/>
      <c r="E7" s="260"/>
      <c r="F7" s="266"/>
      <c r="G7" s="266"/>
      <c r="H7" s="266"/>
    </row>
    <row r="8" spans="1:8" ht="16.8" x14ac:dyDescent="0.3">
      <c r="A8" s="260"/>
      <c r="B8" s="260" t="s">
        <v>280</v>
      </c>
      <c r="C8" s="260"/>
      <c r="D8" s="260"/>
      <c r="E8" s="260"/>
      <c r="F8" s="266">
        <v>394</v>
      </c>
      <c r="G8" s="266">
        <v>157</v>
      </c>
      <c r="H8" s="266">
        <v>157</v>
      </c>
    </row>
    <row r="9" spans="1:8" ht="16.8" x14ac:dyDescent="0.3">
      <c r="A9" s="260"/>
      <c r="B9" s="260" t="s">
        <v>281</v>
      </c>
      <c r="C9" s="260"/>
      <c r="D9" s="260"/>
      <c r="E9" s="260"/>
      <c r="F9" s="266">
        <v>4872</v>
      </c>
      <c r="G9" s="266">
        <v>1883</v>
      </c>
      <c r="H9" s="266">
        <v>1823</v>
      </c>
    </row>
    <row r="10" spans="1:8" ht="16.8" x14ac:dyDescent="0.3">
      <c r="A10" s="260"/>
      <c r="B10" s="64" t="s">
        <v>282</v>
      </c>
      <c r="C10" s="260"/>
      <c r="D10" s="260"/>
      <c r="E10" s="260"/>
      <c r="F10" s="266">
        <v>1422</v>
      </c>
      <c r="G10" s="266">
        <v>395</v>
      </c>
      <c r="H10" s="266">
        <v>390</v>
      </c>
    </row>
    <row r="11" spans="1:8" ht="16.8" x14ac:dyDescent="0.3">
      <c r="A11" s="260"/>
      <c r="B11" s="260"/>
      <c r="C11" s="260"/>
      <c r="D11" s="260"/>
      <c r="E11" s="260"/>
      <c r="F11" s="266"/>
      <c r="G11" s="266"/>
      <c r="H11" s="266"/>
    </row>
    <row r="12" spans="1:8" ht="16.8" x14ac:dyDescent="0.3">
      <c r="A12" s="260" t="s">
        <v>121</v>
      </c>
      <c r="B12" s="260"/>
      <c r="C12" s="260"/>
      <c r="D12" s="260"/>
      <c r="E12" s="260"/>
      <c r="F12" s="266"/>
      <c r="G12" s="266"/>
      <c r="H12" s="266"/>
    </row>
    <row r="13" spans="1:8" ht="16.8" x14ac:dyDescent="0.3">
      <c r="A13" s="260"/>
      <c r="B13" s="260" t="s">
        <v>280</v>
      </c>
      <c r="C13" s="260"/>
      <c r="D13" s="260"/>
      <c r="E13" s="260"/>
      <c r="F13" s="266">
        <v>257</v>
      </c>
      <c r="G13" s="266">
        <v>0</v>
      </c>
      <c r="H13" s="266">
        <v>0</v>
      </c>
    </row>
    <row r="14" spans="1:8" ht="16.8" x14ac:dyDescent="0.3">
      <c r="A14" s="260"/>
      <c r="B14" s="260" t="s">
        <v>281</v>
      </c>
      <c r="C14" s="260"/>
      <c r="D14" s="260"/>
      <c r="E14" s="260"/>
      <c r="F14" s="266">
        <v>6296</v>
      </c>
      <c r="G14" s="266">
        <v>7207</v>
      </c>
      <c r="H14" s="266">
        <v>6720</v>
      </c>
    </row>
    <row r="15" spans="1:8" ht="16.8" x14ac:dyDescent="0.3">
      <c r="A15" s="260"/>
      <c r="B15" s="64" t="s">
        <v>282</v>
      </c>
      <c r="C15" s="260"/>
      <c r="D15" s="260"/>
      <c r="E15" s="260"/>
      <c r="F15" s="266">
        <v>784</v>
      </c>
      <c r="G15" s="266">
        <v>580</v>
      </c>
      <c r="H15" s="266">
        <v>480</v>
      </c>
    </row>
    <row r="17" spans="1:8" ht="16.8" x14ac:dyDescent="0.3">
      <c r="A17" s="260" t="s">
        <v>40</v>
      </c>
      <c r="B17" s="260"/>
      <c r="C17" s="260"/>
      <c r="D17" s="260"/>
      <c r="E17" s="260"/>
      <c r="F17" s="266"/>
      <c r="G17" s="266"/>
      <c r="H17" s="266"/>
    </row>
    <row r="18" spans="1:8" ht="16.8" x14ac:dyDescent="0.3">
      <c r="A18" s="260"/>
      <c r="B18" s="260" t="s">
        <v>280</v>
      </c>
      <c r="C18" s="260"/>
      <c r="D18" s="260"/>
      <c r="E18" s="260"/>
      <c r="F18" s="266">
        <v>1457</v>
      </c>
      <c r="G18" s="266">
        <v>669</v>
      </c>
      <c r="H18" s="266">
        <v>126</v>
      </c>
    </row>
    <row r="19" spans="1:8" ht="16.8" x14ac:dyDescent="0.3">
      <c r="A19" s="260"/>
      <c r="B19" s="260" t="s">
        <v>281</v>
      </c>
      <c r="C19" s="260"/>
      <c r="D19" s="260"/>
      <c r="E19" s="260"/>
      <c r="F19" s="266">
        <v>1693</v>
      </c>
      <c r="G19" s="266">
        <v>906</v>
      </c>
      <c r="H19" s="266">
        <v>153</v>
      </c>
    </row>
    <row r="20" spans="1:8" ht="16.8" x14ac:dyDescent="0.3">
      <c r="A20" s="260"/>
      <c r="B20" s="64" t="s">
        <v>282</v>
      </c>
      <c r="C20" s="260"/>
      <c r="D20" s="260"/>
      <c r="E20" s="260"/>
      <c r="F20" s="266">
        <v>850</v>
      </c>
      <c r="G20" s="266">
        <v>425</v>
      </c>
      <c r="H20" s="266">
        <v>75</v>
      </c>
    </row>
    <row r="21" spans="1:8" ht="16.8" x14ac:dyDescent="0.3">
      <c r="A21" s="260"/>
      <c r="B21" s="64"/>
      <c r="C21" s="260"/>
      <c r="D21" s="260"/>
      <c r="E21" s="260"/>
      <c r="F21" s="266"/>
      <c r="G21" s="266"/>
      <c r="H21" s="266"/>
    </row>
    <row r="22" spans="1:8" ht="16.8" x14ac:dyDescent="0.3">
      <c r="A22" s="260" t="s">
        <v>256</v>
      </c>
      <c r="B22" s="260"/>
      <c r="C22" s="260"/>
      <c r="D22" s="260"/>
      <c r="E22" s="260"/>
      <c r="F22" s="266"/>
      <c r="G22" s="266"/>
      <c r="H22" s="266"/>
    </row>
    <row r="23" spans="1:8" ht="16.8" x14ac:dyDescent="0.3">
      <c r="A23" s="260"/>
      <c r="B23" s="260" t="s">
        <v>283</v>
      </c>
      <c r="C23" s="260"/>
      <c r="D23" s="260"/>
      <c r="E23" s="260"/>
      <c r="F23" s="266">
        <v>104543</v>
      </c>
      <c r="G23" s="266">
        <v>129985</v>
      </c>
      <c r="H23" s="266">
        <v>95942</v>
      </c>
    </row>
    <row r="24" spans="1:8" ht="16.8" x14ac:dyDescent="0.3">
      <c r="A24" s="260"/>
      <c r="B24" s="260" t="s">
        <v>281</v>
      </c>
      <c r="C24" s="260"/>
      <c r="D24" s="260"/>
      <c r="E24" s="260"/>
      <c r="F24" s="266">
        <v>33567</v>
      </c>
      <c r="G24" s="266">
        <v>33297</v>
      </c>
      <c r="H24" s="266">
        <v>23616</v>
      </c>
    </row>
    <row r="25" spans="1:8" ht="16.8" x14ac:dyDescent="0.3">
      <c r="A25" s="260"/>
      <c r="B25" s="64" t="s">
        <v>282</v>
      </c>
      <c r="C25" s="260"/>
      <c r="D25" s="260"/>
      <c r="E25" s="260"/>
      <c r="F25" s="266">
        <v>31890</v>
      </c>
      <c r="G25" s="266">
        <v>25480</v>
      </c>
      <c r="H25" s="266">
        <v>15094</v>
      </c>
    </row>
    <row r="26" spans="1:8" ht="16.8" x14ac:dyDescent="0.3">
      <c r="A26" s="260"/>
      <c r="B26" s="260"/>
      <c r="C26" s="260"/>
      <c r="D26" s="260"/>
      <c r="E26" s="260"/>
      <c r="F26" s="266"/>
      <c r="G26" s="266"/>
      <c r="H26" s="266"/>
    </row>
    <row r="27" spans="1:8" ht="16.8" x14ac:dyDescent="0.3">
      <c r="A27" s="267" t="s">
        <v>21</v>
      </c>
      <c r="B27" s="260"/>
      <c r="C27" s="260"/>
      <c r="D27" s="260"/>
      <c r="E27" s="260"/>
      <c r="F27" s="268">
        <f>SUM(F7:F26)</f>
        <v>188025</v>
      </c>
      <c r="G27" s="268">
        <f>SUM(G7:G26)</f>
        <v>200984</v>
      </c>
      <c r="H27" s="268">
        <f>SUM(H7:H26)</f>
        <v>144576</v>
      </c>
    </row>
    <row r="28" spans="1:8" ht="16.8" x14ac:dyDescent="0.3">
      <c r="A28" s="260"/>
      <c r="B28" s="260"/>
      <c r="C28" s="260"/>
      <c r="D28" s="260"/>
      <c r="E28" s="260"/>
      <c r="F28" s="260"/>
      <c r="G28" s="260"/>
      <c r="H28" s="260"/>
    </row>
    <row r="29" spans="1:8" ht="16.8" x14ac:dyDescent="0.3">
      <c r="A29" s="260"/>
      <c r="B29" s="260"/>
      <c r="C29" s="260"/>
      <c r="D29" s="260"/>
      <c r="E29" s="260"/>
      <c r="F29" s="260"/>
      <c r="G29" s="260"/>
      <c r="H29" s="260"/>
    </row>
    <row r="30" spans="1:8" ht="16.8" x14ac:dyDescent="0.3">
      <c r="A30" s="260"/>
      <c r="B30" s="260"/>
      <c r="C30" s="260"/>
      <c r="D30" s="260"/>
      <c r="E30" s="260"/>
      <c r="F30" s="260"/>
      <c r="G30" s="260"/>
      <c r="H30" s="260"/>
    </row>
    <row r="31" spans="1:8" ht="16.8" x14ac:dyDescent="0.3">
      <c r="A31" s="260"/>
      <c r="B31" s="260"/>
      <c r="C31" s="260"/>
      <c r="D31" s="260"/>
      <c r="E31" s="260"/>
      <c r="F31" s="260"/>
      <c r="G31" s="260"/>
      <c r="H31" s="260"/>
    </row>
    <row r="32" spans="1:8" ht="16.8" x14ac:dyDescent="0.3">
      <c r="A32" s="260"/>
      <c r="B32" s="260"/>
      <c r="C32" s="260"/>
      <c r="D32" s="260"/>
      <c r="E32" s="260"/>
      <c r="F32" s="260"/>
      <c r="G32" s="260"/>
      <c r="H32" s="260"/>
    </row>
    <row r="33" spans="1:8" ht="16.8" x14ac:dyDescent="0.3">
      <c r="A33" s="260"/>
      <c r="B33" s="260"/>
      <c r="C33" s="260"/>
      <c r="D33" s="260"/>
      <c r="E33" s="260"/>
      <c r="F33" s="260"/>
      <c r="G33" s="260"/>
      <c r="H33" s="260"/>
    </row>
    <row r="34" spans="1:8" ht="16.8" x14ac:dyDescent="0.3">
      <c r="A34" s="260"/>
      <c r="B34" s="260"/>
      <c r="C34" s="260"/>
      <c r="D34" s="260"/>
      <c r="E34" s="260"/>
      <c r="F34" s="260"/>
      <c r="G34" s="260"/>
      <c r="H34" s="260"/>
    </row>
    <row r="35" spans="1:8" ht="16.8" x14ac:dyDescent="0.3">
      <c r="A35" s="260"/>
      <c r="B35" s="260"/>
      <c r="C35" s="260"/>
      <c r="D35" s="260"/>
      <c r="E35" s="260"/>
      <c r="F35" s="260"/>
      <c r="G35" s="260"/>
      <c r="H35" s="260"/>
    </row>
    <row r="36" spans="1:8" ht="16.8" x14ac:dyDescent="0.3">
      <c r="A36" s="260"/>
      <c r="B36" s="260"/>
      <c r="C36" s="260"/>
      <c r="D36" s="260"/>
      <c r="E36" s="260"/>
      <c r="F36" s="260"/>
      <c r="G36" s="260"/>
      <c r="H36" s="260"/>
    </row>
    <row r="37" spans="1:8" ht="16.8" x14ac:dyDescent="0.3">
      <c r="A37" s="260"/>
      <c r="B37" s="260"/>
      <c r="C37" s="260"/>
      <c r="D37" s="260"/>
      <c r="E37" s="260"/>
      <c r="F37" s="260"/>
      <c r="G37" s="260"/>
      <c r="H37" s="260"/>
    </row>
    <row r="38" spans="1:8" ht="16.8" x14ac:dyDescent="0.3">
      <c r="A38" s="260"/>
      <c r="B38" s="260"/>
      <c r="C38" s="260"/>
      <c r="D38" s="260"/>
      <c r="E38" s="260"/>
      <c r="F38" s="260"/>
      <c r="G38" s="260"/>
      <c r="H38" s="260"/>
    </row>
    <row r="39" spans="1:8" ht="16.8" x14ac:dyDescent="0.3">
      <c r="A39" s="260"/>
      <c r="B39" s="260"/>
      <c r="C39" s="260"/>
      <c r="D39" s="260"/>
      <c r="E39" s="260"/>
      <c r="F39" s="260"/>
      <c r="G39" s="260"/>
      <c r="H39" s="260"/>
    </row>
    <row r="40" spans="1:8" ht="16.8" x14ac:dyDescent="0.3">
      <c r="A40" s="260"/>
      <c r="B40" s="260"/>
      <c r="C40" s="260"/>
      <c r="D40" s="260"/>
      <c r="E40" s="260"/>
      <c r="F40" s="260"/>
      <c r="G40" s="260"/>
      <c r="H40" s="260"/>
    </row>
    <row r="41" spans="1:8" ht="16.8" x14ac:dyDescent="0.3">
      <c r="A41" s="260"/>
      <c r="B41" s="260"/>
      <c r="C41" s="260"/>
      <c r="D41" s="260"/>
      <c r="E41" s="260"/>
      <c r="F41" s="260"/>
      <c r="G41" s="260"/>
      <c r="H41" s="260"/>
    </row>
    <row r="42" spans="1:8" ht="16.8" x14ac:dyDescent="0.3">
      <c r="A42" s="260"/>
      <c r="B42" s="260"/>
      <c r="C42" s="260"/>
      <c r="D42" s="260"/>
      <c r="E42" s="260"/>
      <c r="F42" s="260"/>
      <c r="G42" s="260"/>
      <c r="H42" s="260"/>
    </row>
    <row r="43" spans="1:8" ht="16.8" x14ac:dyDescent="0.3">
      <c r="A43" s="260"/>
      <c r="B43" s="260"/>
      <c r="C43" s="260"/>
      <c r="D43" s="260"/>
      <c r="E43" s="260"/>
      <c r="F43" s="260"/>
      <c r="G43" s="260"/>
      <c r="H43" s="260"/>
    </row>
    <row r="44" spans="1:8" ht="16.8" x14ac:dyDescent="0.3">
      <c r="A44" s="260"/>
      <c r="B44" s="260"/>
      <c r="C44" s="260"/>
      <c r="D44" s="260"/>
      <c r="E44" s="260"/>
      <c r="F44" s="260"/>
      <c r="G44" s="260"/>
      <c r="H44" s="260"/>
    </row>
    <row r="45" spans="1:8" ht="16.8" x14ac:dyDescent="0.3">
      <c r="A45" s="260"/>
      <c r="B45" s="260"/>
      <c r="C45" s="260"/>
      <c r="D45" s="260"/>
      <c r="E45" s="260"/>
      <c r="F45" s="260"/>
      <c r="G45" s="260"/>
      <c r="H45" s="260"/>
    </row>
    <row r="46" spans="1:8" ht="16.8" x14ac:dyDescent="0.3">
      <c r="A46" s="260"/>
      <c r="B46" s="260"/>
      <c r="C46" s="260"/>
      <c r="D46" s="260"/>
      <c r="E46" s="260"/>
      <c r="F46" s="260"/>
      <c r="G46" s="260"/>
      <c r="H46" s="260"/>
    </row>
  </sheetData>
  <mergeCells count="1">
    <mergeCell ref="A3:H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C21F6-A73A-44E6-846B-1619B15EC781}">
  <sheetPr>
    <tabColor rgb="FF92D050"/>
  </sheetPr>
  <dimension ref="A1:Y143"/>
  <sheetViews>
    <sheetView zoomScaleNormal="100" workbookViewId="0">
      <selection activeCell="E1" sqref="E1"/>
    </sheetView>
  </sheetViews>
  <sheetFormatPr defaultColWidth="9.109375" defaultRowHeight="14.4" x14ac:dyDescent="0.3"/>
  <cols>
    <col min="1" max="1" width="30" style="43" customWidth="1"/>
    <col min="2" max="2" width="5" style="43" customWidth="1"/>
    <col min="3" max="3" width="15.109375" style="43" customWidth="1"/>
    <col min="4" max="4" width="14.44140625" style="43" customWidth="1"/>
    <col min="5" max="5" width="13" style="43" customWidth="1"/>
    <col min="6" max="6" width="30" style="43" customWidth="1"/>
    <col min="7" max="7" width="5" style="43" customWidth="1"/>
    <col min="8" max="8" width="14.5546875" style="43" customWidth="1"/>
    <col min="9" max="9" width="14.33203125" style="43" customWidth="1"/>
    <col min="10" max="10" width="13" style="43" customWidth="1"/>
    <col min="11" max="11" width="30" style="43" customWidth="1"/>
    <col min="12" max="12" width="5" style="43" customWidth="1"/>
    <col min="13" max="15" width="13" style="43" customWidth="1"/>
    <col min="16" max="16" width="30" style="43" customWidth="1"/>
    <col min="17" max="17" width="5" style="43" customWidth="1"/>
    <col min="18" max="20" width="13" style="43" customWidth="1"/>
    <col min="21" max="21" width="30" style="43" customWidth="1"/>
    <col min="22" max="22" width="5" style="43" customWidth="1"/>
    <col min="23" max="104" width="13" style="43" customWidth="1"/>
    <col min="105" max="16384" width="9.109375" style="43"/>
  </cols>
  <sheetData>
    <row r="1" spans="1:25" x14ac:dyDescent="0.3">
      <c r="E1" s="10" t="s">
        <v>1755</v>
      </c>
    </row>
    <row r="3" spans="1:25" ht="31.5" customHeight="1" x14ac:dyDescent="0.3">
      <c r="A3" s="534" t="s">
        <v>284</v>
      </c>
      <c r="B3" s="535"/>
      <c r="C3" s="535"/>
      <c r="D3" s="535"/>
      <c r="E3" s="535"/>
      <c r="F3" s="534" t="s">
        <v>285</v>
      </c>
      <c r="G3" s="535"/>
      <c r="H3" s="535"/>
      <c r="I3" s="535"/>
      <c r="J3" s="535"/>
      <c r="K3" s="536" t="s">
        <v>286</v>
      </c>
      <c r="L3" s="535"/>
      <c r="M3" s="535"/>
      <c r="N3" s="535"/>
      <c r="O3" s="535"/>
      <c r="P3" s="534" t="s">
        <v>466</v>
      </c>
      <c r="Q3" s="535"/>
      <c r="R3" s="535"/>
      <c r="S3" s="535"/>
      <c r="T3" s="535"/>
      <c r="U3" s="534" t="s">
        <v>287</v>
      </c>
      <c r="V3" s="535"/>
      <c r="W3" s="535"/>
      <c r="X3" s="535"/>
      <c r="Y3" s="535"/>
    </row>
    <row r="4" spans="1:25" ht="15.6" x14ac:dyDescent="0.3">
      <c r="A4" s="534"/>
      <c r="B4" s="535"/>
      <c r="C4" s="535"/>
      <c r="D4" s="535"/>
      <c r="E4" s="535"/>
      <c r="F4" s="534" t="s">
        <v>288</v>
      </c>
      <c r="G4" s="535"/>
      <c r="H4" s="535"/>
      <c r="I4" s="535"/>
      <c r="J4" s="535"/>
      <c r="K4" s="536" t="s">
        <v>289</v>
      </c>
      <c r="L4" s="535"/>
      <c r="M4" s="535"/>
      <c r="N4" s="535"/>
      <c r="O4" s="535"/>
      <c r="P4" s="534" t="s">
        <v>290</v>
      </c>
      <c r="Q4" s="535"/>
      <c r="R4" s="535"/>
      <c r="S4" s="535"/>
      <c r="T4" s="535"/>
      <c r="U4" s="534" t="s">
        <v>291</v>
      </c>
      <c r="V4" s="535"/>
      <c r="W4" s="535"/>
      <c r="X4" s="535"/>
      <c r="Y4" s="535"/>
    </row>
    <row r="6" spans="1:25" ht="16.5" customHeight="1" x14ac:dyDescent="0.4">
      <c r="A6" s="537" t="s">
        <v>1756</v>
      </c>
      <c r="B6" s="535"/>
      <c r="C6" s="535"/>
      <c r="D6" s="535"/>
      <c r="E6" s="535"/>
      <c r="F6" s="537" t="s">
        <v>1756</v>
      </c>
      <c r="G6" s="535"/>
      <c r="H6" s="535"/>
      <c r="I6" s="535"/>
      <c r="J6" s="535"/>
      <c r="K6" s="537" t="s">
        <v>1756</v>
      </c>
      <c r="L6" s="535"/>
      <c r="M6" s="535"/>
      <c r="N6" s="535"/>
      <c r="O6" s="535"/>
      <c r="P6" s="537" t="s">
        <v>1756</v>
      </c>
      <c r="Q6" s="535"/>
      <c r="R6" s="535"/>
      <c r="S6" s="535"/>
      <c r="T6" s="535"/>
      <c r="U6" s="537" t="s">
        <v>1756</v>
      </c>
      <c r="V6" s="535"/>
      <c r="W6" s="535"/>
      <c r="X6" s="535"/>
      <c r="Y6" s="535"/>
    </row>
    <row r="7" spans="1:25" ht="15" thickBot="1" x14ac:dyDescent="0.35"/>
    <row r="8" spans="1:25" ht="27.6" x14ac:dyDescent="0.3">
      <c r="A8" s="293" t="s">
        <v>157</v>
      </c>
      <c r="B8" s="294" t="s">
        <v>292</v>
      </c>
      <c r="C8" s="294" t="s">
        <v>293</v>
      </c>
      <c r="D8" s="294" t="s">
        <v>294</v>
      </c>
      <c r="E8" s="295" t="s">
        <v>295</v>
      </c>
      <c r="F8" s="293" t="s">
        <v>157</v>
      </c>
      <c r="G8" s="294" t="s">
        <v>292</v>
      </c>
      <c r="H8" s="294" t="s">
        <v>293</v>
      </c>
      <c r="I8" s="294" t="s">
        <v>294</v>
      </c>
      <c r="J8" s="295" t="s">
        <v>295</v>
      </c>
      <c r="K8" s="296" t="s">
        <v>157</v>
      </c>
      <c r="L8" s="297" t="s">
        <v>292</v>
      </c>
      <c r="M8" s="297" t="s">
        <v>293</v>
      </c>
      <c r="N8" s="297" t="s">
        <v>294</v>
      </c>
      <c r="O8" s="298" t="s">
        <v>295</v>
      </c>
      <c r="P8" s="293" t="s">
        <v>157</v>
      </c>
      <c r="Q8" s="294" t="s">
        <v>292</v>
      </c>
      <c r="R8" s="294" t="s">
        <v>293</v>
      </c>
      <c r="S8" s="294" t="s">
        <v>294</v>
      </c>
      <c r="T8" s="295" t="s">
        <v>295</v>
      </c>
      <c r="U8" s="293" t="s">
        <v>157</v>
      </c>
      <c r="V8" s="294" t="s">
        <v>292</v>
      </c>
      <c r="W8" s="294" t="s">
        <v>293</v>
      </c>
      <c r="X8" s="294" t="s">
        <v>294</v>
      </c>
      <c r="Y8" s="295" t="s">
        <v>295</v>
      </c>
    </row>
    <row r="9" spans="1:25" x14ac:dyDescent="0.3">
      <c r="A9" s="299">
        <v>1</v>
      </c>
      <c r="B9" s="300">
        <v>2</v>
      </c>
      <c r="C9" s="300">
        <v>3</v>
      </c>
      <c r="D9" s="300">
        <v>4</v>
      </c>
      <c r="E9" s="301">
        <v>5</v>
      </c>
      <c r="F9" s="299">
        <v>1</v>
      </c>
      <c r="G9" s="300">
        <v>2</v>
      </c>
      <c r="H9" s="300">
        <v>3</v>
      </c>
      <c r="I9" s="300">
        <v>4</v>
      </c>
      <c r="J9" s="301">
        <v>5</v>
      </c>
      <c r="K9" s="302">
        <v>1</v>
      </c>
      <c r="L9" s="303">
        <v>2</v>
      </c>
      <c r="M9" s="303">
        <v>3</v>
      </c>
      <c r="N9" s="303">
        <v>4</v>
      </c>
      <c r="O9" s="304">
        <v>5</v>
      </c>
      <c r="P9" s="299">
        <v>1</v>
      </c>
      <c r="Q9" s="300">
        <v>2</v>
      </c>
      <c r="R9" s="300">
        <v>3</v>
      </c>
      <c r="S9" s="300">
        <v>4</v>
      </c>
      <c r="T9" s="301">
        <v>5</v>
      </c>
      <c r="U9" s="299">
        <v>1</v>
      </c>
      <c r="V9" s="300">
        <v>2</v>
      </c>
      <c r="W9" s="300">
        <v>3</v>
      </c>
      <c r="X9" s="300">
        <v>4</v>
      </c>
      <c r="Y9" s="301">
        <v>5</v>
      </c>
    </row>
    <row r="10" spans="1:25" x14ac:dyDescent="0.3">
      <c r="A10" s="305" t="s">
        <v>296</v>
      </c>
      <c r="B10" s="306" t="s">
        <v>2</v>
      </c>
      <c r="C10" s="306" t="s">
        <v>2</v>
      </c>
      <c r="D10" s="306" t="s">
        <v>2</v>
      </c>
      <c r="E10" s="307" t="s">
        <v>2</v>
      </c>
      <c r="F10" s="308" t="s">
        <v>296</v>
      </c>
      <c r="G10" s="309" t="s">
        <v>2</v>
      </c>
      <c r="H10" s="309" t="s">
        <v>2</v>
      </c>
      <c r="I10" s="309" t="s">
        <v>2</v>
      </c>
      <c r="J10" s="310" t="s">
        <v>2</v>
      </c>
      <c r="K10" s="311" t="s">
        <v>296</v>
      </c>
      <c r="L10" s="312" t="s">
        <v>2</v>
      </c>
      <c r="M10" s="312" t="s">
        <v>2</v>
      </c>
      <c r="N10" s="312" t="s">
        <v>2</v>
      </c>
      <c r="O10" s="313" t="s">
        <v>2</v>
      </c>
      <c r="P10" s="308" t="s">
        <v>296</v>
      </c>
      <c r="Q10" s="309" t="s">
        <v>2</v>
      </c>
      <c r="R10" s="309" t="s">
        <v>2</v>
      </c>
      <c r="S10" s="309" t="s">
        <v>2</v>
      </c>
      <c r="T10" s="310" t="s">
        <v>2</v>
      </c>
      <c r="U10" s="308" t="s">
        <v>296</v>
      </c>
      <c r="V10" s="309" t="s">
        <v>2</v>
      </c>
      <c r="W10" s="309" t="s">
        <v>2</v>
      </c>
      <c r="X10" s="309" t="s">
        <v>2</v>
      </c>
      <c r="Y10" s="310" t="s">
        <v>2</v>
      </c>
    </row>
    <row r="11" spans="1:25" s="44" customFormat="1" ht="27.6" x14ac:dyDescent="0.3">
      <c r="A11" s="308" t="s">
        <v>297</v>
      </c>
      <c r="B11" s="309" t="s">
        <v>298</v>
      </c>
      <c r="C11" s="67">
        <f>M11+R11+H11+W11</f>
        <v>15297854498</v>
      </c>
      <c r="D11" s="67">
        <f>N11+S11+I11+X11</f>
        <v>15181911188</v>
      </c>
      <c r="E11" s="68">
        <f>D11/C11</f>
        <v>0.99242094307962214</v>
      </c>
      <c r="F11" s="308" t="s">
        <v>297</v>
      </c>
      <c r="G11" s="309" t="s">
        <v>298</v>
      </c>
      <c r="H11" s="314">
        <v>14145174938</v>
      </c>
      <c r="I11" s="314">
        <v>14050542605</v>
      </c>
      <c r="J11" s="315">
        <v>99</v>
      </c>
      <c r="K11" s="308" t="s">
        <v>297</v>
      </c>
      <c r="L11" s="309" t="s">
        <v>298</v>
      </c>
      <c r="M11" s="67">
        <v>819472948</v>
      </c>
      <c r="N11" s="67">
        <v>799483588</v>
      </c>
      <c r="O11" s="315">
        <v>97</v>
      </c>
      <c r="P11" s="308" t="s">
        <v>297</v>
      </c>
      <c r="Q11" s="309" t="s">
        <v>298</v>
      </c>
      <c r="R11" s="67">
        <v>326073130</v>
      </c>
      <c r="S11" s="67">
        <v>326926606</v>
      </c>
      <c r="T11" s="315">
        <v>100</v>
      </c>
      <c r="U11" s="308" t="s">
        <v>297</v>
      </c>
      <c r="V11" s="309" t="s">
        <v>298</v>
      </c>
      <c r="W11" s="67">
        <v>7133482</v>
      </c>
      <c r="X11" s="67">
        <v>4958389</v>
      </c>
      <c r="Y11" s="315">
        <v>69</v>
      </c>
    </row>
    <row r="12" spans="1:25" s="44" customFormat="1" x14ac:dyDescent="0.3">
      <c r="A12" s="308" t="s">
        <v>299</v>
      </c>
      <c r="B12" s="309" t="s">
        <v>300</v>
      </c>
      <c r="C12" s="67">
        <f t="shared" ref="C12:C75" si="0">M12+R12+H12+W12</f>
        <v>251481</v>
      </c>
      <c r="D12" s="67">
        <f t="shared" ref="D12:D75" si="1">N12+S12+I12+X12</f>
        <v>168281</v>
      </c>
      <c r="E12" s="68">
        <f t="shared" ref="E12:E75" si="2">D12/C12</f>
        <v>0.66915989677152543</v>
      </c>
      <c r="F12" s="308" t="s">
        <v>299</v>
      </c>
      <c r="G12" s="309" t="s">
        <v>300</v>
      </c>
      <c r="H12" s="67">
        <v>0</v>
      </c>
      <c r="I12" s="67">
        <v>0</v>
      </c>
      <c r="J12" s="315">
        <v>0</v>
      </c>
      <c r="K12" s="308" t="s">
        <v>299</v>
      </c>
      <c r="L12" s="309" t="s">
        <v>300</v>
      </c>
      <c r="M12" s="67">
        <v>251481</v>
      </c>
      <c r="N12" s="67">
        <v>168281</v>
      </c>
      <c r="O12" s="315">
        <v>66</v>
      </c>
      <c r="P12" s="308" t="s">
        <v>299</v>
      </c>
      <c r="Q12" s="309" t="s">
        <v>300</v>
      </c>
      <c r="R12" s="67">
        <v>0</v>
      </c>
      <c r="S12" s="67">
        <v>0</v>
      </c>
      <c r="T12" s="315">
        <v>0</v>
      </c>
      <c r="U12" s="308" t="s">
        <v>299</v>
      </c>
      <c r="V12" s="309" t="s">
        <v>300</v>
      </c>
      <c r="W12" s="67">
        <v>0</v>
      </c>
      <c r="X12" s="67">
        <v>0</v>
      </c>
      <c r="Y12" s="315">
        <v>0</v>
      </c>
    </row>
    <row r="13" spans="1:25" s="44" customFormat="1" x14ac:dyDescent="0.3">
      <c r="A13" s="308" t="s">
        <v>301</v>
      </c>
      <c r="B13" s="309" t="s">
        <v>302</v>
      </c>
      <c r="C13" s="67">
        <f t="shared" si="0"/>
        <v>251481</v>
      </c>
      <c r="D13" s="67">
        <f t="shared" si="1"/>
        <v>168281</v>
      </c>
      <c r="E13" s="68">
        <f t="shared" si="2"/>
        <v>0.66915989677152543</v>
      </c>
      <c r="F13" s="308" t="s">
        <v>301</v>
      </c>
      <c r="G13" s="309" t="s">
        <v>302</v>
      </c>
      <c r="H13" s="67">
        <v>0</v>
      </c>
      <c r="I13" s="67">
        <v>0</v>
      </c>
      <c r="J13" s="315">
        <v>0</v>
      </c>
      <c r="K13" s="308" t="s">
        <v>301</v>
      </c>
      <c r="L13" s="309" t="s">
        <v>302</v>
      </c>
      <c r="M13" s="67">
        <v>251481</v>
      </c>
      <c r="N13" s="67">
        <v>168281</v>
      </c>
      <c r="O13" s="315">
        <v>66</v>
      </c>
      <c r="P13" s="308" t="s">
        <v>301</v>
      </c>
      <c r="Q13" s="309" t="s">
        <v>302</v>
      </c>
      <c r="R13" s="67">
        <v>0</v>
      </c>
      <c r="S13" s="67">
        <v>0</v>
      </c>
      <c r="T13" s="315">
        <v>0</v>
      </c>
      <c r="U13" s="308" t="s">
        <v>301</v>
      </c>
      <c r="V13" s="309" t="s">
        <v>302</v>
      </c>
      <c r="W13" s="67">
        <v>0</v>
      </c>
      <c r="X13" s="67">
        <v>0</v>
      </c>
      <c r="Y13" s="315">
        <v>0</v>
      </c>
    </row>
    <row r="14" spans="1:25" s="44" customFormat="1" ht="24.6" x14ac:dyDescent="0.3">
      <c r="A14" s="308" t="s">
        <v>303</v>
      </c>
      <c r="B14" s="309" t="s">
        <v>304</v>
      </c>
      <c r="C14" s="67">
        <f t="shared" si="0"/>
        <v>0</v>
      </c>
      <c r="D14" s="67">
        <f t="shared" si="1"/>
        <v>0</v>
      </c>
      <c r="E14" s="68">
        <v>0</v>
      </c>
      <c r="F14" s="308" t="s">
        <v>303</v>
      </c>
      <c r="G14" s="309" t="s">
        <v>304</v>
      </c>
      <c r="H14" s="67">
        <v>0</v>
      </c>
      <c r="I14" s="67">
        <v>0</v>
      </c>
      <c r="J14" s="315">
        <v>0</v>
      </c>
      <c r="K14" s="308" t="s">
        <v>303</v>
      </c>
      <c r="L14" s="309" t="s">
        <v>304</v>
      </c>
      <c r="M14" s="67">
        <v>0</v>
      </c>
      <c r="N14" s="67">
        <v>0</v>
      </c>
      <c r="O14" s="315">
        <v>0</v>
      </c>
      <c r="P14" s="308" t="s">
        <v>303</v>
      </c>
      <c r="Q14" s="309" t="s">
        <v>304</v>
      </c>
      <c r="R14" s="67">
        <v>0</v>
      </c>
      <c r="S14" s="67">
        <v>0</v>
      </c>
      <c r="T14" s="315">
        <v>0</v>
      </c>
      <c r="U14" s="308" t="s">
        <v>303</v>
      </c>
      <c r="V14" s="309" t="s">
        <v>304</v>
      </c>
      <c r="W14" s="67">
        <v>0</v>
      </c>
      <c r="X14" s="67">
        <v>0</v>
      </c>
      <c r="Y14" s="315">
        <v>0</v>
      </c>
    </row>
    <row r="15" spans="1:25" s="44" customFormat="1" ht="27.6" x14ac:dyDescent="0.3">
      <c r="A15" s="308" t="s">
        <v>305</v>
      </c>
      <c r="B15" s="309" t="s">
        <v>306</v>
      </c>
      <c r="C15" s="67">
        <f t="shared" si="0"/>
        <v>0</v>
      </c>
      <c r="D15" s="67">
        <f t="shared" si="1"/>
        <v>0</v>
      </c>
      <c r="E15" s="68">
        <v>0</v>
      </c>
      <c r="F15" s="308" t="s">
        <v>305</v>
      </c>
      <c r="G15" s="309" t="s">
        <v>306</v>
      </c>
      <c r="H15" s="67">
        <v>0</v>
      </c>
      <c r="I15" s="67">
        <v>0</v>
      </c>
      <c r="J15" s="315">
        <v>0</v>
      </c>
      <c r="K15" s="308" t="s">
        <v>305</v>
      </c>
      <c r="L15" s="309" t="s">
        <v>306</v>
      </c>
      <c r="M15" s="67">
        <v>0</v>
      </c>
      <c r="N15" s="67">
        <v>0</v>
      </c>
      <c r="O15" s="315">
        <v>0</v>
      </c>
      <c r="P15" s="308" t="s">
        <v>305</v>
      </c>
      <c r="Q15" s="309" t="s">
        <v>306</v>
      </c>
      <c r="R15" s="67">
        <v>0</v>
      </c>
      <c r="S15" s="67">
        <v>0</v>
      </c>
      <c r="T15" s="315">
        <v>0</v>
      </c>
      <c r="U15" s="308" t="s">
        <v>305</v>
      </c>
      <c r="V15" s="309" t="s">
        <v>306</v>
      </c>
      <c r="W15" s="67">
        <v>0</v>
      </c>
      <c r="X15" s="67">
        <v>0</v>
      </c>
      <c r="Y15" s="315">
        <v>0</v>
      </c>
    </row>
    <row r="16" spans="1:25" s="44" customFormat="1" ht="27.6" x14ac:dyDescent="0.3">
      <c r="A16" s="308" t="s">
        <v>307</v>
      </c>
      <c r="B16" s="309" t="s">
        <v>308</v>
      </c>
      <c r="C16" s="67">
        <f t="shared" si="0"/>
        <v>251481</v>
      </c>
      <c r="D16" s="67">
        <f t="shared" si="1"/>
        <v>168281</v>
      </c>
      <c r="E16" s="68">
        <f t="shared" si="2"/>
        <v>0.66915989677152543</v>
      </c>
      <c r="F16" s="308" t="s">
        <v>307</v>
      </c>
      <c r="G16" s="309" t="s">
        <v>308</v>
      </c>
      <c r="H16" s="67">
        <v>0</v>
      </c>
      <c r="I16" s="67">
        <v>0</v>
      </c>
      <c r="J16" s="315">
        <v>0</v>
      </c>
      <c r="K16" s="308" t="s">
        <v>307</v>
      </c>
      <c r="L16" s="309" t="s">
        <v>308</v>
      </c>
      <c r="M16" s="67">
        <v>251481</v>
      </c>
      <c r="N16" s="67">
        <v>168281</v>
      </c>
      <c r="O16" s="315">
        <v>66</v>
      </c>
      <c r="P16" s="308" t="s">
        <v>307</v>
      </c>
      <c r="Q16" s="309" t="s">
        <v>308</v>
      </c>
      <c r="R16" s="67">
        <v>0</v>
      </c>
      <c r="S16" s="67">
        <v>0</v>
      </c>
      <c r="T16" s="315">
        <v>0</v>
      </c>
      <c r="U16" s="308" t="s">
        <v>307</v>
      </c>
      <c r="V16" s="309" t="s">
        <v>308</v>
      </c>
      <c r="W16" s="67">
        <v>0</v>
      </c>
      <c r="X16" s="67">
        <v>0</v>
      </c>
      <c r="Y16" s="315">
        <v>0</v>
      </c>
    </row>
    <row r="17" spans="1:25" s="44" customFormat="1" ht="24.6" x14ac:dyDescent="0.3">
      <c r="A17" s="308" t="s">
        <v>309</v>
      </c>
      <c r="B17" s="309" t="s">
        <v>310</v>
      </c>
      <c r="C17" s="67">
        <f t="shared" si="0"/>
        <v>0</v>
      </c>
      <c r="D17" s="67">
        <f t="shared" si="1"/>
        <v>0</v>
      </c>
      <c r="E17" s="68">
        <v>0</v>
      </c>
      <c r="F17" s="308" t="s">
        <v>309</v>
      </c>
      <c r="G17" s="309" t="s">
        <v>310</v>
      </c>
      <c r="H17" s="67">
        <v>0</v>
      </c>
      <c r="I17" s="67">
        <v>0</v>
      </c>
      <c r="J17" s="315">
        <v>0</v>
      </c>
      <c r="K17" s="308" t="s">
        <v>309</v>
      </c>
      <c r="L17" s="309" t="s">
        <v>310</v>
      </c>
      <c r="M17" s="67">
        <v>0</v>
      </c>
      <c r="N17" s="67">
        <v>0</v>
      </c>
      <c r="O17" s="315">
        <v>0</v>
      </c>
      <c r="P17" s="308" t="s">
        <v>309</v>
      </c>
      <c r="Q17" s="309" t="s">
        <v>310</v>
      </c>
      <c r="R17" s="67">
        <v>0</v>
      </c>
      <c r="S17" s="67">
        <v>0</v>
      </c>
      <c r="T17" s="315">
        <v>0</v>
      </c>
      <c r="U17" s="308" t="s">
        <v>309</v>
      </c>
      <c r="V17" s="309" t="s">
        <v>310</v>
      </c>
      <c r="W17" s="67">
        <v>0</v>
      </c>
      <c r="X17" s="67">
        <v>0</v>
      </c>
      <c r="Y17" s="315">
        <v>0</v>
      </c>
    </row>
    <row r="18" spans="1:25" s="44" customFormat="1" x14ac:dyDescent="0.3">
      <c r="A18" s="308" t="s">
        <v>311</v>
      </c>
      <c r="B18" s="309" t="s">
        <v>312</v>
      </c>
      <c r="C18" s="67">
        <f t="shared" si="0"/>
        <v>0</v>
      </c>
      <c r="D18" s="67">
        <f t="shared" si="1"/>
        <v>0</v>
      </c>
      <c r="E18" s="68">
        <v>0</v>
      </c>
      <c r="F18" s="308" t="s">
        <v>311</v>
      </c>
      <c r="G18" s="309" t="s">
        <v>312</v>
      </c>
      <c r="H18" s="67">
        <v>0</v>
      </c>
      <c r="I18" s="67">
        <v>0</v>
      </c>
      <c r="J18" s="315">
        <v>0</v>
      </c>
      <c r="K18" s="308" t="s">
        <v>311</v>
      </c>
      <c r="L18" s="309" t="s">
        <v>312</v>
      </c>
      <c r="M18" s="67">
        <v>0</v>
      </c>
      <c r="N18" s="67">
        <v>0</v>
      </c>
      <c r="O18" s="315">
        <v>0</v>
      </c>
      <c r="P18" s="308" t="s">
        <v>311</v>
      </c>
      <c r="Q18" s="309" t="s">
        <v>312</v>
      </c>
      <c r="R18" s="67">
        <v>0</v>
      </c>
      <c r="S18" s="67">
        <v>0</v>
      </c>
      <c r="T18" s="315">
        <v>0</v>
      </c>
      <c r="U18" s="308" t="s">
        <v>311</v>
      </c>
      <c r="V18" s="309" t="s">
        <v>312</v>
      </c>
      <c r="W18" s="67">
        <v>0</v>
      </c>
      <c r="X18" s="67">
        <v>0</v>
      </c>
      <c r="Y18" s="315">
        <v>0</v>
      </c>
    </row>
    <row r="19" spans="1:25" s="44" customFormat="1" ht="24.6" x14ac:dyDescent="0.3">
      <c r="A19" s="308" t="s">
        <v>303</v>
      </c>
      <c r="B19" s="309" t="s">
        <v>313</v>
      </c>
      <c r="C19" s="67">
        <f t="shared" si="0"/>
        <v>0</v>
      </c>
      <c r="D19" s="67">
        <f t="shared" si="1"/>
        <v>0</v>
      </c>
      <c r="E19" s="68">
        <v>0</v>
      </c>
      <c r="F19" s="308" t="s">
        <v>303</v>
      </c>
      <c r="G19" s="309" t="s">
        <v>313</v>
      </c>
      <c r="H19" s="67">
        <v>0</v>
      </c>
      <c r="I19" s="67">
        <v>0</v>
      </c>
      <c r="J19" s="315">
        <v>0</v>
      </c>
      <c r="K19" s="308" t="s">
        <v>303</v>
      </c>
      <c r="L19" s="309" t="s">
        <v>313</v>
      </c>
      <c r="M19" s="67">
        <v>0</v>
      </c>
      <c r="N19" s="67">
        <v>0</v>
      </c>
      <c r="O19" s="315">
        <v>0</v>
      </c>
      <c r="P19" s="308" t="s">
        <v>303</v>
      </c>
      <c r="Q19" s="309" t="s">
        <v>313</v>
      </c>
      <c r="R19" s="67">
        <v>0</v>
      </c>
      <c r="S19" s="67">
        <v>0</v>
      </c>
      <c r="T19" s="315">
        <v>0</v>
      </c>
      <c r="U19" s="308" t="s">
        <v>303</v>
      </c>
      <c r="V19" s="309" t="s">
        <v>313</v>
      </c>
      <c r="W19" s="67">
        <v>0</v>
      </c>
      <c r="X19" s="67">
        <v>0</v>
      </c>
      <c r="Y19" s="315">
        <v>0</v>
      </c>
    </row>
    <row r="20" spans="1:25" s="44" customFormat="1" ht="27.6" x14ac:dyDescent="0.3">
      <c r="A20" s="308" t="s">
        <v>305</v>
      </c>
      <c r="B20" s="309" t="s">
        <v>314</v>
      </c>
      <c r="C20" s="67">
        <f t="shared" si="0"/>
        <v>0</v>
      </c>
      <c r="D20" s="67">
        <f t="shared" si="1"/>
        <v>0</v>
      </c>
      <c r="E20" s="68">
        <v>0</v>
      </c>
      <c r="F20" s="308" t="s">
        <v>305</v>
      </c>
      <c r="G20" s="309" t="s">
        <v>314</v>
      </c>
      <c r="H20" s="67">
        <v>0</v>
      </c>
      <c r="I20" s="67">
        <v>0</v>
      </c>
      <c r="J20" s="315">
        <v>0</v>
      </c>
      <c r="K20" s="308" t="s">
        <v>305</v>
      </c>
      <c r="L20" s="309" t="s">
        <v>314</v>
      </c>
      <c r="M20" s="67">
        <v>0</v>
      </c>
      <c r="N20" s="67">
        <v>0</v>
      </c>
      <c r="O20" s="315">
        <v>0</v>
      </c>
      <c r="P20" s="308" t="s">
        <v>305</v>
      </c>
      <c r="Q20" s="309" t="s">
        <v>314</v>
      </c>
      <c r="R20" s="67">
        <v>0</v>
      </c>
      <c r="S20" s="67">
        <v>0</v>
      </c>
      <c r="T20" s="315">
        <v>0</v>
      </c>
      <c r="U20" s="308" t="s">
        <v>305</v>
      </c>
      <c r="V20" s="309" t="s">
        <v>314</v>
      </c>
      <c r="W20" s="67">
        <v>0</v>
      </c>
      <c r="X20" s="67">
        <v>0</v>
      </c>
      <c r="Y20" s="315">
        <v>0</v>
      </c>
    </row>
    <row r="21" spans="1:25" s="44" customFormat="1" ht="27.6" x14ac:dyDescent="0.3">
      <c r="A21" s="308" t="s">
        <v>307</v>
      </c>
      <c r="B21" s="309" t="s">
        <v>315</v>
      </c>
      <c r="C21" s="67">
        <f t="shared" si="0"/>
        <v>0</v>
      </c>
      <c r="D21" s="67">
        <f t="shared" si="1"/>
        <v>0</v>
      </c>
      <c r="E21" s="68">
        <v>0</v>
      </c>
      <c r="F21" s="308" t="s">
        <v>307</v>
      </c>
      <c r="G21" s="309" t="s">
        <v>315</v>
      </c>
      <c r="H21" s="67">
        <v>0</v>
      </c>
      <c r="I21" s="67">
        <v>0</v>
      </c>
      <c r="J21" s="315">
        <v>0</v>
      </c>
      <c r="K21" s="308" t="s">
        <v>307</v>
      </c>
      <c r="L21" s="309" t="s">
        <v>315</v>
      </c>
      <c r="M21" s="67">
        <v>0</v>
      </c>
      <c r="N21" s="67">
        <v>0</v>
      </c>
      <c r="O21" s="315">
        <v>0</v>
      </c>
      <c r="P21" s="308" t="s">
        <v>307</v>
      </c>
      <c r="Q21" s="309" t="s">
        <v>315</v>
      </c>
      <c r="R21" s="67">
        <v>0</v>
      </c>
      <c r="S21" s="67">
        <v>0</v>
      </c>
      <c r="T21" s="315">
        <v>0</v>
      </c>
      <c r="U21" s="308" t="s">
        <v>307</v>
      </c>
      <c r="V21" s="309" t="s">
        <v>315</v>
      </c>
      <c r="W21" s="67">
        <v>0</v>
      </c>
      <c r="X21" s="67">
        <v>0</v>
      </c>
      <c r="Y21" s="315">
        <v>0</v>
      </c>
    </row>
    <row r="22" spans="1:25" s="44" customFormat="1" ht="24.6" x14ac:dyDescent="0.3">
      <c r="A22" s="308" t="s">
        <v>309</v>
      </c>
      <c r="B22" s="309" t="s">
        <v>316</v>
      </c>
      <c r="C22" s="67">
        <f t="shared" si="0"/>
        <v>0</v>
      </c>
      <c r="D22" s="67">
        <f t="shared" si="1"/>
        <v>0</v>
      </c>
      <c r="E22" s="68">
        <v>0</v>
      </c>
      <c r="F22" s="308" t="s">
        <v>309</v>
      </c>
      <c r="G22" s="309" t="s">
        <v>316</v>
      </c>
      <c r="H22" s="67">
        <v>0</v>
      </c>
      <c r="I22" s="67">
        <v>0</v>
      </c>
      <c r="J22" s="315">
        <v>0</v>
      </c>
      <c r="K22" s="308" t="s">
        <v>309</v>
      </c>
      <c r="L22" s="309" t="s">
        <v>316</v>
      </c>
      <c r="M22" s="67">
        <v>0</v>
      </c>
      <c r="N22" s="67">
        <v>0</v>
      </c>
      <c r="O22" s="315">
        <v>0</v>
      </c>
      <c r="P22" s="308" t="s">
        <v>309</v>
      </c>
      <c r="Q22" s="309" t="s">
        <v>316</v>
      </c>
      <c r="R22" s="67">
        <v>0</v>
      </c>
      <c r="S22" s="67">
        <v>0</v>
      </c>
      <c r="T22" s="315">
        <v>0</v>
      </c>
      <c r="U22" s="308" t="s">
        <v>309</v>
      </c>
      <c r="V22" s="309" t="s">
        <v>316</v>
      </c>
      <c r="W22" s="67">
        <v>0</v>
      </c>
      <c r="X22" s="67">
        <v>0</v>
      </c>
      <c r="Y22" s="315">
        <v>0</v>
      </c>
    </row>
    <row r="23" spans="1:25" s="44" customFormat="1" ht="27.6" x14ac:dyDescent="0.3">
      <c r="A23" s="308" t="s">
        <v>317</v>
      </c>
      <c r="B23" s="309" t="s">
        <v>318</v>
      </c>
      <c r="C23" s="67">
        <f t="shared" si="0"/>
        <v>0</v>
      </c>
      <c r="D23" s="67">
        <f t="shared" si="1"/>
        <v>0</v>
      </c>
      <c r="E23" s="68">
        <v>0</v>
      </c>
      <c r="F23" s="308" t="s">
        <v>317</v>
      </c>
      <c r="G23" s="309" t="s">
        <v>318</v>
      </c>
      <c r="H23" s="67">
        <v>0</v>
      </c>
      <c r="I23" s="67">
        <v>0</v>
      </c>
      <c r="J23" s="315">
        <v>0</v>
      </c>
      <c r="K23" s="308" t="s">
        <v>317</v>
      </c>
      <c r="L23" s="309" t="s">
        <v>318</v>
      </c>
      <c r="M23" s="67">
        <v>0</v>
      </c>
      <c r="N23" s="67">
        <v>0</v>
      </c>
      <c r="O23" s="315">
        <v>0</v>
      </c>
      <c r="P23" s="308" t="s">
        <v>317</v>
      </c>
      <c r="Q23" s="309" t="s">
        <v>318</v>
      </c>
      <c r="R23" s="67">
        <v>0</v>
      </c>
      <c r="S23" s="67">
        <v>0</v>
      </c>
      <c r="T23" s="315">
        <v>0</v>
      </c>
      <c r="U23" s="308" t="s">
        <v>317</v>
      </c>
      <c r="V23" s="309" t="s">
        <v>318</v>
      </c>
      <c r="W23" s="67">
        <v>0</v>
      </c>
      <c r="X23" s="67">
        <v>0</v>
      </c>
      <c r="Y23" s="315">
        <v>0</v>
      </c>
    </row>
    <row r="24" spans="1:25" s="44" customFormat="1" ht="24.6" x14ac:dyDescent="0.3">
      <c r="A24" s="308" t="s">
        <v>303</v>
      </c>
      <c r="B24" s="309" t="s">
        <v>319</v>
      </c>
      <c r="C24" s="67">
        <f t="shared" si="0"/>
        <v>0</v>
      </c>
      <c r="D24" s="67">
        <f t="shared" si="1"/>
        <v>0</v>
      </c>
      <c r="E24" s="68">
        <v>0</v>
      </c>
      <c r="F24" s="308" t="s">
        <v>303</v>
      </c>
      <c r="G24" s="309" t="s">
        <v>319</v>
      </c>
      <c r="H24" s="67">
        <v>0</v>
      </c>
      <c r="I24" s="67">
        <v>0</v>
      </c>
      <c r="J24" s="315">
        <v>0</v>
      </c>
      <c r="K24" s="308" t="s">
        <v>303</v>
      </c>
      <c r="L24" s="309" t="s">
        <v>319</v>
      </c>
      <c r="M24" s="67">
        <v>0</v>
      </c>
      <c r="N24" s="67">
        <v>0</v>
      </c>
      <c r="O24" s="315">
        <v>0</v>
      </c>
      <c r="P24" s="308" t="s">
        <v>303</v>
      </c>
      <c r="Q24" s="309" t="s">
        <v>319</v>
      </c>
      <c r="R24" s="67">
        <v>0</v>
      </c>
      <c r="S24" s="67">
        <v>0</v>
      </c>
      <c r="T24" s="315">
        <v>0</v>
      </c>
      <c r="U24" s="308" t="s">
        <v>303</v>
      </c>
      <c r="V24" s="309" t="s">
        <v>319</v>
      </c>
      <c r="W24" s="67">
        <v>0</v>
      </c>
      <c r="X24" s="67">
        <v>0</v>
      </c>
      <c r="Y24" s="315">
        <v>0</v>
      </c>
    </row>
    <row r="25" spans="1:25" s="44" customFormat="1" ht="27.6" x14ac:dyDescent="0.3">
      <c r="A25" s="308" t="s">
        <v>305</v>
      </c>
      <c r="B25" s="309" t="s">
        <v>320</v>
      </c>
      <c r="C25" s="67">
        <f t="shared" si="0"/>
        <v>0</v>
      </c>
      <c r="D25" s="67">
        <f t="shared" si="1"/>
        <v>0</v>
      </c>
      <c r="E25" s="68">
        <v>0</v>
      </c>
      <c r="F25" s="308" t="s">
        <v>305</v>
      </c>
      <c r="G25" s="309" t="s">
        <v>320</v>
      </c>
      <c r="H25" s="67">
        <v>0</v>
      </c>
      <c r="I25" s="67">
        <v>0</v>
      </c>
      <c r="J25" s="315">
        <v>0</v>
      </c>
      <c r="K25" s="308" t="s">
        <v>305</v>
      </c>
      <c r="L25" s="309" t="s">
        <v>320</v>
      </c>
      <c r="M25" s="67">
        <v>0</v>
      </c>
      <c r="N25" s="67">
        <v>0</v>
      </c>
      <c r="O25" s="315">
        <v>0</v>
      </c>
      <c r="P25" s="308" t="s">
        <v>305</v>
      </c>
      <c r="Q25" s="309" t="s">
        <v>320</v>
      </c>
      <c r="R25" s="67">
        <v>0</v>
      </c>
      <c r="S25" s="67">
        <v>0</v>
      </c>
      <c r="T25" s="315">
        <v>0</v>
      </c>
      <c r="U25" s="308" t="s">
        <v>305</v>
      </c>
      <c r="V25" s="309" t="s">
        <v>320</v>
      </c>
      <c r="W25" s="67">
        <v>0</v>
      </c>
      <c r="X25" s="67">
        <v>0</v>
      </c>
      <c r="Y25" s="315">
        <v>0</v>
      </c>
    </row>
    <row r="26" spans="1:25" s="44" customFormat="1" ht="27.6" x14ac:dyDescent="0.3">
      <c r="A26" s="308" t="s">
        <v>307</v>
      </c>
      <c r="B26" s="309" t="s">
        <v>321</v>
      </c>
      <c r="C26" s="67">
        <f t="shared" si="0"/>
        <v>0</v>
      </c>
      <c r="D26" s="67">
        <f t="shared" si="1"/>
        <v>0</v>
      </c>
      <c r="E26" s="68">
        <v>0</v>
      </c>
      <c r="F26" s="308" t="s">
        <v>307</v>
      </c>
      <c r="G26" s="309" t="s">
        <v>321</v>
      </c>
      <c r="H26" s="67">
        <v>0</v>
      </c>
      <c r="I26" s="67">
        <v>0</v>
      </c>
      <c r="J26" s="315">
        <v>0</v>
      </c>
      <c r="K26" s="308" t="s">
        <v>307</v>
      </c>
      <c r="L26" s="309" t="s">
        <v>321</v>
      </c>
      <c r="M26" s="67">
        <v>0</v>
      </c>
      <c r="N26" s="67">
        <v>0</v>
      </c>
      <c r="O26" s="315">
        <v>0</v>
      </c>
      <c r="P26" s="308" t="s">
        <v>307</v>
      </c>
      <c r="Q26" s="309" t="s">
        <v>321</v>
      </c>
      <c r="R26" s="67">
        <v>0</v>
      </c>
      <c r="S26" s="67">
        <v>0</v>
      </c>
      <c r="T26" s="315">
        <v>0</v>
      </c>
      <c r="U26" s="308" t="s">
        <v>307</v>
      </c>
      <c r="V26" s="309" t="s">
        <v>321</v>
      </c>
      <c r="W26" s="67">
        <v>0</v>
      </c>
      <c r="X26" s="67">
        <v>0</v>
      </c>
      <c r="Y26" s="315">
        <v>0</v>
      </c>
    </row>
    <row r="27" spans="1:25" s="44" customFormat="1" ht="24.6" x14ac:dyDescent="0.3">
      <c r="A27" s="308" t="s">
        <v>309</v>
      </c>
      <c r="B27" s="309" t="s">
        <v>322</v>
      </c>
      <c r="C27" s="67">
        <f t="shared" si="0"/>
        <v>0</v>
      </c>
      <c r="D27" s="67">
        <f t="shared" si="1"/>
        <v>0</v>
      </c>
      <c r="E27" s="68">
        <v>0</v>
      </c>
      <c r="F27" s="308" t="s">
        <v>309</v>
      </c>
      <c r="G27" s="309" t="s">
        <v>322</v>
      </c>
      <c r="H27" s="67">
        <v>0</v>
      </c>
      <c r="I27" s="67">
        <v>0</v>
      </c>
      <c r="J27" s="315">
        <v>0</v>
      </c>
      <c r="K27" s="308" t="s">
        <v>309</v>
      </c>
      <c r="L27" s="309" t="s">
        <v>322</v>
      </c>
      <c r="M27" s="67">
        <v>0</v>
      </c>
      <c r="N27" s="67">
        <v>0</v>
      </c>
      <c r="O27" s="315">
        <v>0</v>
      </c>
      <c r="P27" s="308" t="s">
        <v>309</v>
      </c>
      <c r="Q27" s="309" t="s">
        <v>322</v>
      </c>
      <c r="R27" s="67">
        <v>0</v>
      </c>
      <c r="S27" s="67">
        <v>0</v>
      </c>
      <c r="T27" s="315">
        <v>0</v>
      </c>
      <c r="U27" s="308" t="s">
        <v>309</v>
      </c>
      <c r="V27" s="309" t="s">
        <v>322</v>
      </c>
      <c r="W27" s="67">
        <v>0</v>
      </c>
      <c r="X27" s="67">
        <v>0</v>
      </c>
      <c r="Y27" s="315">
        <v>0</v>
      </c>
    </row>
    <row r="28" spans="1:25" s="44" customFormat="1" x14ac:dyDescent="0.3">
      <c r="A28" s="308" t="s">
        <v>323</v>
      </c>
      <c r="B28" s="309" t="s">
        <v>324</v>
      </c>
      <c r="C28" s="67">
        <f t="shared" si="0"/>
        <v>15284257685</v>
      </c>
      <c r="D28" s="67">
        <f t="shared" si="1"/>
        <v>15168397575</v>
      </c>
      <c r="E28" s="68">
        <f t="shared" si="2"/>
        <v>0.9924196442910207</v>
      </c>
      <c r="F28" s="308" t="s">
        <v>323</v>
      </c>
      <c r="G28" s="309" t="s">
        <v>324</v>
      </c>
      <c r="H28" s="314">
        <v>14131829606</v>
      </c>
      <c r="I28" s="314">
        <v>14037197273</v>
      </c>
      <c r="J28" s="315">
        <v>99</v>
      </c>
      <c r="K28" s="308" t="s">
        <v>323</v>
      </c>
      <c r="L28" s="309" t="s">
        <v>324</v>
      </c>
      <c r="M28" s="67">
        <v>819221467</v>
      </c>
      <c r="N28" s="67">
        <v>799315307</v>
      </c>
      <c r="O28" s="315">
        <v>97</v>
      </c>
      <c r="P28" s="308" t="s">
        <v>323</v>
      </c>
      <c r="Q28" s="309" t="s">
        <v>324</v>
      </c>
      <c r="R28" s="67">
        <v>326073130</v>
      </c>
      <c r="S28" s="67">
        <v>326926606</v>
      </c>
      <c r="T28" s="315">
        <v>100</v>
      </c>
      <c r="U28" s="308" t="s">
        <v>323</v>
      </c>
      <c r="V28" s="309" t="s">
        <v>324</v>
      </c>
      <c r="W28" s="67">
        <v>7133482</v>
      </c>
      <c r="X28" s="67">
        <v>4958389</v>
      </c>
      <c r="Y28" s="315">
        <v>69</v>
      </c>
    </row>
    <row r="29" spans="1:25" s="44" customFormat="1" ht="27.6" x14ac:dyDescent="0.3">
      <c r="A29" s="308" t="s">
        <v>325</v>
      </c>
      <c r="B29" s="309" t="s">
        <v>326</v>
      </c>
      <c r="C29" s="67">
        <f t="shared" si="0"/>
        <v>14894627579</v>
      </c>
      <c r="D29" s="67">
        <f t="shared" si="1"/>
        <v>14588461127</v>
      </c>
      <c r="E29" s="68">
        <f t="shared" si="2"/>
        <v>0.97944450437742625</v>
      </c>
      <c r="F29" s="308" t="s">
        <v>325</v>
      </c>
      <c r="G29" s="309" t="s">
        <v>326</v>
      </c>
      <c r="H29" s="314">
        <v>13759006014</v>
      </c>
      <c r="I29" s="314">
        <v>13469922777</v>
      </c>
      <c r="J29" s="315">
        <v>97</v>
      </c>
      <c r="K29" s="308" t="s">
        <v>325</v>
      </c>
      <c r="L29" s="309" t="s">
        <v>326</v>
      </c>
      <c r="M29" s="67">
        <v>814560635</v>
      </c>
      <c r="N29" s="67">
        <v>795570528</v>
      </c>
      <c r="O29" s="315">
        <v>97</v>
      </c>
      <c r="P29" s="308" t="s">
        <v>325</v>
      </c>
      <c r="Q29" s="309" t="s">
        <v>326</v>
      </c>
      <c r="R29" s="67">
        <v>321060930</v>
      </c>
      <c r="S29" s="67">
        <v>322967822</v>
      </c>
      <c r="T29" s="315">
        <v>100</v>
      </c>
      <c r="U29" s="308" t="s">
        <v>325</v>
      </c>
      <c r="V29" s="309" t="s">
        <v>326</v>
      </c>
      <c r="W29" s="67">
        <v>0</v>
      </c>
      <c r="X29" s="67">
        <v>0</v>
      </c>
      <c r="Y29" s="315">
        <v>0</v>
      </c>
    </row>
    <row r="30" spans="1:25" s="44" customFormat="1" ht="24.6" x14ac:dyDescent="0.3">
      <c r="A30" s="308" t="s">
        <v>303</v>
      </c>
      <c r="B30" s="309" t="s">
        <v>327</v>
      </c>
      <c r="C30" s="67">
        <f t="shared" si="0"/>
        <v>7532068306</v>
      </c>
      <c r="D30" s="67">
        <f t="shared" si="1"/>
        <v>7259675350</v>
      </c>
      <c r="E30" s="68">
        <f t="shared" si="2"/>
        <v>0.96383557013376875</v>
      </c>
      <c r="F30" s="308" t="s">
        <v>303</v>
      </c>
      <c r="G30" s="309" t="s">
        <v>327</v>
      </c>
      <c r="H30" s="314">
        <v>7532068306</v>
      </c>
      <c r="I30" s="314">
        <v>7259675350</v>
      </c>
      <c r="J30" s="315">
        <v>96</v>
      </c>
      <c r="K30" s="308" t="s">
        <v>303</v>
      </c>
      <c r="L30" s="309" t="s">
        <v>327</v>
      </c>
      <c r="M30" s="67">
        <v>0</v>
      </c>
      <c r="N30" s="67">
        <v>0</v>
      </c>
      <c r="O30" s="315">
        <v>0</v>
      </c>
      <c r="P30" s="308" t="s">
        <v>303</v>
      </c>
      <c r="Q30" s="309" t="s">
        <v>327</v>
      </c>
      <c r="R30" s="67">
        <v>0</v>
      </c>
      <c r="S30" s="67">
        <v>0</v>
      </c>
      <c r="T30" s="315">
        <v>0</v>
      </c>
      <c r="U30" s="308" t="s">
        <v>303</v>
      </c>
      <c r="V30" s="309" t="s">
        <v>327</v>
      </c>
      <c r="W30" s="67">
        <v>0</v>
      </c>
      <c r="X30" s="67">
        <v>0</v>
      </c>
      <c r="Y30" s="315">
        <v>0</v>
      </c>
    </row>
    <row r="31" spans="1:25" s="44" customFormat="1" ht="27.6" x14ac:dyDescent="0.3">
      <c r="A31" s="308" t="s">
        <v>305</v>
      </c>
      <c r="B31" s="309" t="s">
        <v>328</v>
      </c>
      <c r="C31" s="67">
        <f t="shared" si="0"/>
        <v>0</v>
      </c>
      <c r="D31" s="67">
        <f t="shared" si="1"/>
        <v>0</v>
      </c>
      <c r="E31" s="68">
        <v>0</v>
      </c>
      <c r="F31" s="308" t="s">
        <v>305</v>
      </c>
      <c r="G31" s="309" t="s">
        <v>328</v>
      </c>
      <c r="H31" s="67">
        <v>0</v>
      </c>
      <c r="I31" s="67">
        <v>0</v>
      </c>
      <c r="J31" s="315">
        <v>0</v>
      </c>
      <c r="K31" s="308" t="s">
        <v>305</v>
      </c>
      <c r="L31" s="309" t="s">
        <v>328</v>
      </c>
      <c r="M31" s="67">
        <v>0</v>
      </c>
      <c r="N31" s="67">
        <v>0</v>
      </c>
      <c r="O31" s="315">
        <v>0</v>
      </c>
      <c r="P31" s="308" t="s">
        <v>305</v>
      </c>
      <c r="Q31" s="309" t="s">
        <v>328</v>
      </c>
      <c r="R31" s="67">
        <v>0</v>
      </c>
      <c r="S31" s="67">
        <v>0</v>
      </c>
      <c r="T31" s="315">
        <v>0</v>
      </c>
      <c r="U31" s="308" t="s">
        <v>305</v>
      </c>
      <c r="V31" s="309" t="s">
        <v>328</v>
      </c>
      <c r="W31" s="67">
        <v>0</v>
      </c>
      <c r="X31" s="67">
        <v>0</v>
      </c>
      <c r="Y31" s="315">
        <v>0</v>
      </c>
    </row>
    <row r="32" spans="1:25" s="44" customFormat="1" ht="27.6" x14ac:dyDescent="0.3">
      <c r="A32" s="308" t="s">
        <v>307</v>
      </c>
      <c r="B32" s="309" t="s">
        <v>329</v>
      </c>
      <c r="C32" s="67">
        <f t="shared" si="0"/>
        <v>7027083189</v>
      </c>
      <c r="D32" s="67">
        <f t="shared" si="1"/>
        <v>6872869539</v>
      </c>
      <c r="E32" s="68">
        <f t="shared" si="2"/>
        <v>0.97805438674165668</v>
      </c>
      <c r="F32" s="308" t="s">
        <v>307</v>
      </c>
      <c r="G32" s="309" t="s">
        <v>329</v>
      </c>
      <c r="H32" s="314">
        <v>5891461624</v>
      </c>
      <c r="I32" s="314">
        <v>5754331189</v>
      </c>
      <c r="J32" s="315">
        <v>97</v>
      </c>
      <c r="K32" s="308" t="s">
        <v>307</v>
      </c>
      <c r="L32" s="309" t="s">
        <v>329</v>
      </c>
      <c r="M32" s="67">
        <v>814560635</v>
      </c>
      <c r="N32" s="67">
        <v>795570528</v>
      </c>
      <c r="O32" s="315">
        <v>97</v>
      </c>
      <c r="P32" s="308" t="s">
        <v>307</v>
      </c>
      <c r="Q32" s="309" t="s">
        <v>329</v>
      </c>
      <c r="R32" s="67">
        <v>321060930</v>
      </c>
      <c r="S32" s="67">
        <v>322967822</v>
      </c>
      <c r="T32" s="315">
        <v>100</v>
      </c>
      <c r="U32" s="308" t="s">
        <v>307</v>
      </c>
      <c r="V32" s="309" t="s">
        <v>329</v>
      </c>
      <c r="W32" s="67">
        <v>0</v>
      </c>
      <c r="X32" s="67">
        <v>0</v>
      </c>
      <c r="Y32" s="315">
        <v>0</v>
      </c>
    </row>
    <row r="33" spans="1:25" s="44" customFormat="1" ht="24.6" x14ac:dyDescent="0.3">
      <c r="A33" s="308" t="s">
        <v>309</v>
      </c>
      <c r="B33" s="309" t="s">
        <v>330</v>
      </c>
      <c r="C33" s="67">
        <f t="shared" si="0"/>
        <v>335476084</v>
      </c>
      <c r="D33" s="67">
        <f t="shared" si="1"/>
        <v>455916238</v>
      </c>
      <c r="E33" s="68">
        <f t="shared" si="2"/>
        <v>1.3590126382898877</v>
      </c>
      <c r="F33" s="308" t="s">
        <v>309</v>
      </c>
      <c r="G33" s="309" t="s">
        <v>330</v>
      </c>
      <c r="H33" s="314">
        <v>335476084</v>
      </c>
      <c r="I33" s="314">
        <v>455916238</v>
      </c>
      <c r="J33" s="315">
        <v>135</v>
      </c>
      <c r="K33" s="308" t="s">
        <v>309</v>
      </c>
      <c r="L33" s="309" t="s">
        <v>330</v>
      </c>
      <c r="M33" s="67">
        <v>0</v>
      </c>
      <c r="N33" s="67">
        <v>0</v>
      </c>
      <c r="O33" s="315">
        <v>0</v>
      </c>
      <c r="P33" s="308" t="s">
        <v>309</v>
      </c>
      <c r="Q33" s="309" t="s">
        <v>330</v>
      </c>
      <c r="R33" s="67">
        <v>0</v>
      </c>
      <c r="S33" s="67">
        <v>0</v>
      </c>
      <c r="T33" s="315">
        <v>0</v>
      </c>
      <c r="U33" s="308" t="s">
        <v>309</v>
      </c>
      <c r="V33" s="309" t="s">
        <v>330</v>
      </c>
      <c r="W33" s="67">
        <v>0</v>
      </c>
      <c r="X33" s="67">
        <v>0</v>
      </c>
      <c r="Y33" s="315">
        <v>0</v>
      </c>
    </row>
    <row r="34" spans="1:25" s="44" customFormat="1" ht="27.6" x14ac:dyDescent="0.3">
      <c r="A34" s="308" t="s">
        <v>331</v>
      </c>
      <c r="B34" s="309" t="s">
        <v>332</v>
      </c>
      <c r="C34" s="67">
        <f t="shared" si="0"/>
        <v>130296128</v>
      </c>
      <c r="D34" s="67">
        <f t="shared" si="1"/>
        <v>145575126</v>
      </c>
      <c r="E34" s="68">
        <f t="shared" si="2"/>
        <v>1.1172636381028913</v>
      </c>
      <c r="F34" s="308" t="s">
        <v>331</v>
      </c>
      <c r="G34" s="309" t="s">
        <v>332</v>
      </c>
      <c r="H34" s="314">
        <v>113489614</v>
      </c>
      <c r="I34" s="314">
        <v>132913174</v>
      </c>
      <c r="J34" s="315">
        <v>117</v>
      </c>
      <c r="K34" s="308" t="s">
        <v>331</v>
      </c>
      <c r="L34" s="309" t="s">
        <v>332</v>
      </c>
      <c r="M34" s="67">
        <v>4660832</v>
      </c>
      <c r="N34" s="67">
        <v>3744779</v>
      </c>
      <c r="O34" s="315">
        <v>80</v>
      </c>
      <c r="P34" s="308" t="s">
        <v>331</v>
      </c>
      <c r="Q34" s="309" t="s">
        <v>332</v>
      </c>
      <c r="R34" s="67">
        <v>5012200</v>
      </c>
      <c r="S34" s="67">
        <v>3958784</v>
      </c>
      <c r="T34" s="315">
        <v>78</v>
      </c>
      <c r="U34" s="308" t="s">
        <v>331</v>
      </c>
      <c r="V34" s="309" t="s">
        <v>332</v>
      </c>
      <c r="W34" s="67">
        <v>7133482</v>
      </c>
      <c r="X34" s="67">
        <v>4958389</v>
      </c>
      <c r="Y34" s="315">
        <v>69</v>
      </c>
    </row>
    <row r="35" spans="1:25" s="44" customFormat="1" ht="24.6" x14ac:dyDescent="0.3">
      <c r="A35" s="308" t="s">
        <v>303</v>
      </c>
      <c r="B35" s="309" t="s">
        <v>333</v>
      </c>
      <c r="C35" s="67">
        <f t="shared" si="0"/>
        <v>58513778</v>
      </c>
      <c r="D35" s="67">
        <f t="shared" si="1"/>
        <v>69703778</v>
      </c>
      <c r="E35" s="68">
        <f t="shared" si="2"/>
        <v>1.1912370108797281</v>
      </c>
      <c r="F35" s="308" t="s">
        <v>303</v>
      </c>
      <c r="G35" s="309" t="s">
        <v>333</v>
      </c>
      <c r="H35" s="67">
        <v>58513778</v>
      </c>
      <c r="I35" s="67">
        <v>69703778</v>
      </c>
      <c r="J35" s="315">
        <v>119</v>
      </c>
      <c r="K35" s="308" t="s">
        <v>303</v>
      </c>
      <c r="L35" s="309" t="s">
        <v>333</v>
      </c>
      <c r="M35" s="67">
        <v>0</v>
      </c>
      <c r="N35" s="67">
        <v>0</v>
      </c>
      <c r="O35" s="315">
        <v>0</v>
      </c>
      <c r="P35" s="308" t="s">
        <v>303</v>
      </c>
      <c r="Q35" s="309" t="s">
        <v>333</v>
      </c>
      <c r="R35" s="67">
        <v>0</v>
      </c>
      <c r="S35" s="67">
        <v>0</v>
      </c>
      <c r="T35" s="315">
        <v>0</v>
      </c>
      <c r="U35" s="308" t="s">
        <v>303</v>
      </c>
      <c r="V35" s="309" t="s">
        <v>333</v>
      </c>
      <c r="W35" s="67">
        <v>0</v>
      </c>
      <c r="X35" s="67">
        <v>0</v>
      </c>
      <c r="Y35" s="315">
        <v>0</v>
      </c>
    </row>
    <row r="36" spans="1:25" s="44" customFormat="1" ht="27.6" x14ac:dyDescent="0.3">
      <c r="A36" s="308" t="s">
        <v>305</v>
      </c>
      <c r="B36" s="309" t="s">
        <v>334</v>
      </c>
      <c r="C36" s="67">
        <f t="shared" si="0"/>
        <v>0</v>
      </c>
      <c r="D36" s="67">
        <f t="shared" si="1"/>
        <v>0</v>
      </c>
      <c r="E36" s="68">
        <v>0</v>
      </c>
      <c r="F36" s="308" t="s">
        <v>305</v>
      </c>
      <c r="G36" s="309" t="s">
        <v>334</v>
      </c>
      <c r="H36" s="67">
        <v>0</v>
      </c>
      <c r="I36" s="67">
        <v>0</v>
      </c>
      <c r="J36" s="315">
        <v>0</v>
      </c>
      <c r="K36" s="308" t="s">
        <v>305</v>
      </c>
      <c r="L36" s="309" t="s">
        <v>334</v>
      </c>
      <c r="M36" s="67">
        <v>0</v>
      </c>
      <c r="N36" s="67">
        <v>0</v>
      </c>
      <c r="O36" s="315">
        <v>0</v>
      </c>
      <c r="P36" s="308" t="s">
        <v>305</v>
      </c>
      <c r="Q36" s="309" t="s">
        <v>334</v>
      </c>
      <c r="R36" s="67">
        <v>0</v>
      </c>
      <c r="S36" s="67">
        <v>0</v>
      </c>
      <c r="T36" s="315">
        <v>0</v>
      </c>
      <c r="U36" s="308" t="s">
        <v>305</v>
      </c>
      <c r="V36" s="309" t="s">
        <v>334</v>
      </c>
      <c r="W36" s="67">
        <v>0</v>
      </c>
      <c r="X36" s="67">
        <v>0</v>
      </c>
      <c r="Y36" s="315">
        <v>0</v>
      </c>
    </row>
    <row r="37" spans="1:25" s="44" customFormat="1" ht="27.6" x14ac:dyDescent="0.3">
      <c r="A37" s="308" t="s">
        <v>307</v>
      </c>
      <c r="B37" s="309" t="s">
        <v>335</v>
      </c>
      <c r="C37" s="67">
        <f t="shared" si="0"/>
        <v>34630922</v>
      </c>
      <c r="D37" s="67">
        <f t="shared" si="1"/>
        <v>48927337</v>
      </c>
      <c r="E37" s="68">
        <f t="shared" si="2"/>
        <v>1.4128222459685018</v>
      </c>
      <c r="F37" s="308" t="s">
        <v>307</v>
      </c>
      <c r="G37" s="309" t="s">
        <v>335</v>
      </c>
      <c r="H37" s="67">
        <v>29385009</v>
      </c>
      <c r="I37" s="67">
        <v>44362302</v>
      </c>
      <c r="J37" s="315">
        <v>150</v>
      </c>
      <c r="K37" s="308" t="s">
        <v>307</v>
      </c>
      <c r="L37" s="309" t="s">
        <v>335</v>
      </c>
      <c r="M37" s="67">
        <v>3287515</v>
      </c>
      <c r="N37" s="67">
        <v>2933830</v>
      </c>
      <c r="O37" s="315">
        <v>89</v>
      </c>
      <c r="P37" s="308" t="s">
        <v>307</v>
      </c>
      <c r="Q37" s="309" t="s">
        <v>335</v>
      </c>
      <c r="R37" s="67">
        <v>1958398</v>
      </c>
      <c r="S37" s="67">
        <v>1631205</v>
      </c>
      <c r="T37" s="315">
        <v>83</v>
      </c>
      <c r="U37" s="308" t="s">
        <v>307</v>
      </c>
      <c r="V37" s="309" t="s">
        <v>335</v>
      </c>
      <c r="W37" s="67">
        <v>0</v>
      </c>
      <c r="X37" s="67">
        <v>0</v>
      </c>
      <c r="Y37" s="315">
        <v>0</v>
      </c>
    </row>
    <row r="38" spans="1:25" s="44" customFormat="1" ht="24.6" x14ac:dyDescent="0.3">
      <c r="A38" s="308" t="s">
        <v>309</v>
      </c>
      <c r="B38" s="309" t="s">
        <v>336</v>
      </c>
      <c r="C38" s="67">
        <f t="shared" si="0"/>
        <v>37151428</v>
      </c>
      <c r="D38" s="67">
        <f t="shared" si="1"/>
        <v>26944011</v>
      </c>
      <c r="E38" s="68">
        <f t="shared" si="2"/>
        <v>0.72524832692837538</v>
      </c>
      <c r="F38" s="308" t="s">
        <v>309</v>
      </c>
      <c r="G38" s="309" t="s">
        <v>336</v>
      </c>
      <c r="H38" s="67">
        <v>25590827</v>
      </c>
      <c r="I38" s="67">
        <v>18847094</v>
      </c>
      <c r="J38" s="315">
        <v>73</v>
      </c>
      <c r="K38" s="308" t="s">
        <v>309</v>
      </c>
      <c r="L38" s="309" t="s">
        <v>336</v>
      </c>
      <c r="M38" s="67">
        <v>1373317</v>
      </c>
      <c r="N38" s="67">
        <v>810949</v>
      </c>
      <c r="O38" s="315">
        <v>59</v>
      </c>
      <c r="P38" s="308" t="s">
        <v>309</v>
      </c>
      <c r="Q38" s="309" t="s">
        <v>336</v>
      </c>
      <c r="R38" s="67">
        <v>3053802</v>
      </c>
      <c r="S38" s="67">
        <v>2327579</v>
      </c>
      <c r="T38" s="315">
        <v>76</v>
      </c>
      <c r="U38" s="308" t="s">
        <v>309</v>
      </c>
      <c r="V38" s="309" t="s">
        <v>336</v>
      </c>
      <c r="W38" s="67">
        <v>7133482</v>
      </c>
      <c r="X38" s="67">
        <v>4958389</v>
      </c>
      <c r="Y38" s="315">
        <v>69</v>
      </c>
    </row>
    <row r="39" spans="1:25" s="44" customFormat="1" x14ac:dyDescent="0.3">
      <c r="A39" s="308" t="s">
        <v>337</v>
      </c>
      <c r="B39" s="309" t="s">
        <v>338</v>
      </c>
      <c r="C39" s="67">
        <f t="shared" si="0"/>
        <v>0</v>
      </c>
      <c r="D39" s="67">
        <f t="shared" si="1"/>
        <v>0</v>
      </c>
      <c r="E39" s="68">
        <v>0</v>
      </c>
      <c r="F39" s="308" t="s">
        <v>337</v>
      </c>
      <c r="G39" s="309" t="s">
        <v>338</v>
      </c>
      <c r="H39" s="67">
        <v>0</v>
      </c>
      <c r="I39" s="67">
        <v>0</v>
      </c>
      <c r="J39" s="315">
        <v>0</v>
      </c>
      <c r="K39" s="308" t="s">
        <v>337</v>
      </c>
      <c r="L39" s="309" t="s">
        <v>338</v>
      </c>
      <c r="M39" s="67">
        <v>0</v>
      </c>
      <c r="N39" s="67">
        <v>0</v>
      </c>
      <c r="O39" s="315">
        <v>0</v>
      </c>
      <c r="P39" s="308" t="s">
        <v>337</v>
      </c>
      <c r="Q39" s="309" t="s">
        <v>338</v>
      </c>
      <c r="R39" s="67">
        <v>0</v>
      </c>
      <c r="S39" s="67">
        <v>0</v>
      </c>
      <c r="T39" s="315">
        <v>0</v>
      </c>
      <c r="U39" s="308" t="s">
        <v>337</v>
      </c>
      <c r="V39" s="309" t="s">
        <v>338</v>
      </c>
      <c r="W39" s="67">
        <v>0</v>
      </c>
      <c r="X39" s="67">
        <v>0</v>
      </c>
      <c r="Y39" s="315">
        <v>0</v>
      </c>
    </row>
    <row r="40" spans="1:25" s="44" customFormat="1" ht="24.6" x14ac:dyDescent="0.3">
      <c r="A40" s="308" t="s">
        <v>303</v>
      </c>
      <c r="B40" s="309" t="s">
        <v>339</v>
      </c>
      <c r="C40" s="67">
        <f t="shared" si="0"/>
        <v>0</v>
      </c>
      <c r="D40" s="67">
        <f t="shared" si="1"/>
        <v>0</v>
      </c>
      <c r="E40" s="68">
        <v>0</v>
      </c>
      <c r="F40" s="308" t="s">
        <v>303</v>
      </c>
      <c r="G40" s="309" t="s">
        <v>339</v>
      </c>
      <c r="H40" s="67">
        <v>0</v>
      </c>
      <c r="I40" s="67">
        <v>0</v>
      </c>
      <c r="J40" s="315">
        <v>0</v>
      </c>
      <c r="K40" s="308" t="s">
        <v>303</v>
      </c>
      <c r="L40" s="309" t="s">
        <v>339</v>
      </c>
      <c r="M40" s="67">
        <v>0</v>
      </c>
      <c r="N40" s="67">
        <v>0</v>
      </c>
      <c r="O40" s="315">
        <v>0</v>
      </c>
      <c r="P40" s="308" t="s">
        <v>303</v>
      </c>
      <c r="Q40" s="309" t="s">
        <v>339</v>
      </c>
      <c r="R40" s="67">
        <v>0</v>
      </c>
      <c r="S40" s="67">
        <v>0</v>
      </c>
      <c r="T40" s="315">
        <v>0</v>
      </c>
      <c r="U40" s="308" t="s">
        <v>303</v>
      </c>
      <c r="V40" s="309" t="s">
        <v>339</v>
      </c>
      <c r="W40" s="67">
        <v>0</v>
      </c>
      <c r="X40" s="67">
        <v>0</v>
      </c>
      <c r="Y40" s="315">
        <v>0</v>
      </c>
    </row>
    <row r="41" spans="1:25" s="44" customFormat="1" ht="27.6" x14ac:dyDescent="0.3">
      <c r="A41" s="308" t="s">
        <v>305</v>
      </c>
      <c r="B41" s="309" t="s">
        <v>340</v>
      </c>
      <c r="C41" s="67">
        <f t="shared" si="0"/>
        <v>0</v>
      </c>
      <c r="D41" s="67">
        <f t="shared" si="1"/>
        <v>0</v>
      </c>
      <c r="E41" s="68">
        <v>0</v>
      </c>
      <c r="F41" s="308" t="s">
        <v>305</v>
      </c>
      <c r="G41" s="309" t="s">
        <v>340</v>
      </c>
      <c r="H41" s="67">
        <v>0</v>
      </c>
      <c r="I41" s="67">
        <v>0</v>
      </c>
      <c r="J41" s="315">
        <v>0</v>
      </c>
      <c r="K41" s="308" t="s">
        <v>305</v>
      </c>
      <c r="L41" s="309" t="s">
        <v>340</v>
      </c>
      <c r="M41" s="67">
        <v>0</v>
      </c>
      <c r="N41" s="67">
        <v>0</v>
      </c>
      <c r="O41" s="315">
        <v>0</v>
      </c>
      <c r="P41" s="308" t="s">
        <v>305</v>
      </c>
      <c r="Q41" s="309" t="s">
        <v>340</v>
      </c>
      <c r="R41" s="67">
        <v>0</v>
      </c>
      <c r="S41" s="67">
        <v>0</v>
      </c>
      <c r="T41" s="315">
        <v>0</v>
      </c>
      <c r="U41" s="308" t="s">
        <v>305</v>
      </c>
      <c r="V41" s="309" t="s">
        <v>340</v>
      </c>
      <c r="W41" s="67">
        <v>0</v>
      </c>
      <c r="X41" s="67">
        <v>0</v>
      </c>
      <c r="Y41" s="315">
        <v>0</v>
      </c>
    </row>
    <row r="42" spans="1:25" s="44" customFormat="1" ht="27.6" x14ac:dyDescent="0.3">
      <c r="A42" s="308" t="s">
        <v>307</v>
      </c>
      <c r="B42" s="309" t="s">
        <v>341</v>
      </c>
      <c r="C42" s="67">
        <f t="shared" si="0"/>
        <v>0</v>
      </c>
      <c r="D42" s="67">
        <f t="shared" si="1"/>
        <v>0</v>
      </c>
      <c r="E42" s="68">
        <v>0</v>
      </c>
      <c r="F42" s="308" t="s">
        <v>307</v>
      </c>
      <c r="G42" s="309" t="s">
        <v>341</v>
      </c>
      <c r="H42" s="67">
        <v>0</v>
      </c>
      <c r="I42" s="67">
        <v>0</v>
      </c>
      <c r="J42" s="315">
        <v>0</v>
      </c>
      <c r="K42" s="308" t="s">
        <v>307</v>
      </c>
      <c r="L42" s="309" t="s">
        <v>341</v>
      </c>
      <c r="M42" s="67">
        <v>0</v>
      </c>
      <c r="N42" s="67">
        <v>0</v>
      </c>
      <c r="O42" s="315">
        <v>0</v>
      </c>
      <c r="P42" s="308" t="s">
        <v>307</v>
      </c>
      <c r="Q42" s="309" t="s">
        <v>341</v>
      </c>
      <c r="R42" s="67">
        <v>0</v>
      </c>
      <c r="S42" s="67">
        <v>0</v>
      </c>
      <c r="T42" s="315">
        <v>0</v>
      </c>
      <c r="U42" s="308" t="s">
        <v>307</v>
      </c>
      <c r="V42" s="309" t="s">
        <v>341</v>
      </c>
      <c r="W42" s="67">
        <v>0</v>
      </c>
      <c r="X42" s="67">
        <v>0</v>
      </c>
      <c r="Y42" s="315">
        <v>0</v>
      </c>
    </row>
    <row r="43" spans="1:25" s="44" customFormat="1" ht="24.6" x14ac:dyDescent="0.3">
      <c r="A43" s="308" t="s">
        <v>309</v>
      </c>
      <c r="B43" s="309" t="s">
        <v>342</v>
      </c>
      <c r="C43" s="67">
        <f t="shared" si="0"/>
        <v>0</v>
      </c>
      <c r="D43" s="67">
        <f t="shared" si="1"/>
        <v>0</v>
      </c>
      <c r="E43" s="68">
        <v>0</v>
      </c>
      <c r="F43" s="308" t="s">
        <v>309</v>
      </c>
      <c r="G43" s="309" t="s">
        <v>342</v>
      </c>
      <c r="H43" s="67">
        <v>0</v>
      </c>
      <c r="I43" s="67">
        <v>0</v>
      </c>
      <c r="J43" s="315">
        <v>0</v>
      </c>
      <c r="K43" s="308" t="s">
        <v>309</v>
      </c>
      <c r="L43" s="309" t="s">
        <v>342</v>
      </c>
      <c r="M43" s="67">
        <v>0</v>
      </c>
      <c r="N43" s="67">
        <v>0</v>
      </c>
      <c r="O43" s="315">
        <v>0</v>
      </c>
      <c r="P43" s="308" t="s">
        <v>309</v>
      </c>
      <c r="Q43" s="309" t="s">
        <v>342</v>
      </c>
      <c r="R43" s="67">
        <v>0</v>
      </c>
      <c r="S43" s="67">
        <v>0</v>
      </c>
      <c r="T43" s="315">
        <v>0</v>
      </c>
      <c r="U43" s="308" t="s">
        <v>309</v>
      </c>
      <c r="V43" s="309" t="s">
        <v>342</v>
      </c>
      <c r="W43" s="67">
        <v>0</v>
      </c>
      <c r="X43" s="67">
        <v>0</v>
      </c>
      <c r="Y43" s="315">
        <v>0</v>
      </c>
    </row>
    <row r="44" spans="1:25" s="44" customFormat="1" x14ac:dyDescent="0.3">
      <c r="A44" s="308" t="s">
        <v>343</v>
      </c>
      <c r="B44" s="309" t="s">
        <v>344</v>
      </c>
      <c r="C44" s="67">
        <f t="shared" si="0"/>
        <v>259333978</v>
      </c>
      <c r="D44" s="67">
        <f t="shared" si="1"/>
        <v>434361322</v>
      </c>
      <c r="E44" s="68">
        <f t="shared" si="2"/>
        <v>1.674910959797177</v>
      </c>
      <c r="F44" s="308" t="s">
        <v>343</v>
      </c>
      <c r="G44" s="309" t="s">
        <v>344</v>
      </c>
      <c r="H44" s="314">
        <v>259333978</v>
      </c>
      <c r="I44" s="314">
        <v>434361322</v>
      </c>
      <c r="J44" s="315">
        <v>167</v>
      </c>
      <c r="K44" s="308" t="s">
        <v>343</v>
      </c>
      <c r="L44" s="309" t="s">
        <v>344</v>
      </c>
      <c r="M44" s="67">
        <v>0</v>
      </c>
      <c r="N44" s="67">
        <v>0</v>
      </c>
      <c r="O44" s="315">
        <v>0</v>
      </c>
      <c r="P44" s="308" t="s">
        <v>343</v>
      </c>
      <c r="Q44" s="309" t="s">
        <v>344</v>
      </c>
      <c r="R44" s="67">
        <v>0</v>
      </c>
      <c r="S44" s="67">
        <v>0</v>
      </c>
      <c r="T44" s="315">
        <v>0</v>
      </c>
      <c r="U44" s="308" t="s">
        <v>343</v>
      </c>
      <c r="V44" s="309" t="s">
        <v>344</v>
      </c>
      <c r="W44" s="67">
        <v>0</v>
      </c>
      <c r="X44" s="67">
        <v>0</v>
      </c>
      <c r="Y44" s="315">
        <v>0</v>
      </c>
    </row>
    <row r="45" spans="1:25" s="44" customFormat="1" ht="24.6" x14ac:dyDescent="0.3">
      <c r="A45" s="308" t="s">
        <v>303</v>
      </c>
      <c r="B45" s="309" t="s">
        <v>345</v>
      </c>
      <c r="C45" s="67">
        <f t="shared" si="0"/>
        <v>0</v>
      </c>
      <c r="D45" s="67">
        <f t="shared" si="1"/>
        <v>0</v>
      </c>
      <c r="E45" s="68">
        <v>0</v>
      </c>
      <c r="F45" s="308" t="s">
        <v>303</v>
      </c>
      <c r="G45" s="309" t="s">
        <v>345</v>
      </c>
      <c r="H45" s="67">
        <v>0</v>
      </c>
      <c r="I45" s="67">
        <v>0</v>
      </c>
      <c r="J45" s="315">
        <v>0</v>
      </c>
      <c r="K45" s="308" t="s">
        <v>303</v>
      </c>
      <c r="L45" s="309" t="s">
        <v>345</v>
      </c>
      <c r="M45" s="67">
        <v>0</v>
      </c>
      <c r="N45" s="67">
        <v>0</v>
      </c>
      <c r="O45" s="315">
        <v>0</v>
      </c>
      <c r="P45" s="308" t="s">
        <v>303</v>
      </c>
      <c r="Q45" s="309" t="s">
        <v>345</v>
      </c>
      <c r="R45" s="67">
        <v>0</v>
      </c>
      <c r="S45" s="67">
        <v>0</v>
      </c>
      <c r="T45" s="315">
        <v>0</v>
      </c>
      <c r="U45" s="308" t="s">
        <v>303</v>
      </c>
      <c r="V45" s="309" t="s">
        <v>345</v>
      </c>
      <c r="W45" s="67">
        <v>0</v>
      </c>
      <c r="X45" s="67">
        <v>0</v>
      </c>
      <c r="Y45" s="315">
        <v>0</v>
      </c>
    </row>
    <row r="46" spans="1:25" s="44" customFormat="1" ht="27.6" x14ac:dyDescent="0.3">
      <c r="A46" s="308" t="s">
        <v>305</v>
      </c>
      <c r="B46" s="309" t="s">
        <v>346</v>
      </c>
      <c r="C46" s="67">
        <f t="shared" si="0"/>
        <v>0</v>
      </c>
      <c r="D46" s="67">
        <f t="shared" si="1"/>
        <v>0</v>
      </c>
      <c r="E46" s="68">
        <v>0</v>
      </c>
      <c r="F46" s="308" t="s">
        <v>305</v>
      </c>
      <c r="G46" s="309" t="s">
        <v>346</v>
      </c>
      <c r="H46" s="67">
        <v>0</v>
      </c>
      <c r="I46" s="67">
        <v>0</v>
      </c>
      <c r="J46" s="315">
        <v>0</v>
      </c>
      <c r="K46" s="308" t="s">
        <v>305</v>
      </c>
      <c r="L46" s="309" t="s">
        <v>346</v>
      </c>
      <c r="M46" s="67">
        <v>0</v>
      </c>
      <c r="N46" s="67">
        <v>0</v>
      </c>
      <c r="O46" s="315">
        <v>0</v>
      </c>
      <c r="P46" s="308" t="s">
        <v>305</v>
      </c>
      <c r="Q46" s="309" t="s">
        <v>346</v>
      </c>
      <c r="R46" s="67">
        <v>0</v>
      </c>
      <c r="S46" s="67">
        <v>0</v>
      </c>
      <c r="T46" s="315">
        <v>0</v>
      </c>
      <c r="U46" s="308" t="s">
        <v>305</v>
      </c>
      <c r="V46" s="309" t="s">
        <v>346</v>
      </c>
      <c r="W46" s="67">
        <v>0</v>
      </c>
      <c r="X46" s="67">
        <v>0</v>
      </c>
      <c r="Y46" s="315">
        <v>0</v>
      </c>
    </row>
    <row r="47" spans="1:25" s="44" customFormat="1" ht="27.6" x14ac:dyDescent="0.3">
      <c r="A47" s="308" t="s">
        <v>307</v>
      </c>
      <c r="B47" s="309" t="s">
        <v>347</v>
      </c>
      <c r="C47" s="67">
        <f t="shared" si="0"/>
        <v>0</v>
      </c>
      <c r="D47" s="67">
        <f t="shared" si="1"/>
        <v>0</v>
      </c>
      <c r="E47" s="68">
        <v>0</v>
      </c>
      <c r="F47" s="308" t="s">
        <v>307</v>
      </c>
      <c r="G47" s="309" t="s">
        <v>347</v>
      </c>
      <c r="H47" s="67">
        <v>0</v>
      </c>
      <c r="I47" s="67">
        <v>0</v>
      </c>
      <c r="J47" s="315">
        <v>0</v>
      </c>
      <c r="K47" s="308" t="s">
        <v>307</v>
      </c>
      <c r="L47" s="309" t="s">
        <v>347</v>
      </c>
      <c r="M47" s="67">
        <v>0</v>
      </c>
      <c r="N47" s="67">
        <v>0</v>
      </c>
      <c r="O47" s="315">
        <v>0</v>
      </c>
      <c r="P47" s="308" t="s">
        <v>307</v>
      </c>
      <c r="Q47" s="309" t="s">
        <v>347</v>
      </c>
      <c r="R47" s="67">
        <v>0</v>
      </c>
      <c r="S47" s="67">
        <v>0</v>
      </c>
      <c r="T47" s="315">
        <v>0</v>
      </c>
      <c r="U47" s="308" t="s">
        <v>307</v>
      </c>
      <c r="V47" s="309" t="s">
        <v>347</v>
      </c>
      <c r="W47" s="67">
        <v>0</v>
      </c>
      <c r="X47" s="67">
        <v>0</v>
      </c>
      <c r="Y47" s="315">
        <v>0</v>
      </c>
    </row>
    <row r="48" spans="1:25" s="44" customFormat="1" ht="24.6" x14ac:dyDescent="0.3">
      <c r="A48" s="308" t="s">
        <v>309</v>
      </c>
      <c r="B48" s="309" t="s">
        <v>348</v>
      </c>
      <c r="C48" s="67">
        <f t="shared" si="0"/>
        <v>259333978</v>
      </c>
      <c r="D48" s="67">
        <f t="shared" si="1"/>
        <v>434361322</v>
      </c>
      <c r="E48" s="68">
        <f t="shared" si="2"/>
        <v>1.674910959797177</v>
      </c>
      <c r="F48" s="308" t="s">
        <v>309</v>
      </c>
      <c r="G48" s="309" t="s">
        <v>348</v>
      </c>
      <c r="H48" s="314">
        <v>259333978</v>
      </c>
      <c r="I48" s="314">
        <v>434361322</v>
      </c>
      <c r="J48" s="315">
        <v>167</v>
      </c>
      <c r="K48" s="308" t="s">
        <v>309</v>
      </c>
      <c r="L48" s="309" t="s">
        <v>348</v>
      </c>
      <c r="M48" s="67">
        <v>0</v>
      </c>
      <c r="N48" s="67">
        <v>0</v>
      </c>
      <c r="O48" s="315">
        <v>0</v>
      </c>
      <c r="P48" s="308" t="s">
        <v>309</v>
      </c>
      <c r="Q48" s="309" t="s">
        <v>348</v>
      </c>
      <c r="R48" s="67">
        <v>0</v>
      </c>
      <c r="S48" s="67">
        <v>0</v>
      </c>
      <c r="T48" s="315">
        <v>0</v>
      </c>
      <c r="U48" s="308" t="s">
        <v>309</v>
      </c>
      <c r="V48" s="309" t="s">
        <v>348</v>
      </c>
      <c r="W48" s="67">
        <v>0</v>
      </c>
      <c r="X48" s="67">
        <v>0</v>
      </c>
      <c r="Y48" s="315">
        <v>0</v>
      </c>
    </row>
    <row r="49" spans="1:25" s="44" customFormat="1" x14ac:dyDescent="0.3">
      <c r="A49" s="308" t="s">
        <v>349</v>
      </c>
      <c r="B49" s="309" t="s">
        <v>350</v>
      </c>
      <c r="C49" s="67">
        <f t="shared" si="0"/>
        <v>0</v>
      </c>
      <c r="D49" s="67">
        <f t="shared" si="1"/>
        <v>0</v>
      </c>
      <c r="E49" s="68">
        <v>0</v>
      </c>
      <c r="F49" s="308" t="s">
        <v>349</v>
      </c>
      <c r="G49" s="309" t="s">
        <v>350</v>
      </c>
      <c r="H49" s="67">
        <v>0</v>
      </c>
      <c r="I49" s="67">
        <v>0</v>
      </c>
      <c r="J49" s="315">
        <v>0</v>
      </c>
      <c r="K49" s="308" t="s">
        <v>349</v>
      </c>
      <c r="L49" s="309" t="s">
        <v>350</v>
      </c>
      <c r="M49" s="67">
        <v>0</v>
      </c>
      <c r="N49" s="67">
        <v>0</v>
      </c>
      <c r="O49" s="315">
        <v>0</v>
      </c>
      <c r="P49" s="308" t="s">
        <v>349</v>
      </c>
      <c r="Q49" s="309" t="s">
        <v>350</v>
      </c>
      <c r="R49" s="67">
        <v>0</v>
      </c>
      <c r="S49" s="67">
        <v>0</v>
      </c>
      <c r="T49" s="315">
        <v>0</v>
      </c>
      <c r="U49" s="308" t="s">
        <v>349</v>
      </c>
      <c r="V49" s="309" t="s">
        <v>350</v>
      </c>
      <c r="W49" s="67">
        <v>0</v>
      </c>
      <c r="X49" s="67">
        <v>0</v>
      </c>
      <c r="Y49" s="315">
        <v>0</v>
      </c>
    </row>
    <row r="50" spans="1:25" s="44" customFormat="1" ht="24.6" x14ac:dyDescent="0.3">
      <c r="A50" s="308" t="s">
        <v>303</v>
      </c>
      <c r="B50" s="309" t="s">
        <v>351</v>
      </c>
      <c r="C50" s="67">
        <f t="shared" si="0"/>
        <v>0</v>
      </c>
      <c r="D50" s="67">
        <f t="shared" si="1"/>
        <v>0</v>
      </c>
      <c r="E50" s="68">
        <v>0</v>
      </c>
      <c r="F50" s="308" t="s">
        <v>303</v>
      </c>
      <c r="G50" s="309" t="s">
        <v>351</v>
      </c>
      <c r="H50" s="67">
        <v>0</v>
      </c>
      <c r="I50" s="67">
        <v>0</v>
      </c>
      <c r="J50" s="315">
        <v>0</v>
      </c>
      <c r="K50" s="308" t="s">
        <v>303</v>
      </c>
      <c r="L50" s="309" t="s">
        <v>351</v>
      </c>
      <c r="M50" s="67">
        <v>0</v>
      </c>
      <c r="N50" s="67">
        <v>0</v>
      </c>
      <c r="O50" s="315">
        <v>0</v>
      </c>
      <c r="P50" s="308" t="s">
        <v>303</v>
      </c>
      <c r="Q50" s="309" t="s">
        <v>351</v>
      </c>
      <c r="R50" s="67">
        <v>0</v>
      </c>
      <c r="S50" s="67">
        <v>0</v>
      </c>
      <c r="T50" s="315">
        <v>0</v>
      </c>
      <c r="U50" s="308" t="s">
        <v>303</v>
      </c>
      <c r="V50" s="309" t="s">
        <v>351</v>
      </c>
      <c r="W50" s="67">
        <v>0</v>
      </c>
      <c r="X50" s="67">
        <v>0</v>
      </c>
      <c r="Y50" s="315">
        <v>0</v>
      </c>
    </row>
    <row r="51" spans="1:25" s="44" customFormat="1" ht="27.6" x14ac:dyDescent="0.3">
      <c r="A51" s="308" t="s">
        <v>305</v>
      </c>
      <c r="B51" s="309" t="s">
        <v>352</v>
      </c>
      <c r="C51" s="67">
        <f t="shared" si="0"/>
        <v>0</v>
      </c>
      <c r="D51" s="67">
        <f t="shared" si="1"/>
        <v>0</v>
      </c>
      <c r="E51" s="68">
        <v>0</v>
      </c>
      <c r="F51" s="308" t="s">
        <v>305</v>
      </c>
      <c r="G51" s="309" t="s">
        <v>352</v>
      </c>
      <c r="H51" s="67">
        <v>0</v>
      </c>
      <c r="I51" s="67">
        <v>0</v>
      </c>
      <c r="J51" s="315">
        <v>0</v>
      </c>
      <c r="K51" s="308" t="s">
        <v>305</v>
      </c>
      <c r="L51" s="309" t="s">
        <v>352</v>
      </c>
      <c r="M51" s="67">
        <v>0</v>
      </c>
      <c r="N51" s="67">
        <v>0</v>
      </c>
      <c r="O51" s="315">
        <v>0</v>
      </c>
      <c r="P51" s="308" t="s">
        <v>305</v>
      </c>
      <c r="Q51" s="309" t="s">
        <v>352</v>
      </c>
      <c r="R51" s="67">
        <v>0</v>
      </c>
      <c r="S51" s="67">
        <v>0</v>
      </c>
      <c r="T51" s="315">
        <v>0</v>
      </c>
      <c r="U51" s="308" t="s">
        <v>305</v>
      </c>
      <c r="V51" s="309" t="s">
        <v>352</v>
      </c>
      <c r="W51" s="67">
        <v>0</v>
      </c>
      <c r="X51" s="67">
        <v>0</v>
      </c>
      <c r="Y51" s="315">
        <v>0</v>
      </c>
    </row>
    <row r="52" spans="1:25" s="44" customFormat="1" ht="27.6" x14ac:dyDescent="0.3">
      <c r="A52" s="308" t="s">
        <v>307</v>
      </c>
      <c r="B52" s="309" t="s">
        <v>353</v>
      </c>
      <c r="C52" s="67">
        <f t="shared" si="0"/>
        <v>0</v>
      </c>
      <c r="D52" s="67">
        <f t="shared" si="1"/>
        <v>0</v>
      </c>
      <c r="E52" s="68">
        <v>0</v>
      </c>
      <c r="F52" s="308" t="s">
        <v>307</v>
      </c>
      <c r="G52" s="309" t="s">
        <v>353</v>
      </c>
      <c r="H52" s="67">
        <v>0</v>
      </c>
      <c r="I52" s="67">
        <v>0</v>
      </c>
      <c r="J52" s="315">
        <v>0</v>
      </c>
      <c r="K52" s="308" t="s">
        <v>307</v>
      </c>
      <c r="L52" s="309" t="s">
        <v>353</v>
      </c>
      <c r="M52" s="67">
        <v>0</v>
      </c>
      <c r="N52" s="67">
        <v>0</v>
      </c>
      <c r="O52" s="315">
        <v>0</v>
      </c>
      <c r="P52" s="308" t="s">
        <v>307</v>
      </c>
      <c r="Q52" s="309" t="s">
        <v>353</v>
      </c>
      <c r="R52" s="67">
        <v>0</v>
      </c>
      <c r="S52" s="67">
        <v>0</v>
      </c>
      <c r="T52" s="315">
        <v>0</v>
      </c>
      <c r="U52" s="308" t="s">
        <v>307</v>
      </c>
      <c r="V52" s="309" t="s">
        <v>353</v>
      </c>
      <c r="W52" s="67">
        <v>0</v>
      </c>
      <c r="X52" s="67">
        <v>0</v>
      </c>
      <c r="Y52" s="315">
        <v>0</v>
      </c>
    </row>
    <row r="53" spans="1:25" s="44" customFormat="1" ht="24.6" x14ac:dyDescent="0.3">
      <c r="A53" s="308" t="s">
        <v>309</v>
      </c>
      <c r="B53" s="309" t="s">
        <v>354</v>
      </c>
      <c r="C53" s="67">
        <f t="shared" si="0"/>
        <v>0</v>
      </c>
      <c r="D53" s="67">
        <f t="shared" si="1"/>
        <v>0</v>
      </c>
      <c r="E53" s="68">
        <v>0</v>
      </c>
      <c r="F53" s="308" t="s">
        <v>309</v>
      </c>
      <c r="G53" s="309" t="s">
        <v>354</v>
      </c>
      <c r="H53" s="67">
        <v>0</v>
      </c>
      <c r="I53" s="67">
        <v>0</v>
      </c>
      <c r="J53" s="315">
        <v>0</v>
      </c>
      <c r="K53" s="308" t="s">
        <v>309</v>
      </c>
      <c r="L53" s="309" t="s">
        <v>354</v>
      </c>
      <c r="M53" s="67">
        <v>0</v>
      </c>
      <c r="N53" s="67">
        <v>0</v>
      </c>
      <c r="O53" s="315">
        <v>0</v>
      </c>
      <c r="P53" s="308" t="s">
        <v>309</v>
      </c>
      <c r="Q53" s="309" t="s">
        <v>354</v>
      </c>
      <c r="R53" s="67">
        <v>0</v>
      </c>
      <c r="S53" s="67">
        <v>0</v>
      </c>
      <c r="T53" s="315">
        <v>0</v>
      </c>
      <c r="U53" s="308" t="s">
        <v>309</v>
      </c>
      <c r="V53" s="309" t="s">
        <v>354</v>
      </c>
      <c r="W53" s="67">
        <v>0</v>
      </c>
      <c r="X53" s="67">
        <v>0</v>
      </c>
      <c r="Y53" s="315">
        <v>0</v>
      </c>
    </row>
    <row r="54" spans="1:25" s="44" customFormat="1" ht="27.6" x14ac:dyDescent="0.3">
      <c r="A54" s="308" t="s">
        <v>355</v>
      </c>
      <c r="B54" s="309" t="s">
        <v>356</v>
      </c>
      <c r="C54" s="67">
        <f t="shared" si="0"/>
        <v>12509332</v>
      </c>
      <c r="D54" s="67">
        <f t="shared" si="1"/>
        <v>12509332</v>
      </c>
      <c r="E54" s="68">
        <f t="shared" si="2"/>
        <v>1</v>
      </c>
      <c r="F54" s="308" t="s">
        <v>355</v>
      </c>
      <c r="G54" s="309" t="s">
        <v>356</v>
      </c>
      <c r="H54" s="67">
        <v>12509332</v>
      </c>
      <c r="I54" s="67">
        <v>12509332</v>
      </c>
      <c r="J54" s="315">
        <v>100</v>
      </c>
      <c r="K54" s="308" t="s">
        <v>355</v>
      </c>
      <c r="L54" s="309" t="s">
        <v>356</v>
      </c>
      <c r="M54" s="67">
        <v>0</v>
      </c>
      <c r="N54" s="67">
        <v>0</v>
      </c>
      <c r="O54" s="315">
        <v>0</v>
      </c>
      <c r="P54" s="308" t="s">
        <v>355</v>
      </c>
      <c r="Q54" s="309" t="s">
        <v>356</v>
      </c>
      <c r="R54" s="67">
        <v>0</v>
      </c>
      <c r="S54" s="67">
        <v>0</v>
      </c>
      <c r="T54" s="315">
        <v>0</v>
      </c>
      <c r="U54" s="308" t="s">
        <v>355</v>
      </c>
      <c r="V54" s="309" t="s">
        <v>356</v>
      </c>
      <c r="W54" s="67">
        <v>0</v>
      </c>
      <c r="X54" s="67">
        <v>0</v>
      </c>
      <c r="Y54" s="315">
        <v>0</v>
      </c>
    </row>
    <row r="55" spans="1:25" s="44" customFormat="1" ht="24.6" x14ac:dyDescent="0.3">
      <c r="A55" s="308" t="s">
        <v>357</v>
      </c>
      <c r="B55" s="309" t="s">
        <v>358</v>
      </c>
      <c r="C55" s="67">
        <f t="shared" si="0"/>
        <v>12509332</v>
      </c>
      <c r="D55" s="67">
        <f t="shared" si="1"/>
        <v>12509332</v>
      </c>
      <c r="E55" s="68">
        <f t="shared" si="2"/>
        <v>1</v>
      </c>
      <c r="F55" s="308" t="s">
        <v>357</v>
      </c>
      <c r="G55" s="309" t="s">
        <v>358</v>
      </c>
      <c r="H55" s="67">
        <v>12509332</v>
      </c>
      <c r="I55" s="67">
        <v>12509332</v>
      </c>
      <c r="J55" s="315">
        <v>100</v>
      </c>
      <c r="K55" s="308" t="s">
        <v>357</v>
      </c>
      <c r="L55" s="309" t="s">
        <v>358</v>
      </c>
      <c r="M55" s="67">
        <v>0</v>
      </c>
      <c r="N55" s="67">
        <v>0</v>
      </c>
      <c r="O55" s="315">
        <v>0</v>
      </c>
      <c r="P55" s="308" t="s">
        <v>357</v>
      </c>
      <c r="Q55" s="309" t="s">
        <v>358</v>
      </c>
      <c r="R55" s="67">
        <v>0</v>
      </c>
      <c r="S55" s="67">
        <v>0</v>
      </c>
      <c r="T55" s="315">
        <v>0</v>
      </c>
      <c r="U55" s="308" t="s">
        <v>357</v>
      </c>
      <c r="V55" s="309" t="s">
        <v>358</v>
      </c>
      <c r="W55" s="67">
        <v>0</v>
      </c>
      <c r="X55" s="67">
        <v>0</v>
      </c>
      <c r="Y55" s="315">
        <v>0</v>
      </c>
    </row>
    <row r="56" spans="1:25" s="44" customFormat="1" ht="24.6" x14ac:dyDescent="0.3">
      <c r="A56" s="308" t="s">
        <v>303</v>
      </c>
      <c r="B56" s="316" t="s">
        <v>359</v>
      </c>
      <c r="C56" s="67">
        <f t="shared" si="0"/>
        <v>0</v>
      </c>
      <c r="D56" s="67">
        <f t="shared" si="1"/>
        <v>0</v>
      </c>
      <c r="E56" s="68">
        <v>0</v>
      </c>
      <c r="F56" s="308" t="s">
        <v>303</v>
      </c>
      <c r="G56" s="316" t="s">
        <v>359</v>
      </c>
      <c r="H56" s="67">
        <v>0</v>
      </c>
      <c r="I56" s="67">
        <v>0</v>
      </c>
      <c r="J56" s="315">
        <v>0</v>
      </c>
      <c r="K56" s="308" t="s">
        <v>303</v>
      </c>
      <c r="L56" s="316" t="s">
        <v>359</v>
      </c>
      <c r="M56" s="67">
        <v>0</v>
      </c>
      <c r="N56" s="67">
        <v>0</v>
      </c>
      <c r="O56" s="315">
        <v>0</v>
      </c>
      <c r="P56" s="308" t="s">
        <v>303</v>
      </c>
      <c r="Q56" s="316" t="s">
        <v>359</v>
      </c>
      <c r="R56" s="67">
        <v>0</v>
      </c>
      <c r="S56" s="67">
        <v>0</v>
      </c>
      <c r="T56" s="315">
        <v>0</v>
      </c>
      <c r="U56" s="308" t="s">
        <v>303</v>
      </c>
      <c r="V56" s="316" t="s">
        <v>359</v>
      </c>
      <c r="W56" s="67">
        <v>0</v>
      </c>
      <c r="X56" s="67">
        <v>0</v>
      </c>
      <c r="Y56" s="315">
        <v>0</v>
      </c>
    </row>
    <row r="57" spans="1:25" s="44" customFormat="1" ht="27.6" x14ac:dyDescent="0.3">
      <c r="A57" s="308" t="s">
        <v>305</v>
      </c>
      <c r="B57" s="316" t="s">
        <v>360</v>
      </c>
      <c r="C57" s="67">
        <f t="shared" si="0"/>
        <v>0</v>
      </c>
      <c r="D57" s="67">
        <f t="shared" si="1"/>
        <v>0</v>
      </c>
      <c r="E57" s="68">
        <v>0</v>
      </c>
      <c r="F57" s="308" t="s">
        <v>305</v>
      </c>
      <c r="G57" s="316" t="s">
        <v>360</v>
      </c>
      <c r="H57" s="67">
        <v>0</v>
      </c>
      <c r="I57" s="67">
        <v>0</v>
      </c>
      <c r="J57" s="315">
        <v>0</v>
      </c>
      <c r="K57" s="308" t="s">
        <v>305</v>
      </c>
      <c r="L57" s="316" t="s">
        <v>360</v>
      </c>
      <c r="M57" s="67">
        <v>0</v>
      </c>
      <c r="N57" s="67">
        <v>0</v>
      </c>
      <c r="O57" s="315">
        <v>0</v>
      </c>
      <c r="P57" s="308" t="s">
        <v>305</v>
      </c>
      <c r="Q57" s="316" t="s">
        <v>360</v>
      </c>
      <c r="R57" s="67">
        <v>0</v>
      </c>
      <c r="S57" s="67">
        <v>0</v>
      </c>
      <c r="T57" s="315">
        <v>0</v>
      </c>
      <c r="U57" s="308" t="s">
        <v>305</v>
      </c>
      <c r="V57" s="316" t="s">
        <v>360</v>
      </c>
      <c r="W57" s="67">
        <v>0</v>
      </c>
      <c r="X57" s="67">
        <v>0</v>
      </c>
      <c r="Y57" s="315">
        <v>0</v>
      </c>
    </row>
    <row r="58" spans="1:25" s="44" customFormat="1" ht="27.6" x14ac:dyDescent="0.3">
      <c r="A58" s="308" t="s">
        <v>307</v>
      </c>
      <c r="B58" s="316" t="s">
        <v>361</v>
      </c>
      <c r="C58" s="67">
        <f t="shared" si="0"/>
        <v>2000000</v>
      </c>
      <c r="D58" s="67">
        <f t="shared" si="1"/>
        <v>2000000</v>
      </c>
      <c r="E58" s="68">
        <v>0</v>
      </c>
      <c r="F58" s="308" t="s">
        <v>307</v>
      </c>
      <c r="G58" s="316" t="s">
        <v>361</v>
      </c>
      <c r="H58" s="67">
        <v>2000000</v>
      </c>
      <c r="I58" s="67">
        <v>2000000</v>
      </c>
      <c r="J58" s="315">
        <v>100</v>
      </c>
      <c r="K58" s="308" t="s">
        <v>307</v>
      </c>
      <c r="L58" s="316" t="s">
        <v>361</v>
      </c>
      <c r="M58" s="67">
        <v>0</v>
      </c>
      <c r="N58" s="67">
        <v>0</v>
      </c>
      <c r="O58" s="315">
        <v>0</v>
      </c>
      <c r="P58" s="308" t="s">
        <v>307</v>
      </c>
      <c r="Q58" s="316" t="s">
        <v>361</v>
      </c>
      <c r="R58" s="67">
        <v>0</v>
      </c>
      <c r="S58" s="67">
        <v>0</v>
      </c>
      <c r="T58" s="315">
        <v>0</v>
      </c>
      <c r="U58" s="308" t="s">
        <v>307</v>
      </c>
      <c r="V58" s="316" t="s">
        <v>361</v>
      </c>
      <c r="W58" s="67">
        <v>0</v>
      </c>
      <c r="X58" s="67">
        <v>0</v>
      </c>
      <c r="Y58" s="315">
        <v>0</v>
      </c>
    </row>
    <row r="59" spans="1:25" s="44" customFormat="1" ht="24.6" x14ac:dyDescent="0.3">
      <c r="A59" s="308" t="s">
        <v>309</v>
      </c>
      <c r="B59" s="316" t="s">
        <v>362</v>
      </c>
      <c r="C59" s="67">
        <f t="shared" si="0"/>
        <v>10509332</v>
      </c>
      <c r="D59" s="67">
        <f t="shared" si="1"/>
        <v>10509332</v>
      </c>
      <c r="E59" s="68">
        <f t="shared" si="2"/>
        <v>1</v>
      </c>
      <c r="F59" s="308" t="s">
        <v>309</v>
      </c>
      <c r="G59" s="316" t="s">
        <v>362</v>
      </c>
      <c r="H59" s="67">
        <v>10509332</v>
      </c>
      <c r="I59" s="67">
        <v>10509332</v>
      </c>
      <c r="J59" s="315">
        <v>100</v>
      </c>
      <c r="K59" s="308" t="s">
        <v>309</v>
      </c>
      <c r="L59" s="316" t="s">
        <v>362</v>
      </c>
      <c r="M59" s="67">
        <v>0</v>
      </c>
      <c r="N59" s="67">
        <v>0</v>
      </c>
      <c r="O59" s="315">
        <v>0</v>
      </c>
      <c r="P59" s="308" t="s">
        <v>309</v>
      </c>
      <c r="Q59" s="316" t="s">
        <v>362</v>
      </c>
      <c r="R59" s="67">
        <v>0</v>
      </c>
      <c r="S59" s="67">
        <v>0</v>
      </c>
      <c r="T59" s="315">
        <v>0</v>
      </c>
      <c r="U59" s="308" t="s">
        <v>309</v>
      </c>
      <c r="V59" s="316" t="s">
        <v>362</v>
      </c>
      <c r="W59" s="67">
        <v>0</v>
      </c>
      <c r="X59" s="67">
        <v>0</v>
      </c>
      <c r="Y59" s="315">
        <v>0</v>
      </c>
    </row>
    <row r="60" spans="1:25" s="44" customFormat="1" ht="27.6" x14ac:dyDescent="0.3">
      <c r="A60" s="308" t="s">
        <v>363</v>
      </c>
      <c r="B60" s="309" t="s">
        <v>364</v>
      </c>
      <c r="C60" s="67">
        <f t="shared" si="0"/>
        <v>0</v>
      </c>
      <c r="D60" s="67">
        <f t="shared" si="1"/>
        <v>0</v>
      </c>
      <c r="E60" s="68">
        <v>0</v>
      </c>
      <c r="F60" s="308" t="s">
        <v>363</v>
      </c>
      <c r="G60" s="309" t="s">
        <v>364</v>
      </c>
      <c r="H60" s="67">
        <v>0</v>
      </c>
      <c r="I60" s="67">
        <v>0</v>
      </c>
      <c r="J60" s="315">
        <v>0</v>
      </c>
      <c r="K60" s="308" t="s">
        <v>363</v>
      </c>
      <c r="L60" s="309" t="s">
        <v>364</v>
      </c>
      <c r="M60" s="67">
        <v>0</v>
      </c>
      <c r="N60" s="67">
        <v>0</v>
      </c>
      <c r="O60" s="315">
        <v>0</v>
      </c>
      <c r="P60" s="308" t="s">
        <v>363</v>
      </c>
      <c r="Q60" s="309" t="s">
        <v>364</v>
      </c>
      <c r="R60" s="67">
        <v>0</v>
      </c>
      <c r="S60" s="67">
        <v>0</v>
      </c>
      <c r="T60" s="315">
        <v>0</v>
      </c>
      <c r="U60" s="308" t="s">
        <v>363</v>
      </c>
      <c r="V60" s="309" t="s">
        <v>364</v>
      </c>
      <c r="W60" s="67">
        <v>0</v>
      </c>
      <c r="X60" s="67">
        <v>0</v>
      </c>
      <c r="Y60" s="315">
        <v>0</v>
      </c>
    </row>
    <row r="61" spans="1:25" s="44" customFormat="1" ht="24.6" x14ac:dyDescent="0.3">
      <c r="A61" s="308" t="s">
        <v>303</v>
      </c>
      <c r="B61" s="316" t="s">
        <v>365</v>
      </c>
      <c r="C61" s="67">
        <f t="shared" si="0"/>
        <v>0</v>
      </c>
      <c r="D61" s="67">
        <f t="shared" si="1"/>
        <v>0</v>
      </c>
      <c r="E61" s="68">
        <v>0</v>
      </c>
      <c r="F61" s="308" t="s">
        <v>303</v>
      </c>
      <c r="G61" s="316" t="s">
        <v>365</v>
      </c>
      <c r="H61" s="67">
        <v>0</v>
      </c>
      <c r="I61" s="67">
        <v>0</v>
      </c>
      <c r="J61" s="315">
        <v>0</v>
      </c>
      <c r="K61" s="308" t="s">
        <v>303</v>
      </c>
      <c r="L61" s="316" t="s">
        <v>365</v>
      </c>
      <c r="M61" s="67">
        <v>0</v>
      </c>
      <c r="N61" s="67">
        <v>0</v>
      </c>
      <c r="O61" s="315">
        <v>0</v>
      </c>
      <c r="P61" s="308" t="s">
        <v>303</v>
      </c>
      <c r="Q61" s="316" t="s">
        <v>365</v>
      </c>
      <c r="R61" s="67">
        <v>0</v>
      </c>
      <c r="S61" s="67">
        <v>0</v>
      </c>
      <c r="T61" s="315">
        <v>0</v>
      </c>
      <c r="U61" s="308" t="s">
        <v>303</v>
      </c>
      <c r="V61" s="316" t="s">
        <v>365</v>
      </c>
      <c r="W61" s="67">
        <v>0</v>
      </c>
      <c r="X61" s="67">
        <v>0</v>
      </c>
      <c r="Y61" s="315">
        <v>0</v>
      </c>
    </row>
    <row r="62" spans="1:25" s="44" customFormat="1" ht="27.6" x14ac:dyDescent="0.3">
      <c r="A62" s="308" t="s">
        <v>305</v>
      </c>
      <c r="B62" s="316" t="s">
        <v>366</v>
      </c>
      <c r="C62" s="67">
        <f t="shared" si="0"/>
        <v>0</v>
      </c>
      <c r="D62" s="67">
        <f t="shared" si="1"/>
        <v>0</v>
      </c>
      <c r="E62" s="68">
        <v>0</v>
      </c>
      <c r="F62" s="308" t="s">
        <v>305</v>
      </c>
      <c r="G62" s="316" t="s">
        <v>366</v>
      </c>
      <c r="H62" s="67">
        <v>0</v>
      </c>
      <c r="I62" s="67">
        <v>0</v>
      </c>
      <c r="J62" s="315">
        <v>0</v>
      </c>
      <c r="K62" s="308" t="s">
        <v>305</v>
      </c>
      <c r="L62" s="316" t="s">
        <v>366</v>
      </c>
      <c r="M62" s="67">
        <v>0</v>
      </c>
      <c r="N62" s="67">
        <v>0</v>
      </c>
      <c r="O62" s="315">
        <v>0</v>
      </c>
      <c r="P62" s="308" t="s">
        <v>305</v>
      </c>
      <c r="Q62" s="316" t="s">
        <v>366</v>
      </c>
      <c r="R62" s="67">
        <v>0</v>
      </c>
      <c r="S62" s="67">
        <v>0</v>
      </c>
      <c r="T62" s="315">
        <v>0</v>
      </c>
      <c r="U62" s="308" t="s">
        <v>305</v>
      </c>
      <c r="V62" s="316" t="s">
        <v>366</v>
      </c>
      <c r="W62" s="67">
        <v>0</v>
      </c>
      <c r="X62" s="67">
        <v>0</v>
      </c>
      <c r="Y62" s="315">
        <v>0</v>
      </c>
    </row>
    <row r="63" spans="1:25" s="44" customFormat="1" ht="27.6" x14ac:dyDescent="0.3">
      <c r="A63" s="308" t="s">
        <v>307</v>
      </c>
      <c r="B63" s="316" t="s">
        <v>367</v>
      </c>
      <c r="C63" s="67">
        <f t="shared" si="0"/>
        <v>0</v>
      </c>
      <c r="D63" s="67">
        <f t="shared" si="1"/>
        <v>0</v>
      </c>
      <c r="E63" s="68">
        <v>0</v>
      </c>
      <c r="F63" s="308" t="s">
        <v>307</v>
      </c>
      <c r="G63" s="316" t="s">
        <v>367</v>
      </c>
      <c r="H63" s="67">
        <v>0</v>
      </c>
      <c r="I63" s="67">
        <v>0</v>
      </c>
      <c r="J63" s="315">
        <v>0</v>
      </c>
      <c r="K63" s="308" t="s">
        <v>307</v>
      </c>
      <c r="L63" s="316" t="s">
        <v>367</v>
      </c>
      <c r="M63" s="67">
        <v>0</v>
      </c>
      <c r="N63" s="67">
        <v>0</v>
      </c>
      <c r="O63" s="315">
        <v>0</v>
      </c>
      <c r="P63" s="308" t="s">
        <v>307</v>
      </c>
      <c r="Q63" s="316" t="s">
        <v>367</v>
      </c>
      <c r="R63" s="67">
        <v>0</v>
      </c>
      <c r="S63" s="67">
        <v>0</v>
      </c>
      <c r="T63" s="315">
        <v>0</v>
      </c>
      <c r="U63" s="308" t="s">
        <v>307</v>
      </c>
      <c r="V63" s="316" t="s">
        <v>367</v>
      </c>
      <c r="W63" s="67">
        <v>0</v>
      </c>
      <c r="X63" s="67">
        <v>0</v>
      </c>
      <c r="Y63" s="315">
        <v>0</v>
      </c>
    </row>
    <row r="64" spans="1:25" s="44" customFormat="1" ht="24.6" x14ac:dyDescent="0.3">
      <c r="A64" s="308" t="s">
        <v>309</v>
      </c>
      <c r="B64" s="316" t="s">
        <v>368</v>
      </c>
      <c r="C64" s="67">
        <f t="shared" si="0"/>
        <v>0</v>
      </c>
      <c r="D64" s="67">
        <f t="shared" si="1"/>
        <v>0</v>
      </c>
      <c r="E64" s="68">
        <v>0</v>
      </c>
      <c r="F64" s="308" t="s">
        <v>309</v>
      </c>
      <c r="G64" s="316" t="s">
        <v>368</v>
      </c>
      <c r="H64" s="67">
        <v>0</v>
      </c>
      <c r="I64" s="67">
        <v>0</v>
      </c>
      <c r="J64" s="315">
        <v>0</v>
      </c>
      <c r="K64" s="308" t="s">
        <v>309</v>
      </c>
      <c r="L64" s="316" t="s">
        <v>368</v>
      </c>
      <c r="M64" s="67">
        <v>0</v>
      </c>
      <c r="N64" s="67">
        <v>0</v>
      </c>
      <c r="O64" s="315">
        <v>0</v>
      </c>
      <c r="P64" s="308" t="s">
        <v>309</v>
      </c>
      <c r="Q64" s="316" t="s">
        <v>368</v>
      </c>
      <c r="R64" s="67">
        <v>0</v>
      </c>
      <c r="S64" s="67">
        <v>0</v>
      </c>
      <c r="T64" s="315">
        <v>0</v>
      </c>
      <c r="U64" s="308" t="s">
        <v>309</v>
      </c>
      <c r="V64" s="316" t="s">
        <v>368</v>
      </c>
      <c r="W64" s="67">
        <v>0</v>
      </c>
      <c r="X64" s="67">
        <v>0</v>
      </c>
      <c r="Y64" s="315">
        <v>0</v>
      </c>
    </row>
    <row r="65" spans="1:25" s="44" customFormat="1" ht="27.6" x14ac:dyDescent="0.3">
      <c r="A65" s="308" t="s">
        <v>369</v>
      </c>
      <c r="B65" s="309" t="s">
        <v>370</v>
      </c>
      <c r="C65" s="67">
        <f t="shared" si="0"/>
        <v>0</v>
      </c>
      <c r="D65" s="67">
        <f t="shared" si="1"/>
        <v>0</v>
      </c>
      <c r="E65" s="68">
        <v>0</v>
      </c>
      <c r="F65" s="308" t="s">
        <v>369</v>
      </c>
      <c r="G65" s="309" t="s">
        <v>370</v>
      </c>
      <c r="H65" s="67">
        <v>0</v>
      </c>
      <c r="I65" s="67">
        <v>0</v>
      </c>
      <c r="J65" s="315">
        <v>0</v>
      </c>
      <c r="K65" s="308" t="s">
        <v>369</v>
      </c>
      <c r="L65" s="309" t="s">
        <v>370</v>
      </c>
      <c r="M65" s="67">
        <v>0</v>
      </c>
      <c r="N65" s="67">
        <v>0</v>
      </c>
      <c r="O65" s="315">
        <v>0</v>
      </c>
      <c r="P65" s="308" t="s">
        <v>369</v>
      </c>
      <c r="Q65" s="309" t="s">
        <v>370</v>
      </c>
      <c r="R65" s="67">
        <v>0</v>
      </c>
      <c r="S65" s="67">
        <v>0</v>
      </c>
      <c r="T65" s="315">
        <v>0</v>
      </c>
      <c r="U65" s="308" t="s">
        <v>369</v>
      </c>
      <c r="V65" s="309" t="s">
        <v>370</v>
      </c>
      <c r="W65" s="67">
        <v>0</v>
      </c>
      <c r="X65" s="67">
        <v>0</v>
      </c>
      <c r="Y65" s="315">
        <v>0</v>
      </c>
    </row>
    <row r="66" spans="1:25" s="44" customFormat="1" ht="24.6" x14ac:dyDescent="0.3">
      <c r="A66" s="308" t="s">
        <v>303</v>
      </c>
      <c r="B66" s="316" t="s">
        <v>371</v>
      </c>
      <c r="C66" s="67">
        <f t="shared" si="0"/>
        <v>0</v>
      </c>
      <c r="D66" s="67">
        <f t="shared" si="1"/>
        <v>0</v>
      </c>
      <c r="E66" s="68">
        <v>0</v>
      </c>
      <c r="F66" s="308" t="s">
        <v>303</v>
      </c>
      <c r="G66" s="316" t="s">
        <v>371</v>
      </c>
      <c r="H66" s="67">
        <v>0</v>
      </c>
      <c r="I66" s="67">
        <v>0</v>
      </c>
      <c r="J66" s="315">
        <v>0</v>
      </c>
      <c r="K66" s="308" t="s">
        <v>303</v>
      </c>
      <c r="L66" s="316" t="s">
        <v>371</v>
      </c>
      <c r="M66" s="67">
        <v>0</v>
      </c>
      <c r="N66" s="67">
        <v>0</v>
      </c>
      <c r="O66" s="315">
        <v>0</v>
      </c>
      <c r="P66" s="308" t="s">
        <v>303</v>
      </c>
      <c r="Q66" s="316" t="s">
        <v>371</v>
      </c>
      <c r="R66" s="67">
        <v>0</v>
      </c>
      <c r="S66" s="67">
        <v>0</v>
      </c>
      <c r="T66" s="315">
        <v>0</v>
      </c>
      <c r="U66" s="308" t="s">
        <v>303</v>
      </c>
      <c r="V66" s="316" t="s">
        <v>371</v>
      </c>
      <c r="W66" s="67">
        <v>0</v>
      </c>
      <c r="X66" s="67">
        <v>0</v>
      </c>
      <c r="Y66" s="315">
        <v>0</v>
      </c>
    </row>
    <row r="67" spans="1:25" s="44" customFormat="1" ht="27.6" x14ac:dyDescent="0.3">
      <c r="A67" s="308" t="s">
        <v>305</v>
      </c>
      <c r="B67" s="316" t="s">
        <v>372</v>
      </c>
      <c r="C67" s="67">
        <f t="shared" si="0"/>
        <v>0</v>
      </c>
      <c r="D67" s="67">
        <f t="shared" si="1"/>
        <v>0</v>
      </c>
      <c r="E67" s="68">
        <v>0</v>
      </c>
      <c r="F67" s="308" t="s">
        <v>305</v>
      </c>
      <c r="G67" s="316" t="s">
        <v>372</v>
      </c>
      <c r="H67" s="67">
        <v>0</v>
      </c>
      <c r="I67" s="67">
        <v>0</v>
      </c>
      <c r="J67" s="315">
        <v>0</v>
      </c>
      <c r="K67" s="308" t="s">
        <v>305</v>
      </c>
      <c r="L67" s="316" t="s">
        <v>372</v>
      </c>
      <c r="M67" s="67">
        <v>0</v>
      </c>
      <c r="N67" s="67">
        <v>0</v>
      </c>
      <c r="O67" s="315">
        <v>0</v>
      </c>
      <c r="P67" s="308" t="s">
        <v>305</v>
      </c>
      <c r="Q67" s="316" t="s">
        <v>372</v>
      </c>
      <c r="R67" s="67">
        <v>0</v>
      </c>
      <c r="S67" s="67">
        <v>0</v>
      </c>
      <c r="T67" s="315">
        <v>0</v>
      </c>
      <c r="U67" s="308" t="s">
        <v>305</v>
      </c>
      <c r="V67" s="316" t="s">
        <v>372</v>
      </c>
      <c r="W67" s="67">
        <v>0</v>
      </c>
      <c r="X67" s="67">
        <v>0</v>
      </c>
      <c r="Y67" s="315">
        <v>0</v>
      </c>
    </row>
    <row r="68" spans="1:25" s="44" customFormat="1" ht="27.6" x14ac:dyDescent="0.3">
      <c r="A68" s="308" t="s">
        <v>307</v>
      </c>
      <c r="B68" s="316" t="s">
        <v>373</v>
      </c>
      <c r="C68" s="67">
        <f t="shared" si="0"/>
        <v>0</v>
      </c>
      <c r="D68" s="67">
        <f t="shared" si="1"/>
        <v>0</v>
      </c>
      <c r="E68" s="68">
        <v>0</v>
      </c>
      <c r="F68" s="308" t="s">
        <v>307</v>
      </c>
      <c r="G68" s="316" t="s">
        <v>373</v>
      </c>
      <c r="H68" s="67">
        <v>0</v>
      </c>
      <c r="I68" s="67">
        <v>0</v>
      </c>
      <c r="J68" s="315">
        <v>0</v>
      </c>
      <c r="K68" s="308" t="s">
        <v>307</v>
      </c>
      <c r="L68" s="316" t="s">
        <v>373</v>
      </c>
      <c r="M68" s="67">
        <v>0</v>
      </c>
      <c r="N68" s="67">
        <v>0</v>
      </c>
      <c r="O68" s="315">
        <v>0</v>
      </c>
      <c r="P68" s="308" t="s">
        <v>307</v>
      </c>
      <c r="Q68" s="316" t="s">
        <v>373</v>
      </c>
      <c r="R68" s="67">
        <v>0</v>
      </c>
      <c r="S68" s="67">
        <v>0</v>
      </c>
      <c r="T68" s="315">
        <v>0</v>
      </c>
      <c r="U68" s="308" t="s">
        <v>307</v>
      </c>
      <c r="V68" s="316" t="s">
        <v>373</v>
      </c>
      <c r="W68" s="67">
        <v>0</v>
      </c>
      <c r="X68" s="67">
        <v>0</v>
      </c>
      <c r="Y68" s="315">
        <v>0</v>
      </c>
    </row>
    <row r="69" spans="1:25" s="44" customFormat="1" ht="24.6" x14ac:dyDescent="0.3">
      <c r="A69" s="308" t="s">
        <v>309</v>
      </c>
      <c r="B69" s="316" t="s">
        <v>374</v>
      </c>
      <c r="C69" s="67">
        <f t="shared" si="0"/>
        <v>0</v>
      </c>
      <c r="D69" s="67">
        <f t="shared" si="1"/>
        <v>0</v>
      </c>
      <c r="E69" s="68">
        <v>0</v>
      </c>
      <c r="F69" s="308" t="s">
        <v>309</v>
      </c>
      <c r="G69" s="316" t="s">
        <v>374</v>
      </c>
      <c r="H69" s="67">
        <v>0</v>
      </c>
      <c r="I69" s="67">
        <v>0</v>
      </c>
      <c r="J69" s="315">
        <v>0</v>
      </c>
      <c r="K69" s="308" t="s">
        <v>309</v>
      </c>
      <c r="L69" s="316" t="s">
        <v>374</v>
      </c>
      <c r="M69" s="67">
        <v>0</v>
      </c>
      <c r="N69" s="67">
        <v>0</v>
      </c>
      <c r="O69" s="315">
        <v>0</v>
      </c>
      <c r="P69" s="308" t="s">
        <v>309</v>
      </c>
      <c r="Q69" s="316" t="s">
        <v>374</v>
      </c>
      <c r="R69" s="67">
        <v>0</v>
      </c>
      <c r="S69" s="67">
        <v>0</v>
      </c>
      <c r="T69" s="315">
        <v>0</v>
      </c>
      <c r="U69" s="308" t="s">
        <v>309</v>
      </c>
      <c r="V69" s="316" t="s">
        <v>374</v>
      </c>
      <c r="W69" s="67">
        <v>0</v>
      </c>
      <c r="X69" s="67">
        <v>0</v>
      </c>
      <c r="Y69" s="315">
        <v>0</v>
      </c>
    </row>
    <row r="70" spans="1:25" s="44" customFormat="1" ht="41.4" x14ac:dyDescent="0.3">
      <c r="A70" s="308" t="s">
        <v>375</v>
      </c>
      <c r="B70" s="309" t="s">
        <v>376</v>
      </c>
      <c r="C70" s="67">
        <f t="shared" si="0"/>
        <v>836000</v>
      </c>
      <c r="D70" s="67">
        <f t="shared" si="1"/>
        <v>836000</v>
      </c>
      <c r="E70" s="68">
        <f t="shared" si="2"/>
        <v>1</v>
      </c>
      <c r="F70" s="308" t="s">
        <v>375</v>
      </c>
      <c r="G70" s="309" t="s">
        <v>376</v>
      </c>
      <c r="H70" s="67">
        <v>836000</v>
      </c>
      <c r="I70" s="67">
        <v>836000</v>
      </c>
      <c r="J70" s="315">
        <v>100</v>
      </c>
      <c r="K70" s="308" t="s">
        <v>375</v>
      </c>
      <c r="L70" s="309" t="s">
        <v>376</v>
      </c>
      <c r="M70" s="67">
        <v>0</v>
      </c>
      <c r="N70" s="67">
        <v>0</v>
      </c>
      <c r="O70" s="315">
        <v>0</v>
      </c>
      <c r="P70" s="308" t="s">
        <v>375</v>
      </c>
      <c r="Q70" s="309" t="s">
        <v>376</v>
      </c>
      <c r="R70" s="67">
        <v>0</v>
      </c>
      <c r="S70" s="67">
        <v>0</v>
      </c>
      <c r="T70" s="315">
        <v>0</v>
      </c>
      <c r="U70" s="308" t="s">
        <v>375</v>
      </c>
      <c r="V70" s="309" t="s">
        <v>376</v>
      </c>
      <c r="W70" s="67">
        <v>0</v>
      </c>
      <c r="X70" s="67">
        <v>0</v>
      </c>
      <c r="Y70" s="315">
        <v>0</v>
      </c>
    </row>
    <row r="71" spans="1:25" s="44" customFormat="1" ht="27.6" x14ac:dyDescent="0.3">
      <c r="A71" s="308" t="s">
        <v>377</v>
      </c>
      <c r="B71" s="309" t="s">
        <v>378</v>
      </c>
      <c r="C71" s="67">
        <f t="shared" si="0"/>
        <v>836000</v>
      </c>
      <c r="D71" s="67">
        <f t="shared" si="1"/>
        <v>836000</v>
      </c>
      <c r="E71" s="68">
        <f t="shared" si="2"/>
        <v>1</v>
      </c>
      <c r="F71" s="308" t="s">
        <v>377</v>
      </c>
      <c r="G71" s="309" t="s">
        <v>378</v>
      </c>
      <c r="H71" s="67">
        <v>836000</v>
      </c>
      <c r="I71" s="67">
        <v>836000</v>
      </c>
      <c r="J71" s="315">
        <v>100</v>
      </c>
      <c r="K71" s="308" t="s">
        <v>377</v>
      </c>
      <c r="L71" s="309" t="s">
        <v>378</v>
      </c>
      <c r="M71" s="67">
        <v>0</v>
      </c>
      <c r="N71" s="67">
        <v>0</v>
      </c>
      <c r="O71" s="315">
        <v>0</v>
      </c>
      <c r="P71" s="308" t="s">
        <v>377</v>
      </c>
      <c r="Q71" s="309" t="s">
        <v>378</v>
      </c>
      <c r="R71" s="67">
        <v>0</v>
      </c>
      <c r="S71" s="67">
        <v>0</v>
      </c>
      <c r="T71" s="315">
        <v>0</v>
      </c>
      <c r="U71" s="308" t="s">
        <v>377</v>
      </c>
      <c r="V71" s="309" t="s">
        <v>378</v>
      </c>
      <c r="W71" s="67">
        <v>0</v>
      </c>
      <c r="X71" s="67">
        <v>0</v>
      </c>
      <c r="Y71" s="315">
        <v>0</v>
      </c>
    </row>
    <row r="72" spans="1:25" s="44" customFormat="1" ht="24.6" x14ac:dyDescent="0.3">
      <c r="A72" s="308" t="s">
        <v>303</v>
      </c>
      <c r="B72" s="309" t="s">
        <v>379</v>
      </c>
      <c r="C72" s="67">
        <f t="shared" si="0"/>
        <v>0</v>
      </c>
      <c r="D72" s="67">
        <f t="shared" si="1"/>
        <v>0</v>
      </c>
      <c r="E72" s="68">
        <v>0</v>
      </c>
      <c r="F72" s="308" t="s">
        <v>303</v>
      </c>
      <c r="G72" s="309" t="s">
        <v>379</v>
      </c>
      <c r="H72" s="67">
        <v>0</v>
      </c>
      <c r="I72" s="67">
        <v>0</v>
      </c>
      <c r="J72" s="315">
        <v>0</v>
      </c>
      <c r="K72" s="308" t="s">
        <v>303</v>
      </c>
      <c r="L72" s="309" t="s">
        <v>379</v>
      </c>
      <c r="M72" s="67">
        <v>0</v>
      </c>
      <c r="N72" s="67">
        <v>0</v>
      </c>
      <c r="O72" s="315">
        <v>0</v>
      </c>
      <c r="P72" s="308" t="s">
        <v>303</v>
      </c>
      <c r="Q72" s="309" t="s">
        <v>379</v>
      </c>
      <c r="R72" s="67">
        <v>0</v>
      </c>
      <c r="S72" s="67">
        <v>0</v>
      </c>
      <c r="T72" s="315">
        <v>0</v>
      </c>
      <c r="U72" s="308" t="s">
        <v>303</v>
      </c>
      <c r="V72" s="309" t="s">
        <v>379</v>
      </c>
      <c r="W72" s="67">
        <v>0</v>
      </c>
      <c r="X72" s="67">
        <v>0</v>
      </c>
      <c r="Y72" s="315">
        <v>0</v>
      </c>
    </row>
    <row r="73" spans="1:25" s="44" customFormat="1" ht="27.6" x14ac:dyDescent="0.3">
      <c r="A73" s="308" t="s">
        <v>305</v>
      </c>
      <c r="B73" s="309" t="s">
        <v>380</v>
      </c>
      <c r="C73" s="67">
        <f t="shared" si="0"/>
        <v>0</v>
      </c>
      <c r="D73" s="67">
        <f t="shared" si="1"/>
        <v>0</v>
      </c>
      <c r="E73" s="68">
        <v>0</v>
      </c>
      <c r="F73" s="308" t="s">
        <v>305</v>
      </c>
      <c r="G73" s="309" t="s">
        <v>380</v>
      </c>
      <c r="H73" s="67">
        <v>0</v>
      </c>
      <c r="I73" s="67">
        <v>0</v>
      </c>
      <c r="J73" s="315">
        <v>0</v>
      </c>
      <c r="K73" s="308" t="s">
        <v>305</v>
      </c>
      <c r="L73" s="309" t="s">
        <v>380</v>
      </c>
      <c r="M73" s="67">
        <v>0</v>
      </c>
      <c r="N73" s="67">
        <v>0</v>
      </c>
      <c r="O73" s="315">
        <v>0</v>
      </c>
      <c r="P73" s="308" t="s">
        <v>305</v>
      </c>
      <c r="Q73" s="309" t="s">
        <v>380</v>
      </c>
      <c r="R73" s="67">
        <v>0</v>
      </c>
      <c r="S73" s="67">
        <v>0</v>
      </c>
      <c r="T73" s="315">
        <v>0</v>
      </c>
      <c r="U73" s="308" t="s">
        <v>305</v>
      </c>
      <c r="V73" s="309" t="s">
        <v>380</v>
      </c>
      <c r="W73" s="67">
        <v>0</v>
      </c>
      <c r="X73" s="67">
        <v>0</v>
      </c>
      <c r="Y73" s="315">
        <v>0</v>
      </c>
    </row>
    <row r="74" spans="1:25" s="44" customFormat="1" ht="27.6" x14ac:dyDescent="0.3">
      <c r="A74" s="308" t="s">
        <v>307</v>
      </c>
      <c r="B74" s="309" t="s">
        <v>381</v>
      </c>
      <c r="C74" s="67">
        <f t="shared" si="0"/>
        <v>0</v>
      </c>
      <c r="D74" s="67">
        <f t="shared" si="1"/>
        <v>0</v>
      </c>
      <c r="E74" s="68">
        <v>0</v>
      </c>
      <c r="F74" s="308" t="s">
        <v>307</v>
      </c>
      <c r="G74" s="309" t="s">
        <v>381</v>
      </c>
      <c r="H74" s="67">
        <v>0</v>
      </c>
      <c r="I74" s="67">
        <v>0</v>
      </c>
      <c r="J74" s="315">
        <v>0</v>
      </c>
      <c r="K74" s="308" t="s">
        <v>307</v>
      </c>
      <c r="L74" s="309" t="s">
        <v>381</v>
      </c>
      <c r="M74" s="67">
        <v>0</v>
      </c>
      <c r="N74" s="67">
        <v>0</v>
      </c>
      <c r="O74" s="315">
        <v>0</v>
      </c>
      <c r="P74" s="308" t="s">
        <v>307</v>
      </c>
      <c r="Q74" s="309" t="s">
        <v>381</v>
      </c>
      <c r="R74" s="67">
        <v>0</v>
      </c>
      <c r="S74" s="67">
        <v>0</v>
      </c>
      <c r="T74" s="315">
        <v>0</v>
      </c>
      <c r="U74" s="308" t="s">
        <v>307</v>
      </c>
      <c r="V74" s="309" t="s">
        <v>381</v>
      </c>
      <c r="W74" s="67">
        <v>0</v>
      </c>
      <c r="X74" s="67">
        <v>0</v>
      </c>
      <c r="Y74" s="315">
        <v>0</v>
      </c>
    </row>
    <row r="75" spans="1:25" s="44" customFormat="1" ht="24.6" x14ac:dyDescent="0.3">
      <c r="A75" s="308" t="s">
        <v>309</v>
      </c>
      <c r="B75" s="309" t="s">
        <v>382</v>
      </c>
      <c r="C75" s="67">
        <f t="shared" si="0"/>
        <v>836000</v>
      </c>
      <c r="D75" s="67">
        <f t="shared" si="1"/>
        <v>836000</v>
      </c>
      <c r="E75" s="68">
        <f t="shared" si="2"/>
        <v>1</v>
      </c>
      <c r="F75" s="308" t="s">
        <v>309</v>
      </c>
      <c r="G75" s="309" t="s">
        <v>382</v>
      </c>
      <c r="H75" s="67">
        <v>836000</v>
      </c>
      <c r="I75" s="67">
        <v>836000</v>
      </c>
      <c r="J75" s="315">
        <v>100</v>
      </c>
      <c r="K75" s="308" t="s">
        <v>309</v>
      </c>
      <c r="L75" s="309" t="s">
        <v>382</v>
      </c>
      <c r="M75" s="67">
        <v>0</v>
      </c>
      <c r="N75" s="67">
        <v>0</v>
      </c>
      <c r="O75" s="315">
        <v>0</v>
      </c>
      <c r="P75" s="308" t="s">
        <v>309</v>
      </c>
      <c r="Q75" s="309" t="s">
        <v>382</v>
      </c>
      <c r="R75" s="67">
        <v>0</v>
      </c>
      <c r="S75" s="67">
        <v>0</v>
      </c>
      <c r="T75" s="315">
        <v>0</v>
      </c>
      <c r="U75" s="308" t="s">
        <v>309</v>
      </c>
      <c r="V75" s="309" t="s">
        <v>382</v>
      </c>
      <c r="W75" s="67">
        <v>0</v>
      </c>
      <c r="X75" s="67">
        <v>0</v>
      </c>
      <c r="Y75" s="315">
        <v>0</v>
      </c>
    </row>
    <row r="76" spans="1:25" s="44" customFormat="1" ht="27.6" x14ac:dyDescent="0.3">
      <c r="A76" s="308" t="s">
        <v>383</v>
      </c>
      <c r="B76" s="309" t="s">
        <v>384</v>
      </c>
      <c r="C76" s="67">
        <f t="shared" ref="C76:C121" si="3">M76+R76+H76+W76</f>
        <v>0</v>
      </c>
      <c r="D76" s="67">
        <f t="shared" ref="D76:D121" si="4">N76+S76+I76+X76</f>
        <v>0</v>
      </c>
      <c r="E76" s="68">
        <v>0</v>
      </c>
      <c r="F76" s="308" t="s">
        <v>383</v>
      </c>
      <c r="G76" s="309" t="s">
        <v>384</v>
      </c>
      <c r="H76" s="67">
        <v>0</v>
      </c>
      <c r="I76" s="67">
        <v>0</v>
      </c>
      <c r="J76" s="315">
        <v>0</v>
      </c>
      <c r="K76" s="308" t="s">
        <v>383</v>
      </c>
      <c r="L76" s="309" t="s">
        <v>384</v>
      </c>
      <c r="M76" s="67">
        <v>0</v>
      </c>
      <c r="N76" s="67">
        <v>0</v>
      </c>
      <c r="O76" s="315">
        <v>0</v>
      </c>
      <c r="P76" s="308" t="s">
        <v>383</v>
      </c>
      <c r="Q76" s="309" t="s">
        <v>384</v>
      </c>
      <c r="R76" s="67">
        <v>0</v>
      </c>
      <c r="S76" s="67">
        <v>0</v>
      </c>
      <c r="T76" s="315">
        <v>0</v>
      </c>
      <c r="U76" s="308" t="s">
        <v>383</v>
      </c>
      <c r="V76" s="309" t="s">
        <v>384</v>
      </c>
      <c r="W76" s="67">
        <v>0</v>
      </c>
      <c r="X76" s="67">
        <v>0</v>
      </c>
      <c r="Y76" s="315">
        <v>0</v>
      </c>
    </row>
    <row r="77" spans="1:25" s="44" customFormat="1" ht="24.6" x14ac:dyDescent="0.3">
      <c r="A77" s="308" t="s">
        <v>303</v>
      </c>
      <c r="B77" s="309" t="s">
        <v>385</v>
      </c>
      <c r="C77" s="67">
        <f t="shared" si="3"/>
        <v>0</v>
      </c>
      <c r="D77" s="67">
        <f t="shared" si="4"/>
        <v>0</v>
      </c>
      <c r="E77" s="68">
        <v>0</v>
      </c>
      <c r="F77" s="308" t="s">
        <v>303</v>
      </c>
      <c r="G77" s="309" t="s">
        <v>385</v>
      </c>
      <c r="H77" s="67">
        <v>0</v>
      </c>
      <c r="I77" s="67">
        <v>0</v>
      </c>
      <c r="J77" s="315">
        <v>0</v>
      </c>
      <c r="K77" s="308" t="s">
        <v>303</v>
      </c>
      <c r="L77" s="309" t="s">
        <v>385</v>
      </c>
      <c r="M77" s="67">
        <v>0</v>
      </c>
      <c r="N77" s="67">
        <v>0</v>
      </c>
      <c r="O77" s="315">
        <v>0</v>
      </c>
      <c r="P77" s="308" t="s">
        <v>303</v>
      </c>
      <c r="Q77" s="309" t="s">
        <v>385</v>
      </c>
      <c r="R77" s="67">
        <v>0</v>
      </c>
      <c r="S77" s="67">
        <v>0</v>
      </c>
      <c r="T77" s="315">
        <v>0</v>
      </c>
      <c r="U77" s="308" t="s">
        <v>303</v>
      </c>
      <c r="V77" s="309" t="s">
        <v>385</v>
      </c>
      <c r="W77" s="67">
        <v>0</v>
      </c>
      <c r="X77" s="67">
        <v>0</v>
      </c>
      <c r="Y77" s="315">
        <v>0</v>
      </c>
    </row>
    <row r="78" spans="1:25" s="44" customFormat="1" ht="27.6" x14ac:dyDescent="0.3">
      <c r="A78" s="308" t="s">
        <v>305</v>
      </c>
      <c r="B78" s="309" t="s">
        <v>386</v>
      </c>
      <c r="C78" s="67">
        <f t="shared" si="3"/>
        <v>0</v>
      </c>
      <c r="D78" s="67">
        <f t="shared" si="4"/>
        <v>0</v>
      </c>
      <c r="E78" s="68">
        <v>0</v>
      </c>
      <c r="F78" s="308" t="s">
        <v>305</v>
      </c>
      <c r="G78" s="309" t="s">
        <v>386</v>
      </c>
      <c r="H78" s="67">
        <v>0</v>
      </c>
      <c r="I78" s="67">
        <v>0</v>
      </c>
      <c r="J78" s="315">
        <v>0</v>
      </c>
      <c r="K78" s="308" t="s">
        <v>305</v>
      </c>
      <c r="L78" s="309" t="s">
        <v>386</v>
      </c>
      <c r="M78" s="67">
        <v>0</v>
      </c>
      <c r="N78" s="67">
        <v>0</v>
      </c>
      <c r="O78" s="315">
        <v>0</v>
      </c>
      <c r="P78" s="308" t="s">
        <v>305</v>
      </c>
      <c r="Q78" s="309" t="s">
        <v>386</v>
      </c>
      <c r="R78" s="67">
        <v>0</v>
      </c>
      <c r="S78" s="67">
        <v>0</v>
      </c>
      <c r="T78" s="315">
        <v>0</v>
      </c>
      <c r="U78" s="308" t="s">
        <v>305</v>
      </c>
      <c r="V78" s="309" t="s">
        <v>386</v>
      </c>
      <c r="W78" s="67">
        <v>0</v>
      </c>
      <c r="X78" s="67">
        <v>0</v>
      </c>
      <c r="Y78" s="315">
        <v>0</v>
      </c>
    </row>
    <row r="79" spans="1:25" s="44" customFormat="1" ht="27.6" x14ac:dyDescent="0.3">
      <c r="A79" s="308" t="s">
        <v>307</v>
      </c>
      <c r="B79" s="309" t="s">
        <v>387</v>
      </c>
      <c r="C79" s="67">
        <f t="shared" si="3"/>
        <v>0</v>
      </c>
      <c r="D79" s="67">
        <f t="shared" si="4"/>
        <v>0</v>
      </c>
      <c r="E79" s="68">
        <v>0</v>
      </c>
      <c r="F79" s="308" t="s">
        <v>307</v>
      </c>
      <c r="G79" s="309" t="s">
        <v>387</v>
      </c>
      <c r="H79" s="67">
        <v>0</v>
      </c>
      <c r="I79" s="67">
        <v>0</v>
      </c>
      <c r="J79" s="315">
        <v>0</v>
      </c>
      <c r="K79" s="308" t="s">
        <v>307</v>
      </c>
      <c r="L79" s="309" t="s">
        <v>387</v>
      </c>
      <c r="M79" s="67">
        <v>0</v>
      </c>
      <c r="N79" s="67">
        <v>0</v>
      </c>
      <c r="O79" s="315">
        <v>0</v>
      </c>
      <c r="P79" s="308" t="s">
        <v>307</v>
      </c>
      <c r="Q79" s="309" t="s">
        <v>387</v>
      </c>
      <c r="R79" s="67">
        <v>0</v>
      </c>
      <c r="S79" s="67">
        <v>0</v>
      </c>
      <c r="T79" s="315">
        <v>0</v>
      </c>
      <c r="U79" s="308" t="s">
        <v>307</v>
      </c>
      <c r="V79" s="309" t="s">
        <v>387</v>
      </c>
      <c r="W79" s="67">
        <v>0</v>
      </c>
      <c r="X79" s="67">
        <v>0</v>
      </c>
      <c r="Y79" s="315">
        <v>0</v>
      </c>
    </row>
    <row r="80" spans="1:25" s="44" customFormat="1" ht="24.6" x14ac:dyDescent="0.3">
      <c r="A80" s="308" t="s">
        <v>309</v>
      </c>
      <c r="B80" s="309" t="s">
        <v>388</v>
      </c>
      <c r="C80" s="67">
        <f t="shared" si="3"/>
        <v>0</v>
      </c>
      <c r="D80" s="67">
        <f t="shared" si="4"/>
        <v>0</v>
      </c>
      <c r="E80" s="68">
        <v>0</v>
      </c>
      <c r="F80" s="308" t="s">
        <v>309</v>
      </c>
      <c r="G80" s="309" t="s">
        <v>388</v>
      </c>
      <c r="H80" s="67">
        <v>0</v>
      </c>
      <c r="I80" s="67">
        <v>0</v>
      </c>
      <c r="J80" s="315">
        <v>0</v>
      </c>
      <c r="K80" s="308" t="s">
        <v>309</v>
      </c>
      <c r="L80" s="309" t="s">
        <v>388</v>
      </c>
      <c r="M80" s="67">
        <v>0</v>
      </c>
      <c r="N80" s="67">
        <v>0</v>
      </c>
      <c r="O80" s="315">
        <v>0</v>
      </c>
      <c r="P80" s="308" t="s">
        <v>309</v>
      </c>
      <c r="Q80" s="309" t="s">
        <v>388</v>
      </c>
      <c r="R80" s="67">
        <v>0</v>
      </c>
      <c r="S80" s="67">
        <v>0</v>
      </c>
      <c r="T80" s="315">
        <v>0</v>
      </c>
      <c r="U80" s="308" t="s">
        <v>309</v>
      </c>
      <c r="V80" s="309" t="s">
        <v>388</v>
      </c>
      <c r="W80" s="67">
        <v>0</v>
      </c>
      <c r="X80" s="67">
        <v>0</v>
      </c>
      <c r="Y80" s="315">
        <v>0</v>
      </c>
    </row>
    <row r="81" spans="1:25" s="44" customFormat="1" ht="27.6" x14ac:dyDescent="0.3">
      <c r="A81" s="308" t="s">
        <v>389</v>
      </c>
      <c r="B81" s="309" t="s">
        <v>390</v>
      </c>
      <c r="C81" s="67">
        <f t="shared" si="3"/>
        <v>1821600</v>
      </c>
      <c r="D81" s="67">
        <f t="shared" si="4"/>
        <v>1728200</v>
      </c>
      <c r="E81" s="68">
        <f t="shared" ref="E81:E120" si="5">D81/C81</f>
        <v>0.94872639437856832</v>
      </c>
      <c r="F81" s="308" t="s">
        <v>389</v>
      </c>
      <c r="G81" s="309" t="s">
        <v>390</v>
      </c>
      <c r="H81" s="67">
        <v>365000</v>
      </c>
      <c r="I81" s="67">
        <v>365000</v>
      </c>
      <c r="J81" s="315">
        <v>100</v>
      </c>
      <c r="K81" s="308" t="s">
        <v>389</v>
      </c>
      <c r="L81" s="309" t="s">
        <v>390</v>
      </c>
      <c r="M81" s="67">
        <v>1456600</v>
      </c>
      <c r="N81" s="67">
        <v>1363200</v>
      </c>
      <c r="O81" s="315">
        <v>93</v>
      </c>
      <c r="P81" s="308" t="s">
        <v>389</v>
      </c>
      <c r="Q81" s="309" t="s">
        <v>390</v>
      </c>
      <c r="R81" s="67">
        <v>0</v>
      </c>
      <c r="S81" s="67">
        <v>0</v>
      </c>
      <c r="T81" s="315">
        <v>0</v>
      </c>
      <c r="U81" s="308" t="s">
        <v>389</v>
      </c>
      <c r="V81" s="309" t="s">
        <v>390</v>
      </c>
      <c r="W81" s="67">
        <v>0</v>
      </c>
      <c r="X81" s="67">
        <v>0</v>
      </c>
      <c r="Y81" s="315">
        <v>0</v>
      </c>
    </row>
    <row r="82" spans="1:25" s="44" customFormat="1" x14ac:dyDescent="0.3">
      <c r="A82" s="308" t="s">
        <v>391</v>
      </c>
      <c r="B82" s="309" t="s">
        <v>392</v>
      </c>
      <c r="C82" s="67">
        <f t="shared" si="3"/>
        <v>1821600</v>
      </c>
      <c r="D82" s="67">
        <f t="shared" si="4"/>
        <v>1728200</v>
      </c>
      <c r="E82" s="68">
        <f t="shared" si="5"/>
        <v>0.94872639437856832</v>
      </c>
      <c r="F82" s="308" t="s">
        <v>391</v>
      </c>
      <c r="G82" s="309" t="s">
        <v>392</v>
      </c>
      <c r="H82" s="67">
        <v>365000</v>
      </c>
      <c r="I82" s="67">
        <v>365000</v>
      </c>
      <c r="J82" s="315">
        <v>100</v>
      </c>
      <c r="K82" s="308" t="s">
        <v>391</v>
      </c>
      <c r="L82" s="309" t="s">
        <v>392</v>
      </c>
      <c r="M82" s="67">
        <v>1456600</v>
      </c>
      <c r="N82" s="67">
        <v>1363200</v>
      </c>
      <c r="O82" s="315">
        <v>93</v>
      </c>
      <c r="P82" s="308" t="s">
        <v>391</v>
      </c>
      <c r="Q82" s="309" t="s">
        <v>392</v>
      </c>
      <c r="R82" s="67">
        <v>0</v>
      </c>
      <c r="S82" s="67">
        <v>0</v>
      </c>
      <c r="T82" s="315">
        <v>0</v>
      </c>
      <c r="U82" s="308" t="s">
        <v>391</v>
      </c>
      <c r="V82" s="309" t="s">
        <v>392</v>
      </c>
      <c r="W82" s="67">
        <v>0</v>
      </c>
      <c r="X82" s="67">
        <v>0</v>
      </c>
      <c r="Y82" s="315">
        <v>0</v>
      </c>
    </row>
    <row r="83" spans="1:25" s="44" customFormat="1" x14ac:dyDescent="0.3">
      <c r="A83" s="308" t="s">
        <v>393</v>
      </c>
      <c r="B83" s="309" t="s">
        <v>394</v>
      </c>
      <c r="C83" s="67">
        <f t="shared" si="3"/>
        <v>0</v>
      </c>
      <c r="D83" s="67">
        <f t="shared" si="4"/>
        <v>0</v>
      </c>
      <c r="E83" s="68">
        <v>0</v>
      </c>
      <c r="F83" s="308" t="s">
        <v>393</v>
      </c>
      <c r="G83" s="309" t="s">
        <v>394</v>
      </c>
      <c r="H83" s="67">
        <v>0</v>
      </c>
      <c r="I83" s="67">
        <v>0</v>
      </c>
      <c r="J83" s="315">
        <v>0</v>
      </c>
      <c r="K83" s="308" t="s">
        <v>393</v>
      </c>
      <c r="L83" s="309" t="s">
        <v>394</v>
      </c>
      <c r="M83" s="67">
        <v>0</v>
      </c>
      <c r="N83" s="67">
        <v>0</v>
      </c>
      <c r="O83" s="315">
        <v>0</v>
      </c>
      <c r="P83" s="308" t="s">
        <v>393</v>
      </c>
      <c r="Q83" s="309" t="s">
        <v>394</v>
      </c>
      <c r="R83" s="67">
        <v>0</v>
      </c>
      <c r="S83" s="67">
        <v>0</v>
      </c>
      <c r="T83" s="315">
        <v>0</v>
      </c>
      <c r="U83" s="308" t="s">
        <v>393</v>
      </c>
      <c r="V83" s="309" t="s">
        <v>394</v>
      </c>
      <c r="W83" s="67">
        <v>0</v>
      </c>
      <c r="X83" s="67">
        <v>0</v>
      </c>
      <c r="Y83" s="315">
        <v>0</v>
      </c>
    </row>
    <row r="84" spans="1:25" s="44" customFormat="1" x14ac:dyDescent="0.3">
      <c r="A84" s="308" t="s">
        <v>395</v>
      </c>
      <c r="B84" s="309" t="s">
        <v>396</v>
      </c>
      <c r="C84" s="67">
        <f t="shared" si="3"/>
        <v>265015480</v>
      </c>
      <c r="D84" s="67">
        <f t="shared" si="4"/>
        <v>276596220</v>
      </c>
      <c r="E84" s="68">
        <f t="shared" si="5"/>
        <v>1.0436983530169635</v>
      </c>
      <c r="F84" s="308" t="s">
        <v>395</v>
      </c>
      <c r="G84" s="309" t="s">
        <v>396</v>
      </c>
      <c r="H84" s="314">
        <v>260302009</v>
      </c>
      <c r="I84" s="314">
        <v>271278647</v>
      </c>
      <c r="J84" s="315">
        <v>104</v>
      </c>
      <c r="K84" s="308" t="s">
        <v>395</v>
      </c>
      <c r="L84" s="309" t="s">
        <v>396</v>
      </c>
      <c r="M84" s="67">
        <v>4702222</v>
      </c>
      <c r="N84" s="67">
        <v>5311131</v>
      </c>
      <c r="O84" s="315">
        <v>112</v>
      </c>
      <c r="P84" s="308" t="s">
        <v>395</v>
      </c>
      <c r="Q84" s="309" t="s">
        <v>396</v>
      </c>
      <c r="R84" s="67">
        <v>11249</v>
      </c>
      <c r="S84" s="67">
        <v>5983</v>
      </c>
      <c r="T84" s="315">
        <v>53</v>
      </c>
      <c r="U84" s="308" t="s">
        <v>395</v>
      </c>
      <c r="V84" s="309" t="s">
        <v>396</v>
      </c>
      <c r="W84" s="67">
        <v>0</v>
      </c>
      <c r="X84" s="67">
        <v>459</v>
      </c>
      <c r="Y84" s="315">
        <v>0</v>
      </c>
    </row>
    <row r="85" spans="1:25" s="44" customFormat="1" x14ac:dyDescent="0.3">
      <c r="A85" s="308" t="s">
        <v>397</v>
      </c>
      <c r="B85" s="309" t="s">
        <v>398</v>
      </c>
      <c r="C85" s="67">
        <f t="shared" si="3"/>
        <v>0</v>
      </c>
      <c r="D85" s="67">
        <f t="shared" si="4"/>
        <v>0</v>
      </c>
      <c r="E85" s="68">
        <v>0</v>
      </c>
      <c r="F85" s="308" t="s">
        <v>397</v>
      </c>
      <c r="G85" s="309" t="s">
        <v>398</v>
      </c>
      <c r="H85" s="67">
        <v>0</v>
      </c>
      <c r="I85" s="67">
        <v>0</v>
      </c>
      <c r="J85" s="315">
        <v>0</v>
      </c>
      <c r="K85" s="308" t="s">
        <v>397</v>
      </c>
      <c r="L85" s="309" t="s">
        <v>398</v>
      </c>
      <c r="M85" s="67">
        <v>0</v>
      </c>
      <c r="N85" s="67">
        <v>0</v>
      </c>
      <c r="O85" s="315">
        <v>0</v>
      </c>
      <c r="P85" s="308" t="s">
        <v>397</v>
      </c>
      <c r="Q85" s="309" t="s">
        <v>398</v>
      </c>
      <c r="R85" s="67">
        <v>0</v>
      </c>
      <c r="S85" s="67">
        <v>0</v>
      </c>
      <c r="T85" s="315">
        <v>0</v>
      </c>
      <c r="U85" s="308" t="s">
        <v>397</v>
      </c>
      <c r="V85" s="309" t="s">
        <v>398</v>
      </c>
      <c r="W85" s="67">
        <v>0</v>
      </c>
      <c r="X85" s="67">
        <v>0</v>
      </c>
      <c r="Y85" s="315">
        <v>0</v>
      </c>
    </row>
    <row r="86" spans="1:25" s="44" customFormat="1" x14ac:dyDescent="0.3">
      <c r="A86" s="308" t="s">
        <v>399</v>
      </c>
      <c r="B86" s="309" t="s">
        <v>400</v>
      </c>
      <c r="C86" s="67">
        <f t="shared" si="3"/>
        <v>0</v>
      </c>
      <c r="D86" s="67">
        <f t="shared" si="4"/>
        <v>0</v>
      </c>
      <c r="E86" s="68">
        <v>0</v>
      </c>
      <c r="F86" s="308" t="s">
        <v>399</v>
      </c>
      <c r="G86" s="309" t="s">
        <v>400</v>
      </c>
      <c r="H86" s="67">
        <v>0</v>
      </c>
      <c r="I86" s="67">
        <v>0</v>
      </c>
      <c r="J86" s="315">
        <v>0</v>
      </c>
      <c r="K86" s="308" t="s">
        <v>399</v>
      </c>
      <c r="L86" s="309" t="s">
        <v>400</v>
      </c>
      <c r="M86" s="67">
        <v>0</v>
      </c>
      <c r="N86" s="67">
        <v>0</v>
      </c>
      <c r="O86" s="315">
        <v>0</v>
      </c>
      <c r="P86" s="308" t="s">
        <v>399</v>
      </c>
      <c r="Q86" s="309" t="s">
        <v>400</v>
      </c>
      <c r="R86" s="67">
        <v>0</v>
      </c>
      <c r="S86" s="67">
        <v>0</v>
      </c>
      <c r="T86" s="315">
        <v>0</v>
      </c>
      <c r="U86" s="308" t="s">
        <v>399</v>
      </c>
      <c r="V86" s="309" t="s">
        <v>400</v>
      </c>
      <c r="W86" s="67">
        <v>0</v>
      </c>
      <c r="X86" s="67">
        <v>0</v>
      </c>
      <c r="Y86" s="315">
        <v>0</v>
      </c>
    </row>
    <row r="87" spans="1:25" s="44" customFormat="1" x14ac:dyDescent="0.3">
      <c r="A87" s="308" t="s">
        <v>401</v>
      </c>
      <c r="B87" s="309" t="s">
        <v>402</v>
      </c>
      <c r="C87" s="67">
        <f t="shared" si="3"/>
        <v>265015480</v>
      </c>
      <c r="D87" s="67">
        <f t="shared" si="4"/>
        <v>276596220</v>
      </c>
      <c r="E87" s="68">
        <f t="shared" si="5"/>
        <v>1.0436983530169635</v>
      </c>
      <c r="F87" s="308" t="s">
        <v>401</v>
      </c>
      <c r="G87" s="309" t="s">
        <v>402</v>
      </c>
      <c r="H87" s="314">
        <v>260302009</v>
      </c>
      <c r="I87" s="314">
        <v>271278647</v>
      </c>
      <c r="J87" s="315">
        <v>104</v>
      </c>
      <c r="K87" s="308" t="s">
        <v>401</v>
      </c>
      <c r="L87" s="309" t="s">
        <v>402</v>
      </c>
      <c r="M87" s="67">
        <v>4702222</v>
      </c>
      <c r="N87" s="67">
        <v>5311131</v>
      </c>
      <c r="O87" s="315">
        <v>112</v>
      </c>
      <c r="P87" s="308" t="s">
        <v>401</v>
      </c>
      <c r="Q87" s="309" t="s">
        <v>402</v>
      </c>
      <c r="R87" s="67">
        <v>11249</v>
      </c>
      <c r="S87" s="67">
        <v>5983</v>
      </c>
      <c r="T87" s="315">
        <v>53</v>
      </c>
      <c r="U87" s="308" t="s">
        <v>401</v>
      </c>
      <c r="V87" s="309" t="s">
        <v>402</v>
      </c>
      <c r="W87" s="67">
        <v>0</v>
      </c>
      <c r="X87" s="67">
        <v>459</v>
      </c>
      <c r="Y87" s="315">
        <v>0</v>
      </c>
    </row>
    <row r="88" spans="1:25" s="44" customFormat="1" x14ac:dyDescent="0.3">
      <c r="A88" s="308" t="s">
        <v>403</v>
      </c>
      <c r="B88" s="309" t="s">
        <v>404</v>
      </c>
      <c r="C88" s="67">
        <f t="shared" si="3"/>
        <v>0</v>
      </c>
      <c r="D88" s="67">
        <f t="shared" si="4"/>
        <v>0</v>
      </c>
      <c r="E88" s="68">
        <v>0</v>
      </c>
      <c r="F88" s="308" t="s">
        <v>403</v>
      </c>
      <c r="G88" s="309" t="s">
        <v>404</v>
      </c>
      <c r="H88" s="67">
        <v>0</v>
      </c>
      <c r="I88" s="67">
        <v>0</v>
      </c>
      <c r="J88" s="315">
        <v>0</v>
      </c>
      <c r="K88" s="308" t="s">
        <v>403</v>
      </c>
      <c r="L88" s="309" t="s">
        <v>404</v>
      </c>
      <c r="M88" s="67">
        <v>0</v>
      </c>
      <c r="N88" s="67">
        <v>0</v>
      </c>
      <c r="O88" s="315">
        <v>0</v>
      </c>
      <c r="P88" s="308" t="s">
        <v>403</v>
      </c>
      <c r="Q88" s="309" t="s">
        <v>404</v>
      </c>
      <c r="R88" s="67">
        <v>0</v>
      </c>
      <c r="S88" s="67">
        <v>0</v>
      </c>
      <c r="T88" s="315">
        <v>0</v>
      </c>
      <c r="U88" s="308" t="s">
        <v>403</v>
      </c>
      <c r="V88" s="309" t="s">
        <v>404</v>
      </c>
      <c r="W88" s="67">
        <v>0</v>
      </c>
      <c r="X88" s="67">
        <v>0</v>
      </c>
      <c r="Y88" s="315">
        <v>0</v>
      </c>
    </row>
    <row r="89" spans="1:25" s="44" customFormat="1" x14ac:dyDescent="0.3">
      <c r="A89" s="308" t="s">
        <v>405</v>
      </c>
      <c r="B89" s="309" t="s">
        <v>406</v>
      </c>
      <c r="C89" s="67">
        <f t="shared" si="3"/>
        <v>1145291314</v>
      </c>
      <c r="D89" s="67">
        <f t="shared" si="4"/>
        <v>1190972399</v>
      </c>
      <c r="E89" s="68">
        <f t="shared" si="5"/>
        <v>1.0398859962016616</v>
      </c>
      <c r="F89" s="308" t="s">
        <v>405</v>
      </c>
      <c r="G89" s="309" t="s">
        <v>406</v>
      </c>
      <c r="H89" s="314">
        <v>1143760948</v>
      </c>
      <c r="I89" s="314">
        <v>1188574864</v>
      </c>
      <c r="J89" s="315">
        <v>103</v>
      </c>
      <c r="K89" s="308" t="s">
        <v>405</v>
      </c>
      <c r="L89" s="309" t="s">
        <v>406</v>
      </c>
      <c r="M89" s="67">
        <v>1186080</v>
      </c>
      <c r="N89" s="67">
        <v>1403914</v>
      </c>
      <c r="O89" s="315">
        <v>118</v>
      </c>
      <c r="P89" s="308" t="s">
        <v>405</v>
      </c>
      <c r="Q89" s="309" t="s">
        <v>406</v>
      </c>
      <c r="R89" s="67">
        <v>128845</v>
      </c>
      <c r="S89" s="67">
        <v>804580</v>
      </c>
      <c r="T89" s="315">
        <v>624</v>
      </c>
      <c r="U89" s="308" t="s">
        <v>405</v>
      </c>
      <c r="V89" s="309" t="s">
        <v>406</v>
      </c>
      <c r="W89" s="67">
        <v>215441</v>
      </c>
      <c r="X89" s="67">
        <v>189041</v>
      </c>
      <c r="Y89" s="315">
        <v>87</v>
      </c>
    </row>
    <row r="90" spans="1:25" s="44" customFormat="1" ht="27.6" x14ac:dyDescent="0.3">
      <c r="A90" s="308" t="s">
        <v>407</v>
      </c>
      <c r="B90" s="309" t="s">
        <v>408</v>
      </c>
      <c r="C90" s="67">
        <f t="shared" si="3"/>
        <v>136963381</v>
      </c>
      <c r="D90" s="67">
        <f t="shared" si="4"/>
        <v>133114488</v>
      </c>
      <c r="E90" s="68">
        <f t="shared" si="5"/>
        <v>0.97189837917333544</v>
      </c>
      <c r="F90" s="308" t="s">
        <v>407</v>
      </c>
      <c r="G90" s="309" t="s">
        <v>408</v>
      </c>
      <c r="H90" s="314">
        <v>135436826</v>
      </c>
      <c r="I90" s="314">
        <v>130782485</v>
      </c>
      <c r="J90" s="315">
        <v>96</v>
      </c>
      <c r="K90" s="308" t="s">
        <v>407</v>
      </c>
      <c r="L90" s="309" t="s">
        <v>408</v>
      </c>
      <c r="M90" s="67">
        <v>1182269</v>
      </c>
      <c r="N90" s="67">
        <v>1338382</v>
      </c>
      <c r="O90" s="315">
        <v>113</v>
      </c>
      <c r="P90" s="308" t="s">
        <v>407</v>
      </c>
      <c r="Q90" s="309" t="s">
        <v>408</v>
      </c>
      <c r="R90" s="67">
        <v>128845</v>
      </c>
      <c r="S90" s="67">
        <v>804580</v>
      </c>
      <c r="T90" s="315">
        <v>624</v>
      </c>
      <c r="U90" s="308" t="s">
        <v>407</v>
      </c>
      <c r="V90" s="309" t="s">
        <v>408</v>
      </c>
      <c r="W90" s="67">
        <v>215441</v>
      </c>
      <c r="X90" s="67">
        <v>189041</v>
      </c>
      <c r="Y90" s="315">
        <v>87</v>
      </c>
    </row>
    <row r="91" spans="1:25" s="44" customFormat="1" ht="27.6" x14ac:dyDescent="0.3">
      <c r="A91" s="308" t="s">
        <v>409</v>
      </c>
      <c r="B91" s="309" t="s">
        <v>410</v>
      </c>
      <c r="C91" s="67">
        <f t="shared" si="3"/>
        <v>395207866</v>
      </c>
      <c r="D91" s="67">
        <f t="shared" si="4"/>
        <v>444875773</v>
      </c>
      <c r="E91" s="68">
        <f t="shared" si="5"/>
        <v>1.1256754009040904</v>
      </c>
      <c r="F91" s="308" t="s">
        <v>409</v>
      </c>
      <c r="G91" s="309" t="s">
        <v>410</v>
      </c>
      <c r="H91" s="314">
        <v>395207866</v>
      </c>
      <c r="I91" s="314">
        <v>444875773</v>
      </c>
      <c r="J91" s="315">
        <v>112</v>
      </c>
      <c r="K91" s="308" t="s">
        <v>409</v>
      </c>
      <c r="L91" s="309" t="s">
        <v>410</v>
      </c>
      <c r="M91" s="67">
        <v>0</v>
      </c>
      <c r="N91" s="67">
        <v>0</v>
      </c>
      <c r="O91" s="315">
        <v>0</v>
      </c>
      <c r="P91" s="308" t="s">
        <v>409</v>
      </c>
      <c r="Q91" s="309" t="s">
        <v>410</v>
      </c>
      <c r="R91" s="67">
        <v>0</v>
      </c>
      <c r="S91" s="67">
        <v>0</v>
      </c>
      <c r="T91" s="315">
        <v>0</v>
      </c>
      <c r="U91" s="308" t="s">
        <v>409</v>
      </c>
      <c r="V91" s="309" t="s">
        <v>410</v>
      </c>
      <c r="W91" s="67">
        <v>0</v>
      </c>
      <c r="X91" s="67">
        <v>0</v>
      </c>
      <c r="Y91" s="315">
        <v>0</v>
      </c>
    </row>
    <row r="92" spans="1:25" s="44" customFormat="1" ht="27.6" x14ac:dyDescent="0.3">
      <c r="A92" s="308" t="s">
        <v>411</v>
      </c>
      <c r="B92" s="309" t="s">
        <v>412</v>
      </c>
      <c r="C92" s="67">
        <f t="shared" si="3"/>
        <v>613120067</v>
      </c>
      <c r="D92" s="67">
        <f t="shared" si="4"/>
        <v>612982138</v>
      </c>
      <c r="E92" s="68">
        <f t="shared" si="5"/>
        <v>0.99977503753763131</v>
      </c>
      <c r="F92" s="308" t="s">
        <v>411</v>
      </c>
      <c r="G92" s="309" t="s">
        <v>412</v>
      </c>
      <c r="H92" s="314">
        <v>613116256</v>
      </c>
      <c r="I92" s="314">
        <v>612916606</v>
      </c>
      <c r="J92" s="315">
        <v>99</v>
      </c>
      <c r="K92" s="308" t="s">
        <v>411</v>
      </c>
      <c r="L92" s="309" t="s">
        <v>412</v>
      </c>
      <c r="M92" s="67">
        <v>3811</v>
      </c>
      <c r="N92" s="67">
        <v>65532</v>
      </c>
      <c r="O92" s="317">
        <v>1719</v>
      </c>
      <c r="P92" s="308" t="s">
        <v>411</v>
      </c>
      <c r="Q92" s="309" t="s">
        <v>412</v>
      </c>
      <c r="R92" s="67">
        <v>0</v>
      </c>
      <c r="S92" s="67">
        <v>0</v>
      </c>
      <c r="T92" s="315">
        <v>0</v>
      </c>
      <c r="U92" s="308" t="s">
        <v>411</v>
      </c>
      <c r="V92" s="309" t="s">
        <v>412</v>
      </c>
      <c r="W92" s="67">
        <v>0</v>
      </c>
      <c r="X92" s="67">
        <v>0</v>
      </c>
      <c r="Y92" s="315">
        <v>0</v>
      </c>
    </row>
    <row r="93" spans="1:25" s="44" customFormat="1" ht="27.6" x14ac:dyDescent="0.3">
      <c r="A93" s="308" t="s">
        <v>413</v>
      </c>
      <c r="B93" s="309" t="s">
        <v>414</v>
      </c>
      <c r="C93" s="67">
        <f t="shared" si="3"/>
        <v>10692315</v>
      </c>
      <c r="D93" s="67">
        <f t="shared" si="4"/>
        <v>8994107</v>
      </c>
      <c r="E93" s="68">
        <f t="shared" si="5"/>
        <v>0.84117489991643535</v>
      </c>
      <c r="F93" s="308" t="s">
        <v>413</v>
      </c>
      <c r="G93" s="309" t="s">
        <v>414</v>
      </c>
      <c r="H93" s="67">
        <v>9333724</v>
      </c>
      <c r="I93" s="67">
        <v>6731446</v>
      </c>
      <c r="J93" s="315">
        <v>72</v>
      </c>
      <c r="K93" s="308" t="s">
        <v>413</v>
      </c>
      <c r="L93" s="309" t="s">
        <v>414</v>
      </c>
      <c r="M93" s="67">
        <v>-317151</v>
      </c>
      <c r="N93" s="67">
        <v>-351773</v>
      </c>
      <c r="O93" s="315">
        <v>110</v>
      </c>
      <c r="P93" s="308" t="s">
        <v>413</v>
      </c>
      <c r="Q93" s="309" t="s">
        <v>414</v>
      </c>
      <c r="R93" s="67">
        <v>1677162</v>
      </c>
      <c r="S93" s="67">
        <v>2563755</v>
      </c>
      <c r="T93" s="315">
        <v>152</v>
      </c>
      <c r="U93" s="308" t="s">
        <v>413</v>
      </c>
      <c r="V93" s="309" t="s">
        <v>414</v>
      </c>
      <c r="W93" s="67">
        <v>-1420</v>
      </c>
      <c r="X93" s="67">
        <v>50679</v>
      </c>
      <c r="Y93" s="315">
        <v>-3568</v>
      </c>
    </row>
    <row r="94" spans="1:25" s="44" customFormat="1" x14ac:dyDescent="0.3">
      <c r="A94" s="308" t="s">
        <v>415</v>
      </c>
      <c r="B94" s="309" t="s">
        <v>416</v>
      </c>
      <c r="C94" s="67">
        <f t="shared" si="3"/>
        <v>0</v>
      </c>
      <c r="D94" s="67">
        <f t="shared" si="4"/>
        <v>4672992</v>
      </c>
      <c r="E94" s="68">
        <v>0</v>
      </c>
      <c r="F94" s="308" t="s">
        <v>415</v>
      </c>
      <c r="G94" s="309" t="s">
        <v>416</v>
      </c>
      <c r="H94" s="67">
        <v>0</v>
      </c>
      <c r="I94" s="67">
        <v>1728085</v>
      </c>
      <c r="J94" s="315">
        <v>0</v>
      </c>
      <c r="K94" s="308" t="s">
        <v>415</v>
      </c>
      <c r="L94" s="309" t="s">
        <v>416</v>
      </c>
      <c r="M94" s="67">
        <v>0</v>
      </c>
      <c r="N94" s="67">
        <v>769157</v>
      </c>
      <c r="O94" s="315">
        <v>0</v>
      </c>
      <c r="P94" s="308" t="s">
        <v>415</v>
      </c>
      <c r="Q94" s="309" t="s">
        <v>416</v>
      </c>
      <c r="R94" s="67">
        <v>0</v>
      </c>
      <c r="S94" s="67">
        <v>86436</v>
      </c>
      <c r="T94" s="315">
        <v>0</v>
      </c>
      <c r="U94" s="308" t="s">
        <v>415</v>
      </c>
      <c r="V94" s="309" t="s">
        <v>416</v>
      </c>
      <c r="W94" s="67">
        <v>0</v>
      </c>
      <c r="X94" s="67">
        <v>2089314</v>
      </c>
      <c r="Y94" s="315">
        <v>0</v>
      </c>
    </row>
    <row r="95" spans="1:25" s="322" customFormat="1" x14ac:dyDescent="0.3">
      <c r="A95" s="318" t="s">
        <v>417</v>
      </c>
      <c r="B95" s="319" t="s">
        <v>418</v>
      </c>
      <c r="C95" s="69">
        <f t="shared" si="3"/>
        <v>16720675207</v>
      </c>
      <c r="D95" s="69">
        <f t="shared" si="4"/>
        <v>16664875106</v>
      </c>
      <c r="E95" s="70">
        <f t="shared" si="5"/>
        <v>0.99666280815163255</v>
      </c>
      <c r="F95" s="318" t="s">
        <v>417</v>
      </c>
      <c r="G95" s="319" t="s">
        <v>418</v>
      </c>
      <c r="H95" s="320">
        <v>15558936619</v>
      </c>
      <c r="I95" s="320">
        <v>15519220647</v>
      </c>
      <c r="J95" s="321">
        <v>99</v>
      </c>
      <c r="K95" s="318" t="s">
        <v>417</v>
      </c>
      <c r="L95" s="319" t="s">
        <v>418</v>
      </c>
      <c r="M95" s="69">
        <v>826500699</v>
      </c>
      <c r="N95" s="69">
        <v>807979217</v>
      </c>
      <c r="O95" s="321">
        <v>97</v>
      </c>
      <c r="P95" s="318" t="s">
        <v>417</v>
      </c>
      <c r="Q95" s="319" t="s">
        <v>418</v>
      </c>
      <c r="R95" s="69">
        <v>327890386</v>
      </c>
      <c r="S95" s="69">
        <v>330387360</v>
      </c>
      <c r="T95" s="321">
        <v>100</v>
      </c>
      <c r="U95" s="318" t="s">
        <v>417</v>
      </c>
      <c r="V95" s="319" t="s">
        <v>418</v>
      </c>
      <c r="W95" s="69">
        <v>7347503</v>
      </c>
      <c r="X95" s="69">
        <v>7287882</v>
      </c>
      <c r="Y95" s="321">
        <v>99</v>
      </c>
    </row>
    <row r="96" spans="1:25" s="44" customFormat="1" x14ac:dyDescent="0.3">
      <c r="A96" s="308" t="s">
        <v>2</v>
      </c>
      <c r="B96" s="309" t="s">
        <v>2</v>
      </c>
      <c r="C96" s="71"/>
      <c r="D96" s="71"/>
      <c r="E96" s="68"/>
      <c r="F96" s="308" t="s">
        <v>2</v>
      </c>
      <c r="G96" s="309" t="s">
        <v>2</v>
      </c>
      <c r="H96" s="71" t="s">
        <v>2</v>
      </c>
      <c r="I96" s="71" t="s">
        <v>2</v>
      </c>
      <c r="J96" s="310" t="s">
        <v>2</v>
      </c>
      <c r="K96" s="308" t="s">
        <v>2</v>
      </c>
      <c r="L96" s="309" t="s">
        <v>2</v>
      </c>
      <c r="M96" s="71" t="s">
        <v>2</v>
      </c>
      <c r="N96" s="71" t="s">
        <v>2</v>
      </c>
      <c r="O96" s="310" t="s">
        <v>2</v>
      </c>
      <c r="P96" s="308" t="s">
        <v>2</v>
      </c>
      <c r="Q96" s="309" t="s">
        <v>2</v>
      </c>
      <c r="R96" s="71" t="s">
        <v>2</v>
      </c>
      <c r="S96" s="71" t="s">
        <v>2</v>
      </c>
      <c r="T96" s="310" t="s">
        <v>2</v>
      </c>
      <c r="U96" s="308" t="s">
        <v>2</v>
      </c>
      <c r="V96" s="309" t="s">
        <v>2</v>
      </c>
      <c r="W96" s="71" t="s">
        <v>2</v>
      </c>
      <c r="X96" s="71" t="s">
        <v>2</v>
      </c>
      <c r="Y96" s="310" t="s">
        <v>2</v>
      </c>
    </row>
    <row r="97" spans="1:25" s="44" customFormat="1" x14ac:dyDescent="0.3">
      <c r="A97" s="308" t="s">
        <v>419</v>
      </c>
      <c r="B97" s="309" t="s">
        <v>2</v>
      </c>
      <c r="C97" s="71"/>
      <c r="D97" s="71"/>
      <c r="E97" s="68"/>
      <c r="F97" s="308" t="s">
        <v>419</v>
      </c>
      <c r="G97" s="309" t="s">
        <v>2</v>
      </c>
      <c r="H97" s="71" t="s">
        <v>2</v>
      </c>
      <c r="I97" s="71" t="s">
        <v>2</v>
      </c>
      <c r="J97" s="310" t="s">
        <v>2</v>
      </c>
      <c r="K97" s="308" t="s">
        <v>419</v>
      </c>
      <c r="L97" s="309" t="s">
        <v>2</v>
      </c>
      <c r="M97" s="71" t="s">
        <v>2</v>
      </c>
      <c r="N97" s="71" t="s">
        <v>2</v>
      </c>
      <c r="O97" s="310" t="s">
        <v>2</v>
      </c>
      <c r="P97" s="308" t="s">
        <v>419</v>
      </c>
      <c r="Q97" s="309" t="s">
        <v>2</v>
      </c>
      <c r="R97" s="71" t="s">
        <v>2</v>
      </c>
      <c r="S97" s="71" t="s">
        <v>2</v>
      </c>
      <c r="T97" s="310" t="s">
        <v>2</v>
      </c>
      <c r="U97" s="308" t="s">
        <v>419</v>
      </c>
      <c r="V97" s="309" t="s">
        <v>2</v>
      </c>
      <c r="W97" s="71" t="s">
        <v>2</v>
      </c>
      <c r="X97" s="71" t="s">
        <v>2</v>
      </c>
      <c r="Y97" s="310" t="s">
        <v>2</v>
      </c>
    </row>
    <row r="98" spans="1:25" s="44" customFormat="1" x14ac:dyDescent="0.3">
      <c r="A98" s="308" t="s">
        <v>420</v>
      </c>
      <c r="B98" s="309" t="s">
        <v>421</v>
      </c>
      <c r="C98" s="67">
        <f t="shared" si="3"/>
        <v>11905251799</v>
      </c>
      <c r="D98" s="67">
        <f t="shared" si="4"/>
        <v>11839666159</v>
      </c>
      <c r="E98" s="68">
        <f t="shared" si="5"/>
        <v>0.99449103294014252</v>
      </c>
      <c r="F98" s="308" t="s">
        <v>420</v>
      </c>
      <c r="G98" s="309" t="s">
        <v>421</v>
      </c>
      <c r="H98" s="314">
        <v>10872775835</v>
      </c>
      <c r="I98" s="314">
        <v>10840394472</v>
      </c>
      <c r="J98" s="315">
        <v>99</v>
      </c>
      <c r="K98" s="308" t="s">
        <v>420</v>
      </c>
      <c r="L98" s="309" t="s">
        <v>421</v>
      </c>
      <c r="M98" s="67">
        <v>810850004</v>
      </c>
      <c r="N98" s="67">
        <v>790793277</v>
      </c>
      <c r="O98" s="315">
        <v>97</v>
      </c>
      <c r="P98" s="308" t="s">
        <v>420</v>
      </c>
      <c r="Q98" s="309" t="s">
        <v>421</v>
      </c>
      <c r="R98" s="67">
        <v>270747534</v>
      </c>
      <c r="S98" s="314">
        <v>263465201</v>
      </c>
      <c r="T98" s="315">
        <v>97</v>
      </c>
      <c r="U98" s="308" t="s">
        <v>420</v>
      </c>
      <c r="V98" s="309" t="s">
        <v>421</v>
      </c>
      <c r="W98" s="314">
        <v>-49121574</v>
      </c>
      <c r="X98" s="314">
        <v>-54986791</v>
      </c>
      <c r="Y98" s="315">
        <v>111</v>
      </c>
    </row>
    <row r="99" spans="1:25" s="44" customFormat="1" x14ac:dyDescent="0.3">
      <c r="A99" s="308" t="s">
        <v>422</v>
      </c>
      <c r="B99" s="309" t="s">
        <v>423</v>
      </c>
      <c r="C99" s="67">
        <f t="shared" si="3"/>
        <v>13587952053</v>
      </c>
      <c r="D99" s="67">
        <f t="shared" si="4"/>
        <v>13587952053</v>
      </c>
      <c r="E99" s="68">
        <f t="shared" si="5"/>
        <v>1</v>
      </c>
      <c r="F99" s="308" t="s">
        <v>422</v>
      </c>
      <c r="G99" s="309" t="s">
        <v>423</v>
      </c>
      <c r="H99" s="314">
        <v>13463422515</v>
      </c>
      <c r="I99" s="314">
        <v>13463422515</v>
      </c>
      <c r="J99" s="315">
        <v>100</v>
      </c>
      <c r="K99" s="308" t="s">
        <v>422</v>
      </c>
      <c r="L99" s="309" t="s">
        <v>423</v>
      </c>
      <c r="M99" s="67">
        <v>5214771</v>
      </c>
      <c r="N99" s="67">
        <v>5214771</v>
      </c>
      <c r="O99" s="315">
        <v>100</v>
      </c>
      <c r="P99" s="308" t="s">
        <v>422</v>
      </c>
      <c r="Q99" s="309" t="s">
        <v>423</v>
      </c>
      <c r="R99" s="67">
        <v>31571532</v>
      </c>
      <c r="S99" s="67">
        <v>31571532</v>
      </c>
      <c r="T99" s="315">
        <v>100</v>
      </c>
      <c r="U99" s="308" t="s">
        <v>422</v>
      </c>
      <c r="V99" s="309" t="s">
        <v>423</v>
      </c>
      <c r="W99" s="67">
        <v>87743235</v>
      </c>
      <c r="X99" s="67">
        <v>87743235</v>
      </c>
      <c r="Y99" s="315">
        <v>100</v>
      </c>
    </row>
    <row r="100" spans="1:25" s="44" customFormat="1" x14ac:dyDescent="0.3">
      <c r="A100" s="308" t="s">
        <v>424</v>
      </c>
      <c r="B100" s="309" t="s">
        <v>425</v>
      </c>
      <c r="C100" s="67">
        <f t="shared" si="3"/>
        <v>939472960</v>
      </c>
      <c r="D100" s="67">
        <f t="shared" si="4"/>
        <v>939472960</v>
      </c>
      <c r="E100" s="68">
        <f t="shared" si="5"/>
        <v>1</v>
      </c>
      <c r="F100" s="308" t="s">
        <v>424</v>
      </c>
      <c r="G100" s="309" t="s">
        <v>425</v>
      </c>
      <c r="H100" s="67">
        <v>-260089634</v>
      </c>
      <c r="I100" s="314">
        <v>-260089634</v>
      </c>
      <c r="J100" s="315">
        <v>100</v>
      </c>
      <c r="K100" s="308" t="s">
        <v>424</v>
      </c>
      <c r="L100" s="309" t="s">
        <v>425</v>
      </c>
      <c r="M100" s="67">
        <v>879118886</v>
      </c>
      <c r="N100" s="67">
        <v>879118886</v>
      </c>
      <c r="O100" s="315">
        <v>100</v>
      </c>
      <c r="P100" s="308" t="s">
        <v>424</v>
      </c>
      <c r="Q100" s="309" t="s">
        <v>425</v>
      </c>
      <c r="R100" s="67">
        <v>320443708</v>
      </c>
      <c r="S100" s="67">
        <v>320443708</v>
      </c>
      <c r="T100" s="315">
        <v>100</v>
      </c>
      <c r="U100" s="308" t="s">
        <v>424</v>
      </c>
      <c r="V100" s="309" t="s">
        <v>425</v>
      </c>
      <c r="W100" s="67">
        <v>0</v>
      </c>
      <c r="X100" s="67">
        <v>0</v>
      </c>
      <c r="Y100" s="315">
        <v>0</v>
      </c>
    </row>
    <row r="101" spans="1:25" s="44" customFormat="1" ht="27.6" x14ac:dyDescent="0.3">
      <c r="A101" s="308" t="s">
        <v>426</v>
      </c>
      <c r="B101" s="309" t="s">
        <v>427</v>
      </c>
      <c r="C101" s="67">
        <f t="shared" si="3"/>
        <v>294295879</v>
      </c>
      <c r="D101" s="67">
        <f t="shared" si="4"/>
        <v>294295879</v>
      </c>
      <c r="E101" s="68">
        <f t="shared" si="5"/>
        <v>1</v>
      </c>
      <c r="F101" s="308" t="s">
        <v>426</v>
      </c>
      <c r="G101" s="309" t="s">
        <v>427</v>
      </c>
      <c r="H101" s="314">
        <v>308088226</v>
      </c>
      <c r="I101" s="314">
        <v>308088226</v>
      </c>
      <c r="J101" s="315">
        <v>100</v>
      </c>
      <c r="K101" s="308" t="s">
        <v>426</v>
      </c>
      <c r="L101" s="309" t="s">
        <v>427</v>
      </c>
      <c r="M101" s="67">
        <v>1496578</v>
      </c>
      <c r="N101" s="67">
        <v>1496578</v>
      </c>
      <c r="O101" s="315">
        <v>100</v>
      </c>
      <c r="P101" s="308" t="s">
        <v>426</v>
      </c>
      <c r="Q101" s="309" t="s">
        <v>427</v>
      </c>
      <c r="R101" s="314">
        <v>-13875767</v>
      </c>
      <c r="S101" s="314">
        <v>-13875767</v>
      </c>
      <c r="T101" s="315">
        <v>100</v>
      </c>
      <c r="U101" s="308" t="s">
        <v>426</v>
      </c>
      <c r="V101" s="309" t="s">
        <v>427</v>
      </c>
      <c r="W101" s="67">
        <v>-1413158</v>
      </c>
      <c r="X101" s="67">
        <v>-1413158</v>
      </c>
      <c r="Y101" s="315">
        <v>100</v>
      </c>
    </row>
    <row r="102" spans="1:25" s="44" customFormat="1" x14ac:dyDescent="0.3">
      <c r="A102" s="308" t="s">
        <v>428</v>
      </c>
      <c r="B102" s="309" t="s">
        <v>429</v>
      </c>
      <c r="C102" s="67">
        <f t="shared" si="3"/>
        <v>-2386904370</v>
      </c>
      <c r="D102" s="67">
        <f t="shared" si="4"/>
        <v>-2916469093</v>
      </c>
      <c r="E102" s="68">
        <f t="shared" si="5"/>
        <v>1.2218625637691551</v>
      </c>
      <c r="F102" s="308" t="s">
        <v>428</v>
      </c>
      <c r="G102" s="309" t="s">
        <v>429</v>
      </c>
      <c r="H102" s="314">
        <v>-2157260525</v>
      </c>
      <c r="I102" s="314">
        <v>-2638645272</v>
      </c>
      <c r="J102" s="315">
        <v>122</v>
      </c>
      <c r="K102" s="308" t="s">
        <v>428</v>
      </c>
      <c r="L102" s="309" t="s">
        <v>429</v>
      </c>
      <c r="M102" s="67">
        <v>-49977150</v>
      </c>
      <c r="N102" s="67">
        <v>-74980231</v>
      </c>
      <c r="O102" s="315">
        <v>150</v>
      </c>
      <c r="P102" s="308" t="s">
        <v>428</v>
      </c>
      <c r="Q102" s="309" t="s">
        <v>429</v>
      </c>
      <c r="R102" s="314">
        <v>-52398672</v>
      </c>
      <c r="S102" s="314">
        <v>-67391939</v>
      </c>
      <c r="T102" s="315">
        <v>128</v>
      </c>
      <c r="U102" s="308" t="s">
        <v>428</v>
      </c>
      <c r="V102" s="309" t="s">
        <v>429</v>
      </c>
      <c r="W102" s="314">
        <v>-127268023</v>
      </c>
      <c r="X102" s="314">
        <v>-135451651</v>
      </c>
      <c r="Y102" s="315">
        <v>106</v>
      </c>
    </row>
    <row r="103" spans="1:25" s="44" customFormat="1" ht="27.6" x14ac:dyDescent="0.3">
      <c r="A103" s="308" t="s">
        <v>430</v>
      </c>
      <c r="B103" s="309" t="s">
        <v>431</v>
      </c>
      <c r="C103" s="67">
        <f t="shared" si="3"/>
        <v>0</v>
      </c>
      <c r="D103" s="67">
        <f t="shared" si="4"/>
        <v>0</v>
      </c>
      <c r="E103" s="68">
        <v>0</v>
      </c>
      <c r="F103" s="308" t="s">
        <v>430</v>
      </c>
      <c r="G103" s="309" t="s">
        <v>431</v>
      </c>
      <c r="H103" s="67">
        <v>0</v>
      </c>
      <c r="I103" s="67">
        <v>0</v>
      </c>
      <c r="J103" s="315">
        <v>0</v>
      </c>
      <c r="K103" s="308" t="s">
        <v>430</v>
      </c>
      <c r="L103" s="309" t="s">
        <v>431</v>
      </c>
      <c r="M103" s="67">
        <v>0</v>
      </c>
      <c r="N103" s="67">
        <v>0</v>
      </c>
      <c r="O103" s="315">
        <v>0</v>
      </c>
      <c r="P103" s="308" t="s">
        <v>430</v>
      </c>
      <c r="Q103" s="309" t="s">
        <v>431</v>
      </c>
      <c r="R103" s="67">
        <v>0</v>
      </c>
      <c r="S103" s="67">
        <v>0</v>
      </c>
      <c r="T103" s="315">
        <v>0</v>
      </c>
      <c r="U103" s="308" t="s">
        <v>430</v>
      </c>
      <c r="V103" s="309" t="s">
        <v>431</v>
      </c>
      <c r="W103" s="67">
        <v>0</v>
      </c>
      <c r="X103" s="67">
        <v>0</v>
      </c>
      <c r="Y103" s="315">
        <v>0</v>
      </c>
    </row>
    <row r="104" spans="1:25" s="44" customFormat="1" x14ac:dyDescent="0.3">
      <c r="A104" s="308" t="s">
        <v>432</v>
      </c>
      <c r="B104" s="309" t="s">
        <v>433</v>
      </c>
      <c r="C104" s="67">
        <f t="shared" si="3"/>
        <v>-529564723</v>
      </c>
      <c r="D104" s="67">
        <f t="shared" si="4"/>
        <v>-65585640</v>
      </c>
      <c r="E104" s="68">
        <f t="shared" si="5"/>
        <v>0.12384820429211256</v>
      </c>
      <c r="F104" s="308" t="s">
        <v>432</v>
      </c>
      <c r="G104" s="309" t="s">
        <v>433</v>
      </c>
      <c r="H104" s="314">
        <v>-481384747</v>
      </c>
      <c r="I104" s="314">
        <v>-32381363</v>
      </c>
      <c r="J104" s="315">
        <v>6</v>
      </c>
      <c r="K104" s="308" t="s">
        <v>432</v>
      </c>
      <c r="L104" s="309" t="s">
        <v>433</v>
      </c>
      <c r="M104" s="67">
        <v>-25003081</v>
      </c>
      <c r="N104" s="67">
        <v>-20056727</v>
      </c>
      <c r="O104" s="315">
        <v>80</v>
      </c>
      <c r="P104" s="308" t="s">
        <v>432</v>
      </c>
      <c r="Q104" s="309" t="s">
        <v>433</v>
      </c>
      <c r="R104" s="67">
        <v>-14993267</v>
      </c>
      <c r="S104" s="67">
        <v>-7282333</v>
      </c>
      <c r="T104" s="315">
        <v>48</v>
      </c>
      <c r="U104" s="308" t="s">
        <v>432</v>
      </c>
      <c r="V104" s="309" t="s">
        <v>433</v>
      </c>
      <c r="W104" s="67">
        <v>-8183628</v>
      </c>
      <c r="X104" s="67">
        <v>-5865217</v>
      </c>
      <c r="Y104" s="315">
        <v>71</v>
      </c>
    </row>
    <row r="105" spans="1:25" s="44" customFormat="1" x14ac:dyDescent="0.3">
      <c r="A105" s="308" t="s">
        <v>434</v>
      </c>
      <c r="B105" s="309" t="s">
        <v>435</v>
      </c>
      <c r="C105" s="67">
        <f t="shared" si="3"/>
        <v>440470927</v>
      </c>
      <c r="D105" s="67">
        <f t="shared" si="4"/>
        <v>531598072</v>
      </c>
      <c r="E105" s="68">
        <f t="shared" si="5"/>
        <v>1.2068857202918184</v>
      </c>
      <c r="F105" s="308" t="s">
        <v>434</v>
      </c>
      <c r="G105" s="309" t="s">
        <v>435</v>
      </c>
      <c r="H105" s="314">
        <v>434525066</v>
      </c>
      <c r="I105" s="314">
        <v>515351692</v>
      </c>
      <c r="J105" s="315">
        <v>118</v>
      </c>
      <c r="K105" s="308" t="s">
        <v>434</v>
      </c>
      <c r="L105" s="309" t="s">
        <v>435</v>
      </c>
      <c r="M105" s="67">
        <v>5185733</v>
      </c>
      <c r="N105" s="67">
        <v>7274980</v>
      </c>
      <c r="O105" s="315">
        <v>140</v>
      </c>
      <c r="P105" s="308" t="s">
        <v>434</v>
      </c>
      <c r="Q105" s="309" t="s">
        <v>435</v>
      </c>
      <c r="R105" s="67">
        <v>163927</v>
      </c>
      <c r="S105" s="67">
        <v>8359785</v>
      </c>
      <c r="T105" s="315">
        <v>5099</v>
      </c>
      <c r="U105" s="308" t="s">
        <v>434</v>
      </c>
      <c r="V105" s="309" t="s">
        <v>435</v>
      </c>
      <c r="W105" s="67">
        <v>596201</v>
      </c>
      <c r="X105" s="67">
        <v>611615</v>
      </c>
      <c r="Y105" s="315">
        <v>102</v>
      </c>
    </row>
    <row r="106" spans="1:25" s="44" customFormat="1" ht="27.6" x14ac:dyDescent="0.3">
      <c r="A106" s="308" t="s">
        <v>436</v>
      </c>
      <c r="B106" s="309" t="s">
        <v>437</v>
      </c>
      <c r="C106" s="67">
        <f t="shared" si="3"/>
        <v>85901985</v>
      </c>
      <c r="D106" s="67">
        <f t="shared" si="4"/>
        <v>140049226</v>
      </c>
      <c r="E106" s="68">
        <f t="shared" si="5"/>
        <v>1.6303374828882009</v>
      </c>
      <c r="F106" s="308" t="s">
        <v>436</v>
      </c>
      <c r="G106" s="309" t="s">
        <v>437</v>
      </c>
      <c r="H106" s="67">
        <v>83860774</v>
      </c>
      <c r="I106" s="67">
        <v>133450864</v>
      </c>
      <c r="J106" s="315">
        <v>159</v>
      </c>
      <c r="K106" s="308" t="s">
        <v>436</v>
      </c>
      <c r="L106" s="309" t="s">
        <v>437</v>
      </c>
      <c r="M106" s="67">
        <v>1419998</v>
      </c>
      <c r="N106" s="67">
        <v>3506889</v>
      </c>
      <c r="O106" s="315">
        <v>246</v>
      </c>
      <c r="P106" s="308" t="s">
        <v>436</v>
      </c>
      <c r="Q106" s="309" t="s">
        <v>437</v>
      </c>
      <c r="R106" s="67">
        <v>25012</v>
      </c>
      <c r="S106" s="67">
        <v>2479858</v>
      </c>
      <c r="T106" s="315">
        <v>9914</v>
      </c>
      <c r="U106" s="308" t="s">
        <v>436</v>
      </c>
      <c r="V106" s="309" t="s">
        <v>437</v>
      </c>
      <c r="W106" s="67">
        <v>596201</v>
      </c>
      <c r="X106" s="67">
        <v>611615</v>
      </c>
      <c r="Y106" s="315">
        <v>102</v>
      </c>
    </row>
    <row r="107" spans="1:25" s="44" customFormat="1" ht="27.6" x14ac:dyDescent="0.3">
      <c r="A107" s="308" t="s">
        <v>438</v>
      </c>
      <c r="B107" s="309" t="s">
        <v>439</v>
      </c>
      <c r="C107" s="67">
        <f t="shared" si="3"/>
        <v>178102023</v>
      </c>
      <c r="D107" s="67">
        <f t="shared" si="4"/>
        <v>175322682</v>
      </c>
      <c r="E107" s="68">
        <f t="shared" si="5"/>
        <v>0.98439466911613915</v>
      </c>
      <c r="F107" s="308" t="s">
        <v>438</v>
      </c>
      <c r="G107" s="309" t="s">
        <v>439</v>
      </c>
      <c r="H107" s="314">
        <v>176800033</v>
      </c>
      <c r="I107" s="314">
        <v>169042764</v>
      </c>
      <c r="J107" s="315">
        <v>95</v>
      </c>
      <c r="K107" s="308" t="s">
        <v>438</v>
      </c>
      <c r="L107" s="309" t="s">
        <v>439</v>
      </c>
      <c r="M107" s="67">
        <v>1163075</v>
      </c>
      <c r="N107" s="67">
        <v>399991</v>
      </c>
      <c r="O107" s="315">
        <v>34</v>
      </c>
      <c r="P107" s="308" t="s">
        <v>438</v>
      </c>
      <c r="Q107" s="309" t="s">
        <v>439</v>
      </c>
      <c r="R107" s="67">
        <v>138915</v>
      </c>
      <c r="S107" s="67">
        <v>5879927</v>
      </c>
      <c r="T107" s="315">
        <v>4232</v>
      </c>
      <c r="U107" s="308" t="s">
        <v>438</v>
      </c>
      <c r="V107" s="309" t="s">
        <v>439</v>
      </c>
      <c r="W107" s="67">
        <v>0</v>
      </c>
      <c r="X107" s="67">
        <v>0</v>
      </c>
      <c r="Y107" s="315">
        <v>0</v>
      </c>
    </row>
    <row r="108" spans="1:25" s="44" customFormat="1" ht="27.6" x14ac:dyDescent="0.3">
      <c r="A108" s="308" t="s">
        <v>440</v>
      </c>
      <c r="B108" s="309" t="s">
        <v>441</v>
      </c>
      <c r="C108" s="67">
        <f t="shared" si="3"/>
        <v>176466919</v>
      </c>
      <c r="D108" s="67">
        <f t="shared" si="4"/>
        <v>216226164</v>
      </c>
      <c r="E108" s="68">
        <f t="shared" si="5"/>
        <v>1.2253070729930973</v>
      </c>
      <c r="F108" s="308" t="s">
        <v>440</v>
      </c>
      <c r="G108" s="309" t="s">
        <v>441</v>
      </c>
      <c r="H108" s="67">
        <v>173864259</v>
      </c>
      <c r="I108" s="67">
        <v>212858064</v>
      </c>
      <c r="J108" s="315">
        <v>122</v>
      </c>
      <c r="K108" s="308" t="s">
        <v>440</v>
      </c>
      <c r="L108" s="309" t="s">
        <v>441</v>
      </c>
      <c r="M108" s="67">
        <v>2602660</v>
      </c>
      <c r="N108" s="67">
        <v>3368100</v>
      </c>
      <c r="O108" s="315">
        <v>129</v>
      </c>
      <c r="P108" s="308" t="s">
        <v>440</v>
      </c>
      <c r="Q108" s="309" t="s">
        <v>441</v>
      </c>
      <c r="R108" s="67">
        <v>0</v>
      </c>
      <c r="S108" s="67">
        <v>0</v>
      </c>
      <c r="T108" s="315">
        <v>0</v>
      </c>
      <c r="U108" s="308" t="s">
        <v>440</v>
      </c>
      <c r="V108" s="309" t="s">
        <v>441</v>
      </c>
      <c r="W108" s="67">
        <v>0</v>
      </c>
      <c r="X108" s="67">
        <v>0</v>
      </c>
      <c r="Y108" s="315">
        <v>0</v>
      </c>
    </row>
    <row r="109" spans="1:25" s="44" customFormat="1" ht="27.6" x14ac:dyDescent="0.3">
      <c r="A109" s="308" t="s">
        <v>442</v>
      </c>
      <c r="B109" s="309" t="s">
        <v>443</v>
      </c>
      <c r="C109" s="67">
        <f t="shared" si="3"/>
        <v>0</v>
      </c>
      <c r="D109" s="67">
        <f t="shared" si="4"/>
        <v>0</v>
      </c>
      <c r="E109" s="68">
        <v>0</v>
      </c>
      <c r="F109" s="308" t="s">
        <v>442</v>
      </c>
      <c r="G109" s="309" t="s">
        <v>443</v>
      </c>
      <c r="H109" s="67">
        <v>0</v>
      </c>
      <c r="I109" s="67">
        <v>0</v>
      </c>
      <c r="J109" s="315">
        <v>0</v>
      </c>
      <c r="K109" s="308" t="s">
        <v>442</v>
      </c>
      <c r="L109" s="309" t="s">
        <v>443</v>
      </c>
      <c r="M109" s="67">
        <v>0</v>
      </c>
      <c r="N109" s="67">
        <v>0</v>
      </c>
      <c r="O109" s="315">
        <v>0</v>
      </c>
      <c r="P109" s="308" t="s">
        <v>442</v>
      </c>
      <c r="Q109" s="309" t="s">
        <v>443</v>
      </c>
      <c r="R109" s="67">
        <v>0</v>
      </c>
      <c r="S109" s="67">
        <v>0</v>
      </c>
      <c r="T109" s="315">
        <v>0</v>
      </c>
      <c r="U109" s="308" t="s">
        <v>442</v>
      </c>
      <c r="V109" s="309" t="s">
        <v>443</v>
      </c>
      <c r="W109" s="67">
        <v>0</v>
      </c>
      <c r="X109" s="67">
        <v>0</v>
      </c>
      <c r="Y109" s="315">
        <v>0</v>
      </c>
    </row>
    <row r="110" spans="1:25" s="44" customFormat="1" ht="27.6" x14ac:dyDescent="0.3">
      <c r="A110" s="308" t="s">
        <v>444</v>
      </c>
      <c r="B110" s="309" t="s">
        <v>445</v>
      </c>
      <c r="C110" s="67">
        <f t="shared" si="3"/>
        <v>4374952481</v>
      </c>
      <c r="D110" s="67">
        <f t="shared" si="4"/>
        <v>4293610875</v>
      </c>
      <c r="E110" s="68">
        <f t="shared" si="5"/>
        <v>0.98140743097136285</v>
      </c>
      <c r="F110" s="308" t="s">
        <v>444</v>
      </c>
      <c r="G110" s="309" t="s">
        <v>445</v>
      </c>
      <c r="H110" s="314">
        <v>4251635718</v>
      </c>
      <c r="I110" s="314">
        <v>4163474483</v>
      </c>
      <c r="J110" s="315">
        <v>97</v>
      </c>
      <c r="K110" s="308" t="s">
        <v>444</v>
      </c>
      <c r="L110" s="309" t="s">
        <v>445</v>
      </c>
      <c r="M110" s="67">
        <v>10464962</v>
      </c>
      <c r="N110" s="67">
        <v>9910960</v>
      </c>
      <c r="O110" s="315">
        <v>94</v>
      </c>
      <c r="P110" s="308" t="s">
        <v>444</v>
      </c>
      <c r="Q110" s="309" t="s">
        <v>445</v>
      </c>
      <c r="R110" s="67">
        <v>56978925</v>
      </c>
      <c r="S110" s="67">
        <v>58562374</v>
      </c>
      <c r="T110" s="315">
        <v>102</v>
      </c>
      <c r="U110" s="308" t="s">
        <v>444</v>
      </c>
      <c r="V110" s="309" t="s">
        <v>445</v>
      </c>
      <c r="W110" s="67">
        <v>55872876</v>
      </c>
      <c r="X110" s="67">
        <v>61663058</v>
      </c>
      <c r="Y110" s="315">
        <v>110</v>
      </c>
    </row>
    <row r="111" spans="1:25" s="322" customFormat="1" ht="24.6" x14ac:dyDescent="0.3">
      <c r="A111" s="318" t="s">
        <v>446</v>
      </c>
      <c r="B111" s="319" t="s">
        <v>447</v>
      </c>
      <c r="C111" s="69">
        <f t="shared" si="3"/>
        <v>16720675207</v>
      </c>
      <c r="D111" s="69">
        <f t="shared" si="4"/>
        <v>16664875106</v>
      </c>
      <c r="E111" s="70">
        <f t="shared" si="5"/>
        <v>0.99666280815163255</v>
      </c>
      <c r="F111" s="318" t="s">
        <v>446</v>
      </c>
      <c r="G111" s="319" t="s">
        <v>447</v>
      </c>
      <c r="H111" s="320">
        <v>15558936619</v>
      </c>
      <c r="I111" s="320">
        <v>15519220647</v>
      </c>
      <c r="J111" s="321">
        <v>99</v>
      </c>
      <c r="K111" s="318" t="s">
        <v>446</v>
      </c>
      <c r="L111" s="319" t="s">
        <v>447</v>
      </c>
      <c r="M111" s="69">
        <v>826500699</v>
      </c>
      <c r="N111" s="69">
        <v>807979217</v>
      </c>
      <c r="O111" s="321">
        <v>97</v>
      </c>
      <c r="P111" s="318" t="s">
        <v>446</v>
      </c>
      <c r="Q111" s="319" t="s">
        <v>447</v>
      </c>
      <c r="R111" s="69">
        <v>327890386</v>
      </c>
      <c r="S111" s="69">
        <v>330387360</v>
      </c>
      <c r="T111" s="321">
        <v>100</v>
      </c>
      <c r="U111" s="318" t="s">
        <v>446</v>
      </c>
      <c r="V111" s="319" t="s">
        <v>447</v>
      </c>
      <c r="W111" s="69">
        <v>7347503</v>
      </c>
      <c r="X111" s="69">
        <v>7287882</v>
      </c>
      <c r="Y111" s="321">
        <v>99</v>
      </c>
    </row>
    <row r="112" spans="1:25" s="44" customFormat="1" x14ac:dyDescent="0.3">
      <c r="A112" s="308" t="s">
        <v>2</v>
      </c>
      <c r="B112" s="309" t="s">
        <v>2</v>
      </c>
      <c r="C112" s="71"/>
      <c r="D112" s="71"/>
      <c r="E112" s="68"/>
      <c r="F112" s="308" t="s">
        <v>2</v>
      </c>
      <c r="G112" s="309" t="s">
        <v>2</v>
      </c>
      <c r="H112" s="71" t="s">
        <v>2</v>
      </c>
      <c r="I112" s="71" t="s">
        <v>2</v>
      </c>
      <c r="J112" s="310" t="s">
        <v>2</v>
      </c>
      <c r="K112" s="308" t="s">
        <v>2</v>
      </c>
      <c r="L112" s="309" t="s">
        <v>2</v>
      </c>
      <c r="M112" s="71" t="s">
        <v>2</v>
      </c>
      <c r="N112" s="71" t="s">
        <v>2</v>
      </c>
      <c r="O112" s="310" t="s">
        <v>2</v>
      </c>
      <c r="P112" s="308" t="s">
        <v>2</v>
      </c>
      <c r="Q112" s="309" t="s">
        <v>2</v>
      </c>
      <c r="R112" s="71" t="s">
        <v>2</v>
      </c>
      <c r="S112" s="71" t="s">
        <v>2</v>
      </c>
      <c r="T112" s="310" t="s">
        <v>2</v>
      </c>
      <c r="U112" s="308" t="s">
        <v>2</v>
      </c>
      <c r="V112" s="309" t="s">
        <v>2</v>
      </c>
      <c r="W112" s="71" t="s">
        <v>2</v>
      </c>
      <c r="X112" s="71" t="s">
        <v>2</v>
      </c>
      <c r="Y112" s="310" t="s">
        <v>2</v>
      </c>
    </row>
    <row r="113" spans="1:25" s="44" customFormat="1" ht="27.6" x14ac:dyDescent="0.3">
      <c r="A113" s="308" t="s">
        <v>448</v>
      </c>
      <c r="B113" s="309" t="s">
        <v>449</v>
      </c>
      <c r="C113" s="71"/>
      <c r="D113" s="71"/>
      <c r="E113" s="68"/>
      <c r="F113" s="308" t="s">
        <v>448</v>
      </c>
      <c r="G113" s="309" t="s">
        <v>449</v>
      </c>
      <c r="H113" s="71" t="s">
        <v>2</v>
      </c>
      <c r="I113" s="71" t="s">
        <v>2</v>
      </c>
      <c r="J113" s="310" t="s">
        <v>2</v>
      </c>
      <c r="K113" s="308" t="s">
        <v>448</v>
      </c>
      <c r="L113" s="309" t="s">
        <v>449</v>
      </c>
      <c r="M113" s="71" t="s">
        <v>2</v>
      </c>
      <c r="N113" s="71" t="s">
        <v>2</v>
      </c>
      <c r="O113" s="310" t="s">
        <v>2</v>
      </c>
      <c r="P113" s="308" t="s">
        <v>448</v>
      </c>
      <c r="Q113" s="309" t="s">
        <v>449</v>
      </c>
      <c r="R113" s="71" t="s">
        <v>2</v>
      </c>
      <c r="S113" s="71" t="s">
        <v>2</v>
      </c>
      <c r="T113" s="310" t="s">
        <v>2</v>
      </c>
      <c r="U113" s="308" t="s">
        <v>448</v>
      </c>
      <c r="V113" s="309" t="s">
        <v>449</v>
      </c>
      <c r="W113" s="71" t="s">
        <v>2</v>
      </c>
      <c r="X113" s="71" t="s">
        <v>2</v>
      </c>
      <c r="Y113" s="310" t="s">
        <v>2</v>
      </c>
    </row>
    <row r="114" spans="1:25" s="44" customFormat="1" x14ac:dyDescent="0.3">
      <c r="A114" s="308" t="s">
        <v>450</v>
      </c>
      <c r="B114" s="309" t="s">
        <v>451</v>
      </c>
      <c r="C114" s="67">
        <f t="shared" si="3"/>
        <v>783725353</v>
      </c>
      <c r="D114" s="67">
        <f t="shared" si="4"/>
        <v>830404257</v>
      </c>
      <c r="E114" s="68">
        <f t="shared" si="5"/>
        <v>1.0595602832310058</v>
      </c>
      <c r="F114" s="308" t="s">
        <v>450</v>
      </c>
      <c r="G114" s="309" t="s">
        <v>451</v>
      </c>
      <c r="H114" s="314">
        <v>540244085</v>
      </c>
      <c r="I114" s="314">
        <v>573646060</v>
      </c>
      <c r="J114" s="315">
        <v>106</v>
      </c>
      <c r="K114" s="308" t="s">
        <v>450</v>
      </c>
      <c r="L114" s="309" t="s">
        <v>451</v>
      </c>
      <c r="M114" s="67">
        <v>97424570</v>
      </c>
      <c r="N114" s="67">
        <v>107071378</v>
      </c>
      <c r="O114" s="315">
        <v>109</v>
      </c>
      <c r="P114" s="308" t="s">
        <v>450</v>
      </c>
      <c r="Q114" s="309" t="s">
        <v>451</v>
      </c>
      <c r="R114" s="67">
        <v>48098647</v>
      </c>
      <c r="S114" s="67">
        <v>49085193</v>
      </c>
      <c r="T114" s="315">
        <v>102</v>
      </c>
      <c r="U114" s="308" t="s">
        <v>450</v>
      </c>
      <c r="V114" s="309" t="s">
        <v>451</v>
      </c>
      <c r="W114" s="67">
        <v>97958051</v>
      </c>
      <c r="X114" s="67">
        <v>100601626</v>
      </c>
      <c r="Y114" s="315">
        <v>102</v>
      </c>
    </row>
    <row r="115" spans="1:25" s="44" customFormat="1" ht="27.6" x14ac:dyDescent="0.3">
      <c r="A115" s="308" t="s">
        <v>452</v>
      </c>
      <c r="B115" s="309" t="s">
        <v>453</v>
      </c>
      <c r="C115" s="67">
        <f t="shared" si="3"/>
        <v>219659600</v>
      </c>
      <c r="D115" s="67">
        <f t="shared" si="4"/>
        <v>229599822</v>
      </c>
      <c r="E115" s="68">
        <f t="shared" si="5"/>
        <v>1.0452528457668138</v>
      </c>
      <c r="F115" s="308" t="s">
        <v>452</v>
      </c>
      <c r="G115" s="309" t="s">
        <v>453</v>
      </c>
      <c r="H115" s="67">
        <v>75053799</v>
      </c>
      <c r="I115" s="67">
        <v>77462411</v>
      </c>
      <c r="J115" s="315">
        <v>103</v>
      </c>
      <c r="K115" s="308" t="s">
        <v>452</v>
      </c>
      <c r="L115" s="309" t="s">
        <v>453</v>
      </c>
      <c r="M115" s="67">
        <v>61849127</v>
      </c>
      <c r="N115" s="67">
        <v>68615197</v>
      </c>
      <c r="O115" s="315">
        <v>110</v>
      </c>
      <c r="P115" s="308" t="s">
        <v>452</v>
      </c>
      <c r="Q115" s="309" t="s">
        <v>453</v>
      </c>
      <c r="R115" s="67">
        <v>34235887</v>
      </c>
      <c r="S115" s="67">
        <v>34722805</v>
      </c>
      <c r="T115" s="315">
        <v>101</v>
      </c>
      <c r="U115" s="308" t="s">
        <v>452</v>
      </c>
      <c r="V115" s="309" t="s">
        <v>453</v>
      </c>
      <c r="W115" s="67">
        <v>48520787</v>
      </c>
      <c r="X115" s="67">
        <v>48799409</v>
      </c>
      <c r="Y115" s="315">
        <v>100</v>
      </c>
    </row>
    <row r="116" spans="1:25" s="44" customFormat="1" x14ac:dyDescent="0.3">
      <c r="A116" s="308" t="s">
        <v>454</v>
      </c>
      <c r="B116" s="309" t="s">
        <v>455</v>
      </c>
      <c r="C116" s="67">
        <f t="shared" si="3"/>
        <v>0</v>
      </c>
      <c r="D116" s="67">
        <f t="shared" si="4"/>
        <v>0</v>
      </c>
      <c r="E116" s="68">
        <v>0</v>
      </c>
      <c r="F116" s="308" t="s">
        <v>454</v>
      </c>
      <c r="G116" s="309" t="s">
        <v>455</v>
      </c>
      <c r="H116" s="67">
        <v>0</v>
      </c>
      <c r="I116" s="67">
        <v>0</v>
      </c>
      <c r="J116" s="315">
        <v>0</v>
      </c>
      <c r="K116" s="308" t="s">
        <v>454</v>
      </c>
      <c r="L116" s="309" t="s">
        <v>455</v>
      </c>
      <c r="M116" s="67">
        <v>0</v>
      </c>
      <c r="N116" s="67">
        <v>0</v>
      </c>
      <c r="O116" s="315">
        <v>0</v>
      </c>
      <c r="P116" s="308" t="s">
        <v>454</v>
      </c>
      <c r="Q116" s="309" t="s">
        <v>455</v>
      </c>
      <c r="R116" s="67">
        <v>0</v>
      </c>
      <c r="S116" s="67">
        <v>0</v>
      </c>
      <c r="T116" s="315">
        <v>0</v>
      </c>
      <c r="U116" s="308" t="s">
        <v>454</v>
      </c>
      <c r="V116" s="309" t="s">
        <v>455</v>
      </c>
      <c r="W116" s="67">
        <v>0</v>
      </c>
      <c r="X116" s="67">
        <v>0</v>
      </c>
      <c r="Y116" s="315">
        <v>0</v>
      </c>
    </row>
    <row r="117" spans="1:25" s="44" customFormat="1" ht="69" x14ac:dyDescent="0.3">
      <c r="A117" s="308" t="s">
        <v>456</v>
      </c>
      <c r="B117" s="309" t="s">
        <v>457</v>
      </c>
      <c r="C117" s="67">
        <f t="shared" si="3"/>
        <v>3038775348</v>
      </c>
      <c r="D117" s="67">
        <f t="shared" si="4"/>
        <v>3029888556</v>
      </c>
      <c r="E117" s="68">
        <f t="shared" si="5"/>
        <v>0.99707553504873303</v>
      </c>
      <c r="F117" s="308" t="s">
        <v>456</v>
      </c>
      <c r="G117" s="309" t="s">
        <v>457</v>
      </c>
      <c r="H117" s="314">
        <v>3038775348</v>
      </c>
      <c r="I117" s="314">
        <v>3029888556</v>
      </c>
      <c r="J117" s="315">
        <v>99</v>
      </c>
      <c r="K117" s="308" t="s">
        <v>456</v>
      </c>
      <c r="L117" s="309" t="s">
        <v>457</v>
      </c>
      <c r="M117" s="67">
        <v>0</v>
      </c>
      <c r="N117" s="67">
        <v>0</v>
      </c>
      <c r="O117" s="315">
        <v>0</v>
      </c>
      <c r="P117" s="308" t="s">
        <v>456</v>
      </c>
      <c r="Q117" s="309" t="s">
        <v>457</v>
      </c>
      <c r="R117" s="67">
        <v>0</v>
      </c>
      <c r="S117" s="67">
        <v>0</v>
      </c>
      <c r="T117" s="315">
        <v>0</v>
      </c>
      <c r="U117" s="308" t="s">
        <v>456</v>
      </c>
      <c r="V117" s="309" t="s">
        <v>457</v>
      </c>
      <c r="W117" s="67">
        <v>0</v>
      </c>
      <c r="X117" s="67">
        <v>0</v>
      </c>
      <c r="Y117" s="315">
        <v>0</v>
      </c>
    </row>
    <row r="118" spans="1:25" s="44" customFormat="1" ht="69" x14ac:dyDescent="0.3">
      <c r="A118" s="308" t="s">
        <v>458</v>
      </c>
      <c r="B118" s="309" t="s">
        <v>459</v>
      </c>
      <c r="C118" s="67">
        <f t="shared" si="3"/>
        <v>0</v>
      </c>
      <c r="D118" s="67">
        <f t="shared" si="4"/>
        <v>0</v>
      </c>
      <c r="E118" s="68">
        <v>0</v>
      </c>
      <c r="F118" s="308" t="s">
        <v>458</v>
      </c>
      <c r="G118" s="309" t="s">
        <v>459</v>
      </c>
      <c r="H118" s="67">
        <v>0</v>
      </c>
      <c r="I118" s="67">
        <v>0</v>
      </c>
      <c r="J118" s="315">
        <v>0</v>
      </c>
      <c r="K118" s="308" t="s">
        <v>458</v>
      </c>
      <c r="L118" s="309" t="s">
        <v>459</v>
      </c>
      <c r="M118" s="67">
        <v>0</v>
      </c>
      <c r="N118" s="67">
        <v>0</v>
      </c>
      <c r="O118" s="315">
        <v>0</v>
      </c>
      <c r="P118" s="308" t="s">
        <v>458</v>
      </c>
      <c r="Q118" s="309" t="s">
        <v>459</v>
      </c>
      <c r="R118" s="67">
        <v>0</v>
      </c>
      <c r="S118" s="67">
        <v>0</v>
      </c>
      <c r="T118" s="315">
        <v>0</v>
      </c>
      <c r="U118" s="308" t="s">
        <v>458</v>
      </c>
      <c r="V118" s="309" t="s">
        <v>459</v>
      </c>
      <c r="W118" s="67">
        <v>0</v>
      </c>
      <c r="X118" s="67">
        <v>0</v>
      </c>
      <c r="Y118" s="315">
        <v>0</v>
      </c>
    </row>
    <row r="119" spans="1:25" s="44" customFormat="1" x14ac:dyDescent="0.3">
      <c r="A119" s="308" t="s">
        <v>460</v>
      </c>
      <c r="B119" s="309" t="s">
        <v>461</v>
      </c>
      <c r="C119" s="67">
        <f t="shared" si="3"/>
        <v>35963472</v>
      </c>
      <c r="D119" s="67">
        <f t="shared" si="4"/>
        <v>-21771843</v>
      </c>
      <c r="E119" s="68">
        <f t="shared" si="5"/>
        <v>-0.60538768336939219</v>
      </c>
      <c r="F119" s="308" t="s">
        <v>460</v>
      </c>
      <c r="G119" s="309" t="s">
        <v>461</v>
      </c>
      <c r="H119" s="67">
        <v>35963472</v>
      </c>
      <c r="I119" s="314">
        <v>-21771843</v>
      </c>
      <c r="J119" s="315">
        <v>-60</v>
      </c>
      <c r="K119" s="308" t="s">
        <v>460</v>
      </c>
      <c r="L119" s="309" t="s">
        <v>461</v>
      </c>
      <c r="M119" s="67">
        <v>0</v>
      </c>
      <c r="N119" s="67">
        <v>0</v>
      </c>
      <c r="O119" s="315">
        <v>0</v>
      </c>
      <c r="P119" s="308" t="s">
        <v>460</v>
      </c>
      <c r="Q119" s="309" t="s">
        <v>461</v>
      </c>
      <c r="R119" s="67">
        <v>0</v>
      </c>
      <c r="S119" s="67">
        <v>0</v>
      </c>
      <c r="T119" s="315">
        <v>0</v>
      </c>
      <c r="U119" s="308" t="s">
        <v>460</v>
      </c>
      <c r="V119" s="309" t="s">
        <v>461</v>
      </c>
      <c r="W119" s="67">
        <v>0</v>
      </c>
      <c r="X119" s="67">
        <v>0</v>
      </c>
      <c r="Y119" s="315">
        <v>0</v>
      </c>
    </row>
    <row r="120" spans="1:25" s="44" customFormat="1" x14ac:dyDescent="0.3">
      <c r="A120" s="308" t="s">
        <v>462</v>
      </c>
      <c r="B120" s="309" t="s">
        <v>463</v>
      </c>
      <c r="C120" s="67">
        <f t="shared" si="3"/>
        <v>2159813</v>
      </c>
      <c r="D120" s="67">
        <f t="shared" si="4"/>
        <v>3667459</v>
      </c>
      <c r="E120" s="68">
        <f t="shared" si="5"/>
        <v>1.698044691832117</v>
      </c>
      <c r="F120" s="308" t="s">
        <v>462</v>
      </c>
      <c r="G120" s="309" t="s">
        <v>463</v>
      </c>
      <c r="H120" s="67">
        <v>2159813</v>
      </c>
      <c r="I120" s="67">
        <v>3667459</v>
      </c>
      <c r="J120" s="315">
        <v>169</v>
      </c>
      <c r="K120" s="308" t="s">
        <v>462</v>
      </c>
      <c r="L120" s="309" t="s">
        <v>463</v>
      </c>
      <c r="M120" s="67">
        <v>0</v>
      </c>
      <c r="N120" s="67">
        <v>0</v>
      </c>
      <c r="O120" s="315">
        <v>0</v>
      </c>
      <c r="P120" s="308" t="s">
        <v>462</v>
      </c>
      <c r="Q120" s="309" t="s">
        <v>463</v>
      </c>
      <c r="R120" s="67">
        <v>0</v>
      </c>
      <c r="S120" s="67">
        <v>0</v>
      </c>
      <c r="T120" s="315">
        <v>0</v>
      </c>
      <c r="U120" s="308" t="s">
        <v>462</v>
      </c>
      <c r="V120" s="309" t="s">
        <v>463</v>
      </c>
      <c r="W120" s="67">
        <v>0</v>
      </c>
      <c r="X120" s="67">
        <v>0</v>
      </c>
      <c r="Y120" s="315">
        <v>0</v>
      </c>
    </row>
    <row r="121" spans="1:25" s="44" customFormat="1" ht="15" thickBot="1" x14ac:dyDescent="0.35">
      <c r="A121" s="323" t="s">
        <v>464</v>
      </c>
      <c r="B121" s="324" t="s">
        <v>465</v>
      </c>
      <c r="C121" s="72">
        <f t="shared" si="3"/>
        <v>0</v>
      </c>
      <c r="D121" s="72">
        <f t="shared" si="4"/>
        <v>0</v>
      </c>
      <c r="E121" s="73">
        <v>0</v>
      </c>
      <c r="F121" s="323" t="s">
        <v>464</v>
      </c>
      <c r="G121" s="324" t="s">
        <v>465</v>
      </c>
      <c r="H121" s="72">
        <v>0</v>
      </c>
      <c r="I121" s="72">
        <v>0</v>
      </c>
      <c r="J121" s="325">
        <v>0</v>
      </c>
      <c r="K121" s="323" t="s">
        <v>464</v>
      </c>
      <c r="L121" s="324" t="s">
        <v>465</v>
      </c>
      <c r="M121" s="72">
        <v>0</v>
      </c>
      <c r="N121" s="72">
        <v>0</v>
      </c>
      <c r="O121" s="325">
        <v>0</v>
      </c>
      <c r="P121" s="323" t="s">
        <v>464</v>
      </c>
      <c r="Q121" s="324" t="s">
        <v>465</v>
      </c>
      <c r="R121" s="72">
        <v>0</v>
      </c>
      <c r="S121" s="72">
        <v>0</v>
      </c>
      <c r="T121" s="325">
        <v>0</v>
      </c>
      <c r="U121" s="323" t="s">
        <v>464</v>
      </c>
      <c r="V121" s="324" t="s">
        <v>465</v>
      </c>
      <c r="W121" s="72">
        <v>0</v>
      </c>
      <c r="X121" s="72">
        <v>0</v>
      </c>
      <c r="Y121" s="325">
        <v>0</v>
      </c>
    </row>
    <row r="122" spans="1:25" s="44" customFormat="1" x14ac:dyDescent="0.3"/>
    <row r="123" spans="1:25" s="44" customFormat="1" x14ac:dyDescent="0.3"/>
    <row r="124" spans="1:25" s="44" customFormat="1" x14ac:dyDescent="0.3"/>
    <row r="125" spans="1:25" s="44" customFormat="1" x14ac:dyDescent="0.3"/>
    <row r="126" spans="1:25" s="44" customFormat="1" x14ac:dyDescent="0.3"/>
    <row r="127" spans="1:25" s="44" customFormat="1" x14ac:dyDescent="0.3"/>
    <row r="128" spans="1:25" s="44" customFormat="1" x14ac:dyDescent="0.3"/>
    <row r="129" s="44" customFormat="1" x14ac:dyDescent="0.3"/>
    <row r="130" s="44" customFormat="1" x14ac:dyDescent="0.3"/>
    <row r="131" s="44" customFormat="1" x14ac:dyDescent="0.3"/>
    <row r="132" s="44" customFormat="1" x14ac:dyDescent="0.3"/>
    <row r="133" s="44" customFormat="1" x14ac:dyDescent="0.3"/>
    <row r="134" s="44" customFormat="1" x14ac:dyDescent="0.3"/>
    <row r="135" s="44" customFormat="1" x14ac:dyDescent="0.3"/>
    <row r="136" s="44" customFormat="1" x14ac:dyDescent="0.3"/>
    <row r="137" s="44" customFormat="1" x14ac:dyDescent="0.3"/>
    <row r="138" s="44" customFormat="1" x14ac:dyDescent="0.3"/>
    <row r="139" s="44" customFormat="1" x14ac:dyDescent="0.3"/>
    <row r="140" s="44" customFormat="1" x14ac:dyDescent="0.3"/>
    <row r="141" s="44" customFormat="1" x14ac:dyDescent="0.3"/>
    <row r="142" s="44" customFormat="1" x14ac:dyDescent="0.3"/>
    <row r="143" s="44" customFormat="1" x14ac:dyDescent="0.3"/>
  </sheetData>
  <sheetProtection formatCells="0" formatColumns="0" formatRows="0" insertColumns="0" insertRows="0" insertHyperlinks="0" deleteColumns="0" deleteRows="0" sort="0" autoFilter="0" pivotTables="0"/>
  <mergeCells count="15">
    <mergeCell ref="A6:E6"/>
    <mergeCell ref="F6:J6"/>
    <mergeCell ref="K6:O6"/>
    <mergeCell ref="P6:T6"/>
    <mergeCell ref="U6:Y6"/>
    <mergeCell ref="A4:E4"/>
    <mergeCell ref="F4:J4"/>
    <mergeCell ref="K4:O4"/>
    <mergeCell ref="P4:T4"/>
    <mergeCell ref="U4:Y4"/>
    <mergeCell ref="A3:E3"/>
    <mergeCell ref="F3:J3"/>
    <mergeCell ref="K3:O3"/>
    <mergeCell ref="P3:T3"/>
    <mergeCell ref="U3:Y3"/>
  </mergeCells>
  <pageMargins left="0.75" right="0.75" top="1" bottom="1"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AC51E-6734-4FB7-999E-45E8217D3576}">
  <sheetPr>
    <tabColor rgb="FF92D050"/>
    <pageSetUpPr fitToPage="1"/>
  </sheetPr>
  <dimension ref="A1:F10"/>
  <sheetViews>
    <sheetView view="pageBreakPreview" zoomScale="115" zoomScaleNormal="100" zoomScaleSheetLayoutView="115" workbookViewId="0">
      <selection activeCell="E9" sqref="E9"/>
    </sheetView>
  </sheetViews>
  <sheetFormatPr defaultRowHeight="13.2" x14ac:dyDescent="0.25"/>
  <cols>
    <col min="1" max="1" width="51.109375" style="327" bestFit="1" customWidth="1"/>
    <col min="2" max="2" width="14" style="327" bestFit="1" customWidth="1"/>
    <col min="3" max="3" width="12" style="327" bestFit="1" customWidth="1"/>
    <col min="4" max="4" width="10.44140625" style="327" bestFit="1" customWidth="1"/>
    <col min="5" max="5" width="18.44140625" style="327" customWidth="1"/>
    <col min="6" max="6" width="17.88671875" style="1" customWidth="1"/>
    <col min="7" max="257" width="9.109375" style="1"/>
    <col min="258" max="258" width="39.44140625" style="1" customWidth="1"/>
    <col min="259" max="259" width="14" style="1" bestFit="1" customWidth="1"/>
    <col min="260" max="260" width="12" style="1" bestFit="1" customWidth="1"/>
    <col min="261" max="261" width="10.44140625" style="1" bestFit="1" customWidth="1"/>
    <col min="262" max="262" width="17.88671875" style="1" customWidth="1"/>
    <col min="263" max="513" width="9.109375" style="1"/>
    <col min="514" max="514" width="39.44140625" style="1" customWidth="1"/>
    <col min="515" max="515" width="14" style="1" bestFit="1" customWidth="1"/>
    <col min="516" max="516" width="12" style="1" bestFit="1" customWidth="1"/>
    <col min="517" max="517" width="10.44140625" style="1" bestFit="1" customWidth="1"/>
    <col min="518" max="518" width="17.88671875" style="1" customWidth="1"/>
    <col min="519" max="769" width="9.109375" style="1"/>
    <col min="770" max="770" width="39.44140625" style="1" customWidth="1"/>
    <col min="771" max="771" width="14" style="1" bestFit="1" customWidth="1"/>
    <col min="772" max="772" width="12" style="1" bestFit="1" customWidth="1"/>
    <col min="773" max="773" width="10.44140625" style="1" bestFit="1" customWidth="1"/>
    <col min="774" max="774" width="17.88671875" style="1" customWidth="1"/>
    <col min="775" max="1025" width="9.109375" style="1"/>
    <col min="1026" max="1026" width="39.44140625" style="1" customWidth="1"/>
    <col min="1027" max="1027" width="14" style="1" bestFit="1" customWidth="1"/>
    <col min="1028" max="1028" width="12" style="1" bestFit="1" customWidth="1"/>
    <col min="1029" max="1029" width="10.44140625" style="1" bestFit="1" customWidth="1"/>
    <col min="1030" max="1030" width="17.88671875" style="1" customWidth="1"/>
    <col min="1031" max="1281" width="9.109375" style="1"/>
    <col min="1282" max="1282" width="39.44140625" style="1" customWidth="1"/>
    <col min="1283" max="1283" width="14" style="1" bestFit="1" customWidth="1"/>
    <col min="1284" max="1284" width="12" style="1" bestFit="1" customWidth="1"/>
    <col min="1285" max="1285" width="10.44140625" style="1" bestFit="1" customWidth="1"/>
    <col min="1286" max="1286" width="17.88671875" style="1" customWidth="1"/>
    <col min="1287" max="1537" width="9.109375" style="1"/>
    <col min="1538" max="1538" width="39.44140625" style="1" customWidth="1"/>
    <col min="1539" max="1539" width="14" style="1" bestFit="1" customWidth="1"/>
    <col min="1540" max="1540" width="12" style="1" bestFit="1" customWidth="1"/>
    <col min="1541" max="1541" width="10.44140625" style="1" bestFit="1" customWidth="1"/>
    <col min="1542" max="1542" width="17.88671875" style="1" customWidth="1"/>
    <col min="1543" max="1793" width="9.109375" style="1"/>
    <col min="1794" max="1794" width="39.44140625" style="1" customWidth="1"/>
    <col min="1795" max="1795" width="14" style="1" bestFit="1" customWidth="1"/>
    <col min="1796" max="1796" width="12" style="1" bestFit="1" customWidth="1"/>
    <col min="1797" max="1797" width="10.44140625" style="1" bestFit="1" customWidth="1"/>
    <col min="1798" max="1798" width="17.88671875" style="1" customWidth="1"/>
    <col min="1799" max="2049" width="9.109375" style="1"/>
    <col min="2050" max="2050" width="39.44140625" style="1" customWidth="1"/>
    <col min="2051" max="2051" width="14" style="1" bestFit="1" customWidth="1"/>
    <col min="2052" max="2052" width="12" style="1" bestFit="1" customWidth="1"/>
    <col min="2053" max="2053" width="10.44140625" style="1" bestFit="1" customWidth="1"/>
    <col min="2054" max="2054" width="17.88671875" style="1" customWidth="1"/>
    <col min="2055" max="2305" width="9.109375" style="1"/>
    <col min="2306" max="2306" width="39.44140625" style="1" customWidth="1"/>
    <col min="2307" max="2307" width="14" style="1" bestFit="1" customWidth="1"/>
    <col min="2308" max="2308" width="12" style="1" bestFit="1" customWidth="1"/>
    <col min="2309" max="2309" width="10.44140625" style="1" bestFit="1" customWidth="1"/>
    <col min="2310" max="2310" width="17.88671875" style="1" customWidth="1"/>
    <col min="2311" max="2561" width="9.109375" style="1"/>
    <col min="2562" max="2562" width="39.44140625" style="1" customWidth="1"/>
    <col min="2563" max="2563" width="14" style="1" bestFit="1" customWidth="1"/>
    <col min="2564" max="2564" width="12" style="1" bestFit="1" customWidth="1"/>
    <col min="2565" max="2565" width="10.44140625" style="1" bestFit="1" customWidth="1"/>
    <col min="2566" max="2566" width="17.88671875" style="1" customWidth="1"/>
    <col min="2567" max="2817" width="9.109375" style="1"/>
    <col min="2818" max="2818" width="39.44140625" style="1" customWidth="1"/>
    <col min="2819" max="2819" width="14" style="1" bestFit="1" customWidth="1"/>
    <col min="2820" max="2820" width="12" style="1" bestFit="1" customWidth="1"/>
    <col min="2821" max="2821" width="10.44140625" style="1" bestFit="1" customWidth="1"/>
    <col min="2822" max="2822" width="17.88671875" style="1" customWidth="1"/>
    <col min="2823" max="3073" width="9.109375" style="1"/>
    <col min="3074" max="3074" width="39.44140625" style="1" customWidth="1"/>
    <col min="3075" max="3075" width="14" style="1" bestFit="1" customWidth="1"/>
    <col min="3076" max="3076" width="12" style="1" bestFit="1" customWidth="1"/>
    <col min="3077" max="3077" width="10.44140625" style="1" bestFit="1" customWidth="1"/>
    <col min="3078" max="3078" width="17.88671875" style="1" customWidth="1"/>
    <col min="3079" max="3329" width="9.109375" style="1"/>
    <col min="3330" max="3330" width="39.44140625" style="1" customWidth="1"/>
    <col min="3331" max="3331" width="14" style="1" bestFit="1" customWidth="1"/>
    <col min="3332" max="3332" width="12" style="1" bestFit="1" customWidth="1"/>
    <col min="3333" max="3333" width="10.44140625" style="1" bestFit="1" customWidth="1"/>
    <col min="3334" max="3334" width="17.88671875" style="1" customWidth="1"/>
    <col min="3335" max="3585" width="9.109375" style="1"/>
    <col min="3586" max="3586" width="39.44140625" style="1" customWidth="1"/>
    <col min="3587" max="3587" width="14" style="1" bestFit="1" customWidth="1"/>
    <col min="3588" max="3588" width="12" style="1" bestFit="1" customWidth="1"/>
    <col min="3589" max="3589" width="10.44140625" style="1" bestFit="1" customWidth="1"/>
    <col min="3590" max="3590" width="17.88671875" style="1" customWidth="1"/>
    <col min="3591" max="3841" width="9.109375" style="1"/>
    <col min="3842" max="3842" width="39.44140625" style="1" customWidth="1"/>
    <col min="3843" max="3843" width="14" style="1" bestFit="1" customWidth="1"/>
    <col min="3844" max="3844" width="12" style="1" bestFit="1" customWidth="1"/>
    <col min="3845" max="3845" width="10.44140625" style="1" bestFit="1" customWidth="1"/>
    <col min="3846" max="3846" width="17.88671875" style="1" customWidth="1"/>
    <col min="3847" max="4097" width="9.109375" style="1"/>
    <col min="4098" max="4098" width="39.44140625" style="1" customWidth="1"/>
    <col min="4099" max="4099" width="14" style="1" bestFit="1" customWidth="1"/>
    <col min="4100" max="4100" width="12" style="1" bestFit="1" customWidth="1"/>
    <col min="4101" max="4101" width="10.44140625" style="1" bestFit="1" customWidth="1"/>
    <col min="4102" max="4102" width="17.88671875" style="1" customWidth="1"/>
    <col min="4103" max="4353" width="9.109375" style="1"/>
    <col min="4354" max="4354" width="39.44140625" style="1" customWidth="1"/>
    <col min="4355" max="4355" width="14" style="1" bestFit="1" customWidth="1"/>
    <col min="4356" max="4356" width="12" style="1" bestFit="1" customWidth="1"/>
    <col min="4357" max="4357" width="10.44140625" style="1" bestFit="1" customWidth="1"/>
    <col min="4358" max="4358" width="17.88671875" style="1" customWidth="1"/>
    <col min="4359" max="4609" width="9.109375" style="1"/>
    <col min="4610" max="4610" width="39.44140625" style="1" customWidth="1"/>
    <col min="4611" max="4611" width="14" style="1" bestFit="1" customWidth="1"/>
    <col min="4612" max="4612" width="12" style="1" bestFit="1" customWidth="1"/>
    <col min="4613" max="4613" width="10.44140625" style="1" bestFit="1" customWidth="1"/>
    <col min="4614" max="4614" width="17.88671875" style="1" customWidth="1"/>
    <col min="4615" max="4865" width="9.109375" style="1"/>
    <col min="4866" max="4866" width="39.44140625" style="1" customWidth="1"/>
    <col min="4867" max="4867" width="14" style="1" bestFit="1" customWidth="1"/>
    <col min="4868" max="4868" width="12" style="1" bestFit="1" customWidth="1"/>
    <col min="4869" max="4869" width="10.44140625" style="1" bestFit="1" customWidth="1"/>
    <col min="4870" max="4870" width="17.88671875" style="1" customWidth="1"/>
    <col min="4871" max="5121" width="9.109375" style="1"/>
    <col min="5122" max="5122" width="39.44140625" style="1" customWidth="1"/>
    <col min="5123" max="5123" width="14" style="1" bestFit="1" customWidth="1"/>
    <col min="5124" max="5124" width="12" style="1" bestFit="1" customWidth="1"/>
    <col min="5125" max="5125" width="10.44140625" style="1" bestFit="1" customWidth="1"/>
    <col min="5126" max="5126" width="17.88671875" style="1" customWidth="1"/>
    <col min="5127" max="5377" width="9.109375" style="1"/>
    <col min="5378" max="5378" width="39.44140625" style="1" customWidth="1"/>
    <col min="5379" max="5379" width="14" style="1" bestFit="1" customWidth="1"/>
    <col min="5380" max="5380" width="12" style="1" bestFit="1" customWidth="1"/>
    <col min="5381" max="5381" width="10.44140625" style="1" bestFit="1" customWidth="1"/>
    <col min="5382" max="5382" width="17.88671875" style="1" customWidth="1"/>
    <col min="5383" max="5633" width="9.109375" style="1"/>
    <col min="5634" max="5634" width="39.44140625" style="1" customWidth="1"/>
    <col min="5635" max="5635" width="14" style="1" bestFit="1" customWidth="1"/>
    <col min="5636" max="5636" width="12" style="1" bestFit="1" customWidth="1"/>
    <col min="5637" max="5637" width="10.44140625" style="1" bestFit="1" customWidth="1"/>
    <col min="5638" max="5638" width="17.88671875" style="1" customWidth="1"/>
    <col min="5639" max="5889" width="9.109375" style="1"/>
    <col min="5890" max="5890" width="39.44140625" style="1" customWidth="1"/>
    <col min="5891" max="5891" width="14" style="1" bestFit="1" customWidth="1"/>
    <col min="5892" max="5892" width="12" style="1" bestFit="1" customWidth="1"/>
    <col min="5893" max="5893" width="10.44140625" style="1" bestFit="1" customWidth="1"/>
    <col min="5894" max="5894" width="17.88671875" style="1" customWidth="1"/>
    <col min="5895" max="6145" width="9.109375" style="1"/>
    <col min="6146" max="6146" width="39.44140625" style="1" customWidth="1"/>
    <col min="6147" max="6147" width="14" style="1" bestFit="1" customWidth="1"/>
    <col min="6148" max="6148" width="12" style="1" bestFit="1" customWidth="1"/>
    <col min="6149" max="6149" width="10.44140625" style="1" bestFit="1" customWidth="1"/>
    <col min="6150" max="6150" width="17.88671875" style="1" customWidth="1"/>
    <col min="6151" max="6401" width="9.109375" style="1"/>
    <col min="6402" max="6402" width="39.44140625" style="1" customWidth="1"/>
    <col min="6403" max="6403" width="14" style="1" bestFit="1" customWidth="1"/>
    <col min="6404" max="6404" width="12" style="1" bestFit="1" customWidth="1"/>
    <col min="6405" max="6405" width="10.44140625" style="1" bestFit="1" customWidth="1"/>
    <col min="6406" max="6406" width="17.88671875" style="1" customWidth="1"/>
    <col min="6407" max="6657" width="9.109375" style="1"/>
    <col min="6658" max="6658" width="39.44140625" style="1" customWidth="1"/>
    <col min="6659" max="6659" width="14" style="1" bestFit="1" customWidth="1"/>
    <col min="6660" max="6660" width="12" style="1" bestFit="1" customWidth="1"/>
    <col min="6661" max="6661" width="10.44140625" style="1" bestFit="1" customWidth="1"/>
    <col min="6662" max="6662" width="17.88671875" style="1" customWidth="1"/>
    <col min="6663" max="6913" width="9.109375" style="1"/>
    <col min="6914" max="6914" width="39.44140625" style="1" customWidth="1"/>
    <col min="6915" max="6915" width="14" style="1" bestFit="1" customWidth="1"/>
    <col min="6916" max="6916" width="12" style="1" bestFit="1" customWidth="1"/>
    <col min="6917" max="6917" width="10.44140625" style="1" bestFit="1" customWidth="1"/>
    <col min="6918" max="6918" width="17.88671875" style="1" customWidth="1"/>
    <col min="6919" max="7169" width="9.109375" style="1"/>
    <col min="7170" max="7170" width="39.44140625" style="1" customWidth="1"/>
    <col min="7171" max="7171" width="14" style="1" bestFit="1" customWidth="1"/>
    <col min="7172" max="7172" width="12" style="1" bestFit="1" customWidth="1"/>
    <col min="7173" max="7173" width="10.44140625" style="1" bestFit="1" customWidth="1"/>
    <col min="7174" max="7174" width="17.88671875" style="1" customWidth="1"/>
    <col min="7175" max="7425" width="9.109375" style="1"/>
    <col min="7426" max="7426" width="39.44140625" style="1" customWidth="1"/>
    <col min="7427" max="7427" width="14" style="1" bestFit="1" customWidth="1"/>
    <col min="7428" max="7428" width="12" style="1" bestFit="1" customWidth="1"/>
    <col min="7429" max="7429" width="10.44140625" style="1" bestFit="1" customWidth="1"/>
    <col min="7430" max="7430" width="17.88671875" style="1" customWidth="1"/>
    <col min="7431" max="7681" width="9.109375" style="1"/>
    <col min="7682" max="7682" width="39.44140625" style="1" customWidth="1"/>
    <col min="7683" max="7683" width="14" style="1" bestFit="1" customWidth="1"/>
    <col min="7684" max="7684" width="12" style="1" bestFit="1" customWidth="1"/>
    <col min="7685" max="7685" width="10.44140625" style="1" bestFit="1" customWidth="1"/>
    <col min="7686" max="7686" width="17.88671875" style="1" customWidth="1"/>
    <col min="7687" max="7937" width="9.109375" style="1"/>
    <col min="7938" max="7938" width="39.44140625" style="1" customWidth="1"/>
    <col min="7939" max="7939" width="14" style="1" bestFit="1" customWidth="1"/>
    <col min="7940" max="7940" width="12" style="1" bestFit="1" customWidth="1"/>
    <col min="7941" max="7941" width="10.44140625" style="1" bestFit="1" customWidth="1"/>
    <col min="7942" max="7942" width="17.88671875" style="1" customWidth="1"/>
    <col min="7943" max="8193" width="9.109375" style="1"/>
    <col min="8194" max="8194" width="39.44140625" style="1" customWidth="1"/>
    <col min="8195" max="8195" width="14" style="1" bestFit="1" customWidth="1"/>
    <col min="8196" max="8196" width="12" style="1" bestFit="1" customWidth="1"/>
    <col min="8197" max="8197" width="10.44140625" style="1" bestFit="1" customWidth="1"/>
    <col min="8198" max="8198" width="17.88671875" style="1" customWidth="1"/>
    <col min="8199" max="8449" width="9.109375" style="1"/>
    <col min="8450" max="8450" width="39.44140625" style="1" customWidth="1"/>
    <col min="8451" max="8451" width="14" style="1" bestFit="1" customWidth="1"/>
    <col min="8452" max="8452" width="12" style="1" bestFit="1" customWidth="1"/>
    <col min="8453" max="8453" width="10.44140625" style="1" bestFit="1" customWidth="1"/>
    <col min="8454" max="8454" width="17.88671875" style="1" customWidth="1"/>
    <col min="8455" max="8705" width="9.109375" style="1"/>
    <col min="8706" max="8706" width="39.44140625" style="1" customWidth="1"/>
    <col min="8707" max="8707" width="14" style="1" bestFit="1" customWidth="1"/>
    <col min="8708" max="8708" width="12" style="1" bestFit="1" customWidth="1"/>
    <col min="8709" max="8709" width="10.44140625" style="1" bestFit="1" customWidth="1"/>
    <col min="8710" max="8710" width="17.88671875" style="1" customWidth="1"/>
    <col min="8711" max="8961" width="9.109375" style="1"/>
    <col min="8962" max="8962" width="39.44140625" style="1" customWidth="1"/>
    <col min="8963" max="8963" width="14" style="1" bestFit="1" customWidth="1"/>
    <col min="8964" max="8964" width="12" style="1" bestFit="1" customWidth="1"/>
    <col min="8965" max="8965" width="10.44140625" style="1" bestFit="1" customWidth="1"/>
    <col min="8966" max="8966" width="17.88671875" style="1" customWidth="1"/>
    <col min="8967" max="9217" width="9.109375" style="1"/>
    <col min="9218" max="9218" width="39.44140625" style="1" customWidth="1"/>
    <col min="9219" max="9219" width="14" style="1" bestFit="1" customWidth="1"/>
    <col min="9220" max="9220" width="12" style="1" bestFit="1" customWidth="1"/>
    <col min="9221" max="9221" width="10.44140625" style="1" bestFit="1" customWidth="1"/>
    <col min="9222" max="9222" width="17.88671875" style="1" customWidth="1"/>
    <col min="9223" max="9473" width="9.109375" style="1"/>
    <col min="9474" max="9474" width="39.44140625" style="1" customWidth="1"/>
    <col min="9475" max="9475" width="14" style="1" bestFit="1" customWidth="1"/>
    <col min="9476" max="9476" width="12" style="1" bestFit="1" customWidth="1"/>
    <col min="9477" max="9477" width="10.44140625" style="1" bestFit="1" customWidth="1"/>
    <col min="9478" max="9478" width="17.88671875" style="1" customWidth="1"/>
    <col min="9479" max="9729" width="9.109375" style="1"/>
    <col min="9730" max="9730" width="39.44140625" style="1" customWidth="1"/>
    <col min="9731" max="9731" width="14" style="1" bestFit="1" customWidth="1"/>
    <col min="9732" max="9732" width="12" style="1" bestFit="1" customWidth="1"/>
    <col min="9733" max="9733" width="10.44140625" style="1" bestFit="1" customWidth="1"/>
    <col min="9734" max="9734" width="17.88671875" style="1" customWidth="1"/>
    <col min="9735" max="9985" width="9.109375" style="1"/>
    <col min="9986" max="9986" width="39.44140625" style="1" customWidth="1"/>
    <col min="9987" max="9987" width="14" style="1" bestFit="1" customWidth="1"/>
    <col min="9988" max="9988" width="12" style="1" bestFit="1" customWidth="1"/>
    <col min="9989" max="9989" width="10.44140625" style="1" bestFit="1" customWidth="1"/>
    <col min="9990" max="9990" width="17.88671875" style="1" customWidth="1"/>
    <col min="9991" max="10241" width="9.109375" style="1"/>
    <col min="10242" max="10242" width="39.44140625" style="1" customWidth="1"/>
    <col min="10243" max="10243" width="14" style="1" bestFit="1" customWidth="1"/>
    <col min="10244" max="10244" width="12" style="1" bestFit="1" customWidth="1"/>
    <col min="10245" max="10245" width="10.44140625" style="1" bestFit="1" customWidth="1"/>
    <col min="10246" max="10246" width="17.88671875" style="1" customWidth="1"/>
    <col min="10247" max="10497" width="9.109375" style="1"/>
    <col min="10498" max="10498" width="39.44140625" style="1" customWidth="1"/>
    <col min="10499" max="10499" width="14" style="1" bestFit="1" customWidth="1"/>
    <col min="10500" max="10500" width="12" style="1" bestFit="1" customWidth="1"/>
    <col min="10501" max="10501" width="10.44140625" style="1" bestFit="1" customWidth="1"/>
    <col min="10502" max="10502" width="17.88671875" style="1" customWidth="1"/>
    <col min="10503" max="10753" width="9.109375" style="1"/>
    <col min="10754" max="10754" width="39.44140625" style="1" customWidth="1"/>
    <col min="10755" max="10755" width="14" style="1" bestFit="1" customWidth="1"/>
    <col min="10756" max="10756" width="12" style="1" bestFit="1" customWidth="1"/>
    <col min="10757" max="10757" width="10.44140625" style="1" bestFit="1" customWidth="1"/>
    <col min="10758" max="10758" width="17.88671875" style="1" customWidth="1"/>
    <col min="10759" max="11009" width="9.109375" style="1"/>
    <col min="11010" max="11010" width="39.44140625" style="1" customWidth="1"/>
    <col min="11011" max="11011" width="14" style="1" bestFit="1" customWidth="1"/>
    <col min="11012" max="11012" width="12" style="1" bestFit="1" customWidth="1"/>
    <col min="11013" max="11013" width="10.44140625" style="1" bestFit="1" customWidth="1"/>
    <col min="11014" max="11014" width="17.88671875" style="1" customWidth="1"/>
    <col min="11015" max="11265" width="9.109375" style="1"/>
    <col min="11266" max="11266" width="39.44140625" style="1" customWidth="1"/>
    <col min="11267" max="11267" width="14" style="1" bestFit="1" customWidth="1"/>
    <col min="11268" max="11268" width="12" style="1" bestFit="1" customWidth="1"/>
    <col min="11269" max="11269" width="10.44140625" style="1" bestFit="1" customWidth="1"/>
    <col min="11270" max="11270" width="17.88671875" style="1" customWidth="1"/>
    <col min="11271" max="11521" width="9.109375" style="1"/>
    <col min="11522" max="11522" width="39.44140625" style="1" customWidth="1"/>
    <col min="11523" max="11523" width="14" style="1" bestFit="1" customWidth="1"/>
    <col min="11524" max="11524" width="12" style="1" bestFit="1" customWidth="1"/>
    <col min="11525" max="11525" width="10.44140625" style="1" bestFit="1" customWidth="1"/>
    <col min="11526" max="11526" width="17.88671875" style="1" customWidth="1"/>
    <col min="11527" max="11777" width="9.109375" style="1"/>
    <col min="11778" max="11778" width="39.44140625" style="1" customWidth="1"/>
    <col min="11779" max="11779" width="14" style="1" bestFit="1" customWidth="1"/>
    <col min="11780" max="11780" width="12" style="1" bestFit="1" customWidth="1"/>
    <col min="11781" max="11781" width="10.44140625" style="1" bestFit="1" customWidth="1"/>
    <col min="11782" max="11782" width="17.88671875" style="1" customWidth="1"/>
    <col min="11783" max="12033" width="9.109375" style="1"/>
    <col min="12034" max="12034" width="39.44140625" style="1" customWidth="1"/>
    <col min="12035" max="12035" width="14" style="1" bestFit="1" customWidth="1"/>
    <col min="12036" max="12036" width="12" style="1" bestFit="1" customWidth="1"/>
    <col min="12037" max="12037" width="10.44140625" style="1" bestFit="1" customWidth="1"/>
    <col min="12038" max="12038" width="17.88671875" style="1" customWidth="1"/>
    <col min="12039" max="12289" width="9.109375" style="1"/>
    <col min="12290" max="12290" width="39.44140625" style="1" customWidth="1"/>
    <col min="12291" max="12291" width="14" style="1" bestFit="1" customWidth="1"/>
    <col min="12292" max="12292" width="12" style="1" bestFit="1" customWidth="1"/>
    <col min="12293" max="12293" width="10.44140625" style="1" bestFit="1" customWidth="1"/>
    <col min="12294" max="12294" width="17.88671875" style="1" customWidth="1"/>
    <col min="12295" max="12545" width="9.109375" style="1"/>
    <col min="12546" max="12546" width="39.44140625" style="1" customWidth="1"/>
    <col min="12547" max="12547" width="14" style="1" bestFit="1" customWidth="1"/>
    <col min="12548" max="12548" width="12" style="1" bestFit="1" customWidth="1"/>
    <col min="12549" max="12549" width="10.44140625" style="1" bestFit="1" customWidth="1"/>
    <col min="12550" max="12550" width="17.88671875" style="1" customWidth="1"/>
    <col min="12551" max="12801" width="9.109375" style="1"/>
    <col min="12802" max="12802" width="39.44140625" style="1" customWidth="1"/>
    <col min="12803" max="12803" width="14" style="1" bestFit="1" customWidth="1"/>
    <col min="12804" max="12804" width="12" style="1" bestFit="1" customWidth="1"/>
    <col min="12805" max="12805" width="10.44140625" style="1" bestFit="1" customWidth="1"/>
    <col min="12806" max="12806" width="17.88671875" style="1" customWidth="1"/>
    <col min="12807" max="13057" width="9.109375" style="1"/>
    <col min="13058" max="13058" width="39.44140625" style="1" customWidth="1"/>
    <col min="13059" max="13059" width="14" style="1" bestFit="1" customWidth="1"/>
    <col min="13060" max="13060" width="12" style="1" bestFit="1" customWidth="1"/>
    <col min="13061" max="13061" width="10.44140625" style="1" bestFit="1" customWidth="1"/>
    <col min="13062" max="13062" width="17.88671875" style="1" customWidth="1"/>
    <col min="13063" max="13313" width="9.109375" style="1"/>
    <col min="13314" max="13314" width="39.44140625" style="1" customWidth="1"/>
    <col min="13315" max="13315" width="14" style="1" bestFit="1" customWidth="1"/>
    <col min="13316" max="13316" width="12" style="1" bestFit="1" customWidth="1"/>
    <col min="13317" max="13317" width="10.44140625" style="1" bestFit="1" customWidth="1"/>
    <col min="13318" max="13318" width="17.88671875" style="1" customWidth="1"/>
    <col min="13319" max="13569" width="9.109375" style="1"/>
    <col min="13570" max="13570" width="39.44140625" style="1" customWidth="1"/>
    <col min="13571" max="13571" width="14" style="1" bestFit="1" customWidth="1"/>
    <col min="13572" max="13572" width="12" style="1" bestFit="1" customWidth="1"/>
    <col min="13573" max="13573" width="10.44140625" style="1" bestFit="1" customWidth="1"/>
    <col min="13574" max="13574" width="17.88671875" style="1" customWidth="1"/>
    <col min="13575" max="13825" width="9.109375" style="1"/>
    <col min="13826" max="13826" width="39.44140625" style="1" customWidth="1"/>
    <col min="13827" max="13827" width="14" style="1" bestFit="1" customWidth="1"/>
    <col min="13828" max="13828" width="12" style="1" bestFit="1" customWidth="1"/>
    <col min="13829" max="13829" width="10.44140625" style="1" bestFit="1" customWidth="1"/>
    <col min="13830" max="13830" width="17.88671875" style="1" customWidth="1"/>
    <col min="13831" max="14081" width="9.109375" style="1"/>
    <col min="14082" max="14082" width="39.44140625" style="1" customWidth="1"/>
    <col min="14083" max="14083" width="14" style="1" bestFit="1" customWidth="1"/>
    <col min="14084" max="14084" width="12" style="1" bestFit="1" customWidth="1"/>
    <col min="14085" max="14085" width="10.44140625" style="1" bestFit="1" customWidth="1"/>
    <col min="14086" max="14086" width="17.88671875" style="1" customWidth="1"/>
    <col min="14087" max="14337" width="9.109375" style="1"/>
    <col min="14338" max="14338" width="39.44140625" style="1" customWidth="1"/>
    <col min="14339" max="14339" width="14" style="1" bestFit="1" customWidth="1"/>
    <col min="14340" max="14340" width="12" style="1" bestFit="1" customWidth="1"/>
    <col min="14341" max="14341" width="10.44140625" style="1" bestFit="1" customWidth="1"/>
    <col min="14342" max="14342" width="17.88671875" style="1" customWidth="1"/>
    <col min="14343" max="14593" width="9.109375" style="1"/>
    <col min="14594" max="14594" width="39.44140625" style="1" customWidth="1"/>
    <col min="14595" max="14595" width="14" style="1" bestFit="1" customWidth="1"/>
    <col min="14596" max="14596" width="12" style="1" bestFit="1" customWidth="1"/>
    <col min="14597" max="14597" width="10.44140625" style="1" bestFit="1" customWidth="1"/>
    <col min="14598" max="14598" width="17.88671875" style="1" customWidth="1"/>
    <col min="14599" max="14849" width="9.109375" style="1"/>
    <col min="14850" max="14850" width="39.44140625" style="1" customWidth="1"/>
    <col min="14851" max="14851" width="14" style="1" bestFit="1" customWidth="1"/>
    <col min="14852" max="14852" width="12" style="1" bestFit="1" customWidth="1"/>
    <col min="14853" max="14853" width="10.44140625" style="1" bestFit="1" customWidth="1"/>
    <col min="14854" max="14854" width="17.88671875" style="1" customWidth="1"/>
    <col min="14855" max="15105" width="9.109375" style="1"/>
    <col min="15106" max="15106" width="39.44140625" style="1" customWidth="1"/>
    <col min="15107" max="15107" width="14" style="1" bestFit="1" customWidth="1"/>
    <col min="15108" max="15108" width="12" style="1" bestFit="1" customWidth="1"/>
    <col min="15109" max="15109" width="10.44140625" style="1" bestFit="1" customWidth="1"/>
    <col min="15110" max="15110" width="17.88671875" style="1" customWidth="1"/>
    <col min="15111" max="15361" width="9.109375" style="1"/>
    <col min="15362" max="15362" width="39.44140625" style="1" customWidth="1"/>
    <col min="15363" max="15363" width="14" style="1" bestFit="1" customWidth="1"/>
    <col min="15364" max="15364" width="12" style="1" bestFit="1" customWidth="1"/>
    <col min="15365" max="15365" width="10.44140625" style="1" bestFit="1" customWidth="1"/>
    <col min="15366" max="15366" width="17.88671875" style="1" customWidth="1"/>
    <col min="15367" max="15617" width="9.109375" style="1"/>
    <col min="15618" max="15618" width="39.44140625" style="1" customWidth="1"/>
    <col min="15619" max="15619" width="14" style="1" bestFit="1" customWidth="1"/>
    <col min="15620" max="15620" width="12" style="1" bestFit="1" customWidth="1"/>
    <col min="15621" max="15621" width="10.44140625" style="1" bestFit="1" customWidth="1"/>
    <col min="15622" max="15622" width="17.88671875" style="1" customWidth="1"/>
    <col min="15623" max="15873" width="9.109375" style="1"/>
    <col min="15874" max="15874" width="39.44140625" style="1" customWidth="1"/>
    <col min="15875" max="15875" width="14" style="1" bestFit="1" customWidth="1"/>
    <col min="15876" max="15876" width="12" style="1" bestFit="1" customWidth="1"/>
    <col min="15877" max="15877" width="10.44140625" style="1" bestFit="1" customWidth="1"/>
    <col min="15878" max="15878" width="17.88671875" style="1" customWidth="1"/>
    <col min="15879" max="16129" width="9.109375" style="1"/>
    <col min="16130" max="16130" width="39.44140625" style="1" customWidth="1"/>
    <col min="16131" max="16131" width="14" style="1" bestFit="1" customWidth="1"/>
    <col min="16132" max="16132" width="12" style="1" bestFit="1" customWidth="1"/>
    <col min="16133" max="16133" width="10.44140625" style="1" bestFit="1" customWidth="1"/>
    <col min="16134" max="16134" width="17.88671875" style="1" customWidth="1"/>
    <col min="16135" max="16384" width="9.109375" style="1"/>
  </cols>
  <sheetData>
    <row r="1" spans="1:6" ht="13.8" x14ac:dyDescent="0.25">
      <c r="A1" s="326"/>
      <c r="B1" s="326"/>
      <c r="C1" s="326"/>
      <c r="F1" s="328" t="s">
        <v>1757</v>
      </c>
    </row>
    <row r="2" spans="1:6" x14ac:dyDescent="0.25">
      <c r="A2" s="326"/>
      <c r="B2" s="326"/>
      <c r="C2" s="326"/>
      <c r="D2" s="329"/>
      <c r="E2" s="329"/>
    </row>
    <row r="3" spans="1:6" x14ac:dyDescent="0.25">
      <c r="A3" s="538" t="s">
        <v>1758</v>
      </c>
      <c r="B3" s="538"/>
      <c r="C3" s="538"/>
      <c r="D3" s="538"/>
      <c r="E3" s="538"/>
      <c r="F3" s="538"/>
    </row>
    <row r="4" spans="1:6" x14ac:dyDescent="0.25">
      <c r="A4" s="326"/>
      <c r="B4" s="326"/>
      <c r="C4" s="326"/>
      <c r="D4" s="326"/>
      <c r="E4" s="326"/>
    </row>
    <row r="5" spans="1:6" ht="66" x14ac:dyDescent="0.25">
      <c r="A5" s="330"/>
      <c r="B5" s="331" t="s">
        <v>467</v>
      </c>
      <c r="C5" s="331" t="s">
        <v>468</v>
      </c>
      <c r="D5" s="331" t="s">
        <v>469</v>
      </c>
      <c r="E5" s="332" t="s">
        <v>1430</v>
      </c>
      <c r="F5" s="332" t="s">
        <v>470</v>
      </c>
    </row>
    <row r="6" spans="1:6" x14ac:dyDescent="0.25">
      <c r="A6" s="333" t="s">
        <v>275</v>
      </c>
      <c r="B6" s="334">
        <v>95</v>
      </c>
      <c r="C6" s="333">
        <v>94</v>
      </c>
      <c r="D6" s="333">
        <v>90</v>
      </c>
      <c r="E6" s="335">
        <v>0</v>
      </c>
      <c r="F6" s="335">
        <v>0</v>
      </c>
    </row>
    <row r="7" spans="1:6" x14ac:dyDescent="0.25">
      <c r="A7" s="333" t="s">
        <v>1570</v>
      </c>
      <c r="B7" s="333">
        <v>19</v>
      </c>
      <c r="C7" s="333">
        <v>20</v>
      </c>
      <c r="D7" s="333">
        <v>19</v>
      </c>
      <c r="E7" s="335">
        <v>0</v>
      </c>
      <c r="F7" s="335">
        <v>0</v>
      </c>
    </row>
    <row r="8" spans="1:6" x14ac:dyDescent="0.25">
      <c r="A8" s="333" t="s">
        <v>40</v>
      </c>
      <c r="B8" s="333">
        <v>94</v>
      </c>
      <c r="C8" s="333">
        <v>86</v>
      </c>
      <c r="D8" s="333">
        <v>80</v>
      </c>
      <c r="E8" s="335">
        <v>0</v>
      </c>
      <c r="F8" s="335">
        <v>1</v>
      </c>
    </row>
    <row r="9" spans="1:6" x14ac:dyDescent="0.25">
      <c r="A9" s="333" t="s">
        <v>256</v>
      </c>
      <c r="B9" s="333">
        <v>22</v>
      </c>
      <c r="C9" s="333">
        <v>37</v>
      </c>
      <c r="D9" s="333">
        <v>36</v>
      </c>
      <c r="E9" s="335">
        <v>12</v>
      </c>
      <c r="F9" s="335">
        <v>1</v>
      </c>
    </row>
    <row r="10" spans="1:6" x14ac:dyDescent="0.25">
      <c r="A10" s="336" t="s">
        <v>21</v>
      </c>
      <c r="B10" s="336">
        <f>SUM(B6:B9)</f>
        <v>230</v>
      </c>
      <c r="C10" s="337">
        <f>SUM(C6:C9)</f>
        <v>237</v>
      </c>
      <c r="D10" s="337">
        <f>SUM(D6:D9)</f>
        <v>225</v>
      </c>
      <c r="E10" s="338">
        <f>SUM(E6:E9)</f>
        <v>12</v>
      </c>
      <c r="F10" s="338">
        <f>SUM(F6:F9)</f>
        <v>2</v>
      </c>
    </row>
  </sheetData>
  <mergeCells count="1">
    <mergeCell ref="A3:F3"/>
  </mergeCells>
  <pageMargins left="0.7" right="0.7" top="0.75" bottom="0.75" header="0.3" footer="0.3"/>
  <pageSetup paperSize="9" scale="7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C4EB0-A6FF-42CD-B413-E0039826287E}">
  <sheetPr>
    <tabColor rgb="FF92D050"/>
    <pageSetUpPr fitToPage="1"/>
  </sheetPr>
  <dimension ref="A1:C53"/>
  <sheetViews>
    <sheetView topLeftCell="A13" zoomScale="130" zoomScaleNormal="130" workbookViewId="0">
      <selection activeCell="C1" sqref="C1"/>
    </sheetView>
  </sheetViews>
  <sheetFormatPr defaultColWidth="9.109375" defaultRowHeight="13.2" x14ac:dyDescent="0.25"/>
  <cols>
    <col min="1" max="1" width="64.88671875" style="1" customWidth="1"/>
    <col min="2" max="2" width="58.33203125" style="1" customWidth="1"/>
    <col min="3" max="3" width="33.109375" style="1" customWidth="1"/>
    <col min="4" max="16384" width="9.109375" style="1"/>
  </cols>
  <sheetData>
    <row r="1" spans="1:3" x14ac:dyDescent="0.25">
      <c r="C1" s="457" t="s">
        <v>1876</v>
      </c>
    </row>
    <row r="2" spans="1:3" x14ac:dyDescent="0.25">
      <c r="A2" s="457"/>
      <c r="B2" s="457"/>
      <c r="C2" s="457"/>
    </row>
    <row r="3" spans="1:3" ht="15.6" x14ac:dyDescent="0.3">
      <c r="A3" s="458" t="s">
        <v>1352</v>
      </c>
      <c r="B3" s="458"/>
      <c r="C3" s="458"/>
    </row>
    <row r="4" spans="1:3" ht="15.6" x14ac:dyDescent="0.3">
      <c r="A4" s="1" t="s">
        <v>1839</v>
      </c>
      <c r="B4" s="459"/>
      <c r="C4" s="459"/>
    </row>
    <row r="5" spans="1:3" ht="15.6" x14ac:dyDescent="0.3">
      <c r="A5" s="460" t="s">
        <v>1353</v>
      </c>
      <c r="B5" s="461" t="s">
        <v>1354</v>
      </c>
      <c r="C5" s="462" t="s">
        <v>1355</v>
      </c>
    </row>
    <row r="6" spans="1:3" ht="15.6" x14ac:dyDescent="0.3">
      <c r="A6" s="463" t="s">
        <v>1356</v>
      </c>
      <c r="B6" s="464" t="s">
        <v>1357</v>
      </c>
      <c r="C6" s="465">
        <v>18198</v>
      </c>
    </row>
    <row r="7" spans="1:3" ht="15.6" x14ac:dyDescent="0.3">
      <c r="A7" s="463" t="s">
        <v>1358</v>
      </c>
      <c r="B7" s="464" t="s">
        <v>1359</v>
      </c>
      <c r="C7" s="465">
        <v>8749</v>
      </c>
    </row>
    <row r="8" spans="1:3" ht="15.6" x14ac:dyDescent="0.3">
      <c r="A8" s="466" t="s">
        <v>1840</v>
      </c>
      <c r="B8" s="467" t="s">
        <v>1360</v>
      </c>
      <c r="C8" s="468">
        <v>10319</v>
      </c>
    </row>
    <row r="9" spans="1:3" ht="15.6" x14ac:dyDescent="0.3">
      <c r="A9" s="466" t="s">
        <v>1361</v>
      </c>
      <c r="B9" s="467" t="s">
        <v>1362</v>
      </c>
      <c r="C9" s="468">
        <v>2482</v>
      </c>
    </row>
    <row r="10" spans="1:3" ht="31.2" x14ac:dyDescent="0.3">
      <c r="A10" s="466" t="s">
        <v>1363</v>
      </c>
      <c r="B10" s="464" t="s">
        <v>1364</v>
      </c>
      <c r="C10" s="465">
        <v>11000</v>
      </c>
    </row>
    <row r="11" spans="1:3" ht="8.25" customHeight="1" x14ac:dyDescent="0.3">
      <c r="A11" s="459"/>
      <c r="B11" s="459"/>
      <c r="C11" s="459"/>
    </row>
    <row r="12" spans="1:3" ht="15.6" x14ac:dyDescent="0.3">
      <c r="A12" s="39" t="s">
        <v>1841</v>
      </c>
      <c r="B12" s="459"/>
      <c r="C12" s="459"/>
    </row>
    <row r="13" spans="1:3" ht="15.6" x14ac:dyDescent="0.3">
      <c r="A13" s="39" t="s">
        <v>1842</v>
      </c>
      <c r="B13" s="459"/>
      <c r="C13" s="459"/>
    </row>
    <row r="14" spans="1:3" ht="37.5" customHeight="1" x14ac:dyDescent="0.25">
      <c r="A14" s="539" t="s">
        <v>1843</v>
      </c>
      <c r="B14" s="539"/>
      <c r="C14" s="539"/>
    </row>
    <row r="15" spans="1:3" ht="51" customHeight="1" x14ac:dyDescent="0.25">
      <c r="A15" s="539" t="s">
        <v>1844</v>
      </c>
      <c r="B15" s="539"/>
      <c r="C15" s="539"/>
    </row>
    <row r="16" spans="1:3" ht="9.75" customHeight="1" x14ac:dyDescent="0.3">
      <c r="A16" s="39"/>
      <c r="B16" s="459"/>
      <c r="C16" s="459"/>
    </row>
    <row r="17" spans="1:3" ht="15.6" x14ac:dyDescent="0.3">
      <c r="A17" s="39" t="s">
        <v>1845</v>
      </c>
      <c r="B17" s="459"/>
      <c r="C17" s="459"/>
    </row>
    <row r="18" spans="1:3" ht="8.25" customHeight="1" x14ac:dyDescent="0.3">
      <c r="B18" s="459"/>
      <c r="C18" s="459"/>
    </row>
    <row r="19" spans="1:3" x14ac:dyDescent="0.25">
      <c r="A19" s="541" t="s">
        <v>1846</v>
      </c>
      <c r="B19" s="541"/>
      <c r="C19" s="541"/>
    </row>
    <row r="20" spans="1:3" ht="25.5" customHeight="1" x14ac:dyDescent="0.25">
      <c r="A20" s="539" t="s">
        <v>1847</v>
      </c>
      <c r="B20" s="539"/>
      <c r="C20" s="539"/>
    </row>
    <row r="21" spans="1:3" s="258" customFormat="1" x14ac:dyDescent="0.25">
      <c r="A21" s="1" t="s">
        <v>1885</v>
      </c>
    </row>
    <row r="22" spans="1:3" ht="25.5" customHeight="1" x14ac:dyDescent="0.25">
      <c r="A22" s="539" t="s">
        <v>1848</v>
      </c>
      <c r="B22" s="539"/>
      <c r="C22" s="539"/>
    </row>
    <row r="23" spans="1:3" x14ac:dyDescent="0.25">
      <c r="A23" s="539" t="s">
        <v>1849</v>
      </c>
      <c r="B23" s="539"/>
      <c r="C23" s="539"/>
    </row>
    <row r="24" spans="1:3" x14ac:dyDescent="0.25">
      <c r="A24" s="539" t="s">
        <v>1850</v>
      </c>
      <c r="B24" s="540"/>
      <c r="C24" s="540"/>
    </row>
    <row r="25" spans="1:3" x14ac:dyDescent="0.25">
      <c r="A25" s="539" t="s">
        <v>1851</v>
      </c>
      <c r="B25" s="540"/>
      <c r="C25" s="540"/>
    </row>
    <row r="26" spans="1:3" x14ac:dyDescent="0.25">
      <c r="A26" s="469"/>
      <c r="B26" s="469"/>
      <c r="C26" s="469"/>
    </row>
    <row r="27" spans="1:3" x14ac:dyDescent="0.25">
      <c r="A27" s="1" t="s">
        <v>1852</v>
      </c>
      <c r="B27" s="469"/>
      <c r="C27" s="469"/>
    </row>
    <row r="28" spans="1:3" x14ac:dyDescent="0.25">
      <c r="A28" s="469"/>
      <c r="B28" s="469"/>
      <c r="C28" s="469"/>
    </row>
    <row r="29" spans="1:3" x14ac:dyDescent="0.25">
      <c r="A29" s="39" t="s">
        <v>1853</v>
      </c>
    </row>
    <row r="30" spans="1:3" x14ac:dyDescent="0.25">
      <c r="A30" s="539" t="s">
        <v>1854</v>
      </c>
      <c r="B30" s="539"/>
      <c r="C30" s="539"/>
    </row>
    <row r="31" spans="1:3" x14ac:dyDescent="0.25">
      <c r="A31" s="1" t="s">
        <v>1855</v>
      </c>
    </row>
    <row r="33" spans="1:3" x14ac:dyDescent="0.25">
      <c r="A33" s="39" t="s">
        <v>1856</v>
      </c>
      <c r="B33" s="39"/>
      <c r="C33" s="39"/>
    </row>
    <row r="35" spans="1:3" x14ac:dyDescent="0.25">
      <c r="A35" s="39" t="s">
        <v>1857</v>
      </c>
      <c r="B35" s="39"/>
      <c r="C35" s="39"/>
    </row>
    <row r="36" spans="1:3" x14ac:dyDescent="0.25">
      <c r="A36" s="39"/>
      <c r="B36" s="39"/>
      <c r="C36" s="39"/>
    </row>
    <row r="37" spans="1:3" x14ac:dyDescent="0.25">
      <c r="A37" s="470" t="s">
        <v>1365</v>
      </c>
      <c r="B37" s="470" t="s">
        <v>1366</v>
      </c>
      <c r="C37" s="470" t="s">
        <v>1367</v>
      </c>
    </row>
    <row r="38" spans="1:3" ht="79.2" x14ac:dyDescent="0.25">
      <c r="A38" s="471" t="s">
        <v>1369</v>
      </c>
      <c r="B38" s="471" t="s">
        <v>1370</v>
      </c>
      <c r="C38" s="471" t="s">
        <v>1371</v>
      </c>
    </row>
    <row r="39" spans="1:3" ht="52.8" x14ac:dyDescent="0.25">
      <c r="A39" s="2" t="s">
        <v>1373</v>
      </c>
      <c r="B39" s="471" t="s">
        <v>1374</v>
      </c>
      <c r="C39" s="2" t="s">
        <v>1375</v>
      </c>
    </row>
    <row r="40" spans="1:3" ht="52.8" x14ac:dyDescent="0.25">
      <c r="A40" s="2" t="s">
        <v>1376</v>
      </c>
      <c r="B40" s="471" t="s">
        <v>1377</v>
      </c>
      <c r="C40" s="471" t="s">
        <v>1378</v>
      </c>
    </row>
    <row r="41" spans="1:3" ht="79.2" x14ac:dyDescent="0.25">
      <c r="A41" s="2" t="s">
        <v>1381</v>
      </c>
      <c r="B41" s="471" t="s">
        <v>1382</v>
      </c>
      <c r="C41" s="471" t="s">
        <v>1368</v>
      </c>
    </row>
    <row r="42" spans="1:3" ht="52.8" x14ac:dyDescent="0.25">
      <c r="A42" s="472" t="s">
        <v>1383</v>
      </c>
      <c r="B42" s="473" t="s">
        <v>1384</v>
      </c>
      <c r="C42" s="474" t="s">
        <v>1380</v>
      </c>
    </row>
    <row r="43" spans="1:3" ht="132" x14ac:dyDescent="0.25">
      <c r="A43" s="471" t="s">
        <v>1385</v>
      </c>
      <c r="B43" s="471" t="s">
        <v>1386</v>
      </c>
      <c r="C43" s="2" t="s">
        <v>1387</v>
      </c>
    </row>
    <row r="44" spans="1:3" ht="132" x14ac:dyDescent="0.25">
      <c r="A44" s="471" t="s">
        <v>1858</v>
      </c>
      <c r="B44" s="471" t="s">
        <v>1859</v>
      </c>
      <c r="C44" s="471" t="s">
        <v>1860</v>
      </c>
    </row>
    <row r="45" spans="1:3" ht="52.8" x14ac:dyDescent="0.25">
      <c r="A45" s="2" t="s">
        <v>1388</v>
      </c>
      <c r="B45" s="471" t="s">
        <v>1389</v>
      </c>
      <c r="C45" s="2" t="s">
        <v>1390</v>
      </c>
    </row>
    <row r="46" spans="1:3" ht="52.8" x14ac:dyDescent="0.25">
      <c r="A46" s="2" t="s">
        <v>1391</v>
      </c>
      <c r="B46" s="471" t="s">
        <v>1392</v>
      </c>
      <c r="C46" s="2" t="s">
        <v>1393</v>
      </c>
    </row>
    <row r="47" spans="1:3" ht="79.2" x14ac:dyDescent="0.25">
      <c r="A47" s="471" t="s">
        <v>1394</v>
      </c>
      <c r="B47" s="471" t="s">
        <v>1395</v>
      </c>
      <c r="C47" s="471" t="s">
        <v>1372</v>
      </c>
    </row>
    <row r="48" spans="1:3" ht="52.8" x14ac:dyDescent="0.25">
      <c r="A48" s="471" t="s">
        <v>1861</v>
      </c>
      <c r="B48" s="471" t="s">
        <v>1862</v>
      </c>
      <c r="C48" s="471" t="s">
        <v>1863</v>
      </c>
    </row>
    <row r="49" spans="1:3" ht="79.2" x14ac:dyDescent="0.25">
      <c r="A49" s="471" t="s">
        <v>1864</v>
      </c>
      <c r="B49" s="471" t="s">
        <v>1865</v>
      </c>
      <c r="C49" s="471" t="s">
        <v>1866</v>
      </c>
    </row>
    <row r="50" spans="1:3" ht="65.25" customHeight="1" x14ac:dyDescent="0.25">
      <c r="A50" s="471" t="s">
        <v>1867</v>
      </c>
      <c r="B50" s="471" t="s">
        <v>1868</v>
      </c>
      <c r="C50" s="471" t="s">
        <v>1869</v>
      </c>
    </row>
    <row r="51" spans="1:3" ht="39.6" x14ac:dyDescent="0.25">
      <c r="A51" s="471" t="s">
        <v>1870</v>
      </c>
      <c r="B51" s="471" t="s">
        <v>1871</v>
      </c>
      <c r="C51" s="475" t="s">
        <v>1379</v>
      </c>
    </row>
    <row r="52" spans="1:3" ht="66" x14ac:dyDescent="0.25">
      <c r="A52" s="471" t="s">
        <v>1872</v>
      </c>
      <c r="B52" s="471" t="s">
        <v>1873</v>
      </c>
      <c r="C52" s="471" t="s">
        <v>1577</v>
      </c>
    </row>
    <row r="53" spans="1:3" ht="202.95" customHeight="1" x14ac:dyDescent="0.25">
      <c r="A53" s="471" t="s">
        <v>1872</v>
      </c>
      <c r="B53" s="471" t="s">
        <v>1874</v>
      </c>
      <c r="C53" s="471" t="s">
        <v>1875</v>
      </c>
    </row>
  </sheetData>
  <mergeCells count="9">
    <mergeCell ref="A24:C24"/>
    <mergeCell ref="A25:C25"/>
    <mergeCell ref="A30:C30"/>
    <mergeCell ref="A14:C14"/>
    <mergeCell ref="A15:C15"/>
    <mergeCell ref="A19:C19"/>
    <mergeCell ref="A20:C20"/>
    <mergeCell ref="A22:C22"/>
    <mergeCell ref="A23:C23"/>
  </mergeCells>
  <pageMargins left="0.7" right="0.7" top="0.75" bottom="0.75" header="0.3" footer="0.3"/>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23</vt:i4>
      </vt:variant>
      <vt:variant>
        <vt:lpstr>Névvel ellátott tartományok</vt:lpstr>
      </vt:variant>
      <vt:variant>
        <vt:i4>10</vt:i4>
      </vt:variant>
    </vt:vector>
  </HeadingPairs>
  <TitlesOfParts>
    <vt:vector size="33" baseType="lpstr">
      <vt:lpstr>1. melléklet (z) 2025</vt:lpstr>
      <vt:lpstr>2. mell. 1. pont (z) 2025</vt:lpstr>
      <vt:lpstr>2. mell. 2. pont 2025</vt:lpstr>
      <vt:lpstr>3. maradványkimutatás (z)</vt:lpstr>
      <vt:lpstr>4. mell. felújítások (z)</vt:lpstr>
      <vt:lpstr>5. mell. beruházások (z)</vt:lpstr>
      <vt:lpstr>6. mell. vagyon 2025</vt:lpstr>
      <vt:lpstr>7. mell. létszám (z)</vt:lpstr>
      <vt:lpstr>8. melléklet 2025</vt:lpstr>
      <vt:lpstr>9. mell. beruh_hitel (z)</vt:lpstr>
      <vt:lpstr>10. mell. röv.lej. hitel (z)</vt:lpstr>
      <vt:lpstr>11. mell. kezességvállalás (z)</vt:lpstr>
      <vt:lpstr>12. mell. ált.műk. (z)</vt:lpstr>
      <vt:lpstr>13. mell. kieg. tám. (z)</vt:lpstr>
      <vt:lpstr>14. költségvetési kiadások (z)</vt:lpstr>
      <vt:lpstr>15. költségvetési bevételek (z)</vt:lpstr>
      <vt:lpstr>16. finanszírozási kiadások (z)</vt:lpstr>
      <vt:lpstr>17. finanszírozási bevételek (z</vt:lpstr>
      <vt:lpstr>18. konsz. mérleg (z)</vt:lpstr>
      <vt:lpstr>19. konsz. eredménykimutatás (z</vt:lpstr>
      <vt:lpstr>20. ktgv-i mérleg (z)</vt:lpstr>
      <vt:lpstr>21. melléklet EU-s (z)</vt:lpstr>
      <vt:lpstr>22. pénzeszk.vált.</vt:lpstr>
      <vt:lpstr>'12. mell. ált.műk. (z)'!Nyomtatási_cím</vt:lpstr>
      <vt:lpstr>'2. mell. 2. pont 2025'!Nyomtatási_cím</vt:lpstr>
      <vt:lpstr>'1. melléklet (z) 2025'!Nyomtatási_terület</vt:lpstr>
      <vt:lpstr>'13. mell. kieg. tám. (z)'!Nyomtatási_terület</vt:lpstr>
      <vt:lpstr>'15. költségvetési bevételek (z)'!Nyomtatási_terület</vt:lpstr>
      <vt:lpstr>'2. mell. 1. pont (z) 2025'!Nyomtatási_terület</vt:lpstr>
      <vt:lpstr>'2. mell. 2. pont 2025'!Nyomtatási_terület</vt:lpstr>
      <vt:lpstr>'20. ktgv-i mérleg (z)'!Nyomtatási_terület</vt:lpstr>
      <vt:lpstr>'21. melléklet EU-s (z)'!Nyomtatási_terület</vt:lpstr>
      <vt:lpstr>'7. mell. létszám (z)'!Nyomtatási_terület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Hivatal Hivatal</cp:lastModifiedBy>
  <cp:lastPrinted>2026-05-18T05:53:31Z</cp:lastPrinted>
  <dcterms:created xsi:type="dcterms:W3CDTF">2009-01-15T09:14:34Z</dcterms:created>
  <dcterms:modified xsi:type="dcterms:W3CDTF">2026-05-26T13:30:54Z</dcterms:modified>
</cp:coreProperties>
</file>